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.sharepoint.com/teams/O365-OnlineParentingSR/Shared Documents/General/ONLINE PARENTING SR/"/>
    </mc:Choice>
  </mc:AlternateContent>
  <xr:revisionPtr revIDLastSave="0" documentId="8_{FE62F279-0299-4021-B4B3-4737A3E893AF}" xr6:coauthVersionLast="47" xr6:coauthVersionMax="47" xr10:uidLastSave="{00000000-0000-0000-0000-000000000000}"/>
  <bookViews>
    <workbookView xWindow="-108" yWindow="-108" windowWidth="30936" windowHeight="16776" firstSheet="6" activeTab="6" xr2:uid="{00000000-000D-0000-FFFF-FFFF00000000}"/>
  </bookViews>
  <sheets>
    <sheet name="Study Statistics (original)" sheetId="1" r:id="rId1"/>
    <sheet name="Removed Studies (not between)" sheetId="3" r:id="rId2"/>
    <sheet name="Removed Studies (small outcome)" sheetId="5" r:id="rId3"/>
    <sheet name="Removed Studies (no Cohens d)" sheetId="7" r:id="rId4"/>
    <sheet name="Removed Studies (2 ints)" sheetId="8" r:id="rId5"/>
    <sheet name="Studies to Check" sheetId="2" r:id="rId6"/>
    <sheet name="Study Statistics" sheetId="4" r:id="rId7"/>
    <sheet name="Delivery Mode Comp" sheetId="9" r:id="rId8"/>
    <sheet name="Calculators" sheetId="6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87" i="4" l="1"/>
  <c r="AQ87" i="4"/>
  <c r="AP87" i="4"/>
  <c r="AO87" i="4"/>
  <c r="AN87" i="4"/>
  <c r="AM87" i="4"/>
  <c r="AL87" i="4"/>
  <c r="AK87" i="4"/>
  <c r="AJ87" i="4"/>
  <c r="AI87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2" i="4"/>
  <c r="AL3" i="4"/>
  <c r="AL6" i="4"/>
  <c r="AL7" i="4"/>
  <c r="AL12" i="4"/>
  <c r="AL13" i="4"/>
  <c r="AL14" i="4"/>
  <c r="AL15" i="4"/>
  <c r="AL16" i="4"/>
  <c r="AL23" i="4"/>
  <c r="AL26" i="4"/>
  <c r="AL27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5" i="4"/>
  <c r="AL66" i="4"/>
  <c r="AL70" i="4"/>
  <c r="AL71" i="4"/>
  <c r="AL72" i="4"/>
  <c r="AL73" i="4"/>
  <c r="AL74" i="4"/>
  <c r="AL75" i="4"/>
  <c r="AL76" i="4"/>
  <c r="AL84" i="4"/>
  <c r="AL85" i="4"/>
  <c r="AL86" i="4"/>
  <c r="AL88" i="4"/>
  <c r="AL91" i="4"/>
  <c r="AL92" i="4"/>
  <c r="AL96" i="4"/>
  <c r="AL97" i="4"/>
  <c r="AL98" i="4"/>
  <c r="AL99" i="4"/>
  <c r="AL100" i="4"/>
  <c r="AL101" i="4"/>
  <c r="AL102" i="4"/>
  <c r="AL103" i="4"/>
  <c r="AL104" i="4"/>
  <c r="AL105" i="4"/>
  <c r="AL106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4" i="4"/>
  <c r="AL2" i="4"/>
  <c r="AM2" i="4"/>
  <c r="AR6" i="4"/>
  <c r="AR7" i="4"/>
  <c r="AR12" i="4"/>
  <c r="AR13" i="4"/>
  <c r="AR14" i="4"/>
  <c r="AR15" i="4"/>
  <c r="AR16" i="4"/>
  <c r="AR23" i="4"/>
  <c r="AR26" i="4"/>
  <c r="AR27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5" i="4"/>
  <c r="AR66" i="4"/>
  <c r="AR70" i="4"/>
  <c r="AR71" i="4"/>
  <c r="AR72" i="4"/>
  <c r="AR73" i="4"/>
  <c r="AR74" i="4"/>
  <c r="AR75" i="4"/>
  <c r="AR76" i="4"/>
  <c r="AR84" i="4"/>
  <c r="AR85" i="4"/>
  <c r="AR86" i="4"/>
  <c r="AR88" i="4"/>
  <c r="AR91" i="4"/>
  <c r="AR92" i="4"/>
  <c r="AR96" i="4"/>
  <c r="AR97" i="4"/>
  <c r="AR98" i="4"/>
  <c r="AR99" i="4"/>
  <c r="AR100" i="4"/>
  <c r="AR101" i="4"/>
  <c r="AR102" i="4"/>
  <c r="AR103" i="4"/>
  <c r="AR104" i="4"/>
  <c r="AR105" i="4"/>
  <c r="AR106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4" i="4"/>
  <c r="AR2" i="4"/>
  <c r="AR3" i="4"/>
  <c r="AN3" i="4"/>
  <c r="AP3" i="4"/>
  <c r="AQ3" i="4"/>
  <c r="AN6" i="4"/>
  <c r="AP6" i="4"/>
  <c r="AQ6" i="4"/>
  <c r="AN7" i="4"/>
  <c r="AP7" i="4"/>
  <c r="AQ7" i="4"/>
  <c r="AN13" i="4"/>
  <c r="AP13" i="4"/>
  <c r="AQ13" i="4"/>
  <c r="AN12" i="4"/>
  <c r="AP12" i="4"/>
  <c r="AQ12" i="4"/>
  <c r="AN14" i="4"/>
  <c r="AP14" i="4"/>
  <c r="AQ14" i="4"/>
  <c r="AN15" i="4"/>
  <c r="AP15" i="4"/>
  <c r="AQ15" i="4"/>
  <c r="AN16" i="4"/>
  <c r="AP16" i="4"/>
  <c r="AQ16" i="4"/>
  <c r="AN23" i="4"/>
  <c r="AP23" i="4"/>
  <c r="AQ23" i="4"/>
  <c r="AN26" i="4"/>
  <c r="AP26" i="4"/>
  <c r="AQ26" i="4"/>
  <c r="AN27" i="4"/>
  <c r="AP27" i="4"/>
  <c r="AQ27" i="4"/>
  <c r="AN31" i="4"/>
  <c r="AP31" i="4"/>
  <c r="AQ31" i="4"/>
  <c r="AN32" i="4"/>
  <c r="AP32" i="4"/>
  <c r="AQ32" i="4"/>
  <c r="AN34" i="4"/>
  <c r="AP34" i="4"/>
  <c r="AQ34" i="4"/>
  <c r="AN33" i="4"/>
  <c r="AP33" i="4"/>
  <c r="AQ33" i="4"/>
  <c r="AN35" i="4"/>
  <c r="AP35" i="4"/>
  <c r="AQ35" i="4"/>
  <c r="AN36" i="4"/>
  <c r="AP36" i="4"/>
  <c r="AQ36" i="4"/>
  <c r="AN37" i="4"/>
  <c r="AP37" i="4"/>
  <c r="AQ37" i="4"/>
  <c r="AN38" i="4"/>
  <c r="AP38" i="4"/>
  <c r="AQ38" i="4"/>
  <c r="AN39" i="4"/>
  <c r="AP39" i="4"/>
  <c r="AQ39" i="4"/>
  <c r="AN40" i="4"/>
  <c r="AP40" i="4"/>
  <c r="AQ40" i="4"/>
  <c r="AN41" i="4"/>
  <c r="AP41" i="4"/>
  <c r="AQ41" i="4"/>
  <c r="AN42" i="4"/>
  <c r="AP42" i="4"/>
  <c r="AQ42" i="4"/>
  <c r="AN49" i="4"/>
  <c r="AP49" i="4"/>
  <c r="AQ49" i="4"/>
  <c r="AN50" i="4"/>
  <c r="AP50" i="4"/>
  <c r="AQ50" i="4"/>
  <c r="AN51" i="4"/>
  <c r="AP51" i="4"/>
  <c r="AQ51" i="4"/>
  <c r="AN52" i="4"/>
  <c r="AP52" i="4"/>
  <c r="AQ52" i="4"/>
  <c r="AN53" i="4"/>
  <c r="AP53" i="4"/>
  <c r="AQ53" i="4"/>
  <c r="AN54" i="4"/>
  <c r="AP54" i="4"/>
  <c r="AQ54" i="4"/>
  <c r="AN55" i="4"/>
  <c r="AP55" i="4"/>
  <c r="AQ55" i="4"/>
  <c r="AN56" i="4"/>
  <c r="AP56" i="4"/>
  <c r="AQ56" i="4"/>
  <c r="AN57" i="4"/>
  <c r="AP57" i="4"/>
  <c r="AQ57" i="4"/>
  <c r="AN58" i="4"/>
  <c r="AP58" i="4"/>
  <c r="AQ58" i="4"/>
  <c r="AN59" i="4"/>
  <c r="AP59" i="4"/>
  <c r="AQ59" i="4"/>
  <c r="AN60" i="4"/>
  <c r="AP60" i="4"/>
  <c r="AQ60" i="4"/>
  <c r="AN61" i="4"/>
  <c r="AP61" i="4"/>
  <c r="AQ61" i="4"/>
  <c r="AN62" i="4"/>
  <c r="AP62" i="4"/>
  <c r="AQ62" i="4"/>
  <c r="AN65" i="4"/>
  <c r="AP65" i="4"/>
  <c r="AQ65" i="4"/>
  <c r="AN66" i="4"/>
  <c r="AP66" i="4"/>
  <c r="AQ66" i="4"/>
  <c r="AN70" i="4"/>
  <c r="AP70" i="4"/>
  <c r="AQ70" i="4"/>
  <c r="AN71" i="4"/>
  <c r="AP71" i="4"/>
  <c r="AQ71" i="4"/>
  <c r="AN72" i="4"/>
  <c r="AP72" i="4"/>
  <c r="AQ72" i="4"/>
  <c r="AN73" i="4"/>
  <c r="AP73" i="4"/>
  <c r="AQ73" i="4"/>
  <c r="AN74" i="4"/>
  <c r="AP74" i="4"/>
  <c r="AQ74" i="4"/>
  <c r="AN75" i="4"/>
  <c r="AP75" i="4"/>
  <c r="AQ75" i="4"/>
  <c r="AN76" i="4"/>
  <c r="AP76" i="4"/>
  <c r="AQ76" i="4"/>
  <c r="AN84" i="4"/>
  <c r="AP84" i="4"/>
  <c r="AQ84" i="4"/>
  <c r="AN86" i="4"/>
  <c r="AP86" i="4"/>
  <c r="AQ86" i="4"/>
  <c r="AN85" i="4"/>
  <c r="AP85" i="4"/>
  <c r="AQ85" i="4"/>
  <c r="AN88" i="4"/>
  <c r="AP88" i="4"/>
  <c r="AQ88" i="4"/>
  <c r="AN91" i="4"/>
  <c r="AP91" i="4"/>
  <c r="AQ91" i="4"/>
  <c r="AN92" i="4"/>
  <c r="AP92" i="4"/>
  <c r="AQ92" i="4"/>
  <c r="AN96" i="4"/>
  <c r="AP96" i="4"/>
  <c r="AQ96" i="4"/>
  <c r="AN97" i="4"/>
  <c r="AP97" i="4"/>
  <c r="AQ97" i="4"/>
  <c r="AN98" i="4"/>
  <c r="AP98" i="4"/>
  <c r="AQ98" i="4"/>
  <c r="AN99" i="4"/>
  <c r="AP99" i="4"/>
  <c r="AQ99" i="4"/>
  <c r="AN100" i="4"/>
  <c r="AP100" i="4"/>
  <c r="AQ100" i="4"/>
  <c r="AN101" i="4"/>
  <c r="AP101" i="4"/>
  <c r="AQ101" i="4"/>
  <c r="AN103" i="4"/>
  <c r="AP103" i="4"/>
  <c r="AQ103" i="4"/>
  <c r="AN102" i="4"/>
  <c r="AP102" i="4"/>
  <c r="AQ102" i="4"/>
  <c r="AN104" i="4"/>
  <c r="AP104" i="4"/>
  <c r="AQ104" i="4"/>
  <c r="AN105" i="4"/>
  <c r="AP105" i="4"/>
  <c r="AQ105" i="4"/>
  <c r="AN106" i="4"/>
  <c r="AP106" i="4"/>
  <c r="AQ106" i="4"/>
  <c r="AN118" i="4"/>
  <c r="AP118" i="4"/>
  <c r="AQ118" i="4"/>
  <c r="AN119" i="4"/>
  <c r="AP119" i="4"/>
  <c r="AQ119" i="4"/>
  <c r="AN120" i="4"/>
  <c r="AP120" i="4"/>
  <c r="AQ120" i="4"/>
  <c r="AN121" i="4"/>
  <c r="AP121" i="4"/>
  <c r="AQ121" i="4"/>
  <c r="AN122" i="4"/>
  <c r="AP122" i="4"/>
  <c r="AQ122" i="4"/>
  <c r="AN123" i="4"/>
  <c r="AP123" i="4"/>
  <c r="AQ123" i="4"/>
  <c r="AN125" i="4"/>
  <c r="AP125" i="4"/>
  <c r="AQ125" i="4"/>
  <c r="AN124" i="4"/>
  <c r="AP124" i="4"/>
  <c r="AQ124" i="4"/>
  <c r="AN126" i="4"/>
  <c r="AP126" i="4"/>
  <c r="AQ126" i="4"/>
  <c r="AN127" i="4"/>
  <c r="AP127" i="4"/>
  <c r="AQ127" i="4"/>
  <c r="AN128" i="4"/>
  <c r="AP128" i="4"/>
  <c r="AQ128" i="4"/>
  <c r="AN129" i="4"/>
  <c r="AP129" i="4"/>
  <c r="AQ129" i="4"/>
  <c r="AN130" i="4"/>
  <c r="AP130" i="4"/>
  <c r="AQ130" i="4"/>
  <c r="AN131" i="4"/>
  <c r="AP131" i="4"/>
  <c r="AQ131" i="4"/>
  <c r="AN134" i="4"/>
  <c r="AP134" i="4"/>
  <c r="AQ134" i="4"/>
  <c r="AQ2" i="4"/>
  <c r="AP2" i="4"/>
  <c r="AN2" i="4"/>
  <c r="AI3" i="4"/>
  <c r="AJ3" i="4"/>
  <c r="AK3" i="4"/>
  <c r="AM3" i="4"/>
  <c r="AI5" i="4"/>
  <c r="AJ5" i="4"/>
  <c r="AI4" i="4"/>
  <c r="AJ4" i="4"/>
  <c r="AI6" i="4"/>
  <c r="AJ6" i="4"/>
  <c r="AK6" i="4"/>
  <c r="AM6" i="4"/>
  <c r="AI7" i="4"/>
  <c r="AJ7" i="4"/>
  <c r="AK7" i="4"/>
  <c r="AM7" i="4"/>
  <c r="AI8" i="4"/>
  <c r="AJ8" i="4"/>
  <c r="AI9" i="4"/>
  <c r="AJ9" i="4"/>
  <c r="AI10" i="4"/>
  <c r="AJ10" i="4"/>
  <c r="AI11" i="4"/>
  <c r="AJ11" i="4"/>
  <c r="AI13" i="4"/>
  <c r="AJ13" i="4"/>
  <c r="AK13" i="4"/>
  <c r="AM13" i="4"/>
  <c r="AI12" i="4"/>
  <c r="AJ12" i="4"/>
  <c r="AK12" i="4"/>
  <c r="AM12" i="4"/>
  <c r="AI14" i="4"/>
  <c r="AJ14" i="4"/>
  <c r="AK14" i="4"/>
  <c r="AM14" i="4"/>
  <c r="AI15" i="4"/>
  <c r="AJ15" i="4"/>
  <c r="AK15" i="4"/>
  <c r="AM15" i="4"/>
  <c r="AI16" i="4"/>
  <c r="AJ16" i="4"/>
  <c r="AK16" i="4"/>
  <c r="AM16" i="4"/>
  <c r="AI17" i="4"/>
  <c r="AJ17" i="4"/>
  <c r="AI18" i="4"/>
  <c r="AJ18" i="4"/>
  <c r="AI19" i="4"/>
  <c r="AJ19" i="4"/>
  <c r="AI20" i="4"/>
  <c r="AJ20" i="4"/>
  <c r="AI21" i="4"/>
  <c r="AJ21" i="4"/>
  <c r="AI22" i="4"/>
  <c r="AJ22" i="4"/>
  <c r="AI23" i="4"/>
  <c r="AJ23" i="4"/>
  <c r="AK23" i="4"/>
  <c r="AM23" i="4"/>
  <c r="AI25" i="4"/>
  <c r="AJ25" i="4"/>
  <c r="AI24" i="4"/>
  <c r="AJ24" i="4"/>
  <c r="AI26" i="4"/>
  <c r="AJ26" i="4"/>
  <c r="AK26" i="4"/>
  <c r="AM26" i="4"/>
  <c r="AI27" i="4"/>
  <c r="AJ27" i="4"/>
  <c r="AK27" i="4"/>
  <c r="AM27" i="4"/>
  <c r="AI28" i="4"/>
  <c r="AJ28" i="4"/>
  <c r="AI29" i="4"/>
  <c r="AJ29" i="4"/>
  <c r="AI30" i="4"/>
  <c r="AJ30" i="4"/>
  <c r="AI31" i="4"/>
  <c r="AJ31" i="4"/>
  <c r="AK31" i="4"/>
  <c r="AM31" i="4"/>
  <c r="AI32" i="4"/>
  <c r="AJ32" i="4"/>
  <c r="AK32" i="4"/>
  <c r="AM32" i="4"/>
  <c r="AI34" i="4"/>
  <c r="AJ34" i="4"/>
  <c r="AK34" i="4"/>
  <c r="AM34" i="4"/>
  <c r="AI33" i="4"/>
  <c r="AJ33" i="4"/>
  <c r="AK33" i="4"/>
  <c r="AM33" i="4"/>
  <c r="AI35" i="4"/>
  <c r="AJ35" i="4"/>
  <c r="AK35" i="4"/>
  <c r="AM35" i="4"/>
  <c r="AI36" i="4"/>
  <c r="AJ36" i="4"/>
  <c r="AK36" i="4"/>
  <c r="AM36" i="4"/>
  <c r="AI37" i="4"/>
  <c r="AJ37" i="4"/>
  <c r="AK37" i="4"/>
  <c r="AM37" i="4"/>
  <c r="AI38" i="4"/>
  <c r="AJ38" i="4"/>
  <c r="AK38" i="4"/>
  <c r="AM38" i="4"/>
  <c r="AI39" i="4"/>
  <c r="AJ39" i="4"/>
  <c r="AK39" i="4"/>
  <c r="AM39" i="4"/>
  <c r="AI40" i="4"/>
  <c r="AJ40" i="4"/>
  <c r="AK40" i="4"/>
  <c r="AM40" i="4"/>
  <c r="AI41" i="4"/>
  <c r="AJ41" i="4"/>
  <c r="AK41" i="4"/>
  <c r="AM41" i="4"/>
  <c r="AI42" i="4"/>
  <c r="AJ42" i="4"/>
  <c r="AK42" i="4"/>
  <c r="AM42" i="4"/>
  <c r="AI43" i="4"/>
  <c r="AJ43" i="4"/>
  <c r="AI44" i="4"/>
  <c r="AJ44" i="4"/>
  <c r="AI45" i="4"/>
  <c r="AJ45" i="4"/>
  <c r="AI46" i="4"/>
  <c r="AJ46" i="4"/>
  <c r="AI47" i="4"/>
  <c r="AJ47" i="4"/>
  <c r="AI48" i="4"/>
  <c r="AJ48" i="4"/>
  <c r="AI49" i="4"/>
  <c r="AJ49" i="4"/>
  <c r="AK49" i="4"/>
  <c r="AM49" i="4"/>
  <c r="AI50" i="4"/>
  <c r="AJ50" i="4"/>
  <c r="AK50" i="4"/>
  <c r="AM50" i="4"/>
  <c r="AI51" i="4"/>
  <c r="AJ51" i="4"/>
  <c r="AK51" i="4"/>
  <c r="AM51" i="4"/>
  <c r="AI52" i="4"/>
  <c r="AJ52" i="4"/>
  <c r="AK52" i="4"/>
  <c r="AM52" i="4"/>
  <c r="AI53" i="4"/>
  <c r="AJ53" i="4"/>
  <c r="AK53" i="4"/>
  <c r="AM53" i="4"/>
  <c r="AI54" i="4"/>
  <c r="AJ54" i="4"/>
  <c r="AK54" i="4"/>
  <c r="AM54" i="4"/>
  <c r="AI55" i="4"/>
  <c r="AJ55" i="4"/>
  <c r="AK55" i="4"/>
  <c r="AM55" i="4"/>
  <c r="AI56" i="4"/>
  <c r="AJ56" i="4"/>
  <c r="AK56" i="4"/>
  <c r="AM56" i="4"/>
  <c r="AI57" i="4"/>
  <c r="AJ57" i="4"/>
  <c r="AK57" i="4"/>
  <c r="AM57" i="4"/>
  <c r="AI58" i="4"/>
  <c r="AJ58" i="4"/>
  <c r="AK58" i="4"/>
  <c r="AM58" i="4"/>
  <c r="AI59" i="4"/>
  <c r="AJ59" i="4"/>
  <c r="AK59" i="4"/>
  <c r="AM59" i="4"/>
  <c r="AI60" i="4"/>
  <c r="AJ60" i="4"/>
  <c r="AK60" i="4"/>
  <c r="AM60" i="4"/>
  <c r="AI61" i="4"/>
  <c r="AJ61" i="4"/>
  <c r="AK61" i="4"/>
  <c r="AM61" i="4"/>
  <c r="AI62" i="4"/>
  <c r="AJ62" i="4"/>
  <c r="AK62" i="4"/>
  <c r="AM62" i="4"/>
  <c r="AI64" i="4"/>
  <c r="AJ64" i="4"/>
  <c r="AI63" i="4"/>
  <c r="AJ63" i="4"/>
  <c r="AI65" i="4"/>
  <c r="AJ65" i="4"/>
  <c r="AK65" i="4"/>
  <c r="AM65" i="4"/>
  <c r="AI66" i="4"/>
  <c r="AJ66" i="4"/>
  <c r="AK66" i="4"/>
  <c r="AM66" i="4"/>
  <c r="AI67" i="4"/>
  <c r="AJ67" i="4"/>
  <c r="AI68" i="4"/>
  <c r="AJ68" i="4"/>
  <c r="AI69" i="4"/>
  <c r="AJ69" i="4"/>
  <c r="AI70" i="4"/>
  <c r="AJ70" i="4"/>
  <c r="AK70" i="4"/>
  <c r="AM70" i="4"/>
  <c r="AI71" i="4"/>
  <c r="AJ71" i="4"/>
  <c r="AK71" i="4"/>
  <c r="AM71" i="4"/>
  <c r="AI72" i="4"/>
  <c r="AJ72" i="4"/>
  <c r="AK72" i="4"/>
  <c r="AM72" i="4"/>
  <c r="AI73" i="4"/>
  <c r="AJ73" i="4"/>
  <c r="AK73" i="4"/>
  <c r="AM73" i="4"/>
  <c r="AI74" i="4"/>
  <c r="AJ74" i="4"/>
  <c r="AK74" i="4"/>
  <c r="AM74" i="4"/>
  <c r="AI75" i="4"/>
  <c r="AJ75" i="4"/>
  <c r="AK75" i="4"/>
  <c r="AM75" i="4"/>
  <c r="AI76" i="4"/>
  <c r="AJ76" i="4"/>
  <c r="AK76" i="4"/>
  <c r="AM76" i="4"/>
  <c r="AI77" i="4"/>
  <c r="AJ77" i="4"/>
  <c r="AI78" i="4"/>
  <c r="AJ78" i="4"/>
  <c r="AI79" i="4"/>
  <c r="AJ79" i="4"/>
  <c r="AI80" i="4"/>
  <c r="AJ80" i="4"/>
  <c r="AI81" i="4"/>
  <c r="AJ81" i="4"/>
  <c r="AI82" i="4"/>
  <c r="AJ82" i="4"/>
  <c r="AI83" i="4"/>
  <c r="AJ83" i="4"/>
  <c r="AI84" i="4"/>
  <c r="AJ84" i="4"/>
  <c r="AK84" i="4"/>
  <c r="AM84" i="4"/>
  <c r="AI86" i="4"/>
  <c r="AJ86" i="4"/>
  <c r="AK86" i="4"/>
  <c r="AM86" i="4"/>
  <c r="AI85" i="4"/>
  <c r="AJ85" i="4"/>
  <c r="AK85" i="4"/>
  <c r="AM85" i="4"/>
  <c r="AI88" i="4"/>
  <c r="AJ88" i="4"/>
  <c r="AK88" i="4"/>
  <c r="AM88" i="4"/>
  <c r="AI90" i="4"/>
  <c r="AJ90" i="4"/>
  <c r="AI89" i="4"/>
  <c r="AJ89" i="4"/>
  <c r="AI91" i="4"/>
  <c r="AJ91" i="4"/>
  <c r="AK91" i="4"/>
  <c r="AM91" i="4"/>
  <c r="AI92" i="4"/>
  <c r="AJ92" i="4"/>
  <c r="AK92" i="4"/>
  <c r="AM92" i="4"/>
  <c r="AI93" i="4"/>
  <c r="AJ93" i="4"/>
  <c r="AI94" i="4"/>
  <c r="AJ94" i="4"/>
  <c r="AI95" i="4"/>
  <c r="AJ95" i="4"/>
  <c r="AI96" i="4"/>
  <c r="AJ96" i="4"/>
  <c r="AK96" i="4"/>
  <c r="AM96" i="4"/>
  <c r="AI97" i="4"/>
  <c r="AJ97" i="4"/>
  <c r="AK97" i="4"/>
  <c r="AM97" i="4"/>
  <c r="AI98" i="4"/>
  <c r="AJ98" i="4"/>
  <c r="AK98" i="4"/>
  <c r="AM98" i="4"/>
  <c r="AI99" i="4"/>
  <c r="AJ99" i="4"/>
  <c r="AK99" i="4"/>
  <c r="AM99" i="4"/>
  <c r="AI100" i="4"/>
  <c r="AJ100" i="4"/>
  <c r="AK100" i="4"/>
  <c r="AM100" i="4"/>
  <c r="AI101" i="4"/>
  <c r="AJ101" i="4"/>
  <c r="AK101" i="4"/>
  <c r="AM101" i="4"/>
  <c r="AI103" i="4"/>
  <c r="AJ103" i="4"/>
  <c r="AK103" i="4"/>
  <c r="AM103" i="4"/>
  <c r="AI102" i="4"/>
  <c r="AJ102" i="4"/>
  <c r="AK102" i="4"/>
  <c r="AM102" i="4"/>
  <c r="AI104" i="4"/>
  <c r="AJ104" i="4"/>
  <c r="AK104" i="4"/>
  <c r="AM104" i="4"/>
  <c r="AI105" i="4"/>
  <c r="AJ105" i="4"/>
  <c r="AK105" i="4"/>
  <c r="AM105" i="4"/>
  <c r="AI106" i="4"/>
  <c r="AJ106" i="4"/>
  <c r="AK106" i="4"/>
  <c r="AM106" i="4"/>
  <c r="AI107" i="4"/>
  <c r="AJ107" i="4"/>
  <c r="AI108" i="4"/>
  <c r="AJ108" i="4"/>
  <c r="AI115" i="4"/>
  <c r="AJ115" i="4"/>
  <c r="AI116" i="4"/>
  <c r="AJ116" i="4"/>
  <c r="AI117" i="4"/>
  <c r="AJ117" i="4"/>
  <c r="AI112" i="4"/>
  <c r="AJ112" i="4"/>
  <c r="AI113" i="4"/>
  <c r="AJ113" i="4"/>
  <c r="AI114" i="4"/>
  <c r="AJ114" i="4"/>
  <c r="AI109" i="4"/>
  <c r="AJ109" i="4"/>
  <c r="AI110" i="4"/>
  <c r="AJ110" i="4"/>
  <c r="AI111" i="4"/>
  <c r="AJ111" i="4"/>
  <c r="AI118" i="4"/>
  <c r="AJ118" i="4"/>
  <c r="AK118" i="4"/>
  <c r="AM118" i="4"/>
  <c r="AI119" i="4"/>
  <c r="AJ119" i="4"/>
  <c r="AK119" i="4"/>
  <c r="AM119" i="4"/>
  <c r="AI120" i="4"/>
  <c r="AJ120" i="4"/>
  <c r="AK120" i="4"/>
  <c r="AM120" i="4"/>
  <c r="AI121" i="4"/>
  <c r="AJ121" i="4"/>
  <c r="AK121" i="4"/>
  <c r="AM121" i="4"/>
  <c r="AI122" i="4"/>
  <c r="AJ122" i="4"/>
  <c r="AK122" i="4"/>
  <c r="AM122" i="4"/>
  <c r="AI123" i="4"/>
  <c r="AJ123" i="4"/>
  <c r="AK123" i="4"/>
  <c r="AM123" i="4"/>
  <c r="AI125" i="4"/>
  <c r="AJ125" i="4"/>
  <c r="AK125" i="4"/>
  <c r="AM125" i="4"/>
  <c r="AI124" i="4"/>
  <c r="AJ124" i="4"/>
  <c r="AK124" i="4"/>
  <c r="AM124" i="4"/>
  <c r="AI126" i="4"/>
  <c r="AJ126" i="4"/>
  <c r="AK126" i="4"/>
  <c r="AM126" i="4"/>
  <c r="AI127" i="4"/>
  <c r="AJ127" i="4"/>
  <c r="AK127" i="4"/>
  <c r="AM127" i="4"/>
  <c r="AI128" i="4"/>
  <c r="AJ128" i="4"/>
  <c r="AK128" i="4"/>
  <c r="AM128" i="4"/>
  <c r="AI129" i="4"/>
  <c r="AJ129" i="4"/>
  <c r="AK129" i="4"/>
  <c r="AM129" i="4"/>
  <c r="AI130" i="4"/>
  <c r="AJ130" i="4"/>
  <c r="AK130" i="4"/>
  <c r="AM130" i="4"/>
  <c r="AI131" i="4"/>
  <c r="AJ131" i="4"/>
  <c r="AK131" i="4"/>
  <c r="AM131" i="4"/>
  <c r="AI132" i="4"/>
  <c r="AJ132" i="4"/>
  <c r="AI133" i="4"/>
  <c r="AJ133" i="4"/>
  <c r="AI134" i="4"/>
  <c r="AJ134" i="4"/>
  <c r="AK134" i="4"/>
  <c r="AM134" i="4"/>
  <c r="AK2" i="4"/>
  <c r="AJ2" i="4"/>
  <c r="AI2" i="4"/>
  <c r="AB23" i="4"/>
  <c r="AA23" i="4"/>
  <c r="Z23" i="4"/>
  <c r="Y23" i="4"/>
  <c r="AB3" i="4"/>
  <c r="AA3" i="4"/>
  <c r="Z3" i="4"/>
  <c r="Y3" i="4"/>
  <c r="AB2" i="4"/>
  <c r="AA2" i="4"/>
  <c r="Z2" i="4"/>
  <c r="Y2" i="4"/>
  <c r="Y58" i="3"/>
  <c r="Z58" i="3"/>
  <c r="AA58" i="3"/>
  <c r="AB58" i="3"/>
  <c r="Y59" i="3"/>
  <c r="Z59" i="3"/>
  <c r="AA59" i="3"/>
  <c r="AB59" i="3"/>
  <c r="Y60" i="3"/>
  <c r="Z60" i="3"/>
  <c r="AA60" i="3"/>
  <c r="AB60" i="3"/>
  <c r="AA15" i="5"/>
  <c r="Z15" i="5"/>
  <c r="Y15" i="5"/>
  <c r="X15" i="5"/>
  <c r="AA14" i="5"/>
  <c r="Z14" i="5"/>
  <c r="Y14" i="5"/>
  <c r="X14" i="5"/>
  <c r="AA13" i="5"/>
  <c r="Z13" i="5"/>
  <c r="Y13" i="5"/>
  <c r="X13" i="5"/>
  <c r="AA12" i="5"/>
  <c r="Z12" i="5"/>
  <c r="Y12" i="5"/>
  <c r="X12" i="5"/>
  <c r="AA11" i="5"/>
  <c r="Z11" i="5"/>
  <c r="Y11" i="5"/>
  <c r="X11" i="5"/>
  <c r="AA10" i="5"/>
  <c r="Z10" i="5"/>
  <c r="Y10" i="5"/>
  <c r="X10" i="5"/>
  <c r="X39" i="9"/>
  <c r="W39" i="9"/>
  <c r="V39" i="9"/>
  <c r="U39" i="9"/>
  <c r="X37" i="9"/>
  <c r="W37" i="9"/>
  <c r="V37" i="9"/>
  <c r="U37" i="9"/>
  <c r="X36" i="9"/>
  <c r="W36" i="9"/>
  <c r="V36" i="9"/>
  <c r="U36" i="9"/>
  <c r="X34" i="9"/>
  <c r="W34" i="9"/>
  <c r="V34" i="9"/>
  <c r="U34" i="9"/>
  <c r="X33" i="9"/>
  <c r="W33" i="9"/>
  <c r="V33" i="9"/>
  <c r="U33" i="9"/>
  <c r="X32" i="9"/>
  <c r="W32" i="9"/>
  <c r="V32" i="9"/>
  <c r="U32" i="9"/>
  <c r="X31" i="9"/>
  <c r="W31" i="9"/>
  <c r="V31" i="9"/>
  <c r="U31" i="9"/>
  <c r="X30" i="9"/>
  <c r="W30" i="9"/>
  <c r="V30" i="9"/>
  <c r="U30" i="9"/>
  <c r="X29" i="9"/>
  <c r="W29" i="9"/>
  <c r="V29" i="9"/>
  <c r="U29" i="9"/>
  <c r="X27" i="9"/>
  <c r="W27" i="9"/>
  <c r="V27" i="9"/>
  <c r="U27" i="9"/>
  <c r="X26" i="9"/>
  <c r="W26" i="9"/>
  <c r="V26" i="9"/>
  <c r="U26" i="9"/>
  <c r="X25" i="9"/>
  <c r="W25" i="9"/>
  <c r="V25" i="9"/>
  <c r="U25" i="9"/>
  <c r="X24" i="9"/>
  <c r="W24" i="9"/>
  <c r="V24" i="9"/>
  <c r="U24" i="9"/>
  <c r="X23" i="9"/>
  <c r="W23" i="9"/>
  <c r="V23" i="9"/>
  <c r="U23" i="9"/>
  <c r="X22" i="9"/>
  <c r="W22" i="9"/>
  <c r="V22" i="9"/>
  <c r="U22" i="9"/>
  <c r="X20" i="9"/>
  <c r="W20" i="9"/>
  <c r="V20" i="9"/>
  <c r="U20" i="9"/>
  <c r="X19" i="9"/>
  <c r="W19" i="9"/>
  <c r="V19" i="9"/>
  <c r="U19" i="9"/>
  <c r="X18" i="9"/>
  <c r="W18" i="9"/>
  <c r="V18" i="9"/>
  <c r="U18" i="9"/>
  <c r="X16" i="9"/>
  <c r="W16" i="9"/>
  <c r="V16" i="9"/>
  <c r="U16" i="9"/>
  <c r="X15" i="9"/>
  <c r="W15" i="9"/>
  <c r="V15" i="9"/>
  <c r="U15" i="9"/>
  <c r="X14" i="9"/>
  <c r="W14" i="9"/>
  <c r="V14" i="9"/>
  <c r="U14" i="9"/>
  <c r="X12" i="9"/>
  <c r="W12" i="9"/>
  <c r="V12" i="9"/>
  <c r="U12" i="9"/>
  <c r="X11" i="9"/>
  <c r="W11" i="9"/>
  <c r="V11" i="9"/>
  <c r="U11" i="9"/>
  <c r="X10" i="9"/>
  <c r="W10" i="9"/>
  <c r="V10" i="9"/>
  <c r="U10" i="9"/>
  <c r="X8" i="9"/>
  <c r="W8" i="9"/>
  <c r="V8" i="9"/>
  <c r="U8" i="9"/>
  <c r="X7" i="9"/>
  <c r="W7" i="9"/>
  <c r="V7" i="9"/>
  <c r="U7" i="9"/>
  <c r="X6" i="9"/>
  <c r="W6" i="9"/>
  <c r="V6" i="9"/>
  <c r="U6" i="9"/>
  <c r="X4" i="9"/>
  <c r="W4" i="9"/>
  <c r="V4" i="9"/>
  <c r="U4" i="9"/>
  <c r="X3" i="9"/>
  <c r="W3" i="9"/>
  <c r="V3" i="9"/>
  <c r="U3" i="9"/>
  <c r="X2" i="9"/>
  <c r="W2" i="9"/>
  <c r="V2" i="9"/>
  <c r="U2" i="9"/>
  <c r="AB88" i="4"/>
  <c r="AA88" i="4"/>
  <c r="Z88" i="4"/>
  <c r="Y88" i="4"/>
  <c r="J10" i="6"/>
  <c r="J9" i="6"/>
  <c r="AB85" i="4"/>
  <c r="AA85" i="4"/>
  <c r="AB86" i="4"/>
  <c r="AA86" i="4"/>
  <c r="Z85" i="4"/>
  <c r="Y85" i="4"/>
  <c r="Z86" i="4"/>
  <c r="Y86" i="4"/>
  <c r="AB84" i="4"/>
  <c r="AA84" i="4"/>
  <c r="Z84" i="4"/>
  <c r="Y84" i="4"/>
  <c r="AB83" i="4"/>
  <c r="AA83" i="4"/>
  <c r="Z83" i="4"/>
  <c r="Y83" i="4"/>
  <c r="AK83" i="4" s="1"/>
  <c r="AM83" i="4" s="1"/>
  <c r="AB82" i="4"/>
  <c r="AA82" i="4"/>
  <c r="Z82" i="4"/>
  <c r="Y82" i="4"/>
  <c r="AK82" i="4" s="1"/>
  <c r="AM82" i="4" s="1"/>
  <c r="AB81" i="4"/>
  <c r="AA81" i="4"/>
  <c r="Z81" i="4"/>
  <c r="Y81" i="4"/>
  <c r="AK81" i="4" s="1"/>
  <c r="AM81" i="4" s="1"/>
  <c r="Y80" i="4"/>
  <c r="Z80" i="4"/>
  <c r="AA80" i="4"/>
  <c r="AB80" i="4"/>
  <c r="AB79" i="4"/>
  <c r="AA79" i="4"/>
  <c r="Z79" i="4"/>
  <c r="Y79" i="4"/>
  <c r="AK79" i="4" s="1"/>
  <c r="AM79" i="4" s="1"/>
  <c r="AB87" i="4"/>
  <c r="Z87" i="4"/>
  <c r="AA87" i="4"/>
  <c r="Y87" i="4"/>
  <c r="W15" i="6"/>
  <c r="W16" i="6"/>
  <c r="W17" i="6"/>
  <c r="W12" i="6"/>
  <c r="W13" i="6"/>
  <c r="W14" i="6"/>
  <c r="W9" i="6"/>
  <c r="W10" i="6"/>
  <c r="W11" i="6"/>
  <c r="W6" i="6"/>
  <c r="W7" i="6"/>
  <c r="W8" i="6"/>
  <c r="W4" i="6"/>
  <c r="W5" i="6"/>
  <c r="W3" i="6"/>
  <c r="AB5" i="4"/>
  <c r="AB4" i="4"/>
  <c r="AB6" i="4"/>
  <c r="AB7" i="4"/>
  <c r="AB8" i="4"/>
  <c r="AB9" i="4"/>
  <c r="AB10" i="4"/>
  <c r="AB11" i="4"/>
  <c r="AB13" i="4"/>
  <c r="AB12" i="4"/>
  <c r="AB14" i="4"/>
  <c r="AB15" i="4"/>
  <c r="AB16" i="4"/>
  <c r="AB17" i="4"/>
  <c r="AB18" i="4"/>
  <c r="AB19" i="4"/>
  <c r="AB20" i="4"/>
  <c r="AB21" i="4"/>
  <c r="AB22" i="4"/>
  <c r="AB25" i="4"/>
  <c r="AB24" i="4"/>
  <c r="AB26" i="4"/>
  <c r="AB27" i="4"/>
  <c r="AB28" i="4"/>
  <c r="AB29" i="4"/>
  <c r="AB30" i="4"/>
  <c r="AB31" i="4"/>
  <c r="AB32" i="4"/>
  <c r="AB34" i="4"/>
  <c r="AB33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4" i="4"/>
  <c r="AB63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90" i="4"/>
  <c r="AB89" i="4"/>
  <c r="AB91" i="4"/>
  <c r="AB92" i="4"/>
  <c r="AB93" i="4"/>
  <c r="AB94" i="4"/>
  <c r="AB95" i="4"/>
  <c r="AB96" i="4"/>
  <c r="AB97" i="4"/>
  <c r="AB98" i="4"/>
  <c r="AB99" i="4"/>
  <c r="AB100" i="4"/>
  <c r="AB101" i="4"/>
  <c r="AB103" i="4"/>
  <c r="AB102" i="4"/>
  <c r="AB104" i="4"/>
  <c r="AB105" i="4"/>
  <c r="AB106" i="4"/>
  <c r="AB107" i="4"/>
  <c r="AB108" i="4"/>
  <c r="AB115" i="4"/>
  <c r="AB116" i="4"/>
  <c r="AB117" i="4"/>
  <c r="AB112" i="4"/>
  <c r="AB113" i="4"/>
  <c r="AB114" i="4"/>
  <c r="AB109" i="4"/>
  <c r="AB110" i="4"/>
  <c r="AB111" i="4"/>
  <c r="AB118" i="4"/>
  <c r="AB119" i="4"/>
  <c r="AB120" i="4"/>
  <c r="AB121" i="4"/>
  <c r="AB122" i="4"/>
  <c r="AB123" i="4"/>
  <c r="AB125" i="4"/>
  <c r="AB124" i="4"/>
  <c r="AB126" i="4"/>
  <c r="AB127" i="4"/>
  <c r="AB128" i="4"/>
  <c r="AB129" i="4"/>
  <c r="AB130" i="4"/>
  <c r="AB131" i="4"/>
  <c r="AB132" i="4"/>
  <c r="AB133" i="4"/>
  <c r="AB134" i="4"/>
  <c r="AA5" i="4"/>
  <c r="AA4" i="4"/>
  <c r="AA6" i="4"/>
  <c r="AA7" i="4"/>
  <c r="AA8" i="4"/>
  <c r="AA9" i="4"/>
  <c r="AA10" i="4"/>
  <c r="AA11" i="4"/>
  <c r="AA13" i="4"/>
  <c r="AA12" i="4"/>
  <c r="AA14" i="4"/>
  <c r="AA15" i="4"/>
  <c r="AA16" i="4"/>
  <c r="AA17" i="4"/>
  <c r="AA18" i="4"/>
  <c r="AA19" i="4"/>
  <c r="AA20" i="4"/>
  <c r="AA21" i="4"/>
  <c r="AA22" i="4"/>
  <c r="AA25" i="4"/>
  <c r="AA24" i="4"/>
  <c r="AA26" i="4"/>
  <c r="AA27" i="4"/>
  <c r="AA28" i="4"/>
  <c r="AA29" i="4"/>
  <c r="AA30" i="4"/>
  <c r="AA31" i="4"/>
  <c r="AA32" i="4"/>
  <c r="AA34" i="4"/>
  <c r="AA33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4" i="4"/>
  <c r="AA63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90" i="4"/>
  <c r="AA89" i="4"/>
  <c r="AA91" i="4"/>
  <c r="AA92" i="4"/>
  <c r="AA93" i="4"/>
  <c r="AA94" i="4"/>
  <c r="AA95" i="4"/>
  <c r="AA96" i="4"/>
  <c r="AA97" i="4"/>
  <c r="AA98" i="4"/>
  <c r="AA99" i="4"/>
  <c r="AA100" i="4"/>
  <c r="AA101" i="4"/>
  <c r="AA103" i="4"/>
  <c r="AA102" i="4"/>
  <c r="AA104" i="4"/>
  <c r="AA105" i="4"/>
  <c r="AA106" i="4"/>
  <c r="AA107" i="4"/>
  <c r="AA108" i="4"/>
  <c r="AA115" i="4"/>
  <c r="AA116" i="4"/>
  <c r="AA117" i="4"/>
  <c r="AA112" i="4"/>
  <c r="AA113" i="4"/>
  <c r="AA114" i="4"/>
  <c r="AA109" i="4"/>
  <c r="AA110" i="4"/>
  <c r="AA111" i="4"/>
  <c r="AA118" i="4"/>
  <c r="AA119" i="4"/>
  <c r="AA120" i="4"/>
  <c r="AA121" i="4"/>
  <c r="AA122" i="4"/>
  <c r="AA123" i="4"/>
  <c r="AA125" i="4"/>
  <c r="AA124" i="4"/>
  <c r="AA126" i="4"/>
  <c r="AA127" i="4"/>
  <c r="AA128" i="4"/>
  <c r="AA129" i="4"/>
  <c r="AA130" i="4"/>
  <c r="AA131" i="4"/>
  <c r="AA132" i="4"/>
  <c r="AA133" i="4"/>
  <c r="AA134" i="4"/>
  <c r="Z5" i="4"/>
  <c r="Z4" i="4"/>
  <c r="Z6" i="4"/>
  <c r="Z7" i="4"/>
  <c r="Z8" i="4"/>
  <c r="Z9" i="4"/>
  <c r="Z10" i="4"/>
  <c r="Z11" i="4"/>
  <c r="Z13" i="4"/>
  <c r="Z12" i="4"/>
  <c r="Z14" i="4"/>
  <c r="Z15" i="4"/>
  <c r="Z16" i="4"/>
  <c r="Z17" i="4"/>
  <c r="Z18" i="4"/>
  <c r="Z19" i="4"/>
  <c r="Z20" i="4"/>
  <c r="Z21" i="4"/>
  <c r="Z22" i="4"/>
  <c r="Z25" i="4"/>
  <c r="Z24" i="4"/>
  <c r="Z26" i="4"/>
  <c r="Z27" i="4"/>
  <c r="Z28" i="4"/>
  <c r="Z29" i="4"/>
  <c r="Z30" i="4"/>
  <c r="Z31" i="4"/>
  <c r="Z32" i="4"/>
  <c r="Z34" i="4"/>
  <c r="Z33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4" i="4"/>
  <c r="Z63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90" i="4"/>
  <c r="Z89" i="4"/>
  <c r="Z91" i="4"/>
  <c r="Z92" i="4"/>
  <c r="Z93" i="4"/>
  <c r="Z94" i="4"/>
  <c r="Z95" i="4"/>
  <c r="Z96" i="4"/>
  <c r="Z97" i="4"/>
  <c r="Z98" i="4"/>
  <c r="Z99" i="4"/>
  <c r="Z100" i="4"/>
  <c r="Z101" i="4"/>
  <c r="Z103" i="4"/>
  <c r="Z102" i="4"/>
  <c r="Z104" i="4"/>
  <c r="Z105" i="4"/>
  <c r="Z106" i="4"/>
  <c r="Z107" i="4"/>
  <c r="Z108" i="4"/>
  <c r="Z115" i="4"/>
  <c r="Z116" i="4"/>
  <c r="Z117" i="4"/>
  <c r="Z112" i="4"/>
  <c r="Z113" i="4"/>
  <c r="Z114" i="4"/>
  <c r="Z109" i="4"/>
  <c r="Z110" i="4"/>
  <c r="Z111" i="4"/>
  <c r="Z118" i="4"/>
  <c r="Z119" i="4"/>
  <c r="Z120" i="4"/>
  <c r="Z121" i="4"/>
  <c r="Z122" i="4"/>
  <c r="Z123" i="4"/>
  <c r="Z125" i="4"/>
  <c r="Z124" i="4"/>
  <c r="Z126" i="4"/>
  <c r="Z127" i="4"/>
  <c r="Z128" i="4"/>
  <c r="Z129" i="4"/>
  <c r="Z130" i="4"/>
  <c r="Z131" i="4"/>
  <c r="Z132" i="4"/>
  <c r="Z133" i="4"/>
  <c r="Z134" i="4"/>
  <c r="Y5" i="4"/>
  <c r="AK5" i="4" s="1"/>
  <c r="AM5" i="4" s="1"/>
  <c r="Y4" i="4"/>
  <c r="AK4" i="4" s="1"/>
  <c r="AM4" i="4" s="1"/>
  <c r="Y6" i="4"/>
  <c r="Y7" i="4"/>
  <c r="Y8" i="4"/>
  <c r="AK8" i="4" s="1"/>
  <c r="AM8" i="4" s="1"/>
  <c r="Y9" i="4"/>
  <c r="AK9" i="4" s="1"/>
  <c r="AM9" i="4" s="1"/>
  <c r="Y10" i="4"/>
  <c r="AK10" i="4" s="1"/>
  <c r="AM10" i="4" s="1"/>
  <c r="Y11" i="4"/>
  <c r="AK11" i="4" s="1"/>
  <c r="AM11" i="4" s="1"/>
  <c r="Y13" i="4"/>
  <c r="Y12" i="4"/>
  <c r="Y14" i="4"/>
  <c r="Y15" i="4"/>
  <c r="Y16" i="4"/>
  <c r="Y17" i="4"/>
  <c r="AK17" i="4" s="1"/>
  <c r="AM17" i="4" s="1"/>
  <c r="Y18" i="4"/>
  <c r="AK18" i="4" s="1"/>
  <c r="AM18" i="4" s="1"/>
  <c r="Y19" i="4"/>
  <c r="AK19" i="4" s="1"/>
  <c r="AM19" i="4" s="1"/>
  <c r="Y20" i="4"/>
  <c r="AK20" i="4" s="1"/>
  <c r="AM20" i="4" s="1"/>
  <c r="Y21" i="4"/>
  <c r="AK21" i="4" s="1"/>
  <c r="AM21" i="4" s="1"/>
  <c r="Y22" i="4"/>
  <c r="AK22" i="4" s="1"/>
  <c r="AM22" i="4" s="1"/>
  <c r="Y25" i="4"/>
  <c r="AK25" i="4" s="1"/>
  <c r="AM25" i="4" s="1"/>
  <c r="Y24" i="4"/>
  <c r="AK24" i="4" s="1"/>
  <c r="AM24" i="4" s="1"/>
  <c r="Y26" i="4"/>
  <c r="Y27" i="4"/>
  <c r="Y28" i="4"/>
  <c r="AK28" i="4" s="1"/>
  <c r="AM28" i="4" s="1"/>
  <c r="Y29" i="4"/>
  <c r="AK29" i="4" s="1"/>
  <c r="AM29" i="4" s="1"/>
  <c r="Y30" i="4"/>
  <c r="AK30" i="4" s="1"/>
  <c r="AM30" i="4" s="1"/>
  <c r="Y31" i="4"/>
  <c r="Y32" i="4"/>
  <c r="Y34" i="4"/>
  <c r="Y33" i="4"/>
  <c r="Y35" i="4"/>
  <c r="Y36" i="4"/>
  <c r="Y37" i="4"/>
  <c r="Y38" i="4"/>
  <c r="Y39" i="4"/>
  <c r="Y40" i="4"/>
  <c r="Y41" i="4"/>
  <c r="Y42" i="4"/>
  <c r="Y43" i="4"/>
  <c r="AK43" i="4" s="1"/>
  <c r="AM43" i="4" s="1"/>
  <c r="Y44" i="4"/>
  <c r="AK44" i="4" s="1"/>
  <c r="AM44" i="4" s="1"/>
  <c r="Y45" i="4"/>
  <c r="AK45" i="4" s="1"/>
  <c r="AM45" i="4" s="1"/>
  <c r="Y46" i="4"/>
  <c r="AK46" i="4" s="1"/>
  <c r="AM46" i="4" s="1"/>
  <c r="Y47" i="4"/>
  <c r="AK47" i="4" s="1"/>
  <c r="AM47" i="4" s="1"/>
  <c r="Y48" i="4"/>
  <c r="AK48" i="4" s="1"/>
  <c r="AM48" i="4" s="1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4" i="4"/>
  <c r="AK64" i="4" s="1"/>
  <c r="AM64" i="4" s="1"/>
  <c r="Y63" i="4"/>
  <c r="AK63" i="4" s="1"/>
  <c r="AM63" i="4" s="1"/>
  <c r="Y65" i="4"/>
  <c r="Y66" i="4"/>
  <c r="Y67" i="4"/>
  <c r="AK67" i="4" s="1"/>
  <c r="AM67" i="4" s="1"/>
  <c r="Y68" i="4"/>
  <c r="AK68" i="4" s="1"/>
  <c r="AM68" i="4" s="1"/>
  <c r="Y69" i="4"/>
  <c r="AK69" i="4" s="1"/>
  <c r="AM69" i="4" s="1"/>
  <c r="Y70" i="4"/>
  <c r="Y71" i="4"/>
  <c r="Y72" i="4"/>
  <c r="Y73" i="4"/>
  <c r="Y74" i="4"/>
  <c r="Y75" i="4"/>
  <c r="Y76" i="4"/>
  <c r="Y77" i="4"/>
  <c r="AK77" i="4" s="1"/>
  <c r="AM77" i="4" s="1"/>
  <c r="Y78" i="4"/>
  <c r="AK78" i="4" s="1"/>
  <c r="AM78" i="4" s="1"/>
  <c r="Y90" i="4"/>
  <c r="AK90" i="4" s="1"/>
  <c r="AM90" i="4" s="1"/>
  <c r="Y89" i="4"/>
  <c r="AK89" i="4" s="1"/>
  <c r="AM89" i="4" s="1"/>
  <c r="Y91" i="4"/>
  <c r="Y92" i="4"/>
  <c r="Y93" i="4"/>
  <c r="AK93" i="4" s="1"/>
  <c r="AM93" i="4" s="1"/>
  <c r="Y94" i="4"/>
  <c r="AK94" i="4" s="1"/>
  <c r="AM94" i="4" s="1"/>
  <c r="Y95" i="4"/>
  <c r="AK95" i="4" s="1"/>
  <c r="AM95" i="4" s="1"/>
  <c r="Y96" i="4"/>
  <c r="Y97" i="4"/>
  <c r="Y98" i="4"/>
  <c r="Y99" i="4"/>
  <c r="Y100" i="4"/>
  <c r="Y101" i="4"/>
  <c r="Y103" i="4"/>
  <c r="Y102" i="4"/>
  <c r="Y104" i="4"/>
  <c r="Y105" i="4"/>
  <c r="Y106" i="4"/>
  <c r="Y107" i="4"/>
  <c r="AK107" i="4" s="1"/>
  <c r="AM107" i="4" s="1"/>
  <c r="Y108" i="4"/>
  <c r="AK108" i="4" s="1"/>
  <c r="AM108" i="4" s="1"/>
  <c r="Y115" i="4"/>
  <c r="AK115" i="4" s="1"/>
  <c r="AM115" i="4" s="1"/>
  <c r="Y116" i="4"/>
  <c r="AK116" i="4" s="1"/>
  <c r="AM116" i="4" s="1"/>
  <c r="Y117" i="4"/>
  <c r="AK117" i="4" s="1"/>
  <c r="AM117" i="4" s="1"/>
  <c r="Y112" i="4"/>
  <c r="AK112" i="4" s="1"/>
  <c r="AM112" i="4" s="1"/>
  <c r="Y113" i="4"/>
  <c r="AK113" i="4" s="1"/>
  <c r="AM113" i="4" s="1"/>
  <c r="Y114" i="4"/>
  <c r="AK114" i="4" s="1"/>
  <c r="AM114" i="4" s="1"/>
  <c r="Y109" i="4"/>
  <c r="AK109" i="4" s="1"/>
  <c r="AM109" i="4" s="1"/>
  <c r="Y110" i="4"/>
  <c r="AK110" i="4" s="1"/>
  <c r="AM110" i="4" s="1"/>
  <c r="Y111" i="4"/>
  <c r="AK111" i="4" s="1"/>
  <c r="AM111" i="4" s="1"/>
  <c r="Y118" i="4"/>
  <c r="Y119" i="4"/>
  <c r="Y120" i="4"/>
  <c r="Y121" i="4"/>
  <c r="Y122" i="4"/>
  <c r="Y123" i="4"/>
  <c r="Y125" i="4"/>
  <c r="Y124" i="4"/>
  <c r="Y126" i="4"/>
  <c r="Y127" i="4"/>
  <c r="Y128" i="4"/>
  <c r="Y129" i="4"/>
  <c r="Y130" i="4"/>
  <c r="Y131" i="4"/>
  <c r="Y132" i="4"/>
  <c r="AK132" i="4" s="1"/>
  <c r="AM132" i="4" s="1"/>
  <c r="Y133" i="4"/>
  <c r="AK133" i="4" s="1"/>
  <c r="AM133" i="4" s="1"/>
  <c r="Y134" i="4"/>
  <c r="S36" i="6"/>
  <c r="S37" i="6"/>
  <c r="S38" i="6"/>
  <c r="S33" i="6"/>
  <c r="S34" i="6"/>
  <c r="S35" i="6"/>
  <c r="S30" i="6"/>
  <c r="S31" i="6"/>
  <c r="S32" i="6"/>
  <c r="S27" i="6"/>
  <c r="S28" i="6"/>
  <c r="S29" i="6"/>
  <c r="S15" i="6"/>
  <c r="S16" i="6"/>
  <c r="S17" i="6"/>
  <c r="S18" i="6"/>
  <c r="S19" i="6"/>
  <c r="S20" i="6"/>
  <c r="S21" i="6"/>
  <c r="S22" i="6"/>
  <c r="S23" i="6"/>
  <c r="S24" i="6"/>
  <c r="S25" i="6"/>
  <c r="S26" i="6"/>
  <c r="S9" i="6"/>
  <c r="S10" i="6"/>
  <c r="S11" i="6"/>
  <c r="S12" i="6"/>
  <c r="S13" i="6"/>
  <c r="S14" i="6"/>
  <c r="S4" i="6"/>
  <c r="S5" i="6"/>
  <c r="S6" i="6"/>
  <c r="S7" i="6"/>
  <c r="S8" i="6"/>
  <c r="S3" i="6"/>
  <c r="N4" i="6"/>
  <c r="N5" i="6"/>
  <c r="N6" i="6"/>
  <c r="N7" i="6"/>
  <c r="N3" i="6"/>
  <c r="J4" i="6"/>
  <c r="J5" i="6"/>
  <c r="J6" i="6"/>
  <c r="J7" i="6"/>
  <c r="J8" i="6"/>
  <c r="J3" i="6"/>
  <c r="D11" i="6"/>
  <c r="D12" i="6"/>
  <c r="D13" i="6"/>
  <c r="D14" i="6"/>
  <c r="D15" i="6"/>
  <c r="D16" i="6"/>
  <c r="D17" i="6"/>
  <c r="D18" i="6"/>
  <c r="D10" i="6"/>
  <c r="D9" i="6"/>
  <c r="D8" i="6"/>
  <c r="D7" i="6"/>
  <c r="D4" i="6"/>
  <c r="D5" i="6"/>
  <c r="D6" i="6"/>
  <c r="D3" i="6"/>
  <c r="AL133" i="4" l="1"/>
  <c r="AL132" i="4"/>
  <c r="AL111" i="4"/>
  <c r="AL110" i="4"/>
  <c r="AL109" i="4"/>
  <c r="AL114" i="4"/>
  <c r="AL113" i="4"/>
  <c r="AL112" i="4"/>
  <c r="AL117" i="4"/>
  <c r="AL116" i="4"/>
  <c r="AL115" i="4"/>
  <c r="AL108" i="4"/>
  <c r="AL107" i="4"/>
  <c r="AL95" i="4"/>
  <c r="AL94" i="4"/>
  <c r="AL93" i="4"/>
  <c r="AL89" i="4"/>
  <c r="AL90" i="4"/>
  <c r="AL83" i="4"/>
  <c r="AL82" i="4"/>
  <c r="AL81" i="4"/>
  <c r="AL79" i="4"/>
  <c r="AL78" i="4"/>
  <c r="AL77" i="4"/>
  <c r="AL69" i="4"/>
  <c r="AL68" i="4"/>
  <c r="AL67" i="4"/>
  <c r="AL63" i="4"/>
  <c r="AL64" i="4"/>
  <c r="AL48" i="4"/>
  <c r="AL47" i="4"/>
  <c r="AL46" i="4"/>
  <c r="AL45" i="4"/>
  <c r="AL44" i="4"/>
  <c r="AL43" i="4"/>
  <c r="AL30" i="4"/>
  <c r="AL29" i="4"/>
  <c r="AL28" i="4"/>
  <c r="AL24" i="4"/>
  <c r="AL25" i="4"/>
  <c r="AL22" i="4"/>
  <c r="AL21" i="4"/>
  <c r="AL20" i="4"/>
  <c r="AL19" i="4"/>
  <c r="AL18" i="4"/>
  <c r="AL17" i="4"/>
  <c r="AL11" i="4"/>
  <c r="AL10" i="4"/>
  <c r="AL9" i="4"/>
  <c r="AL8" i="4"/>
  <c r="AL4" i="4"/>
  <c r="AL5" i="4"/>
  <c r="AR133" i="4"/>
  <c r="AR132" i="4"/>
  <c r="AR111" i="4"/>
  <c r="AR110" i="4"/>
  <c r="AR109" i="4"/>
  <c r="AR114" i="4"/>
  <c r="AR113" i="4"/>
  <c r="AR112" i="4"/>
  <c r="AR117" i="4"/>
  <c r="AR116" i="4"/>
  <c r="AR115" i="4"/>
  <c r="AR108" i="4"/>
  <c r="AR107" i="4"/>
  <c r="AR95" i="4"/>
  <c r="AR94" i="4"/>
  <c r="AR93" i="4"/>
  <c r="AR89" i="4"/>
  <c r="AR90" i="4"/>
  <c r="AR83" i="4"/>
  <c r="AR82" i="4"/>
  <c r="AR81" i="4"/>
  <c r="AR79" i="4"/>
  <c r="AR78" i="4"/>
  <c r="AR77" i="4"/>
  <c r="AR69" i="4"/>
  <c r="AR68" i="4"/>
  <c r="AR67" i="4"/>
  <c r="AR63" i="4"/>
  <c r="AR64" i="4"/>
  <c r="AR48" i="4"/>
  <c r="AR47" i="4"/>
  <c r="AR46" i="4"/>
  <c r="AR45" i="4"/>
  <c r="AR44" i="4"/>
  <c r="AR43" i="4"/>
  <c r="AR30" i="4"/>
  <c r="AR29" i="4"/>
  <c r="AR28" i="4"/>
  <c r="AR24" i="4"/>
  <c r="AR25" i="4"/>
  <c r="AR22" i="4"/>
  <c r="AR21" i="4"/>
  <c r="AR20" i="4"/>
  <c r="AR19" i="4"/>
  <c r="AR18" i="4"/>
  <c r="AR17" i="4"/>
  <c r="AR11" i="4"/>
  <c r="AR10" i="4"/>
  <c r="AR9" i="4"/>
  <c r="AR8" i="4"/>
  <c r="AR4" i="4"/>
  <c r="AR5" i="4"/>
  <c r="AK80" i="4"/>
  <c r="AN133" i="4"/>
  <c r="AP133" i="4"/>
  <c r="AQ133" i="4"/>
  <c r="AN132" i="4"/>
  <c r="AP132" i="4"/>
  <c r="AQ132" i="4"/>
  <c r="AN111" i="4"/>
  <c r="AP111" i="4"/>
  <c r="AQ111" i="4"/>
  <c r="AN110" i="4"/>
  <c r="AP110" i="4"/>
  <c r="AQ110" i="4"/>
  <c r="AN109" i="4"/>
  <c r="AP109" i="4"/>
  <c r="AQ109" i="4"/>
  <c r="AN114" i="4"/>
  <c r="AP114" i="4"/>
  <c r="AQ114" i="4"/>
  <c r="AN113" i="4"/>
  <c r="AP113" i="4"/>
  <c r="AQ113" i="4"/>
  <c r="AN112" i="4"/>
  <c r="AP112" i="4"/>
  <c r="AQ112" i="4"/>
  <c r="AN117" i="4"/>
  <c r="AP117" i="4"/>
  <c r="AQ117" i="4"/>
  <c r="AN116" i="4"/>
  <c r="AP116" i="4"/>
  <c r="AQ116" i="4"/>
  <c r="AN115" i="4"/>
  <c r="AP115" i="4"/>
  <c r="AQ115" i="4"/>
  <c r="AN108" i="4"/>
  <c r="AP108" i="4"/>
  <c r="AQ108" i="4"/>
  <c r="AN107" i="4"/>
  <c r="AP107" i="4"/>
  <c r="AQ107" i="4"/>
  <c r="AN95" i="4"/>
  <c r="AP95" i="4"/>
  <c r="AQ95" i="4"/>
  <c r="AN94" i="4"/>
  <c r="AP94" i="4"/>
  <c r="AQ94" i="4"/>
  <c r="AN93" i="4"/>
  <c r="AP93" i="4"/>
  <c r="AQ93" i="4"/>
  <c r="AN89" i="4"/>
  <c r="AP89" i="4"/>
  <c r="AQ89" i="4"/>
  <c r="AN90" i="4"/>
  <c r="AP90" i="4"/>
  <c r="AQ90" i="4"/>
  <c r="AN83" i="4"/>
  <c r="AP83" i="4"/>
  <c r="AQ83" i="4"/>
  <c r="AN82" i="4"/>
  <c r="AP82" i="4"/>
  <c r="AQ82" i="4"/>
  <c r="AN81" i="4"/>
  <c r="AP81" i="4"/>
  <c r="AQ81" i="4"/>
  <c r="AN80" i="4"/>
  <c r="AP80" i="4"/>
  <c r="AQ80" i="4"/>
  <c r="AN79" i="4"/>
  <c r="AP79" i="4"/>
  <c r="AQ79" i="4"/>
  <c r="AN78" i="4"/>
  <c r="AP78" i="4"/>
  <c r="AQ78" i="4"/>
  <c r="AN77" i="4"/>
  <c r="AP77" i="4"/>
  <c r="AQ77" i="4"/>
  <c r="AN69" i="4"/>
  <c r="AP69" i="4"/>
  <c r="AQ69" i="4"/>
  <c r="AN68" i="4"/>
  <c r="AP68" i="4"/>
  <c r="AQ68" i="4"/>
  <c r="AN67" i="4"/>
  <c r="AP67" i="4"/>
  <c r="AQ67" i="4"/>
  <c r="AN63" i="4"/>
  <c r="AP63" i="4"/>
  <c r="AQ63" i="4"/>
  <c r="AN64" i="4"/>
  <c r="AP64" i="4"/>
  <c r="AQ64" i="4"/>
  <c r="AN48" i="4"/>
  <c r="AP48" i="4"/>
  <c r="AQ48" i="4"/>
  <c r="AN47" i="4"/>
  <c r="AP47" i="4"/>
  <c r="AQ47" i="4"/>
  <c r="AN46" i="4"/>
  <c r="AP46" i="4"/>
  <c r="AQ46" i="4"/>
  <c r="AN45" i="4"/>
  <c r="AP45" i="4"/>
  <c r="AQ45" i="4"/>
  <c r="AN44" i="4"/>
  <c r="AP44" i="4"/>
  <c r="AQ44" i="4"/>
  <c r="AN43" i="4"/>
  <c r="AP43" i="4"/>
  <c r="AQ43" i="4"/>
  <c r="AN30" i="4"/>
  <c r="AP30" i="4"/>
  <c r="AQ30" i="4"/>
  <c r="AN29" i="4"/>
  <c r="AP29" i="4"/>
  <c r="AQ29" i="4"/>
  <c r="AN28" i="4"/>
  <c r="AP28" i="4"/>
  <c r="AQ28" i="4"/>
  <c r="AN24" i="4"/>
  <c r="AP24" i="4"/>
  <c r="AQ24" i="4"/>
  <c r="AN25" i="4"/>
  <c r="AP25" i="4"/>
  <c r="AQ25" i="4"/>
  <c r="AN22" i="4"/>
  <c r="AP22" i="4"/>
  <c r="AQ22" i="4"/>
  <c r="AN21" i="4"/>
  <c r="AP21" i="4"/>
  <c r="AQ21" i="4"/>
  <c r="AN20" i="4"/>
  <c r="AP20" i="4"/>
  <c r="AQ20" i="4"/>
  <c r="AN19" i="4"/>
  <c r="AP19" i="4"/>
  <c r="AQ19" i="4"/>
  <c r="AN18" i="4"/>
  <c r="AP18" i="4"/>
  <c r="AQ18" i="4"/>
  <c r="AN17" i="4"/>
  <c r="AP17" i="4"/>
  <c r="AQ17" i="4"/>
  <c r="AN11" i="4"/>
  <c r="AP11" i="4"/>
  <c r="AQ11" i="4"/>
  <c r="AN10" i="4"/>
  <c r="AP10" i="4"/>
  <c r="AQ10" i="4"/>
  <c r="AN9" i="4"/>
  <c r="AP9" i="4"/>
  <c r="AQ9" i="4"/>
  <c r="AN8" i="4"/>
  <c r="AP8" i="4"/>
  <c r="AQ8" i="4"/>
  <c r="AN4" i="4"/>
  <c r="AP4" i="4"/>
  <c r="AQ4" i="4"/>
  <c r="AN5" i="4"/>
  <c r="AP5" i="4"/>
  <c r="AQ5" i="4"/>
  <c r="AR80" i="4" l="1"/>
  <c r="AL80" i="4"/>
  <c r="AM8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tc={85E3B000-5651-4D86-B681-6E4746D41B72}</author>
  </authors>
  <commentList>
    <comment ref="A1" authorId="0" shapeId="0" xr:uid="{85E3B000-5651-4D86-B681-6E4746D41B72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tc={91C9DF83-59D8-4DA1-BA3E-0B5C816AEF8E}</author>
  </authors>
  <commentList>
    <comment ref="A1" authorId="0" shapeId="0" xr:uid="{91C9DF83-59D8-4DA1-BA3E-0B5C816AEF8E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sharedStrings.xml><?xml version="1.0" encoding="utf-8"?>
<sst xmlns="http://schemas.openxmlformats.org/spreadsheetml/2006/main" count="2752" uniqueCount="489">
  <si>
    <t>study</t>
  </si>
  <si>
    <t>publication_state</t>
  </si>
  <si>
    <t>outcome_original</t>
  </si>
  <si>
    <t>outcome</t>
  </si>
  <si>
    <t>collection_format</t>
  </si>
  <si>
    <t>within_between</t>
  </si>
  <si>
    <t>d</t>
  </si>
  <si>
    <t>r</t>
  </si>
  <si>
    <t>F</t>
  </si>
  <si>
    <t>p</t>
  </si>
  <si>
    <t>Partial η2</t>
  </si>
  <si>
    <t>Any other effect size</t>
  </si>
  <si>
    <t>Pre/post effects (e.g., M(SD), M(SE), M diff)</t>
  </si>
  <si>
    <t>Intervention length</t>
  </si>
  <si>
    <t>Total PRE (Int &amp; Con) N</t>
  </si>
  <si>
    <t>Control pre N</t>
  </si>
  <si>
    <t>Control post N</t>
  </si>
  <si>
    <t>Treatment pre N</t>
  </si>
  <si>
    <t>Treatment post N</t>
  </si>
  <si>
    <t>Effect direction</t>
  </si>
  <si>
    <t>Comments for Brad</t>
  </si>
  <si>
    <t>Jiao (2019)</t>
  </si>
  <si>
    <t>P</t>
  </si>
  <si>
    <t>Anxiety</t>
  </si>
  <si>
    <t>Group difference</t>
  </si>
  <si>
    <t>Between</t>
  </si>
  <si>
    <t>1-month: 1.0
3-month: 0.227
6-month: 0.358</t>
  </si>
  <si>
    <t>M diff (95% CI), p-value
1-month: -0.5(-1.84 to 0.85), 1.0
3-month: -0.97 (-2.27 to 0.34), 0.227
6-month: -0.82(-2.10 to 0.45), 0.358
M (SD)
1-month web: 3.39 (7.68)
3-month web: 1.91 (6.62)
6-month web: 3.40 (6.94)
1-month cont.: 3.88 (8.15)
3-month cont.: 2.88 (7.16)
6-month cont.: 4.22 (7.45)</t>
  </si>
  <si>
    <t>4 wks</t>
  </si>
  <si>
    <t>1mnth: 64; 3mnths: 60; 6mnths: 63</t>
  </si>
  <si>
    <t>1mnth: 64; 3mnths: 56; 6mnths: 61</t>
  </si>
  <si>
    <t>No change</t>
  </si>
  <si>
    <t>ITT - use pre N
Q for Brad: Isn't the mean diff sufficient? We also can't use the F and p-value associated with the mean (SD) because it aggregates the web and home groups.
I've also included the means and SD anyway</t>
  </si>
  <si>
    <t>Jareethum, (2008)</t>
  </si>
  <si>
    <t>Antenatal Anxiety</t>
  </si>
  <si>
    <t>Intervention M(SD)=2.78 (2.06)
Control M(SD): 4.93 (2.89)</t>
  </si>
  <si>
    <t>12 wks</t>
  </si>
  <si>
    <t>Decline</t>
  </si>
  <si>
    <t>Yes, these are just post scores. For the N, the post N's were used for descriptives.</t>
  </si>
  <si>
    <t>Perinatal Anxiety</t>
  </si>
  <si>
    <t>Intervention M(SD)=4.78 (2.45)
Control M(SD): 5.79(2.60)</t>
  </si>
  <si>
    <t>No difference</t>
  </si>
  <si>
    <t>Lennard, (2021)</t>
  </si>
  <si>
    <t>8 wks</t>
  </si>
  <si>
    <t>ITT - use pre N</t>
  </si>
  <si>
    <t>Shorey (2019a)</t>
  </si>
  <si>
    <t>Postnatal anxiety</t>
  </si>
  <si>
    <t>f/u 1: 0.37,
f/u 2:  0.07,
f/u 3:  &lt;0.001</t>
  </si>
  <si>
    <t>OR at f/u 1: 0.11 (−0.14-0.36)
 f/u 2: -3.30 (-8.17 - 1.57)
 f/u 3: -0.71(-1.01 - -0.42)
M(SD): baseline (control 67.46(17.2), int 68.23(17.8)), 2 days (control 66.47(19.2), int 68.29(18.1)), 1 month (control 64.34(21.9), int 66.97(17.8)), 3 month (control 61.28(16.7), int 62.29(18.2))</t>
  </si>
  <si>
    <t>T2 (2 days postpartum): 106
T3 (1mnth PP): 94
T4 (3mnth PP): 88</t>
  </si>
  <si>
    <t>T2: no diff
T3: No diff
T4: Int decline</t>
  </si>
  <si>
    <t>Baggett (2010)</t>
  </si>
  <si>
    <t>Maternal depression - Postpartum</t>
  </si>
  <si>
    <t>Depression</t>
  </si>
  <si>
    <t>η2=.07</t>
  </si>
  <si>
    <t>10 x 90 min sessions</t>
  </si>
  <si>
    <t>Use post N</t>
  </si>
  <si>
    <t>Huang (2021)</t>
  </si>
  <si>
    <t>Postpartum depression</t>
  </si>
  <si>
    <t>T1 (M diff=3.11, p=0.003), &amp; T2 (M diff=2.50, p= 0.005)</t>
  </si>
  <si>
    <t>3 mnths</t>
  </si>
  <si>
    <t>T1: 20
T2: 18</t>
  </si>
  <si>
    <t>Use post N. Paper is in the teams folder and also available free online.</t>
  </si>
  <si>
    <t>Depression - postnatal</t>
  </si>
  <si>
    <t>1-month: 1.0
3-month: 0.044
6-month: 1.0</t>
  </si>
  <si>
    <t xml:space="preserve">M diff (95% CI), p-value
1-month: -0.41(-2.15 to 1.34), 1.0 
3-month: -1.82 (-3.61 to -0.04), 0.044
6-month: -0.72(-2.69 to 1.24), 1.0 </t>
  </si>
  <si>
    <t>Decline at 3-month only</t>
  </si>
  <si>
    <t>This row should not be included since we only want to look at web-based interventions</t>
  </si>
  <si>
    <t>M diff (95% CI), p-value
1-month: -0.41(-2.15 to 1.34), 1.0
3-month: -1.82 (-3.61 to -0.04), 0.044
6-month: -0.72(-2.69 to 1.24), 1.0
M (SD)
1-month web: 4.73 (9.94)
3-month web: 2.51 (9.01)
6-month web: 4.34 (10.71)
1-month cont.: 5.14 (10.55)
3-month cont.: 4.33 (9.76)
6-month cont.: 5.06 (11.49)</t>
  </si>
  <si>
    <t>Lennard (2021)</t>
  </si>
  <si>
    <t>8wks</t>
  </si>
  <si>
    <t>Matvienko-Sikar (2017)</t>
  </si>
  <si>
    <t>&lt;.002</t>
  </si>
  <si>
    <t>3wks</t>
  </si>
  <si>
    <t>T2 (1.5wk): 13
T3 (3wk): 12</t>
  </si>
  <si>
    <t>T2: 30, T3: 24</t>
  </si>
  <si>
    <t>Salonen (2014)</t>
  </si>
  <si>
    <t>Depressive symptoms - postnatal</t>
  </si>
  <si>
    <t>p-value at 4 data points: 0.488, 0.384, 0.372, 0.763</t>
  </si>
  <si>
    <t>M diff at 4 data points: Intention to Treat model: 0.20, −0.30, −0.31, −0.11</t>
  </si>
  <si>
    <t>12mnths</t>
  </si>
  <si>
    <t>T2 (6wk): 218
T3 (6mnth): 208
T4: 12mnth: 174</t>
  </si>
  <si>
    <t>T2 (6wk): 294
T3 (6mnth): 293
T4: 12mnth: 249</t>
  </si>
  <si>
    <t>Shorey (2017)</t>
  </si>
  <si>
    <t>Postnatal Depression</t>
  </si>
  <si>
    <t>Change pre to follow-up</t>
  </si>
  <si>
    <t>M diff=-0.33, CI: -1.21 - 0.53, t=-1.44</t>
  </si>
  <si>
    <t>4wks</t>
  </si>
  <si>
    <t>f/u 1: 0.69,
f/u 2:  &lt;.001,
f/u 3:  &lt;.001</t>
  </si>
  <si>
    <t>OR (95% CI): at f/u 1: −0.05 (−0.33-0.22), f/u 2:−3.40(−3.97 to −3.22), f/u 3: −0.91(−1.34 to −0.49)
M(SD): baseline (control 6.02(4.1), int 6.39(4.1)), 2 days (control 5.96(4.6), int 6.09(3.8)), 1 month (control 4.76(4.9), int 5.65(4.2)), 3 month (control 4.16(4.3), int 5.37(4.1))</t>
  </si>
  <si>
    <t>T2 (2 days postpartum[PP]): 104
T3 (1mnth PP): 100
T4 (3mnth PP): 98</t>
  </si>
  <si>
    <t>f/u 1: No diff
f/u 2: Int lower 
f/u 3: Int lower</t>
  </si>
  <si>
    <t>Breitenstein (2021)</t>
  </si>
  <si>
    <t>Parenting stress Parent stress index- short form subscale -parent distress)</t>
  </si>
  <si>
    <t>Stress</t>
  </si>
  <si>
    <t>Initial treatment effect:est=0.69;SE=0.84;p=.416;d=0.08.
Maintenance over time 3 mnths: Est=-0.02;SE=0.11;p=.832;d=-0.02</t>
  </si>
  <si>
    <t>12wks</t>
  </si>
  <si>
    <t>3mnth: 135
6mnth: 134
12mnth: 132</t>
  </si>
  <si>
    <t>3mnth: 120
6mnth: 129
12mnth: 124</t>
  </si>
  <si>
    <t>Parenting stress Parent stress index- short form subscale -parent child dysfunctional interaction)</t>
  </si>
  <si>
    <t>Initial treatment effect:est=-.28,SE=0.56,p=.618;d=-0.05
Maintenance over time 3 mnths:est=0.03, SE=0.08, p=.688,d=0.04</t>
  </si>
  <si>
    <t>Parenting stress Parent stress index- short form subscale -difficult child)</t>
  </si>
  <si>
    <t>Initial treatment effect: est=-0.39,SE=0.60,p=.519,d=-0.05
Maintenance over time 3 mnths:est=0.03,SE=0.08,p=.724,d=0.03</t>
  </si>
  <si>
    <t>Ehrensaft (2016)</t>
  </si>
  <si>
    <t>Parenting stress</t>
  </si>
  <si>
    <t>Intent-to-treat: Beta=−.20; B=−7.01; SEB=5.08; p=.18; Complier Average Causal Effect: Beta=−.30; B=−12.73; SEB=9.72; p=.20.</t>
  </si>
  <si>
    <t>8-12wks</t>
  </si>
  <si>
    <t>Includes both ITT and non-ITT results, so use pre for ITT and post N for the other</t>
  </si>
  <si>
    <t>Parental distress</t>
  </si>
  <si>
    <t>Intent-to-treat: Beta=−.18; B=−3.59; SEB=2.38; p=.14; Complier Average Causal Effect: Beta= −.28; B=−6.44; SEB= 4.63; p=.17.</t>
  </si>
  <si>
    <t>Post-traumatic Stress</t>
  </si>
  <si>
    <t>Lindsay (2017)</t>
  </si>
  <si>
    <t>Parenting Stress Frequency</t>
  </si>
  <si>
    <t>d 95% CI (-0.12, 0.26)</t>
  </si>
  <si>
    <t>1-10wks</t>
  </si>
  <si>
    <t>Used maximum likelihood imputation, use pre N</t>
  </si>
  <si>
    <t>Parenting Stress Intensity</t>
  </si>
  <si>
    <t>d 95% CI (-0.03, 0.36)</t>
  </si>
  <si>
    <t>Prenatal Stress</t>
  </si>
  <si>
    <t>Antenatal satisfaction level</t>
  </si>
  <si>
    <t>Parent satisfaction</t>
  </si>
  <si>
    <t>&lt;0.001</t>
  </si>
  <si>
    <t>Intervention M(SD)=9.25(0.72)
Control M(SD)=8.00(1.10)</t>
  </si>
  <si>
    <t>Increase</t>
  </si>
  <si>
    <t>These are just post scores. For the N, the post N's were used for descriptives.</t>
  </si>
  <si>
    <t>Perinatal satisfaction level</t>
  </si>
  <si>
    <t>Intervention M(SD)=9.09(0.93)
Control M(SD)=7.90(2.08)</t>
  </si>
  <si>
    <t>−0.01</t>
  </si>
  <si>
    <t>d 95% CI (-0.20, 0.19)</t>
  </si>
  <si>
    <t>p-value at 4 data points: 0.334, 0.173, 0.247, 0.630</t>
  </si>
  <si>
    <t>M diff at 4 data points: Intention to Treat model: 0.04, -0.07, 0.06, 0.03</t>
  </si>
  <si>
    <t>12 mnths</t>
  </si>
  <si>
    <t>&lt; 0.001</t>
  </si>
  <si>
    <t>M diff (CI)=37.48 (32.23 - 42.73), t =14.16</t>
  </si>
  <si>
    <t>f/u 1: 0.44,
f/u 2:  &lt;.001,
f/u 3:  &lt;.001</t>
  </si>
  <si>
    <t>OR (95% CI) f/u 1: 0.14 (−0.21-0.49), f/u 2: 3.31 (2.92 to 3.69); f/u 3: 1.40(0.86-1.93)
M(SD): baseline (control 85.32(12.2), int 82.14(12.1)), 2 days (control 83.32(12.1), int 81.18(12.7)), 1 month (control 83.87(13.5), int 82.8(12.2)), 3 month (control 88.5(8.7), int 87.61(10.5))</t>
  </si>
  <si>
    <t>T2: no diff
T3: Int greater
T4: Int greater</t>
  </si>
  <si>
    <t>Parenting self-efficacy</t>
  </si>
  <si>
    <t>Parent self-efficacy</t>
  </si>
  <si>
    <t>Initial treatment effect:est=0.20;SE=0.97;p=.833;d=0.02.
Maintenance over time 3 mnths: Est=-0.07;SE=0.13;p=.572;d=-0.06.</t>
  </si>
  <si>
    <t>Maternal self-efficacy</t>
  </si>
  <si>
    <t>T1 (M diff=6.63, p=0.007), &amp; T2 (M diff=5.75, p=0.020)</t>
  </si>
  <si>
    <t>Int more improvement vs con</t>
  </si>
  <si>
    <t>Jiao (2019</t>
  </si>
  <si>
    <t>Parental self-efficacy</t>
  </si>
  <si>
    <t>1-month: 0.028
3-month: 0.069
6-month: 0.051</t>
  </si>
  <si>
    <t>M diff (95% CI), p-value
1-month: 2.68(0.21 to 5.14), 0.028
3-month: 2.63 (-0.15 to 5.4), 0.069
6-month: 2.84(-0.01 to 5.69), 0.051
M (SD)
1-month web: 52.44 (14.08)
3-month web: 57.90 (14.47)
6-month web: 60.72 (15.56)
1-month cont.: 49.77 (14.86)
3-month cont.: 55.28 (15.52)
6-month cont.: 57.88 (16.78)</t>
  </si>
  <si>
    <t>Increase at 1-month only</t>
  </si>
  <si>
    <t>d 95% CI (0.68, 1.09)</t>
  </si>
  <si>
    <t>Sari (2020)</t>
  </si>
  <si>
    <t>First wk postnatal, parental self-efficacy for Int [M(+/-SD] (79.54 ± 7.02)  vs. Con(65.58 ± 7.81),  (p=.001). Third postnatal mnth,  Int (85.82 ± 3.51) vs. Con (70.72 ± 8.40)  (p=.001)</t>
  </si>
  <si>
    <t>3-5wks</t>
  </si>
  <si>
    <t>Int higher vs con</t>
  </si>
  <si>
    <t>No attrition</t>
  </si>
  <si>
    <t>M diff (CI)=23.20 (16.44 - 29.95), t=6.80</t>
  </si>
  <si>
    <t>f/u 1: 0.21,
f/u 2:  &lt;.001,
f/u 3:  0.21</t>
  </si>
  <si>
    <t>OR (95% CI) at f/u 1: 0.20 (−0.53-0.12); 
f/u 2: 2.23(1.92-2.54); 
f/u 3: 0.37 (0.06-0.68)
M(SD): baseline (control 28.45(6.2), int 29.91(5.8)), 2 days (control 27.37(5.9), int 27.27(6.3)), 1 month (control 29.46(6.2), int 29.07(5.9)), 3 month (control 32.10(4.8), int 31.95(4.4))</t>
  </si>
  <si>
    <t>T2 (2 days postpartum): 104
T3 (1mnth PP): 100
T4 (3mnth PP): 98</t>
  </si>
  <si>
    <t>f/1: No diff, f/u 2&amp;3: Int higher vs con</t>
  </si>
  <si>
    <t>Maternal social support</t>
  </si>
  <si>
    <t>Social support</t>
  </si>
  <si>
    <t xml:space="preserve">T1 (M diff (95CI)=4.30(1.99-6.62), p = 0.001) 
T2 (M diff(95CI)=0.35 (-1.80-2.5), p = 0.743)
</t>
  </si>
  <si>
    <t>Infant care social support</t>
  </si>
  <si>
    <t>M diff (95% CI), p-value
1-month: 5.49(1.83 to 9.15), 0.001
3-month: 6.55(2.70 to 10.39), &lt;0.001
6-month: 5.57(1.49 to 9.64), 0.003
M (SD)
1-month web: 82.92 (20.82)
3-month web: 85.98 (19.49)
6-month web: 85.86 (21.78)
1-month cont.: 77.43 (22.12)
3-month cont.: 79.43 (21.28)
6-month cont.: 80.29 (23.57)</t>
  </si>
  <si>
    <t>Sawyer (2017)</t>
  </si>
  <si>
    <t xml:space="preserve">Parenting stress index- Isolation: Difference (95%): Baseline:0.11(0.05,0.17); 9mnths:0.39(0.33,0.45); 15mnths: 0.03(-0.04,0.09); 21mnths: 0.01(-0.05,0.08).
Interpersonal support evaluation list-short form: Difference (95%): Baseline:-0.25(-0.44,0.06); 9mnths:-0.47(-0.66,-0.28); 15mnths: 0.20(0.01,0.39); 21mnths: -0.74(-0.92,-0.55).
Maternal support scale: Difference (95%): Baseline:-0.88(-1.11,0.64); 9mnths:-0.92(-1.16,-0.69); 15mnths: 0.05(-1.18,0.28); 21mnths: -0.65(-0.89,-0.42)
</t>
  </si>
  <si>
    <t>Con 1: 251; Con 2: 187</t>
  </si>
  <si>
    <t>9-mnth pp: Con 1 250, Int 2: 183
15-mnth pp: Con 1: 247, Con 2: 180
21-mnth pp: Con 1: 240, Con 2: 177</t>
  </si>
  <si>
    <t>Int 1: 240; Int 2: 141</t>
  </si>
  <si>
    <t>9-mnth pp: Int 1: 233, Int 2: 128 
15-mnth pp Int 1: 231, Int 2: 125
21-mnth pp: Int 1: 216, Int 2: 120</t>
  </si>
  <si>
    <t>Spousal support</t>
  </si>
  <si>
    <t>p&lt;0.001</t>
  </si>
  <si>
    <t>M diff (CI)= 27.08 (20.94 - 34.80), t=7.96</t>
  </si>
  <si>
    <t>Other social support sources (non-spousal)</t>
  </si>
  <si>
    <t>M diff (CI)= 27.23 (19.06 - 35.40), t=6.59</t>
  </si>
  <si>
    <t>Perceived social support</t>
  </si>
  <si>
    <t>f/u 1: 0.37,
f/u 2:  &lt;.001,
f/u 3:  0.008</t>
  </si>
  <si>
    <t>OR at f/u 1: 0.13 (−0.42-0.16) p=.37
 f/u 2: 3.14 (2.75-3.53) p &lt;.001
 f/u 3: 0.69(0.18-1.19), p= 0.008
M(SD): baseline (control 33.38(5.8), int 32.14(7.5)), 2 days (control 35.86(4.4), int 35.41(7.7)), 1 month (control 34.53(6.0), int 33.27(6.5)), 3 month (control 35.72(4.3), int 33.36(7.2))</t>
  </si>
  <si>
    <t>Achouche (2022)</t>
  </si>
  <si>
    <t>Parenting sense of competence</t>
  </si>
  <si>
    <t>Parental confidence</t>
  </si>
  <si>
    <t>Jareethum (2008)</t>
  </si>
  <si>
    <t>Antenatal Parental confidence</t>
  </si>
  <si>
    <t>Intervention M(SD)=8.91(0.86)
Control M(SD)=7.79(1.45)</t>
  </si>
  <si>
    <t>Perinatal Parental confidence</t>
  </si>
  <si>
    <t>Intervention M(SD)=8.94(0.95)
Control M(SD)=8.38(1.43)</t>
  </si>
  <si>
    <t>Na (2008)</t>
  </si>
  <si>
    <t>p&lt; 0.01</t>
  </si>
  <si>
    <t>t= 3.798, percent change: control 1.1%; intervention 14.5%</t>
  </si>
  <si>
    <t>3mnth</t>
  </si>
  <si>
    <t xml:space="preserve">PSI - Competence: Difference (95%): Baseline:0.05(-0.07,0.17); 9mnths:0.23(0.11,0.35); 15mnths: 0.01(-0.11,0.13); 21mnths: 0.47(0.35,0.59).
Karitane parenting confidence scale: Difference (95%): Baseline:0.05(-0.01,0.11); 9mnths:-0.04(-0.10,0.02); 15mnths: 0.02(-0.04,0.08); 21mnths: -0.15(-0.21,-0.09).
</t>
  </si>
  <si>
    <t>9-mnth pp: Con 1 250, Int 2: 183, 15-mnth pp: Con 1: 247, Con 2: 180, 21-mnth pp: Con 1: 240, Con 2: 177</t>
  </si>
  <si>
    <t>9-mnth pp: Int 1: 233, Int 2: 128 
 15-mnth pp Int 1: 231, Int 2: 125, 21-mnth pp: Int 1: 216, Int 2: 120</t>
  </si>
  <si>
    <t>Coichon (2022)</t>
  </si>
  <si>
    <t>Dol (2022)</t>
  </si>
  <si>
    <t>Postpartum anxiety</t>
  </si>
  <si>
    <t>Mogil (2022)</t>
  </si>
  <si>
    <t>Zhang (2023)</t>
  </si>
  <si>
    <t>Maternal anxiety</t>
  </si>
  <si>
    <t>Maternal depression</t>
  </si>
  <si>
    <t>Zuckerman (2022)</t>
  </si>
  <si>
    <t>Self-efficacy</t>
  </si>
  <si>
    <t>Song (2022)</t>
  </si>
  <si>
    <t>Parenting efficacy</t>
  </si>
  <si>
    <t>Childcare stress</t>
  </si>
  <si>
    <t>Ayers (2015)</t>
  </si>
  <si>
    <t>UP</t>
  </si>
  <si>
    <t>Anxiety-parental</t>
  </si>
  <si>
    <t>&lt;.001</t>
  </si>
  <si>
    <t>η2=.21</t>
  </si>
  <si>
    <t>-</t>
  </si>
  <si>
    <t>Barrera (2020)</t>
  </si>
  <si>
    <t>Within</t>
  </si>
  <si>
    <t xml:space="preserve">Pre M(SD)=2.17(1.72); post: M(SD)=1.00(1.10)). </t>
  </si>
  <si>
    <t>10 wks</t>
  </si>
  <si>
    <t>Descriptives use pre N</t>
  </si>
  <si>
    <t>Dol (2021)</t>
  </si>
  <si>
    <t>General Anxiety</t>
  </si>
  <si>
    <t>B=38.49</t>
  </si>
  <si>
    <t>Pre M(SD)=38.49(10.82)
Post M(SD)=34.79(8.94)
Mdiff M(SD)=3.70 (11.24)</t>
  </si>
  <si>
    <t>6wks</t>
  </si>
  <si>
    <t>Postpartum specific  Anxiety</t>
  </si>
  <si>
    <t>Pre M(SD)=99.27(20.55)
Post M(SD)=87.88(20.48)
Mdiff M(SD)=1.39(16.93)</t>
  </si>
  <si>
    <t>COVID-19 anxiety</t>
  </si>
  <si>
    <t>Pre M(SD)=1.19(2.65)
Post M(SD)=1.09(3.12)
Mdiff M(SD)=0.10(3.18)</t>
  </si>
  <si>
    <t>Farris (2013)</t>
  </si>
  <si>
    <t>Change pre to follow-up for Int</t>
  </si>
  <si>
    <t>Within from between study</t>
  </si>
  <si>
    <t>Web-based: pre M(SD)=0.3(0.36); post M(SD)=0.15(0.24)</t>
  </si>
  <si>
    <t>Kelman, (2018)</t>
  </si>
  <si>
    <t>21.28 t= 4.61</t>
  </si>
  <si>
    <t>2wks</t>
  </si>
  <si>
    <t>Use post N - they mention doing ITT but it gave them the same results so they did not report the ITT results</t>
  </si>
  <si>
    <t>Tandon (2021)</t>
  </si>
  <si>
    <t>Father, 3 mnth vs pre: 0.20; 6 mnth vs pre: 0.13
Mother, 3 mnth vs pre: 0.11; 6 mnth vs pre: -0.08</t>
  </si>
  <si>
    <t>Fathers: Pre M(SD)=4.1(4.5); 3 mnth f/u M(SD)=3.2(3.4); 6 mnth f/u M(SD)=2.8(3.2)
Mothers: Pre M(SD)=6.8(5.5); 3 mnth f/u M(SD)=6.2(5.1); 6 mnth f/u M(SD)=6.3(4.8)</t>
  </si>
  <si>
    <t>Mothers 30
Fathers 30</t>
  </si>
  <si>
    <t>3months: fathers 24, mothers 27
6months: fathers 17, mothers 23</t>
  </si>
  <si>
    <t>Depressoin</t>
  </si>
  <si>
    <t>Pre M(SD)=1.50 (1.05); Post M(SD)=1.50 (2.07)</t>
  </si>
  <si>
    <t>10wks</t>
  </si>
  <si>
    <t>Dalton (2018)</t>
  </si>
  <si>
    <t>Pre M (SE)= 6.07 SE(1.29) SD[6.578]; Post M (SE) = 5.65 (1.26) SD [6.425])</t>
  </si>
  <si>
    <t>Pre M(SD)=7.6(4.83)
Post M(SD)=7.30(5.01)
Mdiff M(SD)=0.30(4.32)</t>
  </si>
  <si>
    <t>No-</t>
  </si>
  <si>
    <t>Web-based: pre M(SD)=0.51(0.44); post M(SD)=0.31(0.26)</t>
  </si>
  <si>
    <t>Kavanagh (2021)</t>
  </si>
  <si>
    <t>Depression (Babycare int)</t>
  </si>
  <si>
    <t>M(SE) for baseline, 3 months, 6 months:
Fathers: baseline 4.52 (0.30), 3 months 4.26 (0.32), 6 months 4.09 (0.32)
Mothers: baseline 5.47 (0.30), 3 months 6.26 (0.32), 6 months 5.54 (0.32)</t>
  </si>
  <si>
    <t>12 weeks</t>
  </si>
  <si>
    <t>3 mnth: 218, 6 month: 214</t>
  </si>
  <si>
    <t>Father declined, mother increased initially before declining</t>
  </si>
  <si>
    <t>Depression (Baby Steps Wellbeing int)</t>
  </si>
  <si>
    <t>M(SE) for baseline, 3 months, 6 months:
Fathers: baseline 4.42 (0.30), 3 months 4.28 (0.32), 6 months 3.62 (0.32)
Mothers: baseline 5.37 (0.30), 3 months 6.28 (0.32), 6 months 5.07 (0.32)</t>
  </si>
  <si>
    <t>3 month: 207, 6 mnth: 212</t>
  </si>
  <si>
    <t>Kelman (2018)</t>
  </si>
  <si>
    <t>&lt;.01</t>
  </si>
  <si>
    <t>Father, 3 mnth vs pre: 0.35; 6 mnth vs pre: 0.24
Mother, 3 mnth vs pre: 0.21; 6 mnth vs pre: -0.02</t>
  </si>
  <si>
    <t>Fathers: Pre M(SD)=6.5(6.6) vs. 3mnth f/u M(SD)=4.5(4.6), Pre vs. 6 mnth f/u M(SD)=3.6(5.1), Mothers: Pre M(SD)=9.7(8.1) vs. 3mnth f/u M(SD)=8.4(9.5), Pre vs. 6 mnth f/u M(SD)=8.3(8.4)]</t>
  </si>
  <si>
    <t>Trude (2021)</t>
  </si>
  <si>
    <t>Maternal Depression</t>
  </si>
  <si>
    <t>13.3% point decrease in the prevalence of maternal depression</t>
  </si>
  <si>
    <t>Last-observation-carried-forward imputation used (i.e., ITT) - use pre N</t>
  </si>
  <si>
    <t>Kuo (2009)</t>
  </si>
  <si>
    <t>Maternal confidence</t>
  </si>
  <si>
    <t xml:space="preserve">Int (INCEP) M(SD)=8.46(4.95) &amp; M(SD)=3.05(1.83) for Control. Difference between least-squares means 5.94, p&lt; 0.001). </t>
  </si>
  <si>
    <t>prenatal-6wks postpartum</t>
  </si>
  <si>
    <t>Boekhorst (2021)</t>
  </si>
  <si>
    <t>Change pre to post</t>
  </si>
  <si>
    <t>0.002 (df 1,124)</t>
  </si>
  <si>
    <t>Posttest: 135
Follow-up: 73</t>
  </si>
  <si>
    <t>Use mixed model analyses where all cases are included - Use pre N</t>
  </si>
  <si>
    <t>Brophy-Herb (2021)</t>
  </si>
  <si>
    <t>M(SD) Pre = 29.11 (9.41), Post = 25.81 (7.47)</t>
  </si>
  <si>
    <t>8 session</t>
  </si>
  <si>
    <t>observed power =.61</t>
  </si>
  <si>
    <t>Mitchell (2018)</t>
  </si>
  <si>
    <t>Post-traumatic stress</t>
  </si>
  <si>
    <t>t=3.19</t>
  </si>
  <si>
    <t>Missing data imputed using expectation maximisation method - use pre N</t>
  </si>
  <si>
    <t>Perceived stress</t>
  </si>
  <si>
    <t>Father, 3 mnth vs pre: 0.48; 6 mnth vs pre: 0.66
Mother, 3 mnth vs pre: 0.57; 6 mnth vs pre: 0.47</t>
  </si>
  <si>
    <t>Father, 3 mnth vs pre: &lt;0.05; 6 mnth vs pre: &lt;0.05
Mother, 3 mnth vs pre: &lt;0.05; 6 mnth vs pre: &lt;0.05</t>
  </si>
  <si>
    <t>Fathers: Pre M(SD)=14.9(7.6) vs. 3mnth f/u M(SD)=12.6(7.1), Pre vs. 6 mnth f/u M(SD)=10.9(9.1), Mothers: Pre M(SD)=20.4(9.1) vs. 3 mnth f/u M(SD)=16.9(7.4), Pre vs. 6 mnth f/u M(SD)=16.8(6.8)</t>
  </si>
  <si>
    <t>COVID-19 related stress</t>
  </si>
  <si>
    <t>Pre M(SD)=1.47(1.58)
Post M(SD)=1.47(1.96)
Mdiff M(SD)=-0.01(1.26)</t>
  </si>
  <si>
    <t>Hudson (2003)</t>
  </si>
  <si>
    <t>Change pre to follow-up for INTERVENTION</t>
  </si>
  <si>
    <t>&lt; .05</t>
  </si>
  <si>
    <t>t= –2.63</t>
  </si>
  <si>
    <t>M(SD)=6.90(1.07) at 4 wks; 7.31(.85) at 8 wks.</t>
  </si>
  <si>
    <t>20 min per week for 4 wks</t>
  </si>
  <si>
    <t>Use post N (but no attrition anyway)</t>
  </si>
  <si>
    <t>Change pre to follow-up for CONTROL</t>
  </si>
  <si>
    <t>&gt;.05</t>
  </si>
  <si>
    <t>t=.59</t>
  </si>
  <si>
    <t>M(SD)=7.11(1.00) at 4 wks; 7.28(.70) at 8 wks.</t>
  </si>
  <si>
    <t>&lt; .001</t>
  </si>
  <si>
    <t>t=–5.27</t>
  </si>
  <si>
    <t>M(SD)=2.79(.73) at 4 wks; M(SD)=3.66(.53) at 8 wks.</t>
  </si>
  <si>
    <t>t= –1.16</t>
  </si>
  <si>
    <t>M(SD)=3.45(.79) at 4 wks; M(SD)=3.69(.74) at 8 wks.</t>
  </si>
  <si>
    <t>Callejas (2021)</t>
  </si>
  <si>
    <t>Level 1: Online course. : Pre M(SD)=4.30(.84), Post M(SD)=4.60(.81), t=0.50, d=0.10, p&gt;.05.
Level 2: Online course plus group workshops. Pre M(SD) = 4.34(0.47) Post M(SD) 4.43(.36) t=1.05 d=0.19, p&gt;0.05
Level 3: Online course plus group workshops plus individual support at medical check-ups: Pre M(SD)=4.34(0.47), Post M(SD)= 4.43 (.36), t= 1.05, d= 0.19, p&gt;.05</t>
  </si>
  <si>
    <t>Online: 8hrs; Workshop: 4x 1hr wkly session.</t>
  </si>
  <si>
    <t>Level 1: 54
Level 2: 65
Level 3: 58</t>
  </si>
  <si>
    <t>Level 1: 24; Level 2: 29; Level 3: 34</t>
  </si>
  <si>
    <t>L1/L2/L3: No change</t>
  </si>
  <si>
    <t>Used missing value imputation, use pre N</t>
  </si>
  <si>
    <t>F= 37.11</t>
  </si>
  <si>
    <t>p=0.000</t>
  </si>
  <si>
    <t>B= 33.33</t>
  </si>
  <si>
    <t>Pre M(SD)=33.70(6.57)
Post M(SD)=37.92(5.54)
Mdiff M(SD)=-4.22(5.17)</t>
  </si>
  <si>
    <t>Parenting self-efficacy (Babycare int)</t>
  </si>
  <si>
    <t>M(SE) for baseline, 3 months, 6 months:
Fathers: baseline 64.5(1.55), 3 months 74.2 (1.65), 6 months 80.6 (1.67)
Mothers: baseline 66.4 (1.55), 3 months 77.2 (1.63), 6 months 85.2 (1.63)</t>
  </si>
  <si>
    <t>Parenting self-efficacy (Baby Steps Wellbeing int)</t>
  </si>
  <si>
    <t>M(SE) for baseline, 3 months, 6 months:
Fathers: baseline 65.9 (1.55), 3 months 75.4 (1.69), 6 months 77.3 (1.67)
Mothers: baseline 64.2 (1.55), 3 months 76.1 (1.65), 6 months 88.0 (1.65)</t>
  </si>
  <si>
    <t>Self-compassion</t>
  </si>
  <si>
    <t>&lt;.001 (posttest)
&lt;.001 (follow-up)</t>
  </si>
  <si>
    <t>t=5.47 (posttest)
t=5.31 (follow-up)</t>
  </si>
  <si>
    <t>beta=.39 SE=.07 (posttest)
beta=.47 SE.09 (follow-up)</t>
  </si>
  <si>
    <t>t=3.20</t>
  </si>
  <si>
    <t>Overall social support</t>
  </si>
  <si>
    <t>Pre M(SD)=6.35(0.82)
Post M(SD)=6.29(0.78)
Mdiff M(SD)=0.06(0.67)</t>
  </si>
  <si>
    <t>Significant other social support</t>
  </si>
  <si>
    <t>Pre M(SD)=6.71(0.68)
Post M(SD)=6.69(0.50)
Mdiff M(SD)=0.24(0.56)</t>
  </si>
  <si>
    <t>Family social support</t>
  </si>
  <si>
    <t>Pre M(SD)=6.24(1.12)
Post M(SD)=6.18(1.11)
Mdiff M(SD)=0.06(0.79)</t>
  </si>
  <si>
    <t>Friend social support</t>
  </si>
  <si>
    <t>Pre M(SD)=6.11(1.06)
Post M(SD)=6.01(1.28)
Mdiff M(SD)=0.10(1.07)</t>
  </si>
  <si>
    <t>Social support (Babycare int)</t>
  </si>
  <si>
    <t>M(SE) for baseline, 3 months, 6 months:
Fathers: baseline 15.8 (0.264), 3 months 15.4 (0.279), 6 months 15.4 (0.281)
Mothers: baseline 16.5 (0.264), 3 months 16.3 (0.278), 6 months 16.0 (0.278)</t>
  </si>
  <si>
    <t>Social support (Baby Steps Wellbeing int)</t>
  </si>
  <si>
    <t>M(SE) for baseline, 3 months, 6 months:
Fathers: baseline 15.9 (0.264), 3 months 15.7 (0.284), 6 months 15.9 (0.282)
Mothers: baseline 16.7 (0.264), 3 months 16.6 (0.281), 6 months 16.4 (0.279)</t>
  </si>
  <si>
    <t>Fathers: Pre M(SD)=60.9(14.3) 3 mnth f/u M(SD)=57.8(12.6) 6 mnth f/u M(SD)=59.3(13.7);Mothers: Pre M(SD)=48.9(11.6) 3 mnth f/u M(SD)=51.4(14.5) 6 mnth f/u M(SD)=52.2 12.2</t>
  </si>
  <si>
    <t>Fathers: No change (significant not specified)
Mothers: Increase (significance not specified)</t>
  </si>
  <si>
    <t>Brophy-Herb (2021</t>
  </si>
  <si>
    <t xml:space="preserve">Parent-child dysfunctional interaction: </t>
  </si>
  <si>
    <t>Parent-child interaction</t>
  </si>
  <si>
    <t>Pre M(SD)=16.97(6.00), Post M(SD)=16.15(5.86)</t>
  </si>
  <si>
    <t>Parent-child relationship problems:</t>
  </si>
  <si>
    <t>Pre-post: t=.05, p=.963, beta=0.00, SE=.07, pre-f/u: t=− 1.46, p=.149, beta=-.14,SE=.09</t>
  </si>
  <si>
    <t>Attachment bonds</t>
  </si>
  <si>
    <t>Level 1: Online course. : Pre M(SD)=3.34(.45), Post M(SD)=3.47(.42), t=3.01, d=0.61, p&lt;.01.
Level 2: Online course plus group workshops. : Pre M(SD)=3.49(0.38), Post M(SD)=3.58(.31), t=1.75, d=0.32, p&gt;.05.
Level 3: Online course plus group workshops plus individual support at medical check-ups: Pre M(SD)=3.51(.37), Post M(SD) 3.59(.28) t=1.45, d=0.25, p&gt;0.05</t>
  </si>
  <si>
    <t>Level 1: 24
Level 2: 29
Level 3: 34</t>
  </si>
  <si>
    <t>Level 1 increase
Leve 2 no difference
Level3: no difference</t>
  </si>
  <si>
    <t>Bailin (2022)</t>
  </si>
  <si>
    <t>Parental stress</t>
  </si>
  <si>
    <t>Between (2 exp groups)</t>
  </si>
  <si>
    <t>Spigner (2016)</t>
  </si>
  <si>
    <t>?</t>
  </si>
  <si>
    <t>Parent-child interaction quality</t>
  </si>
  <si>
    <t>REMOVED SINCE STUDY WAS ANTENATAL</t>
  </si>
  <si>
    <t>Ciochoń (2022)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</si>
  <si>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</t>
  </si>
  <si>
    <t>Quasi-experimental</t>
  </si>
  <si>
    <t>Informational resources</t>
  </si>
  <si>
    <t>State anxiety</t>
  </si>
  <si>
    <t>Trait anxiety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</si>
  <si>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</t>
  </si>
  <si>
    <t>Lau (2022)</t>
  </si>
  <si>
    <t>Child prosocial and problem behaviors</t>
  </si>
  <si>
    <t>Parent mental health</t>
  </si>
  <si>
    <t>Gammer (2020)</t>
  </si>
  <si>
    <t>pre to post (wk 6) (original—U=1443.0, Z=3.259, p=0.001, r=−0.28; imputed—t=3.03, p=0.003)
pre to f/u (wk 12) (original—U=1393.50, Z=−2.820, p=0.005, r=−0.25; imputed—t=2.28, p=0.023</t>
  </si>
  <si>
    <t>5-6wks</t>
  </si>
  <si>
    <t>6wk: 54
12 wk: 55</t>
  </si>
  <si>
    <t>6wk: 80
12 wk: 73</t>
  </si>
  <si>
    <t>Increases in Int at 6 and 12wk vs Con</t>
  </si>
  <si>
    <t>Use post N - they mention doing imputation but it gave them the same results so they did not report the imputed results</t>
  </si>
  <si>
    <t>Self-compassion (engagement)</t>
  </si>
  <si>
    <t>Self-compassion (action)</t>
  </si>
  <si>
    <t>Mahalik (2023)</t>
  </si>
  <si>
    <t>Sense of purpose</t>
  </si>
  <si>
    <t>link</t>
  </si>
  <si>
    <t>sample_id</t>
  </si>
  <si>
    <t>design</t>
  </si>
  <si>
    <t>control</t>
  </si>
  <si>
    <t>pct_female</t>
  </si>
  <si>
    <t>subsample</t>
  </si>
  <si>
    <t>post_intervention_months</t>
  </si>
  <si>
    <t>nint_bl</t>
  </si>
  <si>
    <t>mint_bl</t>
  </si>
  <si>
    <t>sdint_bl</t>
  </si>
  <si>
    <t>ncon_bl</t>
  </si>
  <si>
    <t>mcon_bl</t>
  </si>
  <si>
    <t>sdcon_bl</t>
  </si>
  <si>
    <t>nint</t>
  </si>
  <si>
    <t>mint</t>
  </si>
  <si>
    <t>sdint</t>
  </si>
  <si>
    <t>ncon</t>
  </si>
  <si>
    <t>mcon</t>
  </si>
  <si>
    <t>sdcon</t>
  </si>
  <si>
    <t>mint_diff</t>
  </si>
  <si>
    <t>sdint_diff</t>
  </si>
  <si>
    <t>mcon_diff</t>
  </si>
  <si>
    <t>sdcon_diff</t>
  </si>
  <si>
    <t>precalc_d</t>
  </si>
  <si>
    <t>precalc_v</t>
  </si>
  <si>
    <t>precalc_logOR</t>
  </si>
  <si>
    <t>precalc_logORse</t>
  </si>
  <si>
    <t>has_baseline</t>
  </si>
  <si>
    <t>notes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</si>
  <si>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</t>
  </si>
  <si>
    <t>Experimental</t>
  </si>
  <si>
    <t>Routine care</t>
  </si>
  <si>
    <t>https://www.researchgate.net/publication/5299599_Satisfaction_of_healthy_pregnant_women_receiving_short_message_service_via_mobile_phone_for_prenatal_support_A_randomized_controlled_trial</t>
  </si>
  <si>
    <t>Antenatal</t>
  </si>
  <si>
    <t>Perinatal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</si>
  <si>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</t>
  </si>
  <si>
    <t>Barrera (2015)</t>
  </si>
  <si>
    <t>b=−0.514, χ2=3.453; HR=0.598</t>
  </si>
  <si>
    <t>8-session</t>
  </si>
  <si>
    <t>Descriptives use post N</t>
  </si>
  <si>
    <t>Studies to check</t>
  </si>
  <si>
    <t>prop_female</t>
  </si>
  <si>
    <t>guidance</t>
  </si>
  <si>
    <t>pooled_sd</t>
  </si>
  <si>
    <t>c_adj</t>
  </si>
  <si>
    <t>calculated_d</t>
  </si>
  <si>
    <t>calculated_v_p0_0</t>
  </si>
  <si>
    <t>calculated_v_p0_2</t>
  </si>
  <si>
    <t>calculated_v_p0_4</t>
  </si>
  <si>
    <t>calculated_v_p0_5</t>
  </si>
  <si>
    <t>calculated_v_p0_6</t>
  </si>
  <si>
    <t>calculated_v_p0_8</t>
  </si>
  <si>
    <t>calculated_v_p0_99</t>
  </si>
  <si>
    <t>Partially self-guided</t>
  </si>
  <si>
    <t>Self-guided</t>
  </si>
  <si>
    <t>Multiparous</t>
  </si>
  <si>
    <t>Primiparious</t>
  </si>
  <si>
    <t>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</si>
  <si>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Mogil%202022%20A%20Trauma%2DInformed%2C%20Family%2DCentered%2C%20Virtual%20Home%20Visiting%20Program%20for%20Young%20Children%20One%2DYear%20Outcomes%2Epdf&amp;viewid=4fbd683f%2Dbc81%2D4ccf%2Da362%2D5e25f0a3d027&amp;q=Mogil&amp;parent=%2Fteams%2FO365%2DOnlineParentingSR%2FShared%20Documents%2FGeneral%2FONLINE%20PARENTING%20SR%2FINCLUDED%20PAPERS&amp;parentview=7</t>
  </si>
  <si>
    <t>Fathers</t>
  </si>
  <si>
    <t>Mothers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</si>
  <si>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</t>
  </si>
  <si>
    <t>Change from baseline reported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</si>
  <si>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</t>
  </si>
  <si>
    <t>Large pre-intervention group differences due to (known) bias in recruitment process. Mitigated using propensity weighting, making this quasi-experimental.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</si>
  <si>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</t>
  </si>
  <si>
    <t>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</t>
  </si>
  <si>
    <t>Positive behavior in infant interaction</t>
  </si>
  <si>
    <t>Infant behavior</t>
  </si>
  <si>
    <t>Parent responsiveness in infant interaction</t>
  </si>
  <si>
    <t>Responsiveness</t>
  </si>
  <si>
    <t>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</t>
  </si>
  <si>
    <t>Parent-child dysfunctional interaction</t>
  </si>
  <si>
    <t>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</t>
  </si>
  <si>
    <t>Parent-child dysfunction</t>
  </si>
  <si>
    <t>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</t>
  </si>
  <si>
    <t>Parent-child relationship</t>
  </si>
  <si>
    <t>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</t>
  </si>
  <si>
    <t>Park (2022)</t>
  </si>
  <si>
    <t>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</t>
  </si>
  <si>
    <t>Father-infant interaction</t>
  </si>
  <si>
    <t>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</t>
  </si>
  <si>
    <t>Maternal support scale</t>
  </si>
  <si>
    <t>Support eval. list</t>
  </si>
  <si>
    <t>Non-spousal support</t>
  </si>
  <si>
    <t>Parenting stress - child domain</t>
  </si>
  <si>
    <t>Child domain</t>
  </si>
  <si>
    <t>Parenting stress - parent-child domain</t>
  </si>
  <si>
    <t>Dyadic domain</t>
  </si>
  <si>
    <t>Parenting stress - parent domain</t>
  </si>
  <si>
    <t>Parent domain</t>
  </si>
  <si>
    <t>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</t>
  </si>
  <si>
    <t>O365-MERTIL - Online Parenting SR &amp; Protocol - Lennard (2021) Randomized controlled trial of a brief online self-compassion intervention for mothers of infants- Effects on mental health outcomes.pdf - All Documents (sharepoint.com)</t>
  </si>
  <si>
    <t>Post-traumatic</t>
  </si>
  <si>
    <t>O365-MERTIL - Online Parenting SR &amp; Protocol - Lindsay (2017) The effectiveness of universal parenting programmes- the CANparent trial.pdf - All Documents (sharepoint.com)</t>
  </si>
  <si>
    <t>Stress frequency</t>
  </si>
  <si>
    <t>Stress intensity</t>
  </si>
  <si>
    <t>O365-MERTIL - Online Parenting SR &amp; Protocol - Matvienko-Sikar (2017) Effects of a novel positive psychological intervention on prenatal stress and well-being- A pilot randomised controlled trial.pdf - All Documents (sharepoint.com)</t>
  </si>
  <si>
    <t>Parenting stress index - competence</t>
  </si>
  <si>
    <t>Competence</t>
  </si>
  <si>
    <t>Parenting stress index - isolation</t>
  </si>
  <si>
    <t>Isolation</t>
  </si>
  <si>
    <t>CI to SD Converter</t>
  </si>
  <si>
    <t>Cohen's d variance</t>
  </si>
  <si>
    <t>IQR to SD</t>
  </si>
  <si>
    <t>SE to SD</t>
  </si>
  <si>
    <t>Lower CI</t>
  </si>
  <si>
    <t>Upper CI</t>
  </si>
  <si>
    <t>N</t>
  </si>
  <si>
    <t>SD</t>
  </si>
  <si>
    <t>n1</t>
  </si>
  <si>
    <t>n2</t>
  </si>
  <si>
    <t>v</t>
  </si>
  <si>
    <t>IQR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</si>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</sst>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"/>
    <numFmt numFmtId="167" formatCode="0.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0" fontId="1" fillId="0" borderId="0" xfId="1" applyFill="1"/>
    <xf numFmtId="0" fontId="1" fillId="0" borderId="0" xfId="1" applyBorder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city Painter" id="{0B4DB856-515E-4CE8-9E53-7BD9ADEBBC6C}" userId="F.Painter@latrobe.edu.au" providerId="PeoplePicker"/>
  <person displayName="Jessica Opie" id="{01FBE822-907B-4C9D-9E9E-52ED858BD6FA}" userId="S::JEOpie@ltu.edu.au::d94e7270-fea7-49b5-b35e-7dd04e4b35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85E3B000-5651-4D86-B681-6E4746D41B72}">
    <text>@Felicity Painter these are our final studies</text>
    <mentions>
      <mention mentionpersonId="{0B4DB856-515E-4CE8-9E53-7BD9ADEBBC6C}" mentionId="{6A7CE555-56DD-4C0A-A8D0-D60E932ACE95}" startIndex="0" length="17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91C9DF83-59D8-4DA1-BA3E-0B5C816AEF8E}">
    <text>@Felicity Painter these are our final studies</text>
    <mentions>
      <mention mentionpersonId="{0B4DB856-515E-4CE8-9E53-7BD9ADEBBC6C}" mentionId="{EC6CBFA3-0448-4CB6-ABB3-F48A1C97A840}" startIndex="0" length="17"/>
    </mentions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" TargetMode="External"/><Relationship Id="rId2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" TargetMode="Externa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8" Type="http://schemas.openxmlformats.org/officeDocument/2006/relationships/hyperlink" Target="../..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TargetMode="External"/><Relationship Id="rId26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1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4" Type="http://schemas.openxmlformats.org/officeDocument/2006/relationships/hyperlink" Target="../..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2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0" Type="http://schemas.openxmlformats.org/officeDocument/2006/relationships/hyperlink" Target="../..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55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63" Type="http://schemas.openxmlformats.org/officeDocument/2006/relationships/comments" Target="../comments1.xm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9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2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0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5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3" Type="http://schemas.openxmlformats.org/officeDocument/2006/relationships/hyperlink" Target="../../Forms/AllItems.aspx?ga=1&amp;id=%2Fteams%2FO365%2DOnlineParentingSR%2FShared%20Documents%2FGeneral%2FONLINE%20PARENTING%20SR%2FINCLUDED%20PAPERS%2FALL%2FMatvienko%2DSikar%20%282017%29%20Effects%20of%20a%20novel%20positive%20psychological%20intervention%20on%20prenatal%20stress%20and%20well%2Dbeing%2D%20A%20pilot%20randomised%20controlled%20trial%2Epdf&amp;viewid=4fbd683f%2Dbc81%2D4ccf%2Da362%2D5e25f0a3d027&amp;parent=%2Fteams%2FO365%2DOnlineParentingSR%2FShared%20Documents%2FGeneral%2FONLINE%20PARENTING%20SR%2FINCLUDED%20PAPERS%2FALL" TargetMode="External"/><Relationship Id="rId58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" TargetMode="External"/><Relationship Id="rId5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1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19" Type="http://schemas.openxmlformats.org/officeDocument/2006/relationships/hyperlink" Target="../..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1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2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7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0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5" Type="http://schemas.openxmlformats.org/officeDocument/2006/relationships/hyperlink" Target="../..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6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64" Type="http://schemas.microsoft.com/office/2017/10/relationships/threadedComment" Target="../threadedComments/threadedComment1.xml"/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51" Type="http://schemas.openxmlformats.org/officeDocument/2006/relationships/hyperlink" Target="../..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5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3" Type="http://schemas.openxmlformats.org/officeDocument/2006/relationships/hyperlink" Target="../..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TargetMode="External"/><Relationship Id="rId3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6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9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20" Type="http://schemas.openxmlformats.org/officeDocument/2006/relationships/hyperlink" Target="../..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41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4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3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8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6" Type="http://schemas.openxmlformats.org/officeDocument/2006/relationships/hyperlink" Target="../..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TargetMode="External"/><Relationship Id="rId49" Type="http://schemas.openxmlformats.org/officeDocument/2006/relationships/hyperlink" Target="../..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57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" TargetMode="Externa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31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4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2" Type="http://schemas.openxmlformats.org/officeDocument/2006/relationships/hyperlink" Target="../..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60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4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6" Type="http://schemas.openxmlformats.org/officeDocument/2006/relationships/vmlDrawing" Target="../drawings/vmlDrawing2.vm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1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5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6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0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8" Type="http://schemas.microsoft.com/office/2017/10/relationships/threadedComment" Target="../threadedComments/threadedComment2.xm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2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7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M1" workbookViewId="0">
      <selection activeCell="L33" sqref="L33"/>
    </sheetView>
  </sheetViews>
  <sheetFormatPr defaultRowHeight="14.45"/>
  <cols>
    <col min="1" max="1" width="35.5703125" customWidth="1"/>
    <col min="2" max="2" width="16.5703125" customWidth="1"/>
    <col min="3" max="3" width="43.28515625" customWidth="1"/>
    <col min="4" max="4" width="26.42578125" customWidth="1"/>
    <col min="5" max="5" width="26" customWidth="1"/>
    <col min="6" max="6" width="16.140625" customWidth="1"/>
    <col min="7" max="11" width="14.28515625" customWidth="1"/>
    <col min="12" max="12" width="22.140625" customWidth="1"/>
    <col min="13" max="13" width="88.5703125" customWidth="1"/>
    <col min="14" max="14" width="24.140625" customWidth="1"/>
    <col min="15" max="15" width="19.42578125" customWidth="1"/>
    <col min="16" max="16" width="21.7109375" customWidth="1"/>
    <col min="17" max="17" width="24.42578125" customWidth="1"/>
    <col min="18" max="18" width="24" customWidth="1"/>
    <col min="19" max="19" width="25.7109375" customWidth="1"/>
    <col min="20" max="20" width="23.7109375" customWidth="1"/>
    <col min="21" max="21" width="109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23</v>
      </c>
      <c r="E2" t="s">
        <v>24</v>
      </c>
      <c r="F2" t="s">
        <v>25</v>
      </c>
      <c r="J2" t="s">
        <v>26</v>
      </c>
      <c r="M2" t="s">
        <v>27</v>
      </c>
      <c r="N2" t="s">
        <v>28</v>
      </c>
      <c r="O2">
        <v>136</v>
      </c>
      <c r="P2">
        <v>68</v>
      </c>
      <c r="Q2" t="s">
        <v>29</v>
      </c>
      <c r="R2">
        <v>68</v>
      </c>
      <c r="S2" t="s">
        <v>30</v>
      </c>
      <c r="T2" t="s">
        <v>31</v>
      </c>
      <c r="U2" t="s">
        <v>32</v>
      </c>
    </row>
    <row r="3" spans="1:21">
      <c r="A3" t="s">
        <v>33</v>
      </c>
      <c r="B3" t="s">
        <v>22</v>
      </c>
      <c r="C3" t="s">
        <v>34</v>
      </c>
      <c r="D3" t="s">
        <v>23</v>
      </c>
      <c r="E3" t="s">
        <v>24</v>
      </c>
      <c r="F3" t="s">
        <v>25</v>
      </c>
      <c r="J3">
        <v>2E-3</v>
      </c>
      <c r="M3" t="s">
        <v>35</v>
      </c>
      <c r="N3" t="s">
        <v>36</v>
      </c>
      <c r="O3">
        <v>68</v>
      </c>
      <c r="P3">
        <v>34</v>
      </c>
      <c r="Q3">
        <v>29</v>
      </c>
      <c r="R3">
        <v>34</v>
      </c>
      <c r="S3">
        <v>32</v>
      </c>
      <c r="T3" t="s">
        <v>37</v>
      </c>
      <c r="U3" t="s">
        <v>38</v>
      </c>
    </row>
    <row r="4" spans="1:21">
      <c r="A4" t="s">
        <v>33</v>
      </c>
      <c r="B4" t="s">
        <v>22</v>
      </c>
      <c r="C4" t="s">
        <v>39</v>
      </c>
      <c r="D4" t="s">
        <v>23</v>
      </c>
      <c r="E4" t="s">
        <v>24</v>
      </c>
      <c r="F4" t="s">
        <v>25</v>
      </c>
      <c r="J4">
        <v>0.122</v>
      </c>
      <c r="M4" t="s">
        <v>40</v>
      </c>
      <c r="N4" t="s">
        <v>36</v>
      </c>
      <c r="O4">
        <v>68</v>
      </c>
      <c r="P4">
        <v>34</v>
      </c>
      <c r="Q4">
        <v>29</v>
      </c>
      <c r="R4">
        <v>34</v>
      </c>
      <c r="S4">
        <v>32</v>
      </c>
      <c r="T4" t="s">
        <v>41</v>
      </c>
      <c r="U4" t="s">
        <v>38</v>
      </c>
    </row>
    <row r="5" spans="1:21">
      <c r="A5" t="s">
        <v>42</v>
      </c>
      <c r="B5" t="s">
        <v>22</v>
      </c>
      <c r="C5" t="s">
        <v>23</v>
      </c>
      <c r="D5" t="s">
        <v>23</v>
      </c>
      <c r="E5" t="s">
        <v>24</v>
      </c>
      <c r="F5" t="s">
        <v>25</v>
      </c>
      <c r="I5">
        <v>1.55</v>
      </c>
      <c r="J5">
        <v>0.215</v>
      </c>
      <c r="K5">
        <v>7.0000000000000001E-3</v>
      </c>
      <c r="N5" t="s">
        <v>43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21">
      <c r="A6" t="s">
        <v>45</v>
      </c>
      <c r="B6" t="s">
        <v>22</v>
      </c>
      <c r="C6" t="s">
        <v>46</v>
      </c>
      <c r="D6" t="s">
        <v>23</v>
      </c>
      <c r="E6" t="s">
        <v>24</v>
      </c>
      <c r="F6" t="s">
        <v>25</v>
      </c>
      <c r="J6" t="s">
        <v>47</v>
      </c>
      <c r="M6" t="s">
        <v>48</v>
      </c>
      <c r="N6" t="s">
        <v>28</v>
      </c>
      <c r="O6">
        <v>236</v>
      </c>
      <c r="P6">
        <v>118</v>
      </c>
      <c r="Q6">
        <v>106</v>
      </c>
      <c r="R6">
        <v>118</v>
      </c>
      <c r="S6" t="s">
        <v>49</v>
      </c>
      <c r="T6" t="s">
        <v>50</v>
      </c>
      <c r="U6" t="s">
        <v>44</v>
      </c>
    </row>
    <row r="7" spans="1:21">
      <c r="A7" t="s">
        <v>51</v>
      </c>
      <c r="B7" t="s">
        <v>22</v>
      </c>
      <c r="C7" t="s">
        <v>52</v>
      </c>
      <c r="D7" t="s">
        <v>53</v>
      </c>
      <c r="E7" t="s">
        <v>24</v>
      </c>
      <c r="F7" t="s">
        <v>25</v>
      </c>
      <c r="I7">
        <v>2.71</v>
      </c>
      <c r="J7">
        <v>0.1</v>
      </c>
      <c r="L7" t="s">
        <v>54</v>
      </c>
      <c r="N7" t="s">
        <v>55</v>
      </c>
      <c r="O7">
        <v>40</v>
      </c>
      <c r="P7">
        <v>20</v>
      </c>
      <c r="Q7">
        <v>19</v>
      </c>
      <c r="R7">
        <v>20</v>
      </c>
      <c r="S7">
        <v>19</v>
      </c>
      <c r="T7" t="s">
        <v>41</v>
      </c>
      <c r="U7" t="s">
        <v>56</v>
      </c>
    </row>
    <row r="8" spans="1:21">
      <c r="A8" t="s">
        <v>57</v>
      </c>
      <c r="B8" t="s">
        <v>22</v>
      </c>
      <c r="C8" t="s">
        <v>58</v>
      </c>
      <c r="D8" t="s">
        <v>53</v>
      </c>
      <c r="E8" t="s">
        <v>24</v>
      </c>
      <c r="F8" t="s">
        <v>25</v>
      </c>
      <c r="M8" t="s">
        <v>59</v>
      </c>
      <c r="N8" t="s">
        <v>60</v>
      </c>
      <c r="O8">
        <v>40</v>
      </c>
      <c r="P8">
        <v>20</v>
      </c>
      <c r="Q8" t="s">
        <v>61</v>
      </c>
      <c r="R8">
        <v>20</v>
      </c>
      <c r="S8" t="s">
        <v>61</v>
      </c>
      <c r="T8" t="s">
        <v>37</v>
      </c>
      <c r="U8" t="s">
        <v>62</v>
      </c>
    </row>
    <row r="9" spans="1:21">
      <c r="A9" t="s">
        <v>21</v>
      </c>
      <c r="B9" t="s">
        <v>22</v>
      </c>
      <c r="C9" t="s">
        <v>63</v>
      </c>
      <c r="D9" t="s">
        <v>53</v>
      </c>
      <c r="E9" t="s">
        <v>24</v>
      </c>
      <c r="F9" t="s">
        <v>25</v>
      </c>
      <c r="J9" t="s">
        <v>64</v>
      </c>
      <c r="M9" t="s">
        <v>65</v>
      </c>
      <c r="N9" t="s">
        <v>28</v>
      </c>
      <c r="O9">
        <v>136</v>
      </c>
      <c r="P9">
        <v>68</v>
      </c>
      <c r="Q9" t="s">
        <v>29</v>
      </c>
      <c r="R9">
        <v>68</v>
      </c>
      <c r="S9" t="s">
        <v>30</v>
      </c>
      <c r="T9" t="s">
        <v>66</v>
      </c>
      <c r="U9" t="s">
        <v>67</v>
      </c>
    </row>
    <row r="10" spans="1:21">
      <c r="A10" t="s">
        <v>21</v>
      </c>
      <c r="B10" t="s">
        <v>22</v>
      </c>
      <c r="C10" t="s">
        <v>63</v>
      </c>
      <c r="D10" t="s">
        <v>53</v>
      </c>
      <c r="E10" t="s">
        <v>24</v>
      </c>
      <c r="F10" t="s">
        <v>25</v>
      </c>
      <c r="J10" t="s">
        <v>64</v>
      </c>
      <c r="M10" t="s">
        <v>68</v>
      </c>
      <c r="N10" t="s">
        <v>28</v>
      </c>
      <c r="O10">
        <v>136</v>
      </c>
      <c r="P10">
        <v>68</v>
      </c>
      <c r="Q10" t="s">
        <v>29</v>
      </c>
      <c r="R10">
        <v>68</v>
      </c>
      <c r="S10" t="s">
        <v>30</v>
      </c>
      <c r="T10" t="s">
        <v>66</v>
      </c>
      <c r="U10" t="s">
        <v>32</v>
      </c>
    </row>
    <row r="11" spans="1:21">
      <c r="A11" t="s">
        <v>69</v>
      </c>
      <c r="B11" t="s">
        <v>22</v>
      </c>
      <c r="C11" t="s">
        <v>53</v>
      </c>
      <c r="D11" t="s">
        <v>53</v>
      </c>
      <c r="E11" t="s">
        <v>24</v>
      </c>
      <c r="F11" t="s">
        <v>25</v>
      </c>
      <c r="I11">
        <v>5.21</v>
      </c>
      <c r="J11">
        <v>2.3E-2</v>
      </c>
      <c r="K11">
        <v>2.4E-2</v>
      </c>
      <c r="N11" t="s">
        <v>70</v>
      </c>
      <c r="O11">
        <v>470</v>
      </c>
      <c r="P11">
        <v>239</v>
      </c>
      <c r="Q11">
        <v>154</v>
      </c>
      <c r="R11">
        <v>231</v>
      </c>
      <c r="S11">
        <v>94</v>
      </c>
      <c r="T11" t="s">
        <v>37</v>
      </c>
      <c r="U11" t="s">
        <v>44</v>
      </c>
    </row>
    <row r="12" spans="1:21">
      <c r="A12" t="s">
        <v>71</v>
      </c>
      <c r="B12" t="s">
        <v>22</v>
      </c>
      <c r="C12" t="s">
        <v>63</v>
      </c>
      <c r="D12" t="s">
        <v>53</v>
      </c>
      <c r="E12" t="s">
        <v>24</v>
      </c>
      <c r="F12" t="s">
        <v>25</v>
      </c>
      <c r="J12">
        <v>0.97</v>
      </c>
      <c r="K12" t="s">
        <v>72</v>
      </c>
      <c r="N12" t="s">
        <v>73</v>
      </c>
      <c r="O12">
        <v>46</v>
      </c>
      <c r="P12">
        <v>14</v>
      </c>
      <c r="Q12" t="s">
        <v>74</v>
      </c>
      <c r="R12">
        <v>32</v>
      </c>
      <c r="S12" t="s">
        <v>75</v>
      </c>
      <c r="T12" t="s">
        <v>41</v>
      </c>
      <c r="U12" t="s">
        <v>56</v>
      </c>
    </row>
    <row r="13" spans="1:21">
      <c r="A13" t="s">
        <v>76</v>
      </c>
      <c r="B13" t="s">
        <v>22</v>
      </c>
      <c r="C13" t="s">
        <v>77</v>
      </c>
      <c r="D13" t="s">
        <v>53</v>
      </c>
      <c r="E13" t="s">
        <v>24</v>
      </c>
      <c r="F13" t="s">
        <v>25</v>
      </c>
      <c r="J13" t="s">
        <v>78</v>
      </c>
      <c r="L13" t="s">
        <v>79</v>
      </c>
      <c r="N13" t="s">
        <v>80</v>
      </c>
      <c r="O13">
        <v>760</v>
      </c>
      <c r="P13">
        <v>327</v>
      </c>
      <c r="Q13" t="s">
        <v>81</v>
      </c>
      <c r="R13">
        <v>433</v>
      </c>
      <c r="S13" t="s">
        <v>82</v>
      </c>
      <c r="T13" t="s">
        <v>41</v>
      </c>
      <c r="U13" t="s">
        <v>44</v>
      </c>
    </row>
    <row r="14" spans="1:21">
      <c r="A14" t="s">
        <v>83</v>
      </c>
      <c r="B14" t="s">
        <v>22</v>
      </c>
      <c r="C14" t="s">
        <v>84</v>
      </c>
      <c r="D14" t="s">
        <v>53</v>
      </c>
      <c r="E14" t="s">
        <v>85</v>
      </c>
      <c r="F14" t="s">
        <v>25</v>
      </c>
      <c r="J14">
        <v>0.45</v>
      </c>
      <c r="L14" t="s">
        <v>86</v>
      </c>
      <c r="N14" t="s">
        <v>87</v>
      </c>
      <c r="O14">
        <v>250</v>
      </c>
      <c r="P14">
        <v>124</v>
      </c>
      <c r="Q14">
        <v>62</v>
      </c>
      <c r="R14">
        <v>126</v>
      </c>
      <c r="S14">
        <v>63</v>
      </c>
      <c r="T14" t="s">
        <v>31</v>
      </c>
      <c r="U14" t="s">
        <v>44</v>
      </c>
    </row>
    <row r="15" spans="1:21">
      <c r="A15" t="s">
        <v>45</v>
      </c>
      <c r="B15" t="s">
        <v>22</v>
      </c>
      <c r="C15" t="s">
        <v>84</v>
      </c>
      <c r="D15" t="s">
        <v>53</v>
      </c>
      <c r="E15" t="s">
        <v>24</v>
      </c>
      <c r="F15" t="s">
        <v>25</v>
      </c>
      <c r="J15" t="s">
        <v>88</v>
      </c>
      <c r="L15" t="s">
        <v>89</v>
      </c>
      <c r="N15" t="s">
        <v>28</v>
      </c>
      <c r="O15">
        <v>236</v>
      </c>
      <c r="P15">
        <v>118</v>
      </c>
      <c r="Q15" t="s">
        <v>90</v>
      </c>
      <c r="R15">
        <v>118</v>
      </c>
      <c r="S15" t="s">
        <v>49</v>
      </c>
      <c r="T15" t="s">
        <v>91</v>
      </c>
      <c r="U15" t="s">
        <v>44</v>
      </c>
    </row>
    <row r="16" spans="1:21">
      <c r="A16" t="s">
        <v>92</v>
      </c>
      <c r="B16" t="s">
        <v>22</v>
      </c>
      <c r="C16" t="s">
        <v>93</v>
      </c>
      <c r="D16" t="s">
        <v>94</v>
      </c>
      <c r="E16" t="s">
        <v>24</v>
      </c>
      <c r="F16" t="s">
        <v>25</v>
      </c>
      <c r="L16" t="s">
        <v>95</v>
      </c>
      <c r="N16" t="s">
        <v>96</v>
      </c>
      <c r="O16">
        <v>287</v>
      </c>
      <c r="P16">
        <v>143</v>
      </c>
      <c r="Q16" t="s">
        <v>97</v>
      </c>
      <c r="R16">
        <v>144</v>
      </c>
      <c r="S16" t="s">
        <v>98</v>
      </c>
      <c r="T16" t="s">
        <v>41</v>
      </c>
      <c r="U16" t="s">
        <v>44</v>
      </c>
    </row>
    <row r="17" spans="1:21">
      <c r="A17" t="s">
        <v>92</v>
      </c>
      <c r="B17" t="s">
        <v>22</v>
      </c>
      <c r="C17" t="s">
        <v>99</v>
      </c>
      <c r="D17" t="s">
        <v>94</v>
      </c>
      <c r="E17" t="s">
        <v>24</v>
      </c>
      <c r="F17" t="s">
        <v>25</v>
      </c>
      <c r="L17" t="s">
        <v>100</v>
      </c>
      <c r="N17" t="s">
        <v>96</v>
      </c>
      <c r="O17">
        <v>287</v>
      </c>
      <c r="P17">
        <v>143</v>
      </c>
      <c r="Q17" t="s">
        <v>97</v>
      </c>
      <c r="R17">
        <v>144</v>
      </c>
      <c r="S17" t="s">
        <v>98</v>
      </c>
      <c r="T17" t="s">
        <v>41</v>
      </c>
      <c r="U17" t="s">
        <v>44</v>
      </c>
    </row>
    <row r="18" spans="1:21">
      <c r="A18" t="s">
        <v>92</v>
      </c>
      <c r="B18" t="s">
        <v>22</v>
      </c>
      <c r="C18" t="s">
        <v>101</v>
      </c>
      <c r="D18" t="s">
        <v>94</v>
      </c>
      <c r="E18" t="s">
        <v>24</v>
      </c>
      <c r="F18" t="s">
        <v>25</v>
      </c>
      <c r="L18" t="s">
        <v>102</v>
      </c>
      <c r="T18" t="s">
        <v>41</v>
      </c>
      <c r="U18" t="s">
        <v>44</v>
      </c>
    </row>
    <row r="19" spans="1:21">
      <c r="A19" t="s">
        <v>103</v>
      </c>
      <c r="B19" t="s">
        <v>22</v>
      </c>
      <c r="C19" t="s">
        <v>104</v>
      </c>
      <c r="D19" t="s">
        <v>94</v>
      </c>
      <c r="E19" t="s">
        <v>24</v>
      </c>
      <c r="F19" t="s">
        <v>25</v>
      </c>
      <c r="L19" t="s">
        <v>105</v>
      </c>
      <c r="N19" t="s">
        <v>106</v>
      </c>
      <c r="O19">
        <v>52</v>
      </c>
      <c r="P19">
        <v>26</v>
      </c>
      <c r="Q19">
        <v>26</v>
      </c>
      <c r="R19">
        <v>26</v>
      </c>
      <c r="S19">
        <v>18</v>
      </c>
      <c r="T19" t="s">
        <v>41</v>
      </c>
      <c r="U19" t="s">
        <v>107</v>
      </c>
    </row>
    <row r="20" spans="1:21">
      <c r="A20" t="s">
        <v>103</v>
      </c>
      <c r="B20" t="s">
        <v>22</v>
      </c>
      <c r="C20" t="s">
        <v>108</v>
      </c>
      <c r="D20" t="s">
        <v>94</v>
      </c>
      <c r="E20" t="s">
        <v>24</v>
      </c>
      <c r="F20" t="s">
        <v>25</v>
      </c>
      <c r="L20" t="s">
        <v>109</v>
      </c>
      <c r="N20" t="s">
        <v>106</v>
      </c>
      <c r="O20">
        <v>52</v>
      </c>
      <c r="P20">
        <v>26</v>
      </c>
      <c r="Q20">
        <v>26</v>
      </c>
      <c r="R20">
        <v>26</v>
      </c>
      <c r="S20">
        <v>18</v>
      </c>
      <c r="T20" t="s">
        <v>41</v>
      </c>
      <c r="U20" t="s">
        <v>107</v>
      </c>
    </row>
    <row r="21" spans="1:21">
      <c r="A21" t="s">
        <v>69</v>
      </c>
      <c r="B21" t="s">
        <v>22</v>
      </c>
      <c r="C21" t="s">
        <v>110</v>
      </c>
      <c r="D21" t="s">
        <v>94</v>
      </c>
      <c r="E21" t="s">
        <v>24</v>
      </c>
      <c r="F21" t="s">
        <v>25</v>
      </c>
      <c r="I21">
        <v>4.88</v>
      </c>
      <c r="J21">
        <v>2.8000000000000001E-2</v>
      </c>
      <c r="K21">
        <v>2.3E-2</v>
      </c>
      <c r="N21" t="s">
        <v>70</v>
      </c>
      <c r="O21">
        <v>470</v>
      </c>
      <c r="P21">
        <v>239</v>
      </c>
      <c r="Q21">
        <v>154</v>
      </c>
      <c r="R21">
        <v>231</v>
      </c>
      <c r="S21">
        <v>94</v>
      </c>
      <c r="T21" t="s">
        <v>37</v>
      </c>
      <c r="U21" t="s">
        <v>44</v>
      </c>
    </row>
    <row r="22" spans="1:21">
      <c r="A22" t="s">
        <v>69</v>
      </c>
      <c r="B22" t="s">
        <v>22</v>
      </c>
      <c r="C22" t="s">
        <v>94</v>
      </c>
      <c r="D22" t="s">
        <v>94</v>
      </c>
      <c r="E22" t="s">
        <v>24</v>
      </c>
      <c r="F22" t="s">
        <v>25</v>
      </c>
      <c r="I22">
        <v>1.76</v>
      </c>
      <c r="J22">
        <v>0.186</v>
      </c>
      <c r="K22">
        <v>8.0000000000000002E-3</v>
      </c>
      <c r="N22" t="s">
        <v>70</v>
      </c>
      <c r="O22">
        <v>470</v>
      </c>
      <c r="P22">
        <v>239</v>
      </c>
      <c r="Q22">
        <v>154</v>
      </c>
      <c r="R22">
        <v>231</v>
      </c>
      <c r="S22">
        <v>94</v>
      </c>
      <c r="T22" t="s">
        <v>41</v>
      </c>
      <c r="U22" t="s">
        <v>44</v>
      </c>
    </row>
    <row r="23" spans="1:21">
      <c r="A23" t="s">
        <v>111</v>
      </c>
      <c r="B23" t="s">
        <v>22</v>
      </c>
      <c r="C23" t="s">
        <v>112</v>
      </c>
      <c r="D23" t="s">
        <v>94</v>
      </c>
      <c r="E23" t="s">
        <v>24</v>
      </c>
      <c r="F23" t="s">
        <v>25</v>
      </c>
      <c r="G23">
        <v>7.0000000000000007E-2</v>
      </c>
      <c r="L23" t="s">
        <v>113</v>
      </c>
      <c r="N23" t="s">
        <v>114</v>
      </c>
      <c r="O23">
        <v>2210</v>
      </c>
      <c r="P23">
        <v>1535</v>
      </c>
      <c r="Q23">
        <v>395</v>
      </c>
      <c r="R23">
        <v>675</v>
      </c>
      <c r="S23">
        <v>378</v>
      </c>
      <c r="T23" t="s">
        <v>41</v>
      </c>
      <c r="U23" t="s">
        <v>115</v>
      </c>
    </row>
    <row r="24" spans="1:21">
      <c r="A24" t="s">
        <v>111</v>
      </c>
      <c r="B24" t="s">
        <v>22</v>
      </c>
      <c r="C24" t="s">
        <v>116</v>
      </c>
      <c r="D24" t="s">
        <v>94</v>
      </c>
      <c r="E24" t="s">
        <v>24</v>
      </c>
      <c r="F24" t="s">
        <v>25</v>
      </c>
      <c r="G24">
        <v>0.17</v>
      </c>
      <c r="L24" t="s">
        <v>117</v>
      </c>
      <c r="N24" t="s">
        <v>114</v>
      </c>
      <c r="O24">
        <v>2210</v>
      </c>
      <c r="P24">
        <v>1535</v>
      </c>
      <c r="Q24">
        <v>395</v>
      </c>
      <c r="R24">
        <v>675</v>
      </c>
      <c r="S24">
        <v>378</v>
      </c>
      <c r="T24" t="s">
        <v>41</v>
      </c>
      <c r="U24" t="s">
        <v>115</v>
      </c>
    </row>
    <row r="25" spans="1:21">
      <c r="A25" t="s">
        <v>71</v>
      </c>
      <c r="B25" t="s">
        <v>22</v>
      </c>
      <c r="C25" t="s">
        <v>118</v>
      </c>
      <c r="D25" t="s">
        <v>94</v>
      </c>
      <c r="E25" t="s">
        <v>24</v>
      </c>
      <c r="F25" t="s">
        <v>25</v>
      </c>
      <c r="J25">
        <v>0.04</v>
      </c>
      <c r="K25">
        <v>0.11</v>
      </c>
      <c r="N25" t="s">
        <v>73</v>
      </c>
      <c r="O25">
        <v>46</v>
      </c>
      <c r="P25">
        <v>14</v>
      </c>
      <c r="Q25" t="s">
        <v>74</v>
      </c>
      <c r="R25">
        <v>32</v>
      </c>
      <c r="S25" t="s">
        <v>75</v>
      </c>
      <c r="T25" t="s">
        <v>37</v>
      </c>
      <c r="U25" t="s">
        <v>56</v>
      </c>
    </row>
    <row r="26" spans="1:21">
      <c r="A26" t="s">
        <v>33</v>
      </c>
      <c r="B26" t="s">
        <v>22</v>
      </c>
      <c r="C26" t="s">
        <v>119</v>
      </c>
      <c r="D26" t="s">
        <v>120</v>
      </c>
      <c r="E26" t="s">
        <v>24</v>
      </c>
      <c r="F26" t="s">
        <v>25</v>
      </c>
      <c r="J26" t="s">
        <v>121</v>
      </c>
      <c r="M26" t="s">
        <v>122</v>
      </c>
      <c r="N26" t="s">
        <v>36</v>
      </c>
      <c r="O26">
        <v>68</v>
      </c>
      <c r="P26">
        <v>34</v>
      </c>
      <c r="Q26">
        <v>29</v>
      </c>
      <c r="R26">
        <v>34</v>
      </c>
      <c r="S26">
        <v>32</v>
      </c>
      <c r="T26" t="s">
        <v>123</v>
      </c>
      <c r="U26" t="s">
        <v>124</v>
      </c>
    </row>
    <row r="27" spans="1:21">
      <c r="A27" t="s">
        <v>33</v>
      </c>
      <c r="B27" t="s">
        <v>22</v>
      </c>
      <c r="C27" t="s">
        <v>125</v>
      </c>
      <c r="D27" t="s">
        <v>120</v>
      </c>
      <c r="E27" t="s">
        <v>24</v>
      </c>
      <c r="F27" t="s">
        <v>25</v>
      </c>
      <c r="J27">
        <v>7.0000000000000001E-3</v>
      </c>
      <c r="M27" t="s">
        <v>126</v>
      </c>
      <c r="N27" t="s">
        <v>36</v>
      </c>
      <c r="O27">
        <v>68</v>
      </c>
      <c r="P27">
        <v>34</v>
      </c>
      <c r="Q27">
        <v>29</v>
      </c>
      <c r="R27">
        <v>34</v>
      </c>
      <c r="S27">
        <v>32</v>
      </c>
      <c r="T27" t="s">
        <v>123</v>
      </c>
      <c r="U27" t="s">
        <v>124</v>
      </c>
    </row>
    <row r="28" spans="1:21">
      <c r="A28" t="s">
        <v>111</v>
      </c>
      <c r="B28" t="s">
        <v>22</v>
      </c>
      <c r="C28" t="s">
        <v>120</v>
      </c>
      <c r="D28" t="s">
        <v>120</v>
      </c>
      <c r="E28" t="s">
        <v>24</v>
      </c>
      <c r="F28" t="s">
        <v>25</v>
      </c>
      <c r="G28" t="s">
        <v>127</v>
      </c>
      <c r="L28" t="s">
        <v>128</v>
      </c>
      <c r="N28" t="s">
        <v>114</v>
      </c>
      <c r="O28">
        <v>2210</v>
      </c>
      <c r="P28">
        <v>1535</v>
      </c>
      <c r="Q28">
        <v>395</v>
      </c>
      <c r="R28">
        <v>675</v>
      </c>
      <c r="S28">
        <v>378</v>
      </c>
      <c r="T28" t="s">
        <v>41</v>
      </c>
      <c r="U28" t="s">
        <v>115</v>
      </c>
    </row>
    <row r="29" spans="1:21">
      <c r="A29" t="s">
        <v>76</v>
      </c>
      <c r="B29" t="s">
        <v>22</v>
      </c>
      <c r="C29" t="s">
        <v>120</v>
      </c>
      <c r="D29" t="s">
        <v>120</v>
      </c>
      <c r="E29" t="s">
        <v>24</v>
      </c>
      <c r="F29" t="s">
        <v>25</v>
      </c>
      <c r="J29" t="s">
        <v>129</v>
      </c>
      <c r="L29" t="s">
        <v>130</v>
      </c>
      <c r="N29" t="s">
        <v>131</v>
      </c>
      <c r="O29">
        <v>760</v>
      </c>
      <c r="P29">
        <v>327</v>
      </c>
      <c r="Q29" t="s">
        <v>81</v>
      </c>
      <c r="R29">
        <v>433</v>
      </c>
      <c r="S29" t="s">
        <v>82</v>
      </c>
      <c r="T29" t="s">
        <v>41</v>
      </c>
      <c r="U29" t="s">
        <v>44</v>
      </c>
    </row>
    <row r="30" spans="1:21">
      <c r="A30" t="s">
        <v>83</v>
      </c>
      <c r="B30" t="s">
        <v>22</v>
      </c>
      <c r="C30" t="s">
        <v>120</v>
      </c>
      <c r="D30" t="s">
        <v>120</v>
      </c>
      <c r="E30" t="s">
        <v>85</v>
      </c>
      <c r="F30" t="s">
        <v>25</v>
      </c>
      <c r="J30" t="s">
        <v>132</v>
      </c>
      <c r="L30" t="s">
        <v>133</v>
      </c>
      <c r="N30" t="s">
        <v>87</v>
      </c>
      <c r="O30">
        <v>250</v>
      </c>
      <c r="P30">
        <v>124</v>
      </c>
      <c r="Q30">
        <v>62</v>
      </c>
      <c r="R30">
        <v>126</v>
      </c>
      <c r="S30">
        <v>63</v>
      </c>
      <c r="T30" t="s">
        <v>123</v>
      </c>
      <c r="U30" t="s">
        <v>44</v>
      </c>
    </row>
    <row r="31" spans="1:21">
      <c r="A31" t="s">
        <v>45</v>
      </c>
      <c r="B31" t="s">
        <v>22</v>
      </c>
      <c r="C31" t="s">
        <v>120</v>
      </c>
      <c r="D31" t="s">
        <v>120</v>
      </c>
      <c r="E31" t="s">
        <v>24</v>
      </c>
      <c r="F31" t="s">
        <v>25</v>
      </c>
      <c r="J31" t="s">
        <v>134</v>
      </c>
      <c r="M31" t="s">
        <v>135</v>
      </c>
      <c r="N31" t="s">
        <v>28</v>
      </c>
      <c r="O31">
        <v>236</v>
      </c>
      <c r="P31">
        <v>118</v>
      </c>
      <c r="Q31" t="s">
        <v>90</v>
      </c>
      <c r="R31">
        <v>118</v>
      </c>
      <c r="S31" t="s">
        <v>49</v>
      </c>
      <c r="T31" t="s">
        <v>136</v>
      </c>
      <c r="U31" t="s">
        <v>44</v>
      </c>
    </row>
    <row r="32" spans="1:21">
      <c r="A32" t="s">
        <v>92</v>
      </c>
      <c r="B32" t="s">
        <v>22</v>
      </c>
      <c r="C32" t="s">
        <v>137</v>
      </c>
      <c r="D32" t="s">
        <v>138</v>
      </c>
      <c r="E32" t="s">
        <v>24</v>
      </c>
      <c r="F32" t="s">
        <v>25</v>
      </c>
      <c r="M32" t="s">
        <v>139</v>
      </c>
      <c r="N32" t="s">
        <v>96</v>
      </c>
      <c r="O32">
        <v>287</v>
      </c>
      <c r="P32">
        <v>143</v>
      </c>
      <c r="Q32" t="s">
        <v>97</v>
      </c>
      <c r="R32">
        <v>144</v>
      </c>
      <c r="S32" t="s">
        <v>98</v>
      </c>
      <c r="T32" t="s">
        <v>41</v>
      </c>
      <c r="U32" t="s">
        <v>44</v>
      </c>
    </row>
    <row r="33" spans="1:21">
      <c r="A33" t="s">
        <v>57</v>
      </c>
      <c r="B33" t="s">
        <v>22</v>
      </c>
      <c r="C33" t="s">
        <v>140</v>
      </c>
      <c r="D33" t="s">
        <v>138</v>
      </c>
      <c r="E33" t="s">
        <v>24</v>
      </c>
      <c r="F33" t="s">
        <v>25</v>
      </c>
      <c r="M33" t="s">
        <v>141</v>
      </c>
      <c r="N33" t="s">
        <v>60</v>
      </c>
      <c r="O33">
        <v>40</v>
      </c>
      <c r="P33">
        <v>20</v>
      </c>
      <c r="Q33" t="s">
        <v>61</v>
      </c>
      <c r="R33">
        <v>20</v>
      </c>
      <c r="S33" t="s">
        <v>61</v>
      </c>
      <c r="T33" t="s">
        <v>142</v>
      </c>
      <c r="U33" t="s">
        <v>62</v>
      </c>
    </row>
    <row r="34" spans="1:21">
      <c r="A34" t="s">
        <v>143</v>
      </c>
      <c r="B34" t="s">
        <v>22</v>
      </c>
      <c r="C34" t="s">
        <v>144</v>
      </c>
      <c r="D34" t="s">
        <v>138</v>
      </c>
      <c r="E34" t="s">
        <v>24</v>
      </c>
      <c r="F34" t="s">
        <v>25</v>
      </c>
      <c r="J34" t="s">
        <v>145</v>
      </c>
      <c r="M34" t="s">
        <v>146</v>
      </c>
      <c r="N34" t="s">
        <v>28</v>
      </c>
      <c r="O34">
        <v>136</v>
      </c>
      <c r="P34">
        <v>68</v>
      </c>
      <c r="Q34" t="s">
        <v>29</v>
      </c>
      <c r="R34">
        <v>68</v>
      </c>
      <c r="S34" t="s">
        <v>30</v>
      </c>
      <c r="T34" t="s">
        <v>147</v>
      </c>
      <c r="U34" t="s">
        <v>32</v>
      </c>
    </row>
    <row r="35" spans="1:21">
      <c r="A35" t="s">
        <v>111</v>
      </c>
      <c r="B35" t="s">
        <v>22</v>
      </c>
      <c r="C35" t="s">
        <v>137</v>
      </c>
      <c r="D35" t="s">
        <v>138</v>
      </c>
      <c r="E35" t="s">
        <v>24</v>
      </c>
      <c r="F35" t="s">
        <v>25</v>
      </c>
      <c r="G35">
        <v>0.89</v>
      </c>
      <c r="L35" t="s">
        <v>148</v>
      </c>
      <c r="N35" t="s">
        <v>114</v>
      </c>
      <c r="O35">
        <v>2210</v>
      </c>
      <c r="P35">
        <v>1535</v>
      </c>
      <c r="Q35">
        <v>395</v>
      </c>
      <c r="R35">
        <v>675</v>
      </c>
      <c r="S35">
        <v>378</v>
      </c>
      <c r="T35" t="s">
        <v>123</v>
      </c>
      <c r="U35" t="s">
        <v>115</v>
      </c>
    </row>
    <row r="36" spans="1:21">
      <c r="A36" t="s">
        <v>149</v>
      </c>
      <c r="B36" t="s">
        <v>22</v>
      </c>
      <c r="C36" t="s">
        <v>137</v>
      </c>
      <c r="D36" t="s">
        <v>138</v>
      </c>
      <c r="E36" t="s">
        <v>24</v>
      </c>
      <c r="F36" t="s">
        <v>25</v>
      </c>
      <c r="M36" t="s">
        <v>150</v>
      </c>
      <c r="N36" t="s">
        <v>151</v>
      </c>
      <c r="O36">
        <v>71</v>
      </c>
      <c r="P36">
        <v>36</v>
      </c>
      <c r="Q36">
        <v>36</v>
      </c>
      <c r="R36">
        <v>35</v>
      </c>
      <c r="S36">
        <v>35</v>
      </c>
      <c r="T36" t="s">
        <v>152</v>
      </c>
      <c r="U36" t="s">
        <v>153</v>
      </c>
    </row>
    <row r="37" spans="1:21">
      <c r="A37" t="s">
        <v>83</v>
      </c>
      <c r="B37" t="s">
        <v>22</v>
      </c>
      <c r="C37" t="s">
        <v>137</v>
      </c>
      <c r="D37" t="s">
        <v>138</v>
      </c>
      <c r="E37" t="s">
        <v>85</v>
      </c>
      <c r="F37" t="s">
        <v>25</v>
      </c>
      <c r="J37" t="s">
        <v>121</v>
      </c>
      <c r="L37" t="s">
        <v>154</v>
      </c>
      <c r="N37" t="s">
        <v>87</v>
      </c>
      <c r="O37">
        <v>250</v>
      </c>
      <c r="P37">
        <v>124</v>
      </c>
      <c r="Q37">
        <v>62</v>
      </c>
      <c r="R37">
        <v>126</v>
      </c>
      <c r="S37">
        <v>63</v>
      </c>
      <c r="T37" t="s">
        <v>123</v>
      </c>
      <c r="U37" t="s">
        <v>44</v>
      </c>
    </row>
    <row r="38" spans="1:21">
      <c r="A38" t="s">
        <v>45</v>
      </c>
      <c r="B38" t="s">
        <v>22</v>
      </c>
      <c r="C38" t="s">
        <v>137</v>
      </c>
      <c r="D38" t="s">
        <v>138</v>
      </c>
      <c r="E38" t="s">
        <v>24</v>
      </c>
      <c r="F38" t="s">
        <v>25</v>
      </c>
      <c r="J38" t="s">
        <v>155</v>
      </c>
      <c r="M38" t="s">
        <v>156</v>
      </c>
      <c r="N38" t="s">
        <v>28</v>
      </c>
      <c r="O38">
        <v>236</v>
      </c>
      <c r="P38">
        <v>118</v>
      </c>
      <c r="Q38" t="s">
        <v>157</v>
      </c>
      <c r="R38">
        <v>118</v>
      </c>
      <c r="S38" t="s">
        <v>49</v>
      </c>
      <c r="T38" t="s">
        <v>158</v>
      </c>
      <c r="U38" t="s">
        <v>44</v>
      </c>
    </row>
    <row r="39" spans="1:21">
      <c r="A39" t="s">
        <v>57</v>
      </c>
      <c r="B39" t="s">
        <v>22</v>
      </c>
      <c r="C39" t="s">
        <v>159</v>
      </c>
      <c r="D39" t="s">
        <v>160</v>
      </c>
      <c r="E39" t="s">
        <v>24</v>
      </c>
      <c r="F39" t="s">
        <v>25</v>
      </c>
      <c r="M39" t="s">
        <v>161</v>
      </c>
      <c r="N39" t="s">
        <v>60</v>
      </c>
      <c r="O39">
        <v>40</v>
      </c>
      <c r="P39">
        <v>20</v>
      </c>
      <c r="Q39" t="s">
        <v>61</v>
      </c>
      <c r="R39">
        <v>20</v>
      </c>
      <c r="S39" t="s">
        <v>61</v>
      </c>
      <c r="T39" t="s">
        <v>123</v>
      </c>
      <c r="U39" t="s">
        <v>62</v>
      </c>
    </row>
    <row r="40" spans="1:21">
      <c r="A40" t="s">
        <v>21</v>
      </c>
      <c r="B40" t="s">
        <v>22</v>
      </c>
      <c r="C40" t="s">
        <v>162</v>
      </c>
      <c r="D40" t="s">
        <v>160</v>
      </c>
      <c r="E40" t="s">
        <v>24</v>
      </c>
      <c r="F40" t="s">
        <v>25</v>
      </c>
      <c r="J40" t="s">
        <v>145</v>
      </c>
      <c r="M40" t="s">
        <v>163</v>
      </c>
      <c r="N40" t="s">
        <v>28</v>
      </c>
      <c r="O40">
        <v>136</v>
      </c>
      <c r="P40">
        <v>68</v>
      </c>
      <c r="Q40" t="s">
        <v>29</v>
      </c>
      <c r="R40">
        <v>68</v>
      </c>
      <c r="S40" t="s">
        <v>30</v>
      </c>
      <c r="T40" t="s">
        <v>123</v>
      </c>
      <c r="U40" t="s">
        <v>32</v>
      </c>
    </row>
    <row r="41" spans="1:21">
      <c r="A41" t="s">
        <v>164</v>
      </c>
      <c r="B41" t="s">
        <v>22</v>
      </c>
      <c r="C41" t="s">
        <v>159</v>
      </c>
      <c r="D41" t="s">
        <v>160</v>
      </c>
      <c r="E41" t="s">
        <v>24</v>
      </c>
      <c r="F41" t="s">
        <v>25</v>
      </c>
      <c r="L41" t="s">
        <v>165</v>
      </c>
      <c r="O41">
        <v>819</v>
      </c>
      <c r="P41" t="s">
        <v>166</v>
      </c>
      <c r="Q41" t="s">
        <v>167</v>
      </c>
      <c r="R41" t="s">
        <v>168</v>
      </c>
      <c r="S41" t="s">
        <v>169</v>
      </c>
      <c r="U41" t="s">
        <v>44</v>
      </c>
    </row>
    <row r="42" spans="1:21">
      <c r="A42" t="s">
        <v>83</v>
      </c>
      <c r="B42" t="s">
        <v>22</v>
      </c>
      <c r="C42" t="s">
        <v>170</v>
      </c>
      <c r="D42" t="s">
        <v>160</v>
      </c>
      <c r="E42" t="s">
        <v>85</v>
      </c>
      <c r="F42" t="s">
        <v>25</v>
      </c>
      <c r="J42" t="s">
        <v>171</v>
      </c>
      <c r="L42" t="s">
        <v>172</v>
      </c>
      <c r="N42" t="s">
        <v>87</v>
      </c>
      <c r="O42">
        <v>250</v>
      </c>
      <c r="P42">
        <v>124</v>
      </c>
      <c r="Q42">
        <v>62</v>
      </c>
      <c r="R42">
        <v>126</v>
      </c>
      <c r="S42">
        <v>63</v>
      </c>
      <c r="T42" t="s">
        <v>123</v>
      </c>
      <c r="U42" t="s">
        <v>44</v>
      </c>
    </row>
    <row r="43" spans="1:21">
      <c r="A43" t="s">
        <v>83</v>
      </c>
      <c r="B43" t="s">
        <v>22</v>
      </c>
      <c r="C43" t="s">
        <v>173</v>
      </c>
      <c r="D43" t="s">
        <v>160</v>
      </c>
      <c r="E43" t="s">
        <v>85</v>
      </c>
      <c r="F43" t="s">
        <v>25</v>
      </c>
      <c r="J43" t="s">
        <v>171</v>
      </c>
      <c r="L43" t="s">
        <v>174</v>
      </c>
      <c r="N43" t="s">
        <v>87</v>
      </c>
      <c r="O43">
        <v>250</v>
      </c>
      <c r="P43">
        <v>124</v>
      </c>
      <c r="Q43">
        <v>62</v>
      </c>
      <c r="R43">
        <v>126</v>
      </c>
      <c r="S43">
        <v>63</v>
      </c>
      <c r="T43" t="s">
        <v>123</v>
      </c>
      <c r="U43" t="s">
        <v>44</v>
      </c>
    </row>
    <row r="44" spans="1:21">
      <c r="A44" t="s">
        <v>45</v>
      </c>
      <c r="B44" t="s">
        <v>22</v>
      </c>
      <c r="C44" t="s">
        <v>175</v>
      </c>
      <c r="D44" t="s">
        <v>160</v>
      </c>
      <c r="E44" t="s">
        <v>24</v>
      </c>
      <c r="F44" t="s">
        <v>25</v>
      </c>
      <c r="J44" t="s">
        <v>176</v>
      </c>
      <c r="M44" t="s">
        <v>177</v>
      </c>
      <c r="N44" t="s">
        <v>28</v>
      </c>
      <c r="O44">
        <v>236</v>
      </c>
      <c r="P44">
        <v>118</v>
      </c>
      <c r="Q44" t="s">
        <v>157</v>
      </c>
      <c r="R44">
        <v>118</v>
      </c>
      <c r="S44" t="s">
        <v>49</v>
      </c>
      <c r="T44" t="s">
        <v>136</v>
      </c>
      <c r="U44" t="s">
        <v>44</v>
      </c>
    </row>
    <row r="45" spans="1:21" s="6" customFormat="1">
      <c r="A45" s="7" t="s">
        <v>178</v>
      </c>
      <c r="B45" s="6" t="s">
        <v>22</v>
      </c>
      <c r="C45" s="6" t="s">
        <v>179</v>
      </c>
      <c r="D45" s="6" t="s">
        <v>180</v>
      </c>
      <c r="E45" s="6" t="s">
        <v>24</v>
      </c>
      <c r="F45" s="6" t="s">
        <v>25</v>
      </c>
    </row>
    <row r="46" spans="1:21">
      <c r="A46" t="s">
        <v>181</v>
      </c>
      <c r="B46" t="s">
        <v>22</v>
      </c>
      <c r="C46" t="s">
        <v>182</v>
      </c>
      <c r="D46" t="s">
        <v>180</v>
      </c>
      <c r="E46" t="s">
        <v>24</v>
      </c>
      <c r="F46" t="s">
        <v>25</v>
      </c>
      <c r="J46">
        <v>1E-3</v>
      </c>
      <c r="M46" t="s">
        <v>183</v>
      </c>
      <c r="N46" t="s">
        <v>36</v>
      </c>
      <c r="O46">
        <v>68</v>
      </c>
      <c r="P46">
        <v>34</v>
      </c>
      <c r="Q46">
        <v>29</v>
      </c>
      <c r="R46">
        <v>34</v>
      </c>
      <c r="S46">
        <v>32</v>
      </c>
      <c r="T46" t="s">
        <v>123</v>
      </c>
      <c r="U46" t="s">
        <v>124</v>
      </c>
    </row>
    <row r="47" spans="1:21">
      <c r="A47" t="s">
        <v>181</v>
      </c>
      <c r="B47" t="s">
        <v>22</v>
      </c>
      <c r="C47" t="s">
        <v>184</v>
      </c>
      <c r="D47" t="s">
        <v>180</v>
      </c>
      <c r="E47" t="s">
        <v>24</v>
      </c>
      <c r="F47" t="s">
        <v>25</v>
      </c>
      <c r="J47">
        <v>7.3999999999999996E-2</v>
      </c>
      <c r="M47" t="s">
        <v>185</v>
      </c>
      <c r="N47" t="s">
        <v>36</v>
      </c>
      <c r="O47">
        <v>68</v>
      </c>
      <c r="P47">
        <v>34</v>
      </c>
      <c r="Q47">
        <v>29</v>
      </c>
      <c r="R47">
        <v>34</v>
      </c>
      <c r="S47">
        <v>32</v>
      </c>
      <c r="T47" t="s">
        <v>41</v>
      </c>
      <c r="U47" t="s">
        <v>124</v>
      </c>
    </row>
    <row r="48" spans="1:21">
      <c r="A48" t="s">
        <v>186</v>
      </c>
      <c r="B48" t="s">
        <v>22</v>
      </c>
      <c r="C48" t="s">
        <v>180</v>
      </c>
      <c r="D48" t="s">
        <v>180</v>
      </c>
      <c r="E48" t="s">
        <v>24</v>
      </c>
      <c r="F48" t="s">
        <v>25</v>
      </c>
      <c r="J48" t="s">
        <v>187</v>
      </c>
      <c r="L48" t="s">
        <v>188</v>
      </c>
      <c r="N48" t="s">
        <v>189</v>
      </c>
      <c r="O48">
        <v>821</v>
      </c>
      <c r="P48">
        <v>410</v>
      </c>
      <c r="Q48">
        <v>273</v>
      </c>
      <c r="R48">
        <v>411</v>
      </c>
      <c r="S48">
        <v>145</v>
      </c>
      <c r="T48" t="s">
        <v>123</v>
      </c>
      <c r="U48" t="s">
        <v>56</v>
      </c>
    </row>
    <row r="49" spans="1:21">
      <c r="A49" t="s">
        <v>164</v>
      </c>
      <c r="B49" t="s">
        <v>22</v>
      </c>
      <c r="C49" t="s">
        <v>180</v>
      </c>
      <c r="D49" t="s">
        <v>180</v>
      </c>
      <c r="E49" t="s">
        <v>24</v>
      </c>
      <c r="F49" t="s">
        <v>25</v>
      </c>
      <c r="L49" t="s">
        <v>190</v>
      </c>
      <c r="O49">
        <v>819</v>
      </c>
      <c r="P49" t="s">
        <v>166</v>
      </c>
      <c r="Q49" t="s">
        <v>191</v>
      </c>
      <c r="R49" t="s">
        <v>168</v>
      </c>
      <c r="S49" t="s">
        <v>192</v>
      </c>
      <c r="U49" t="s">
        <v>44</v>
      </c>
    </row>
    <row r="50" spans="1:21">
      <c r="A50" s="8" t="s">
        <v>193</v>
      </c>
      <c r="B50" t="s">
        <v>22</v>
      </c>
      <c r="C50" t="s">
        <v>23</v>
      </c>
      <c r="D50" t="s">
        <v>23</v>
      </c>
      <c r="E50" t="s">
        <v>24</v>
      </c>
      <c r="F50" t="s">
        <v>25</v>
      </c>
    </row>
    <row r="51" spans="1:21">
      <c r="A51" s="8" t="s">
        <v>194</v>
      </c>
      <c r="B51" t="s">
        <v>22</v>
      </c>
      <c r="C51" t="s">
        <v>195</v>
      </c>
      <c r="D51" t="s">
        <v>23</v>
      </c>
      <c r="E51" t="s">
        <v>24</v>
      </c>
      <c r="F51" t="s">
        <v>25</v>
      </c>
    </row>
    <row r="52" spans="1:21">
      <c r="A52" s="8" t="s">
        <v>196</v>
      </c>
      <c r="B52" t="s">
        <v>22</v>
      </c>
      <c r="C52" t="s">
        <v>23</v>
      </c>
      <c r="D52" t="s">
        <v>23</v>
      </c>
      <c r="E52" t="s">
        <v>24</v>
      </c>
      <c r="F52" t="s">
        <v>25</v>
      </c>
    </row>
    <row r="53" spans="1:21">
      <c r="A53" s="8" t="s">
        <v>197</v>
      </c>
      <c r="B53" t="s">
        <v>22</v>
      </c>
      <c r="C53" t="s">
        <v>198</v>
      </c>
      <c r="D53" t="s">
        <v>23</v>
      </c>
      <c r="E53" t="s">
        <v>24</v>
      </c>
      <c r="F53" t="s">
        <v>25</v>
      </c>
    </row>
    <row r="54" spans="1:21">
      <c r="A54" s="8" t="s">
        <v>193</v>
      </c>
      <c r="B54" t="s">
        <v>22</v>
      </c>
      <c r="C54" t="s">
        <v>53</v>
      </c>
      <c r="D54" t="s">
        <v>53</v>
      </c>
      <c r="E54" t="s">
        <v>24</v>
      </c>
      <c r="F54" t="s">
        <v>25</v>
      </c>
    </row>
    <row r="55" spans="1:21">
      <c r="A55" s="8" t="s">
        <v>194</v>
      </c>
      <c r="B55" t="s">
        <v>22</v>
      </c>
      <c r="C55" t="s">
        <v>58</v>
      </c>
      <c r="D55" t="s">
        <v>53</v>
      </c>
      <c r="E55" t="s">
        <v>24</v>
      </c>
      <c r="F55" t="s">
        <v>25</v>
      </c>
    </row>
    <row r="56" spans="1:21">
      <c r="A56" s="8" t="s">
        <v>196</v>
      </c>
      <c r="B56" t="s">
        <v>22</v>
      </c>
      <c r="C56" t="s">
        <v>53</v>
      </c>
      <c r="D56" t="s">
        <v>53</v>
      </c>
      <c r="E56" t="s">
        <v>24</v>
      </c>
      <c r="F56" t="s">
        <v>25</v>
      </c>
    </row>
    <row r="57" spans="1:21">
      <c r="A57" s="8" t="s">
        <v>197</v>
      </c>
      <c r="B57" t="s">
        <v>22</v>
      </c>
      <c r="C57" t="s">
        <v>199</v>
      </c>
      <c r="D57" t="s">
        <v>53</v>
      </c>
      <c r="E57" t="s">
        <v>24</v>
      </c>
      <c r="F57" t="s">
        <v>25</v>
      </c>
    </row>
    <row r="58" spans="1:21">
      <c r="A58" s="8" t="s">
        <v>200</v>
      </c>
      <c r="B58" t="s">
        <v>22</v>
      </c>
      <c r="C58" t="s">
        <v>53</v>
      </c>
      <c r="D58" t="s">
        <v>53</v>
      </c>
      <c r="E58" t="s">
        <v>24</v>
      </c>
      <c r="F58" t="s">
        <v>25</v>
      </c>
    </row>
    <row r="59" spans="1:21">
      <c r="A59" s="8" t="s">
        <v>194</v>
      </c>
      <c r="B59" t="s">
        <v>22</v>
      </c>
      <c r="C59" t="s">
        <v>201</v>
      </c>
      <c r="D59" t="s">
        <v>138</v>
      </c>
      <c r="E59" t="s">
        <v>24</v>
      </c>
      <c r="F59" t="s">
        <v>25</v>
      </c>
    </row>
    <row r="60" spans="1:21">
      <c r="A60" s="8" t="s">
        <v>202</v>
      </c>
      <c r="B60" t="s">
        <v>22</v>
      </c>
      <c r="C60" t="s">
        <v>203</v>
      </c>
      <c r="D60" t="s">
        <v>137</v>
      </c>
      <c r="E60" t="s">
        <v>24</v>
      </c>
      <c r="F60" t="s">
        <v>25</v>
      </c>
    </row>
    <row r="61" spans="1:21">
      <c r="A61" s="8" t="s">
        <v>194</v>
      </c>
      <c r="B61" t="s">
        <v>22</v>
      </c>
      <c r="C61" t="s">
        <v>160</v>
      </c>
      <c r="D61" t="s">
        <v>160</v>
      </c>
      <c r="E61" t="s">
        <v>24</v>
      </c>
      <c r="F61" t="s">
        <v>25</v>
      </c>
    </row>
    <row r="62" spans="1:21">
      <c r="A62" s="8" t="s">
        <v>202</v>
      </c>
      <c r="B62" t="s">
        <v>22</v>
      </c>
      <c r="C62" t="s">
        <v>160</v>
      </c>
      <c r="D62" t="s">
        <v>160</v>
      </c>
      <c r="E62" t="s">
        <v>24</v>
      </c>
      <c r="F62" t="s">
        <v>25</v>
      </c>
    </row>
    <row r="63" spans="1:21">
      <c r="A63" s="8" t="s">
        <v>196</v>
      </c>
      <c r="B63" t="s">
        <v>22</v>
      </c>
      <c r="C63" t="s">
        <v>108</v>
      </c>
      <c r="D63" t="s">
        <v>94</v>
      </c>
      <c r="E63" t="s">
        <v>24</v>
      </c>
      <c r="F63" t="s">
        <v>25</v>
      </c>
    </row>
    <row r="64" spans="1:21">
      <c r="A64" s="8" t="s">
        <v>202</v>
      </c>
      <c r="B64" t="s">
        <v>22</v>
      </c>
      <c r="C64" t="s">
        <v>204</v>
      </c>
      <c r="D64" t="s">
        <v>94</v>
      </c>
      <c r="E64" t="s">
        <v>24</v>
      </c>
      <c r="F64" t="s">
        <v>25</v>
      </c>
    </row>
    <row r="65" spans="1:6">
      <c r="A65" s="8" t="s">
        <v>200</v>
      </c>
      <c r="B65" t="s">
        <v>22</v>
      </c>
      <c r="C65" t="s">
        <v>104</v>
      </c>
      <c r="D65" t="s">
        <v>94</v>
      </c>
      <c r="E65" t="s">
        <v>24</v>
      </c>
      <c r="F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5694-603D-4F8D-A467-95665E6FB069}">
  <dimension ref="A1:AW60"/>
  <sheetViews>
    <sheetView topLeftCell="A51" workbookViewId="0">
      <selection activeCell="A58" sqref="A58:XFD60"/>
    </sheetView>
  </sheetViews>
  <sheetFormatPr defaultRowHeight="14.45"/>
  <cols>
    <col min="1" max="1" width="21.85546875" bestFit="1" customWidth="1"/>
    <col min="3" max="3" width="45" bestFit="1" customWidth="1"/>
    <col min="4" max="4" width="22.140625" bestFit="1" customWidth="1"/>
    <col min="5" max="5" width="39.85546875" bestFit="1" customWidth="1"/>
    <col min="6" max="6" width="25.7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205</v>
      </c>
      <c r="B2" t="s">
        <v>206</v>
      </c>
      <c r="C2" t="s">
        <v>207</v>
      </c>
      <c r="D2" t="s">
        <v>23</v>
      </c>
      <c r="E2" t="s">
        <v>85</v>
      </c>
      <c r="F2" t="s">
        <v>25</v>
      </c>
      <c r="I2">
        <v>20.43</v>
      </c>
      <c r="J2" t="s">
        <v>208</v>
      </c>
      <c r="L2" t="s">
        <v>209</v>
      </c>
      <c r="N2" t="s">
        <v>210</v>
      </c>
      <c r="O2">
        <v>80</v>
      </c>
      <c r="P2">
        <v>40</v>
      </c>
      <c r="Q2">
        <v>39</v>
      </c>
      <c r="R2">
        <v>40</v>
      </c>
      <c r="S2">
        <v>40</v>
      </c>
      <c r="T2" t="s">
        <v>37</v>
      </c>
      <c r="U2" t="s">
        <v>56</v>
      </c>
    </row>
    <row r="3" spans="1:21">
      <c r="A3" t="s">
        <v>211</v>
      </c>
      <c r="B3" t="s">
        <v>22</v>
      </c>
      <c r="C3" t="s">
        <v>23</v>
      </c>
      <c r="D3" t="s">
        <v>23</v>
      </c>
      <c r="E3" t="s">
        <v>85</v>
      </c>
      <c r="F3" t="s">
        <v>212</v>
      </c>
      <c r="M3" t="s">
        <v>213</v>
      </c>
      <c r="N3" t="s">
        <v>214</v>
      </c>
      <c r="O3">
        <v>10</v>
      </c>
      <c r="R3">
        <v>10</v>
      </c>
      <c r="S3">
        <v>7</v>
      </c>
      <c r="T3" t="s">
        <v>37</v>
      </c>
      <c r="U3" t="s">
        <v>215</v>
      </c>
    </row>
    <row r="4" spans="1:21">
      <c r="A4" t="s">
        <v>216</v>
      </c>
      <c r="B4" t="s">
        <v>22</v>
      </c>
      <c r="C4" t="s">
        <v>217</v>
      </c>
      <c r="D4" t="s">
        <v>23</v>
      </c>
      <c r="E4" t="s">
        <v>85</v>
      </c>
      <c r="F4" t="s">
        <v>212</v>
      </c>
      <c r="H4">
        <v>0.37</v>
      </c>
      <c r="I4">
        <v>34.79</v>
      </c>
      <c r="J4">
        <v>4.0000000000000001E-3</v>
      </c>
      <c r="L4" t="s">
        <v>218</v>
      </c>
      <c r="M4" t="s">
        <v>219</v>
      </c>
      <c r="N4" t="s">
        <v>220</v>
      </c>
      <c r="O4">
        <v>88</v>
      </c>
      <c r="R4">
        <v>88</v>
      </c>
      <c r="S4">
        <v>80</v>
      </c>
      <c r="T4" t="s">
        <v>37</v>
      </c>
      <c r="U4" t="s">
        <v>56</v>
      </c>
    </row>
    <row r="5" spans="1:21">
      <c r="A5" t="s">
        <v>216</v>
      </c>
      <c r="B5" t="s">
        <v>22</v>
      </c>
      <c r="C5" t="s">
        <v>221</v>
      </c>
      <c r="D5" t="s">
        <v>23</v>
      </c>
      <c r="E5" t="s">
        <v>85</v>
      </c>
      <c r="F5" t="s">
        <v>212</v>
      </c>
      <c r="H5">
        <v>0.66</v>
      </c>
      <c r="J5">
        <v>0.46</v>
      </c>
      <c r="M5" t="s">
        <v>222</v>
      </c>
      <c r="N5" t="s">
        <v>220</v>
      </c>
      <c r="O5">
        <v>88</v>
      </c>
      <c r="R5">
        <v>88</v>
      </c>
      <c r="S5">
        <v>81</v>
      </c>
      <c r="T5" t="s">
        <v>31</v>
      </c>
      <c r="U5" t="s">
        <v>56</v>
      </c>
    </row>
    <row r="6" spans="1:21">
      <c r="A6" t="s">
        <v>216</v>
      </c>
      <c r="B6" t="s">
        <v>22</v>
      </c>
      <c r="C6" t="s">
        <v>223</v>
      </c>
      <c r="D6" t="s">
        <v>23</v>
      </c>
      <c r="E6" t="s">
        <v>85</v>
      </c>
      <c r="F6" t="s">
        <v>212</v>
      </c>
      <c r="H6">
        <v>0.45</v>
      </c>
      <c r="J6">
        <v>0.78</v>
      </c>
      <c r="M6" t="s">
        <v>224</v>
      </c>
      <c r="N6" t="s">
        <v>220</v>
      </c>
      <c r="O6">
        <v>88</v>
      </c>
      <c r="R6">
        <v>88</v>
      </c>
      <c r="S6">
        <v>78</v>
      </c>
      <c r="T6" t="s">
        <v>31</v>
      </c>
      <c r="U6" t="s">
        <v>56</v>
      </c>
    </row>
    <row r="7" spans="1:21">
      <c r="A7" t="s">
        <v>225</v>
      </c>
      <c r="B7" t="s">
        <v>22</v>
      </c>
      <c r="C7" t="s">
        <v>23</v>
      </c>
      <c r="D7" t="s">
        <v>23</v>
      </c>
      <c r="E7" t="s">
        <v>226</v>
      </c>
      <c r="F7" t="s">
        <v>227</v>
      </c>
      <c r="M7" t="s">
        <v>228</v>
      </c>
      <c r="N7" t="s">
        <v>60</v>
      </c>
      <c r="O7">
        <v>31</v>
      </c>
      <c r="R7">
        <v>31</v>
      </c>
      <c r="S7">
        <v>28</v>
      </c>
      <c r="T7" t="s">
        <v>31</v>
      </c>
      <c r="U7" t="s">
        <v>56</v>
      </c>
    </row>
    <row r="8" spans="1:21">
      <c r="A8" t="s">
        <v>229</v>
      </c>
      <c r="B8" t="s">
        <v>22</v>
      </c>
      <c r="C8" t="s">
        <v>23</v>
      </c>
      <c r="D8" t="s">
        <v>23</v>
      </c>
      <c r="E8" t="s">
        <v>85</v>
      </c>
      <c r="F8" t="s">
        <v>212</v>
      </c>
      <c r="I8" t="s">
        <v>230</v>
      </c>
      <c r="J8" t="s">
        <v>208</v>
      </c>
      <c r="N8" t="s">
        <v>231</v>
      </c>
      <c r="O8">
        <v>123</v>
      </c>
      <c r="R8">
        <v>123</v>
      </c>
      <c r="S8">
        <v>84</v>
      </c>
      <c r="T8" t="s">
        <v>37</v>
      </c>
      <c r="U8" t="s">
        <v>232</v>
      </c>
    </row>
    <row r="9" spans="1:21">
      <c r="A9" t="s">
        <v>233</v>
      </c>
      <c r="B9" t="s">
        <v>22</v>
      </c>
      <c r="C9" t="s">
        <v>23</v>
      </c>
      <c r="D9" t="s">
        <v>23</v>
      </c>
      <c r="E9" t="s">
        <v>85</v>
      </c>
      <c r="F9" t="s">
        <v>212</v>
      </c>
      <c r="G9" t="s">
        <v>234</v>
      </c>
      <c r="M9" t="s">
        <v>235</v>
      </c>
      <c r="N9" t="s">
        <v>36</v>
      </c>
      <c r="O9" t="s">
        <v>236</v>
      </c>
      <c r="R9" t="s">
        <v>236</v>
      </c>
      <c r="S9" t="s">
        <v>237</v>
      </c>
      <c r="T9" t="s">
        <v>41</v>
      </c>
      <c r="U9" t="s">
        <v>56</v>
      </c>
    </row>
    <row r="10" spans="1:21">
      <c r="A10" t="s">
        <v>205</v>
      </c>
      <c r="B10" t="s">
        <v>206</v>
      </c>
      <c r="C10" t="s">
        <v>238</v>
      </c>
      <c r="D10" t="s">
        <v>53</v>
      </c>
      <c r="E10" t="s">
        <v>85</v>
      </c>
      <c r="F10" t="s">
        <v>25</v>
      </c>
      <c r="I10">
        <v>16.77</v>
      </c>
      <c r="J10" t="s">
        <v>208</v>
      </c>
      <c r="N10" t="s">
        <v>210</v>
      </c>
      <c r="O10">
        <v>80</v>
      </c>
      <c r="P10">
        <v>40</v>
      </c>
      <c r="Q10">
        <v>39</v>
      </c>
      <c r="R10">
        <v>40</v>
      </c>
      <c r="S10">
        <v>40</v>
      </c>
      <c r="T10" t="s">
        <v>37</v>
      </c>
      <c r="U10" t="s">
        <v>56</v>
      </c>
    </row>
    <row r="11" spans="1:21">
      <c r="A11" t="s">
        <v>211</v>
      </c>
      <c r="B11" t="s">
        <v>22</v>
      </c>
      <c r="C11" t="s">
        <v>53</v>
      </c>
      <c r="D11" t="s">
        <v>53</v>
      </c>
      <c r="E11" t="s">
        <v>85</v>
      </c>
      <c r="F11" t="s">
        <v>212</v>
      </c>
      <c r="M11" t="s">
        <v>239</v>
      </c>
      <c r="N11" t="s">
        <v>240</v>
      </c>
      <c r="O11">
        <v>10</v>
      </c>
      <c r="R11">
        <v>10</v>
      </c>
      <c r="S11">
        <v>7</v>
      </c>
      <c r="T11" t="s">
        <v>37</v>
      </c>
      <c r="U11" t="s">
        <v>215</v>
      </c>
    </row>
    <row r="12" spans="1:21">
      <c r="A12" t="s">
        <v>241</v>
      </c>
      <c r="B12" t="s">
        <v>22</v>
      </c>
      <c r="C12" t="s">
        <v>53</v>
      </c>
      <c r="D12" t="s">
        <v>53</v>
      </c>
      <c r="E12" t="s">
        <v>85</v>
      </c>
      <c r="F12" t="s">
        <v>212</v>
      </c>
      <c r="J12">
        <v>0.65300000000000002</v>
      </c>
      <c r="M12" t="s">
        <v>242</v>
      </c>
      <c r="R12">
        <v>26</v>
      </c>
      <c r="S12">
        <v>26</v>
      </c>
      <c r="T12" t="s">
        <v>41</v>
      </c>
      <c r="U12" t="s">
        <v>153</v>
      </c>
    </row>
    <row r="13" spans="1:21">
      <c r="A13" t="s">
        <v>216</v>
      </c>
      <c r="B13" t="s">
        <v>22</v>
      </c>
      <c r="C13" t="s">
        <v>58</v>
      </c>
      <c r="D13" t="s">
        <v>53</v>
      </c>
      <c r="E13" t="s">
        <v>85</v>
      </c>
      <c r="F13" t="s">
        <v>212</v>
      </c>
      <c r="H13">
        <v>0.62</v>
      </c>
      <c r="J13">
        <v>0.54</v>
      </c>
      <c r="M13" t="s">
        <v>243</v>
      </c>
      <c r="N13" t="s">
        <v>220</v>
      </c>
      <c r="O13" t="s">
        <v>244</v>
      </c>
      <c r="R13">
        <v>88</v>
      </c>
      <c r="S13">
        <v>80</v>
      </c>
      <c r="T13" t="s">
        <v>41</v>
      </c>
      <c r="U13" t="s">
        <v>56</v>
      </c>
    </row>
    <row r="14" spans="1:21">
      <c r="A14" t="s">
        <v>225</v>
      </c>
      <c r="B14" t="s">
        <v>22</v>
      </c>
      <c r="C14" t="s">
        <v>53</v>
      </c>
      <c r="D14" t="s">
        <v>53</v>
      </c>
      <c r="E14" t="s">
        <v>226</v>
      </c>
      <c r="F14" t="s">
        <v>227</v>
      </c>
      <c r="M14" t="s">
        <v>245</v>
      </c>
      <c r="N14" t="s">
        <v>60</v>
      </c>
      <c r="O14">
        <v>31</v>
      </c>
      <c r="R14">
        <v>31</v>
      </c>
      <c r="S14">
        <v>28</v>
      </c>
      <c r="T14" t="s">
        <v>37</v>
      </c>
      <c r="U14" t="s">
        <v>56</v>
      </c>
    </row>
    <row r="15" spans="1:21">
      <c r="A15" t="s">
        <v>246</v>
      </c>
      <c r="B15" t="s">
        <v>22</v>
      </c>
      <c r="C15" t="s">
        <v>247</v>
      </c>
      <c r="D15" t="s">
        <v>53</v>
      </c>
      <c r="E15" t="s">
        <v>85</v>
      </c>
      <c r="F15" t="s">
        <v>212</v>
      </c>
      <c r="M15" t="s">
        <v>248</v>
      </c>
      <c r="N15" t="s">
        <v>249</v>
      </c>
      <c r="O15">
        <v>248</v>
      </c>
      <c r="R15">
        <v>248</v>
      </c>
      <c r="S15" t="s">
        <v>250</v>
      </c>
      <c r="T15" t="s">
        <v>251</v>
      </c>
      <c r="U15" t="s">
        <v>44</v>
      </c>
    </row>
    <row r="16" spans="1:21">
      <c r="A16" t="s">
        <v>246</v>
      </c>
      <c r="B16" t="s">
        <v>22</v>
      </c>
      <c r="C16" t="s">
        <v>252</v>
      </c>
      <c r="D16" t="s">
        <v>53</v>
      </c>
      <c r="E16" t="s">
        <v>85</v>
      </c>
      <c r="F16" t="s">
        <v>212</v>
      </c>
      <c r="M16" t="s">
        <v>253</v>
      </c>
      <c r="N16" t="s">
        <v>96</v>
      </c>
      <c r="O16">
        <v>248</v>
      </c>
      <c r="R16">
        <v>248</v>
      </c>
      <c r="S16" t="s">
        <v>254</v>
      </c>
      <c r="T16" t="s">
        <v>251</v>
      </c>
      <c r="U16" t="s">
        <v>44</v>
      </c>
    </row>
    <row r="17" spans="1:21">
      <c r="A17" t="s">
        <v>255</v>
      </c>
      <c r="B17" t="s">
        <v>22</v>
      </c>
      <c r="C17" t="s">
        <v>53</v>
      </c>
      <c r="D17" t="s">
        <v>53</v>
      </c>
      <c r="E17" t="s">
        <v>85</v>
      </c>
      <c r="F17" t="s">
        <v>212</v>
      </c>
      <c r="I17">
        <v>10.78</v>
      </c>
      <c r="J17" t="s">
        <v>256</v>
      </c>
      <c r="N17" t="s">
        <v>231</v>
      </c>
      <c r="O17">
        <v>123</v>
      </c>
      <c r="R17">
        <v>123</v>
      </c>
      <c r="S17">
        <v>84</v>
      </c>
      <c r="T17" t="s">
        <v>37</v>
      </c>
      <c r="U17" t="s">
        <v>232</v>
      </c>
    </row>
    <row r="18" spans="1:21">
      <c r="A18" t="s">
        <v>71</v>
      </c>
      <c r="B18" t="s">
        <v>22</v>
      </c>
      <c r="C18" t="s">
        <v>63</v>
      </c>
      <c r="D18" t="s">
        <v>53</v>
      </c>
      <c r="E18" t="s">
        <v>85</v>
      </c>
      <c r="F18" t="s">
        <v>227</v>
      </c>
      <c r="J18">
        <v>0.03</v>
      </c>
      <c r="K18">
        <v>0.19</v>
      </c>
      <c r="N18" t="s">
        <v>73</v>
      </c>
      <c r="O18">
        <v>46</v>
      </c>
      <c r="P18">
        <v>14</v>
      </c>
      <c r="Q18" t="s">
        <v>74</v>
      </c>
      <c r="R18">
        <v>32</v>
      </c>
      <c r="S18" t="s">
        <v>75</v>
      </c>
      <c r="T18" t="s">
        <v>37</v>
      </c>
      <c r="U18" t="s">
        <v>56</v>
      </c>
    </row>
    <row r="19" spans="1:21">
      <c r="A19" t="s">
        <v>233</v>
      </c>
      <c r="B19" t="s">
        <v>22</v>
      </c>
      <c r="C19" t="s">
        <v>53</v>
      </c>
      <c r="D19" t="s">
        <v>53</v>
      </c>
      <c r="E19" t="s">
        <v>85</v>
      </c>
      <c r="F19" t="s">
        <v>212</v>
      </c>
      <c r="G19" t="s">
        <v>257</v>
      </c>
      <c r="M19" t="s">
        <v>258</v>
      </c>
      <c r="N19" t="s">
        <v>36</v>
      </c>
      <c r="O19" t="s">
        <v>236</v>
      </c>
      <c r="R19" t="s">
        <v>236</v>
      </c>
      <c r="S19" t="s">
        <v>237</v>
      </c>
      <c r="T19" t="s">
        <v>41</v>
      </c>
      <c r="U19" t="s">
        <v>56</v>
      </c>
    </row>
    <row r="20" spans="1:21">
      <c r="A20" t="s">
        <v>259</v>
      </c>
      <c r="B20" t="s">
        <v>22</v>
      </c>
      <c r="C20" t="s">
        <v>260</v>
      </c>
      <c r="D20" t="s">
        <v>53</v>
      </c>
      <c r="E20" t="s">
        <v>85</v>
      </c>
      <c r="F20" t="s">
        <v>212</v>
      </c>
      <c r="G20">
        <v>0.98</v>
      </c>
      <c r="J20">
        <v>4.4999999999999998E-2</v>
      </c>
      <c r="L20" t="s">
        <v>261</v>
      </c>
      <c r="N20" t="s">
        <v>43</v>
      </c>
      <c r="O20">
        <v>30</v>
      </c>
      <c r="R20">
        <v>30</v>
      </c>
      <c r="S20">
        <v>30</v>
      </c>
      <c r="T20" t="s">
        <v>37</v>
      </c>
      <c r="U20" t="s">
        <v>262</v>
      </c>
    </row>
    <row r="21" spans="1:21">
      <c r="A21" t="s">
        <v>263</v>
      </c>
      <c r="B21" t="s">
        <v>22</v>
      </c>
      <c r="C21" t="s">
        <v>264</v>
      </c>
      <c r="D21" t="s">
        <v>180</v>
      </c>
      <c r="E21" t="s">
        <v>85</v>
      </c>
      <c r="F21" t="s">
        <v>212</v>
      </c>
      <c r="M21" t="s">
        <v>265</v>
      </c>
      <c r="N21" t="s">
        <v>266</v>
      </c>
      <c r="O21">
        <v>130</v>
      </c>
      <c r="P21">
        <v>65</v>
      </c>
      <c r="Q21">
        <v>57</v>
      </c>
      <c r="R21">
        <v>65</v>
      </c>
      <c r="S21">
        <v>61</v>
      </c>
      <c r="T21" t="s">
        <v>123</v>
      </c>
      <c r="U21" t="s">
        <v>56</v>
      </c>
    </row>
    <row r="22" spans="1:21">
      <c r="A22" t="s">
        <v>267</v>
      </c>
      <c r="B22" t="s">
        <v>22</v>
      </c>
      <c r="C22" t="s">
        <v>104</v>
      </c>
      <c r="D22" t="s">
        <v>94</v>
      </c>
      <c r="E22" t="s">
        <v>268</v>
      </c>
      <c r="F22" t="s">
        <v>212</v>
      </c>
      <c r="I22" t="s">
        <v>269</v>
      </c>
      <c r="J22">
        <v>0.96</v>
      </c>
      <c r="N22" t="s">
        <v>43</v>
      </c>
      <c r="O22">
        <v>157</v>
      </c>
      <c r="R22">
        <v>157</v>
      </c>
      <c r="S22" t="s">
        <v>270</v>
      </c>
      <c r="T22" t="s">
        <v>41</v>
      </c>
      <c r="U22" t="s">
        <v>271</v>
      </c>
    </row>
    <row r="23" spans="1:21">
      <c r="A23" t="s">
        <v>272</v>
      </c>
      <c r="B23" t="s">
        <v>22</v>
      </c>
      <c r="C23" t="s">
        <v>104</v>
      </c>
      <c r="D23" t="s">
        <v>94</v>
      </c>
      <c r="E23" t="s">
        <v>85</v>
      </c>
      <c r="F23" t="s">
        <v>212</v>
      </c>
      <c r="J23" t="s">
        <v>208</v>
      </c>
      <c r="M23" t="s">
        <v>273</v>
      </c>
      <c r="N23" t="s">
        <v>274</v>
      </c>
      <c r="O23">
        <v>264</v>
      </c>
      <c r="P23">
        <v>50</v>
      </c>
      <c r="Q23">
        <v>30</v>
      </c>
      <c r="R23">
        <v>214</v>
      </c>
      <c r="S23">
        <v>71</v>
      </c>
      <c r="T23" t="s">
        <v>37</v>
      </c>
      <c r="U23" t="s">
        <v>271</v>
      </c>
    </row>
    <row r="24" spans="1:21">
      <c r="A24" t="s">
        <v>71</v>
      </c>
      <c r="B24" t="s">
        <v>22</v>
      </c>
      <c r="C24" t="s">
        <v>118</v>
      </c>
      <c r="D24" t="s">
        <v>94</v>
      </c>
      <c r="E24" t="s">
        <v>85</v>
      </c>
      <c r="F24" t="s">
        <v>227</v>
      </c>
      <c r="I24">
        <v>3.4</v>
      </c>
      <c r="J24">
        <v>0.1</v>
      </c>
      <c r="K24">
        <v>0.13</v>
      </c>
      <c r="L24" t="s">
        <v>275</v>
      </c>
      <c r="N24" t="s">
        <v>73</v>
      </c>
      <c r="O24">
        <v>46</v>
      </c>
      <c r="P24">
        <v>14</v>
      </c>
      <c r="Q24" t="s">
        <v>74</v>
      </c>
      <c r="R24">
        <v>32</v>
      </c>
      <c r="S24" t="s">
        <v>75</v>
      </c>
      <c r="T24" t="s">
        <v>41</v>
      </c>
      <c r="U24" t="s">
        <v>56</v>
      </c>
    </row>
    <row r="25" spans="1:21">
      <c r="A25" t="s">
        <v>276</v>
      </c>
      <c r="B25" t="s">
        <v>22</v>
      </c>
      <c r="C25" t="s">
        <v>277</v>
      </c>
      <c r="D25" t="s">
        <v>94</v>
      </c>
      <c r="E25" t="s">
        <v>85</v>
      </c>
      <c r="F25" t="s">
        <v>212</v>
      </c>
      <c r="G25">
        <v>0.11</v>
      </c>
      <c r="J25">
        <v>2E-3</v>
      </c>
      <c r="L25" t="s">
        <v>278</v>
      </c>
      <c r="N25" t="s">
        <v>210</v>
      </c>
      <c r="O25">
        <v>440</v>
      </c>
      <c r="R25">
        <v>440</v>
      </c>
      <c r="S25">
        <v>262</v>
      </c>
      <c r="T25" t="s">
        <v>37</v>
      </c>
      <c r="U25" t="s">
        <v>279</v>
      </c>
    </row>
    <row r="26" spans="1:21">
      <c r="A26" t="s">
        <v>233</v>
      </c>
      <c r="B26" t="s">
        <v>22</v>
      </c>
      <c r="C26" t="s">
        <v>280</v>
      </c>
      <c r="D26" t="s">
        <v>94</v>
      </c>
      <c r="E26" t="s">
        <v>85</v>
      </c>
      <c r="F26" t="s">
        <v>212</v>
      </c>
      <c r="G26" t="s">
        <v>281</v>
      </c>
      <c r="J26" t="s">
        <v>282</v>
      </c>
      <c r="M26" t="s">
        <v>283</v>
      </c>
      <c r="N26" t="s">
        <v>36</v>
      </c>
      <c r="O26" t="s">
        <v>236</v>
      </c>
      <c r="R26" t="s">
        <v>236</v>
      </c>
      <c r="S26" t="s">
        <v>237</v>
      </c>
      <c r="T26" t="s">
        <v>37</v>
      </c>
      <c r="U26" t="s">
        <v>56</v>
      </c>
    </row>
    <row r="27" spans="1:21">
      <c r="A27" t="s">
        <v>216</v>
      </c>
      <c r="B27" t="s">
        <v>22</v>
      </c>
      <c r="C27" t="s">
        <v>284</v>
      </c>
      <c r="D27" t="s">
        <v>94</v>
      </c>
      <c r="E27" t="s">
        <v>85</v>
      </c>
      <c r="F27" t="s">
        <v>212</v>
      </c>
      <c r="H27">
        <v>0.76</v>
      </c>
      <c r="J27">
        <v>0.97</v>
      </c>
      <c r="M27" t="s">
        <v>285</v>
      </c>
      <c r="N27" t="s">
        <v>220</v>
      </c>
      <c r="O27">
        <v>88</v>
      </c>
      <c r="R27">
        <v>88</v>
      </c>
      <c r="S27">
        <v>76</v>
      </c>
      <c r="T27" t="s">
        <v>41</v>
      </c>
      <c r="U27" t="s">
        <v>56</v>
      </c>
    </row>
    <row r="28" spans="1:21">
      <c r="A28" t="s">
        <v>286</v>
      </c>
      <c r="B28" t="s">
        <v>22</v>
      </c>
      <c r="C28" t="s">
        <v>120</v>
      </c>
      <c r="D28" t="s">
        <v>120</v>
      </c>
      <c r="E28" t="s">
        <v>287</v>
      </c>
      <c r="F28" t="s">
        <v>227</v>
      </c>
      <c r="J28" t="s">
        <v>288</v>
      </c>
      <c r="L28" t="s">
        <v>289</v>
      </c>
      <c r="M28" t="s">
        <v>290</v>
      </c>
      <c r="N28" t="s">
        <v>291</v>
      </c>
      <c r="O28">
        <v>34</v>
      </c>
      <c r="P28">
        <v>20</v>
      </c>
      <c r="Q28">
        <v>20</v>
      </c>
      <c r="R28">
        <v>14</v>
      </c>
      <c r="S28">
        <v>14</v>
      </c>
      <c r="T28" t="s">
        <v>123</v>
      </c>
      <c r="U28" t="s">
        <v>292</v>
      </c>
    </row>
    <row r="29" spans="1:21">
      <c r="A29" t="s">
        <v>286</v>
      </c>
      <c r="B29" t="s">
        <v>22</v>
      </c>
      <c r="C29" t="s">
        <v>120</v>
      </c>
      <c r="D29" t="s">
        <v>120</v>
      </c>
      <c r="E29" t="s">
        <v>293</v>
      </c>
      <c r="F29" t="s">
        <v>227</v>
      </c>
      <c r="J29" t="s">
        <v>294</v>
      </c>
      <c r="L29" t="s">
        <v>295</v>
      </c>
      <c r="M29" t="s">
        <v>296</v>
      </c>
      <c r="N29" t="s">
        <v>291</v>
      </c>
      <c r="O29">
        <v>34</v>
      </c>
      <c r="P29">
        <v>20</v>
      </c>
      <c r="Q29">
        <v>20</v>
      </c>
      <c r="R29">
        <v>14</v>
      </c>
      <c r="S29">
        <v>14</v>
      </c>
      <c r="T29" t="s">
        <v>41</v>
      </c>
      <c r="U29" t="s">
        <v>292</v>
      </c>
    </row>
    <row r="30" spans="1:21">
      <c r="A30" t="s">
        <v>286</v>
      </c>
      <c r="B30" t="s">
        <v>22</v>
      </c>
      <c r="C30" t="s">
        <v>137</v>
      </c>
      <c r="D30" t="s">
        <v>138</v>
      </c>
      <c r="E30" t="s">
        <v>287</v>
      </c>
      <c r="F30" t="s">
        <v>227</v>
      </c>
      <c r="J30" t="s">
        <v>297</v>
      </c>
      <c r="L30" t="s">
        <v>298</v>
      </c>
      <c r="M30" t="s">
        <v>299</v>
      </c>
      <c r="N30" t="s">
        <v>291</v>
      </c>
      <c r="O30">
        <v>34</v>
      </c>
      <c r="P30">
        <v>20</v>
      </c>
      <c r="Q30">
        <v>20</v>
      </c>
      <c r="R30">
        <v>14</v>
      </c>
      <c r="S30">
        <v>14</v>
      </c>
      <c r="T30" t="s">
        <v>123</v>
      </c>
      <c r="U30" t="s">
        <v>292</v>
      </c>
    </row>
    <row r="31" spans="1:21">
      <c r="A31" t="s">
        <v>286</v>
      </c>
      <c r="B31" t="s">
        <v>22</v>
      </c>
      <c r="C31" t="s">
        <v>137</v>
      </c>
      <c r="D31" t="s">
        <v>138</v>
      </c>
      <c r="E31" t="s">
        <v>293</v>
      </c>
      <c r="F31" t="s">
        <v>227</v>
      </c>
      <c r="J31" t="s">
        <v>294</v>
      </c>
      <c r="L31" t="s">
        <v>300</v>
      </c>
      <c r="M31" t="s">
        <v>301</v>
      </c>
      <c r="N31" t="s">
        <v>291</v>
      </c>
      <c r="O31">
        <v>34</v>
      </c>
      <c r="P31">
        <v>20</v>
      </c>
      <c r="Q31">
        <v>20</v>
      </c>
      <c r="R31">
        <v>14</v>
      </c>
      <c r="S31">
        <v>14</v>
      </c>
      <c r="T31" t="s">
        <v>41</v>
      </c>
      <c r="U31" t="s">
        <v>292</v>
      </c>
    </row>
    <row r="32" spans="1:21">
      <c r="A32" t="s">
        <v>302</v>
      </c>
      <c r="B32" t="s">
        <v>22</v>
      </c>
      <c r="C32" t="s">
        <v>201</v>
      </c>
      <c r="D32" t="s">
        <v>138</v>
      </c>
      <c r="E32" t="s">
        <v>85</v>
      </c>
      <c r="F32" t="s">
        <v>212</v>
      </c>
      <c r="M32" t="s">
        <v>303</v>
      </c>
      <c r="N32" t="s">
        <v>304</v>
      </c>
      <c r="O32">
        <v>177</v>
      </c>
      <c r="P32" t="s">
        <v>305</v>
      </c>
      <c r="Q32" t="s">
        <v>306</v>
      </c>
      <c r="R32" t="s">
        <v>305</v>
      </c>
      <c r="S32" t="s">
        <v>306</v>
      </c>
      <c r="T32" t="s">
        <v>307</v>
      </c>
      <c r="U32" t="s">
        <v>308</v>
      </c>
    </row>
    <row r="33" spans="1:21">
      <c r="A33" t="s">
        <v>216</v>
      </c>
      <c r="B33" t="s">
        <v>22</v>
      </c>
      <c r="C33" t="s">
        <v>140</v>
      </c>
      <c r="D33" t="s">
        <v>138</v>
      </c>
      <c r="E33" t="s">
        <v>85</v>
      </c>
      <c r="F33" t="s">
        <v>212</v>
      </c>
      <c r="H33">
        <v>0.65</v>
      </c>
      <c r="I33" t="s">
        <v>309</v>
      </c>
      <c r="J33" t="s">
        <v>310</v>
      </c>
      <c r="L33" t="s">
        <v>311</v>
      </c>
      <c r="M33" t="s">
        <v>312</v>
      </c>
      <c r="N33" t="s">
        <v>220</v>
      </c>
      <c r="O33">
        <v>88</v>
      </c>
      <c r="P33">
        <v>0</v>
      </c>
      <c r="Q33">
        <v>0</v>
      </c>
      <c r="R33">
        <v>88</v>
      </c>
      <c r="S33">
        <v>83</v>
      </c>
      <c r="T33" t="s">
        <v>123</v>
      </c>
      <c r="U33" t="s">
        <v>56</v>
      </c>
    </row>
    <row r="34" spans="1:21">
      <c r="A34" t="s">
        <v>246</v>
      </c>
      <c r="B34" t="s">
        <v>22</v>
      </c>
      <c r="C34" t="s">
        <v>313</v>
      </c>
      <c r="D34" t="s">
        <v>138</v>
      </c>
      <c r="E34" t="s">
        <v>85</v>
      </c>
      <c r="F34" t="s">
        <v>212</v>
      </c>
      <c r="M34" t="s">
        <v>314</v>
      </c>
      <c r="N34" t="s">
        <v>249</v>
      </c>
      <c r="O34">
        <v>248</v>
      </c>
      <c r="R34">
        <v>248</v>
      </c>
      <c r="S34" t="s">
        <v>250</v>
      </c>
      <c r="U34" t="s">
        <v>44</v>
      </c>
    </row>
    <row r="35" spans="1:21">
      <c r="A35" t="s">
        <v>246</v>
      </c>
      <c r="B35" t="s">
        <v>22</v>
      </c>
      <c r="C35" t="s">
        <v>315</v>
      </c>
      <c r="D35" t="s">
        <v>138</v>
      </c>
      <c r="E35" t="s">
        <v>85</v>
      </c>
      <c r="F35" t="s">
        <v>212</v>
      </c>
      <c r="M35" t="s">
        <v>316</v>
      </c>
      <c r="N35" t="s">
        <v>96</v>
      </c>
      <c r="O35">
        <v>248</v>
      </c>
      <c r="R35">
        <v>248</v>
      </c>
      <c r="S35" t="s">
        <v>254</v>
      </c>
      <c r="U35" t="s">
        <v>44</v>
      </c>
    </row>
    <row r="36" spans="1:21">
      <c r="A36" t="s">
        <v>259</v>
      </c>
      <c r="B36" t="s">
        <v>22</v>
      </c>
      <c r="C36" t="s">
        <v>138</v>
      </c>
      <c r="D36" t="s">
        <v>138</v>
      </c>
      <c r="E36" t="s">
        <v>85</v>
      </c>
      <c r="F36" t="s">
        <v>212</v>
      </c>
      <c r="G36">
        <v>0.08</v>
      </c>
      <c r="J36">
        <v>0.99199999999999999</v>
      </c>
      <c r="N36" t="s">
        <v>43</v>
      </c>
      <c r="O36">
        <v>30</v>
      </c>
      <c r="R36">
        <v>30</v>
      </c>
      <c r="S36">
        <v>30</v>
      </c>
      <c r="T36" t="s">
        <v>41</v>
      </c>
      <c r="U36" t="s">
        <v>262</v>
      </c>
    </row>
    <row r="37" spans="1:21">
      <c r="A37" t="s">
        <v>267</v>
      </c>
      <c r="B37" t="s">
        <v>22</v>
      </c>
      <c r="C37" t="s">
        <v>317</v>
      </c>
      <c r="D37" t="s">
        <v>317</v>
      </c>
      <c r="E37" t="s">
        <v>85</v>
      </c>
      <c r="F37" t="s">
        <v>212</v>
      </c>
      <c r="J37" t="s">
        <v>318</v>
      </c>
      <c r="L37" t="s">
        <v>319</v>
      </c>
      <c r="M37" t="s">
        <v>320</v>
      </c>
      <c r="N37" t="s">
        <v>43</v>
      </c>
      <c r="O37">
        <v>157</v>
      </c>
      <c r="R37">
        <v>157</v>
      </c>
      <c r="S37" t="s">
        <v>270</v>
      </c>
      <c r="T37" t="s">
        <v>123</v>
      </c>
      <c r="U37" t="s">
        <v>271</v>
      </c>
    </row>
    <row r="38" spans="1:21">
      <c r="A38" t="s">
        <v>255</v>
      </c>
      <c r="B38" t="s">
        <v>22</v>
      </c>
      <c r="C38" t="s">
        <v>317</v>
      </c>
      <c r="D38" t="s">
        <v>317</v>
      </c>
      <c r="E38" t="s">
        <v>85</v>
      </c>
      <c r="F38" t="s">
        <v>212</v>
      </c>
      <c r="I38">
        <v>31.11</v>
      </c>
      <c r="J38" t="s">
        <v>297</v>
      </c>
      <c r="N38" t="s">
        <v>231</v>
      </c>
      <c r="O38">
        <v>123</v>
      </c>
      <c r="R38">
        <v>123</v>
      </c>
      <c r="S38">
        <v>84</v>
      </c>
      <c r="T38" t="s">
        <v>123</v>
      </c>
      <c r="U38" t="s">
        <v>232</v>
      </c>
    </row>
    <row r="39" spans="1:21">
      <c r="A39" t="s">
        <v>276</v>
      </c>
      <c r="B39" t="s">
        <v>22</v>
      </c>
      <c r="C39" t="s">
        <v>317</v>
      </c>
      <c r="D39" t="s">
        <v>317</v>
      </c>
      <c r="E39" t="s">
        <v>85</v>
      </c>
      <c r="F39" t="s">
        <v>212</v>
      </c>
      <c r="G39">
        <v>0.11</v>
      </c>
      <c r="J39">
        <v>2E-3</v>
      </c>
      <c r="L39" t="s">
        <v>321</v>
      </c>
      <c r="N39" t="s">
        <v>210</v>
      </c>
      <c r="O39">
        <v>440</v>
      </c>
      <c r="R39">
        <v>440</v>
      </c>
      <c r="S39">
        <v>262</v>
      </c>
      <c r="T39" t="s">
        <v>123</v>
      </c>
      <c r="U39" t="s">
        <v>279</v>
      </c>
    </row>
    <row r="40" spans="1:21">
      <c r="A40" t="s">
        <v>216</v>
      </c>
      <c r="B40" t="s">
        <v>22</v>
      </c>
      <c r="C40" t="s">
        <v>322</v>
      </c>
      <c r="D40" t="s">
        <v>160</v>
      </c>
      <c r="E40" t="s">
        <v>85</v>
      </c>
      <c r="F40" t="s">
        <v>212</v>
      </c>
      <c r="H40">
        <v>0.66</v>
      </c>
      <c r="J40">
        <v>0.43</v>
      </c>
      <c r="M40" t="s">
        <v>323</v>
      </c>
      <c r="N40" t="s">
        <v>220</v>
      </c>
      <c r="O40">
        <v>88</v>
      </c>
      <c r="R40">
        <v>88</v>
      </c>
      <c r="S40">
        <v>82</v>
      </c>
      <c r="T40" t="s">
        <v>41</v>
      </c>
      <c r="U40" t="s">
        <v>56</v>
      </c>
    </row>
    <row r="41" spans="1:21">
      <c r="A41" t="s">
        <v>216</v>
      </c>
      <c r="B41" t="s">
        <v>22</v>
      </c>
      <c r="C41" t="s">
        <v>324</v>
      </c>
      <c r="D41" t="s">
        <v>160</v>
      </c>
      <c r="E41" t="s">
        <v>85</v>
      </c>
      <c r="F41" t="s">
        <v>212</v>
      </c>
      <c r="H41">
        <v>0.57999999999999996</v>
      </c>
      <c r="J41">
        <v>0.7</v>
      </c>
      <c r="M41" t="s">
        <v>325</v>
      </c>
      <c r="N41" t="s">
        <v>220</v>
      </c>
      <c r="O41">
        <v>88</v>
      </c>
      <c r="R41">
        <v>88</v>
      </c>
      <c r="S41">
        <v>83</v>
      </c>
      <c r="T41" t="s">
        <v>41</v>
      </c>
      <c r="U41" t="s">
        <v>56</v>
      </c>
    </row>
    <row r="42" spans="1:21">
      <c r="A42" t="s">
        <v>216</v>
      </c>
      <c r="B42" t="s">
        <v>22</v>
      </c>
      <c r="C42" t="s">
        <v>326</v>
      </c>
      <c r="D42" t="s">
        <v>160</v>
      </c>
      <c r="E42" t="s">
        <v>85</v>
      </c>
      <c r="F42" t="s">
        <v>212</v>
      </c>
      <c r="H42">
        <v>0.75</v>
      </c>
      <c r="J42">
        <v>0.49</v>
      </c>
      <c r="M42" t="s">
        <v>327</v>
      </c>
      <c r="N42" t="s">
        <v>220</v>
      </c>
      <c r="O42">
        <v>88</v>
      </c>
      <c r="R42">
        <v>88</v>
      </c>
      <c r="S42">
        <v>82</v>
      </c>
      <c r="T42" t="s">
        <v>41</v>
      </c>
      <c r="U42" t="s">
        <v>56</v>
      </c>
    </row>
    <row r="43" spans="1:21">
      <c r="A43" t="s">
        <v>216</v>
      </c>
      <c r="B43" t="s">
        <v>22</v>
      </c>
      <c r="C43" t="s">
        <v>328</v>
      </c>
      <c r="D43" t="s">
        <v>160</v>
      </c>
      <c r="E43" t="s">
        <v>85</v>
      </c>
      <c r="F43" t="s">
        <v>212</v>
      </c>
      <c r="H43">
        <v>0.6</v>
      </c>
      <c r="J43">
        <v>0.4</v>
      </c>
      <c r="M43" t="s">
        <v>329</v>
      </c>
      <c r="N43" t="s">
        <v>220</v>
      </c>
      <c r="O43">
        <v>88</v>
      </c>
      <c r="R43">
        <v>88</v>
      </c>
      <c r="S43">
        <v>83</v>
      </c>
      <c r="T43" t="s">
        <v>41</v>
      </c>
      <c r="U43" t="s">
        <v>56</v>
      </c>
    </row>
    <row r="44" spans="1:21">
      <c r="A44" t="s">
        <v>246</v>
      </c>
      <c r="B44" t="s">
        <v>22</v>
      </c>
      <c r="C44" t="s">
        <v>330</v>
      </c>
      <c r="D44" t="s">
        <v>160</v>
      </c>
      <c r="E44" t="s">
        <v>85</v>
      </c>
      <c r="F44" t="s">
        <v>212</v>
      </c>
      <c r="M44" t="s">
        <v>331</v>
      </c>
      <c r="N44" t="s">
        <v>249</v>
      </c>
      <c r="O44">
        <v>248</v>
      </c>
      <c r="R44">
        <v>248</v>
      </c>
      <c r="S44" t="s">
        <v>250</v>
      </c>
      <c r="T44" t="s">
        <v>251</v>
      </c>
      <c r="U44" t="s">
        <v>44</v>
      </c>
    </row>
    <row r="45" spans="1:21">
      <c r="A45" t="s">
        <v>246</v>
      </c>
      <c r="B45" t="s">
        <v>22</v>
      </c>
      <c r="C45" t="s">
        <v>332</v>
      </c>
      <c r="D45" t="s">
        <v>160</v>
      </c>
      <c r="E45" t="s">
        <v>85</v>
      </c>
      <c r="F45" t="s">
        <v>212</v>
      </c>
      <c r="M45" t="s">
        <v>333</v>
      </c>
      <c r="N45" t="s">
        <v>96</v>
      </c>
      <c r="O45">
        <v>248</v>
      </c>
      <c r="R45">
        <v>248</v>
      </c>
      <c r="S45" t="s">
        <v>254</v>
      </c>
      <c r="T45" t="s">
        <v>251</v>
      </c>
      <c r="U45" t="s">
        <v>44</v>
      </c>
    </row>
    <row r="46" spans="1:21">
      <c r="A46" t="s">
        <v>233</v>
      </c>
      <c r="B46" t="s">
        <v>22</v>
      </c>
      <c r="C46" t="s">
        <v>160</v>
      </c>
      <c r="D46" t="s">
        <v>160</v>
      </c>
      <c r="E46" t="s">
        <v>85</v>
      </c>
      <c r="F46" t="s">
        <v>212</v>
      </c>
      <c r="M46" t="s">
        <v>334</v>
      </c>
      <c r="N46" t="s">
        <v>36</v>
      </c>
      <c r="O46" t="s">
        <v>236</v>
      </c>
      <c r="R46" t="s">
        <v>236</v>
      </c>
      <c r="S46" t="s">
        <v>237</v>
      </c>
      <c r="T46" t="s">
        <v>335</v>
      </c>
      <c r="U46" t="s">
        <v>56</v>
      </c>
    </row>
    <row r="47" spans="1:21">
      <c r="A47" t="s">
        <v>259</v>
      </c>
      <c r="B47" t="s">
        <v>22</v>
      </c>
      <c r="C47" t="s">
        <v>159</v>
      </c>
      <c r="D47" t="s">
        <v>160</v>
      </c>
      <c r="E47" t="s">
        <v>85</v>
      </c>
      <c r="F47" t="s">
        <v>212</v>
      </c>
      <c r="G47">
        <v>0.28000000000000003</v>
      </c>
      <c r="J47">
        <v>0.24099999999999999</v>
      </c>
      <c r="N47" t="s">
        <v>43</v>
      </c>
      <c r="O47">
        <v>30</v>
      </c>
      <c r="R47">
        <v>30</v>
      </c>
      <c r="S47">
        <v>24</v>
      </c>
      <c r="T47" t="s">
        <v>123</v>
      </c>
      <c r="U47" t="s">
        <v>262</v>
      </c>
    </row>
    <row r="48" spans="1:21">
      <c r="A48" t="s">
        <v>336</v>
      </c>
      <c r="B48" t="s">
        <v>22</v>
      </c>
      <c r="C48" t="s">
        <v>337</v>
      </c>
      <c r="D48" t="s">
        <v>338</v>
      </c>
      <c r="E48" t="s">
        <v>85</v>
      </c>
      <c r="F48" t="s">
        <v>212</v>
      </c>
      <c r="J48">
        <v>0.746</v>
      </c>
      <c r="M48" t="s">
        <v>339</v>
      </c>
      <c r="N48" t="s">
        <v>274</v>
      </c>
      <c r="O48">
        <v>264</v>
      </c>
      <c r="P48">
        <v>50</v>
      </c>
      <c r="Q48">
        <v>30</v>
      </c>
      <c r="R48">
        <v>214</v>
      </c>
      <c r="S48">
        <v>71</v>
      </c>
      <c r="T48" t="s">
        <v>41</v>
      </c>
      <c r="U48" t="s">
        <v>271</v>
      </c>
    </row>
    <row r="49" spans="1:49">
      <c r="A49" t="s">
        <v>267</v>
      </c>
      <c r="B49" t="s">
        <v>22</v>
      </c>
      <c r="C49" t="s">
        <v>340</v>
      </c>
      <c r="D49" t="s">
        <v>338</v>
      </c>
      <c r="E49" t="s">
        <v>85</v>
      </c>
      <c r="F49" t="s">
        <v>212</v>
      </c>
      <c r="M49" t="s">
        <v>341</v>
      </c>
      <c r="N49" t="s">
        <v>43</v>
      </c>
      <c r="O49">
        <v>157</v>
      </c>
      <c r="R49">
        <v>157</v>
      </c>
      <c r="S49" t="s">
        <v>270</v>
      </c>
      <c r="T49" t="s">
        <v>41</v>
      </c>
      <c r="U49" t="s">
        <v>271</v>
      </c>
    </row>
    <row r="50" spans="1:49">
      <c r="A50" t="s">
        <v>302</v>
      </c>
      <c r="B50" t="s">
        <v>22</v>
      </c>
      <c r="C50" t="s">
        <v>342</v>
      </c>
      <c r="D50" t="s">
        <v>338</v>
      </c>
      <c r="E50" t="s">
        <v>85</v>
      </c>
      <c r="F50" t="s">
        <v>212</v>
      </c>
      <c r="M50" t="s">
        <v>343</v>
      </c>
      <c r="N50" t="s">
        <v>304</v>
      </c>
      <c r="O50">
        <v>177</v>
      </c>
      <c r="R50" t="s">
        <v>305</v>
      </c>
      <c r="S50" t="s">
        <v>344</v>
      </c>
      <c r="T50" t="s">
        <v>345</v>
      </c>
      <c r="U50" t="s">
        <v>308</v>
      </c>
    </row>
    <row r="52" spans="1:49">
      <c r="A52" s="8" t="s">
        <v>346</v>
      </c>
      <c r="B52" t="s">
        <v>22</v>
      </c>
      <c r="C52" t="s">
        <v>347</v>
      </c>
      <c r="D52" t="s">
        <v>94</v>
      </c>
      <c r="E52" t="s">
        <v>24</v>
      </c>
      <c r="F52" t="s">
        <v>348</v>
      </c>
    </row>
    <row r="53" spans="1:49">
      <c r="A53" s="8" t="s">
        <v>346</v>
      </c>
      <c r="B53" t="s">
        <v>22</v>
      </c>
      <c r="C53" t="s">
        <v>137</v>
      </c>
      <c r="D53" t="s">
        <v>138</v>
      </c>
      <c r="E53" t="s">
        <v>24</v>
      </c>
      <c r="F53" t="s">
        <v>348</v>
      </c>
    </row>
    <row r="54" spans="1:49">
      <c r="A54" t="s">
        <v>349</v>
      </c>
      <c r="B54" t="s">
        <v>350</v>
      </c>
      <c r="C54" t="s">
        <v>351</v>
      </c>
      <c r="D54" t="s">
        <v>338</v>
      </c>
      <c r="Q54" s="3"/>
      <c r="AJ54" s="2"/>
      <c r="AK54" s="2"/>
      <c r="AQ54" s="2"/>
    </row>
    <row r="57" spans="1:49">
      <c r="A57" t="s">
        <v>352</v>
      </c>
    </row>
    <row r="58" spans="1:49" ht="15">
      <c r="A58" t="s">
        <v>353</v>
      </c>
      <c r="B58" s="5" t="s">
        <v>354</v>
      </c>
      <c r="C58">
        <v>1</v>
      </c>
      <c r="D58" t="s">
        <v>22</v>
      </c>
      <c r="E58" t="s">
        <v>355</v>
      </c>
      <c r="F58" t="s">
        <v>356</v>
      </c>
      <c r="G58">
        <v>1</v>
      </c>
      <c r="I58" t="s">
        <v>357</v>
      </c>
      <c r="J58" t="s">
        <v>23</v>
      </c>
      <c r="K58" t="s">
        <v>357</v>
      </c>
      <c r="L58">
        <v>0</v>
      </c>
      <c r="S58">
        <v>427</v>
      </c>
      <c r="T58">
        <v>44.62</v>
      </c>
      <c r="U58" s="3">
        <v>10.24</v>
      </c>
      <c r="V58">
        <v>714</v>
      </c>
      <c r="W58">
        <v>46.18</v>
      </c>
      <c r="X58">
        <v>11.23</v>
      </c>
      <c r="Y58">
        <f>T58-N58</f>
        <v>44.62</v>
      </c>
      <c r="Z58">
        <f>IF(ISBLANK(M58), U58, SQRT(U58 ^ 2 / S58 + O58 ^ 2 / M58))</f>
        <v>10.24</v>
      </c>
      <c r="AA58">
        <f>W58 - Q58</f>
        <v>46.18</v>
      </c>
      <c r="AB58">
        <f>IF(ISBLANK(M58), X58, SQRT(X58 ^ 2 / V58 + R58 ^ 2 / P58))</f>
        <v>11.23</v>
      </c>
      <c r="AG58" t="b">
        <v>0</v>
      </c>
      <c r="AP58" s="2"/>
      <c r="AQ58" s="2"/>
      <c r="AW58" s="2"/>
    </row>
    <row r="59" spans="1:49" ht="15">
      <c r="A59" t="s">
        <v>353</v>
      </c>
      <c r="B59" t="s">
        <v>354</v>
      </c>
      <c r="C59">
        <v>2</v>
      </c>
      <c r="D59" t="s">
        <v>22</v>
      </c>
      <c r="E59" t="s">
        <v>355</v>
      </c>
      <c r="F59" t="s">
        <v>356</v>
      </c>
      <c r="G59">
        <v>1</v>
      </c>
      <c r="I59" t="s">
        <v>358</v>
      </c>
      <c r="J59" t="s">
        <v>23</v>
      </c>
      <c r="K59" t="s">
        <v>358</v>
      </c>
      <c r="L59">
        <v>0</v>
      </c>
      <c r="S59">
        <v>427</v>
      </c>
      <c r="T59">
        <v>44.76</v>
      </c>
      <c r="U59" s="3">
        <v>8.2100000000000009</v>
      </c>
      <c r="V59">
        <v>714</v>
      </c>
      <c r="W59">
        <v>46.17</v>
      </c>
      <c r="X59">
        <v>8.49</v>
      </c>
      <c r="Y59">
        <f>T59-N59</f>
        <v>44.76</v>
      </c>
      <c r="Z59">
        <f>IF(ISBLANK(M59), U59, SQRT(U59 ^ 2 / S59 + O59 ^ 2 / M59))</f>
        <v>8.2100000000000009</v>
      </c>
      <c r="AA59">
        <f>W59 - Q59</f>
        <v>46.17</v>
      </c>
      <c r="AB59">
        <f>IF(ISBLANK(M59), X59, SQRT(X59 ^ 2 / V59 + R59 ^ 2 / P59))</f>
        <v>8.49</v>
      </c>
      <c r="AG59" t="b">
        <v>0</v>
      </c>
      <c r="AP59" s="2"/>
      <c r="AQ59" s="2"/>
      <c r="AW59" s="2"/>
    </row>
    <row r="60" spans="1:49" ht="15">
      <c r="A60" t="s">
        <v>353</v>
      </c>
      <c r="B60" t="s">
        <v>359</v>
      </c>
      <c r="C60">
        <v>22</v>
      </c>
      <c r="D60" t="s">
        <v>22</v>
      </c>
      <c r="E60" t="s">
        <v>355</v>
      </c>
      <c r="F60" t="s">
        <v>356</v>
      </c>
      <c r="G60">
        <v>1</v>
      </c>
      <c r="I60" t="s">
        <v>53</v>
      </c>
      <c r="J60" t="s">
        <v>53</v>
      </c>
      <c r="L60">
        <v>0</v>
      </c>
      <c r="S60">
        <v>427</v>
      </c>
      <c r="T60">
        <v>8.2799999999999994</v>
      </c>
      <c r="U60" s="3">
        <v>4.95</v>
      </c>
      <c r="V60">
        <v>714</v>
      </c>
      <c r="W60">
        <v>8.9600000000000009</v>
      </c>
      <c r="X60">
        <v>5.35</v>
      </c>
      <c r="Y60">
        <f>T60-N60</f>
        <v>8.2799999999999994</v>
      </c>
      <c r="Z60">
        <f>IF(ISBLANK(M60), U60, SQRT(U60 ^ 2 / S60 + O60 ^ 2 / M60))</f>
        <v>4.95</v>
      </c>
      <c r="AA60">
        <f>W60 - Q60</f>
        <v>8.9600000000000009</v>
      </c>
      <c r="AB60">
        <f>IF(ISBLANK(M60), X60, SQRT(X60 ^ 2 / V60 + R60 ^ 2 / P60))</f>
        <v>5.35</v>
      </c>
      <c r="AG60" t="b">
        <v>0</v>
      </c>
      <c r="AP60" s="2"/>
      <c r="AQ60" s="2"/>
      <c r="AW60" s="2"/>
    </row>
  </sheetData>
  <hyperlinks>
    <hyperlink ref="B58" r:id="rId1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BEA78679-8B44-44EF-9E1D-D97792F27D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F6E5-43E1-4AAB-A417-F43FCBE1A888}">
  <dimension ref="A1:AV15"/>
  <sheetViews>
    <sheetView workbookViewId="0">
      <selection activeCell="D18" sqref="D18"/>
    </sheetView>
  </sheetViews>
  <sheetFormatPr defaultRowHeight="14.45"/>
  <cols>
    <col min="1" max="1" width="18.140625" bestFit="1" customWidth="1"/>
    <col min="3" max="3" width="35.42578125" bestFit="1" customWidth="1"/>
    <col min="4" max="4" width="28.140625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8">
      <c r="A2" s="8" t="s">
        <v>360</v>
      </c>
      <c r="B2" t="s">
        <v>22</v>
      </c>
      <c r="C2" t="s">
        <v>361</v>
      </c>
      <c r="D2" t="s">
        <v>361</v>
      </c>
    </row>
    <row r="3" spans="1:48">
      <c r="A3" s="8" t="s">
        <v>360</v>
      </c>
      <c r="B3" t="s">
        <v>22</v>
      </c>
      <c r="C3" t="s">
        <v>362</v>
      </c>
      <c r="D3" t="s">
        <v>362</v>
      </c>
    </row>
    <row r="4" spans="1:48">
      <c r="A4" t="s">
        <v>363</v>
      </c>
      <c r="B4" t="s">
        <v>22</v>
      </c>
      <c r="C4" t="s">
        <v>317</v>
      </c>
      <c r="D4" t="s">
        <v>317</v>
      </c>
      <c r="E4" t="s">
        <v>24</v>
      </c>
      <c r="F4" t="s">
        <v>25</v>
      </c>
      <c r="M4" t="s">
        <v>364</v>
      </c>
      <c r="N4" t="s">
        <v>365</v>
      </c>
      <c r="O4">
        <v>206</v>
      </c>
      <c r="P4">
        <v>101</v>
      </c>
      <c r="Q4" t="s">
        <v>366</v>
      </c>
      <c r="R4">
        <v>105</v>
      </c>
      <c r="S4" t="s">
        <v>367</v>
      </c>
      <c r="T4" t="s">
        <v>368</v>
      </c>
      <c r="U4" t="s">
        <v>369</v>
      </c>
    </row>
    <row r="5" spans="1:48">
      <c r="A5" t="s">
        <v>69</v>
      </c>
      <c r="B5" t="s">
        <v>22</v>
      </c>
      <c r="C5" t="s">
        <v>370</v>
      </c>
      <c r="D5" t="s">
        <v>317</v>
      </c>
      <c r="E5" t="s">
        <v>24</v>
      </c>
      <c r="F5" t="s">
        <v>25</v>
      </c>
      <c r="I5">
        <v>1.2</v>
      </c>
      <c r="J5">
        <v>0.27400000000000002</v>
      </c>
      <c r="K5">
        <v>6.0000000000000001E-3</v>
      </c>
      <c r="N5" t="s">
        <v>70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48">
      <c r="A6" t="s">
        <v>69</v>
      </c>
      <c r="B6" t="s">
        <v>22</v>
      </c>
      <c r="C6" t="s">
        <v>371</v>
      </c>
      <c r="D6" t="s">
        <v>317</v>
      </c>
      <c r="E6" t="s">
        <v>24</v>
      </c>
      <c r="F6" t="s">
        <v>25</v>
      </c>
      <c r="I6">
        <v>6.4</v>
      </c>
      <c r="J6">
        <v>1.2E-2</v>
      </c>
      <c r="K6">
        <v>0.03</v>
      </c>
      <c r="N6" t="s">
        <v>70</v>
      </c>
      <c r="O6">
        <v>470</v>
      </c>
      <c r="P6">
        <v>239</v>
      </c>
      <c r="Q6">
        <v>154</v>
      </c>
      <c r="R6">
        <v>231</v>
      </c>
      <c r="S6">
        <v>94</v>
      </c>
      <c r="T6" t="s">
        <v>123</v>
      </c>
      <c r="U6" t="s">
        <v>44</v>
      </c>
    </row>
    <row r="7" spans="1:48">
      <c r="A7" s="8" t="s">
        <v>372</v>
      </c>
      <c r="B7" t="s">
        <v>22</v>
      </c>
      <c r="C7" t="s">
        <v>373</v>
      </c>
      <c r="D7" t="s">
        <v>373</v>
      </c>
      <c r="AD7" s="2"/>
      <c r="AE7" s="2"/>
      <c r="AK7" s="2"/>
    </row>
    <row r="8" spans="1:48" ht="15">
      <c r="AD8" s="2"/>
      <c r="AE8" s="2"/>
      <c r="AK8" s="2"/>
    </row>
    <row r="9" spans="1:48">
      <c r="A9" t="s">
        <v>0</v>
      </c>
      <c r="B9" t="s">
        <v>374</v>
      </c>
      <c r="C9" t="s">
        <v>375</v>
      </c>
      <c r="D9" t="s">
        <v>1</v>
      </c>
      <c r="E9" t="s">
        <v>376</v>
      </c>
      <c r="F9" t="s">
        <v>377</v>
      </c>
      <c r="G9" t="s">
        <v>378</v>
      </c>
      <c r="H9" t="s">
        <v>2</v>
      </c>
      <c r="I9" t="s">
        <v>3</v>
      </c>
      <c r="J9" t="s">
        <v>379</v>
      </c>
      <c r="K9" t="s">
        <v>380</v>
      </c>
      <c r="L9" t="s">
        <v>381</v>
      </c>
      <c r="M9" t="s">
        <v>382</v>
      </c>
      <c r="N9" t="s">
        <v>383</v>
      </c>
      <c r="O9" t="s">
        <v>384</v>
      </c>
      <c r="P9" t="s">
        <v>385</v>
      </c>
      <c r="Q9" t="s">
        <v>386</v>
      </c>
      <c r="R9" t="s">
        <v>387</v>
      </c>
      <c r="S9" t="s">
        <v>388</v>
      </c>
      <c r="T9" t="s">
        <v>389</v>
      </c>
      <c r="U9" t="s">
        <v>390</v>
      </c>
      <c r="V9" t="s">
        <v>391</v>
      </c>
      <c r="W9" t="s">
        <v>392</v>
      </c>
      <c r="X9" t="s">
        <v>393</v>
      </c>
      <c r="Y9" t="s">
        <v>394</v>
      </c>
      <c r="Z9" t="s">
        <v>395</v>
      </c>
      <c r="AA9" t="s">
        <v>396</v>
      </c>
      <c r="AB9" t="s">
        <v>397</v>
      </c>
      <c r="AC9" t="s">
        <v>398</v>
      </c>
      <c r="AD9" t="s">
        <v>399</v>
      </c>
      <c r="AE9" t="s">
        <v>400</v>
      </c>
      <c r="AF9" t="s">
        <v>401</v>
      </c>
      <c r="AG9" t="s">
        <v>402</v>
      </c>
    </row>
    <row r="10" spans="1:48" ht="15">
      <c r="A10" t="s">
        <v>178</v>
      </c>
      <c r="B10" s="5" t="s">
        <v>403</v>
      </c>
      <c r="C10">
        <v>78</v>
      </c>
      <c r="D10" t="s">
        <v>22</v>
      </c>
      <c r="E10" t="s">
        <v>404</v>
      </c>
      <c r="F10" t="s">
        <v>405</v>
      </c>
      <c r="H10" t="s">
        <v>179</v>
      </c>
      <c r="I10" t="s">
        <v>180</v>
      </c>
      <c r="K10">
        <v>3.5</v>
      </c>
      <c r="L10">
        <v>80</v>
      </c>
      <c r="M10">
        <v>68.75</v>
      </c>
      <c r="N10">
        <v>11</v>
      </c>
      <c r="O10">
        <v>85</v>
      </c>
      <c r="P10">
        <v>67.709999999999994</v>
      </c>
      <c r="Q10">
        <v>10.4</v>
      </c>
      <c r="R10">
        <v>60</v>
      </c>
      <c r="S10">
        <v>74.430000000000007</v>
      </c>
      <c r="T10" s="3">
        <v>10.1</v>
      </c>
      <c r="U10" s="3">
        <v>80</v>
      </c>
      <c r="V10" s="3">
        <v>75.260000000000005</v>
      </c>
      <c r="W10" s="3">
        <v>9.65</v>
      </c>
      <c r="X10">
        <f>S10-M10</f>
        <v>5.6800000000000068</v>
      </c>
      <c r="Y10">
        <f>IF(ISBLANK(L10), T10, SQRT(T10 ^ 2 / R10 + N10 ^ 2 / L10))</f>
        <v>1.7923913263198599</v>
      </c>
      <c r="Z10">
        <f>V10 - P10</f>
        <v>7.5500000000000114</v>
      </c>
      <c r="AA10">
        <f>IF(ISBLANK(L10), W10, SQRT(W10 ^ 2 / U10 + Q10 ^ 2 / O10))</f>
        <v>1.5609297992655833</v>
      </c>
      <c r="AB10" s="3"/>
      <c r="AC10" s="3"/>
      <c r="AD10" s="3"/>
      <c r="AE10" s="3"/>
      <c r="AF10" s="3" t="b">
        <v>1</v>
      </c>
      <c r="AO10" s="2"/>
      <c r="AP10" s="2"/>
      <c r="AV10" s="2"/>
    </row>
    <row r="11" spans="1:48" ht="15">
      <c r="A11" t="s">
        <v>181</v>
      </c>
      <c r="B11" s="13" t="s">
        <v>406</v>
      </c>
      <c r="C11">
        <v>79</v>
      </c>
      <c r="D11" t="s">
        <v>22</v>
      </c>
      <c r="E11" t="s">
        <v>404</v>
      </c>
      <c r="F11" t="s">
        <v>405</v>
      </c>
      <c r="H11" t="s">
        <v>182</v>
      </c>
      <c r="I11" t="s">
        <v>180</v>
      </c>
      <c r="J11" t="s">
        <v>407</v>
      </c>
      <c r="K11">
        <v>0</v>
      </c>
      <c r="R11">
        <v>32</v>
      </c>
      <c r="S11">
        <v>8.91</v>
      </c>
      <c r="T11" s="3">
        <v>0.86</v>
      </c>
      <c r="U11">
        <v>29</v>
      </c>
      <c r="V11" s="3">
        <v>7.79</v>
      </c>
      <c r="W11" s="3">
        <v>1.45</v>
      </c>
      <c r="X11">
        <f>S11-M11</f>
        <v>8.91</v>
      </c>
      <c r="Y11">
        <f>IF(ISBLANK(L11), T11, SQRT(T11 ^ 2 / R11 + N11 ^ 2 / L11))</f>
        <v>0.86</v>
      </c>
      <c r="Z11">
        <f>V11 - P11</f>
        <v>7.79</v>
      </c>
      <c r="AA11">
        <f>IF(ISBLANK(L11), W11, SQRT(W11 ^ 2 / U11 + Q11 ^ 2 / O11))</f>
        <v>1.45</v>
      </c>
      <c r="AF11" s="3" t="b">
        <v>0</v>
      </c>
      <c r="AO11" s="2"/>
      <c r="AP11" s="2"/>
      <c r="AV11" s="2"/>
    </row>
    <row r="12" spans="1:48" ht="15">
      <c r="A12" t="s">
        <v>181</v>
      </c>
      <c r="B12" t="s">
        <v>406</v>
      </c>
      <c r="C12">
        <v>80</v>
      </c>
      <c r="D12" t="s">
        <v>22</v>
      </c>
      <c r="E12" t="s">
        <v>404</v>
      </c>
      <c r="F12" t="s">
        <v>405</v>
      </c>
      <c r="H12" t="s">
        <v>184</v>
      </c>
      <c r="I12" t="s">
        <v>180</v>
      </c>
      <c r="J12" t="s">
        <v>408</v>
      </c>
      <c r="K12">
        <v>0</v>
      </c>
      <c r="R12">
        <v>32</v>
      </c>
      <c r="S12">
        <v>8.94</v>
      </c>
      <c r="T12" s="3">
        <v>0.95</v>
      </c>
      <c r="U12">
        <v>29</v>
      </c>
      <c r="V12" s="3">
        <v>8.3800000000000008</v>
      </c>
      <c r="W12" s="3">
        <v>1.43</v>
      </c>
      <c r="X12">
        <f>S12-M12</f>
        <v>8.94</v>
      </c>
      <c r="Y12">
        <f>IF(ISBLANK(L12), T12, SQRT(T12 ^ 2 / R12 + N12 ^ 2 / L12))</f>
        <v>0.95</v>
      </c>
      <c r="Z12">
        <f>V12 - P12</f>
        <v>8.3800000000000008</v>
      </c>
      <c r="AA12">
        <f>IF(ISBLANK(L12), W12, SQRT(W12 ^ 2 / U12 + Q12 ^ 2 / O12))</f>
        <v>1.43</v>
      </c>
      <c r="AF12" s="3" t="b">
        <v>0</v>
      </c>
      <c r="AO12" s="2"/>
      <c r="AP12" s="2"/>
      <c r="AV12" s="2"/>
    </row>
    <row r="13" spans="1:48" ht="15">
      <c r="A13" t="s">
        <v>164</v>
      </c>
      <c r="B13" s="5" t="s">
        <v>409</v>
      </c>
      <c r="C13">
        <v>81</v>
      </c>
      <c r="D13" t="s">
        <v>22</v>
      </c>
      <c r="E13" t="s">
        <v>404</v>
      </c>
      <c r="F13" t="s">
        <v>356</v>
      </c>
      <c r="H13" t="s">
        <v>180</v>
      </c>
      <c r="I13" t="s">
        <v>180</v>
      </c>
      <c r="K13">
        <v>9</v>
      </c>
      <c r="L13" s="4"/>
      <c r="O13" s="4"/>
      <c r="R13">
        <v>233</v>
      </c>
      <c r="S13">
        <v>41.79</v>
      </c>
      <c r="T13" s="3">
        <v>0.30528675044947495</v>
      </c>
      <c r="U13" s="4">
        <v>250</v>
      </c>
      <c r="V13" s="3">
        <v>41.83</v>
      </c>
      <c r="W13" s="3">
        <v>0.31622776601683794</v>
      </c>
      <c r="X13">
        <f>S13-M13</f>
        <v>41.79</v>
      </c>
      <c r="Y13">
        <f>IF(ISBLANK(L13), T13, SQRT(T13 ^ 2 / R13 + N13 ^ 2 / L13))</f>
        <v>0.30528675044947495</v>
      </c>
      <c r="Z13">
        <f>V13 - P13</f>
        <v>41.83</v>
      </c>
      <c r="AA13">
        <f>IF(ISBLANK(L13), W13, SQRT(W13 ^ 2 / U13 + Q13 ^ 2 / O13))</f>
        <v>0.31622776601683794</v>
      </c>
      <c r="AF13" s="3" t="b">
        <v>1</v>
      </c>
      <c r="AO13" s="2"/>
      <c r="AP13" s="2"/>
      <c r="AV13" s="2"/>
    </row>
    <row r="14" spans="1:48" ht="15">
      <c r="A14" t="s">
        <v>164</v>
      </c>
      <c r="B14" t="s">
        <v>409</v>
      </c>
      <c r="C14">
        <v>82</v>
      </c>
      <c r="D14" t="s">
        <v>22</v>
      </c>
      <c r="E14" t="s">
        <v>404</v>
      </c>
      <c r="F14" t="s">
        <v>356</v>
      </c>
      <c r="H14" t="s">
        <v>180</v>
      </c>
      <c r="I14" t="s">
        <v>180</v>
      </c>
      <c r="K14">
        <v>15</v>
      </c>
      <c r="L14" s="4"/>
      <c r="O14" s="4"/>
      <c r="R14">
        <v>231</v>
      </c>
      <c r="S14">
        <v>41.83</v>
      </c>
      <c r="T14" s="3">
        <v>0.30397368307141326</v>
      </c>
      <c r="U14" s="4">
        <v>247</v>
      </c>
      <c r="V14" s="3">
        <v>41.8</v>
      </c>
      <c r="W14" s="3">
        <v>0.31432467291003424</v>
      </c>
      <c r="X14">
        <f>S14-M14</f>
        <v>41.83</v>
      </c>
      <c r="Y14">
        <f>IF(ISBLANK(L14), T14, SQRT(T14 ^ 2 / R14 + N14 ^ 2 / L14))</f>
        <v>0.30397368307141326</v>
      </c>
      <c r="Z14">
        <f>V14 - P14</f>
        <v>41.8</v>
      </c>
      <c r="AA14">
        <f>IF(ISBLANK(L14), W14, SQRT(W14 ^ 2 / U14 + Q14 ^ 2 / O14))</f>
        <v>0.31432467291003424</v>
      </c>
      <c r="AF14" s="3" t="b">
        <v>1</v>
      </c>
      <c r="AO14" s="2"/>
      <c r="AP14" s="2"/>
      <c r="AV14" s="2"/>
    </row>
    <row r="15" spans="1:48" ht="15">
      <c r="A15" t="s">
        <v>164</v>
      </c>
      <c r="B15" t="s">
        <v>409</v>
      </c>
      <c r="C15">
        <v>83</v>
      </c>
      <c r="D15" t="s">
        <v>22</v>
      </c>
      <c r="E15" t="s">
        <v>404</v>
      </c>
      <c r="F15" t="s">
        <v>356</v>
      </c>
      <c r="H15" t="s">
        <v>180</v>
      </c>
      <c r="I15" t="s">
        <v>180</v>
      </c>
      <c r="K15">
        <v>21</v>
      </c>
      <c r="L15" s="4"/>
      <c r="O15" s="4"/>
      <c r="R15">
        <v>216</v>
      </c>
      <c r="S15">
        <v>42.07</v>
      </c>
      <c r="T15" s="3">
        <v>0.29393876913398137</v>
      </c>
      <c r="U15" s="4">
        <v>240</v>
      </c>
      <c r="V15" s="3">
        <v>42.22</v>
      </c>
      <c r="W15" s="3">
        <v>0.30983866769659335</v>
      </c>
      <c r="X15">
        <f>S15-M15</f>
        <v>42.07</v>
      </c>
      <c r="Y15">
        <f>IF(ISBLANK(L15), T15, SQRT(T15 ^ 2 / R15 + N15 ^ 2 / L15))</f>
        <v>0.29393876913398137</v>
      </c>
      <c r="Z15">
        <f>V15 - P15</f>
        <v>42.22</v>
      </c>
      <c r="AA15">
        <f>IF(ISBLANK(L15), W15, SQRT(W15 ^ 2 / U15 + Q15 ^ 2 / O15))</f>
        <v>0.30983866769659335</v>
      </c>
      <c r="AF15" s="3" t="b">
        <v>1</v>
      </c>
      <c r="AO15" s="2"/>
      <c r="AP15" s="2"/>
      <c r="AV15" s="2"/>
    </row>
  </sheetData>
  <sortState xmlns:xlrd2="http://schemas.microsoft.com/office/spreadsheetml/2017/richdata2" ref="A2:U7">
    <sortCondition ref="D2:D7"/>
    <sortCondition ref="A2:A7"/>
  </sortState>
  <hyperlinks>
    <hyperlink ref="B11" r:id="rId1" xr:uid="{B9371528-507B-4B5B-AD88-6251617251EC}"/>
    <hyperlink ref="B10" r:id="rId2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" xr:uid="{A9212CDB-7205-4C58-BAC1-E6E5F61BA32C}"/>
    <hyperlink ref="B13" r:id="rId3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" xr:uid="{C8ACBA42-CD29-43F4-9700-BF59179A55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996-2358-4C74-A9E4-9BBA3567DA7E}">
  <dimension ref="A1:U2"/>
  <sheetViews>
    <sheetView workbookViewId="0">
      <selection activeCell="A2" sqref="A2"/>
    </sheetView>
  </sheetViews>
  <sheetFormatPr defaultRowHeight="14.45"/>
  <cols>
    <col min="1" max="1" width="21.140625" customWidth="1"/>
    <col min="4" max="4" width="20.85546875" customWidth="1"/>
    <col min="5" max="5" width="24.85546875" customWidth="1"/>
    <col min="12" max="12" width="30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410</v>
      </c>
      <c r="B2" t="s">
        <v>22</v>
      </c>
      <c r="C2" t="s">
        <v>53</v>
      </c>
      <c r="D2" t="s">
        <v>53</v>
      </c>
      <c r="E2" t="s">
        <v>85</v>
      </c>
      <c r="F2" t="s">
        <v>25</v>
      </c>
      <c r="J2">
        <v>6.0999999999999999E-2</v>
      </c>
      <c r="L2" t="s">
        <v>411</v>
      </c>
      <c r="N2" t="s">
        <v>412</v>
      </c>
      <c r="O2">
        <v>289</v>
      </c>
      <c r="P2">
        <v>150</v>
      </c>
      <c r="Q2">
        <v>54</v>
      </c>
      <c r="R2">
        <v>139</v>
      </c>
      <c r="S2">
        <v>57</v>
      </c>
      <c r="T2" t="s">
        <v>41</v>
      </c>
      <c r="U2" t="s"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079C-B941-448C-AB64-0BCC262CBEE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3E71-0C47-4268-9EF3-FE50041D9704}">
  <dimension ref="A1:A3"/>
  <sheetViews>
    <sheetView workbookViewId="0">
      <selection activeCell="F40" sqref="F40"/>
    </sheetView>
  </sheetViews>
  <sheetFormatPr defaultRowHeight="14.45"/>
  <cols>
    <col min="1" max="1" width="15.7109375" bestFit="1" customWidth="1"/>
  </cols>
  <sheetData>
    <row r="1" spans="1:1">
      <c r="A1" s="1" t="s">
        <v>414</v>
      </c>
    </row>
    <row r="2" spans="1:1">
      <c r="A2" t="s">
        <v>225</v>
      </c>
    </row>
    <row r="3" spans="1:1">
      <c r="A3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8AA-504B-40B6-A564-C20BC08724FD}">
  <dimension ref="A1:AZ134"/>
  <sheetViews>
    <sheetView tabSelected="1" zoomScale="120" zoomScaleNormal="120" workbookViewId="0">
      <pane xSplit="1" topLeftCell="AI61" activePane="topRight" state="frozen"/>
      <selection pane="topRight" activeCell="AR88" sqref="AR88"/>
    </sheetView>
  </sheetViews>
  <sheetFormatPr defaultRowHeight="15" customHeight="1"/>
  <cols>
    <col min="1" max="1" width="25.42578125" customWidth="1"/>
    <col min="2" max="2" width="49.140625" customWidth="1"/>
    <col min="3" max="3" width="10.140625" bestFit="1" customWidth="1"/>
    <col min="4" max="4" width="7.42578125" customWidth="1"/>
    <col min="5" max="5" width="18.5703125" bestFit="1" customWidth="1"/>
    <col min="6" max="6" width="22.42578125" bestFit="1" customWidth="1"/>
    <col min="7" max="7" width="12.5703125" bestFit="1" customWidth="1"/>
    <col min="8" max="8" width="18.5703125" bestFit="1" customWidth="1"/>
    <col min="9" max="9" width="18.5703125" customWidth="1"/>
    <col min="10" max="10" width="22.140625" bestFit="1" customWidth="1"/>
    <col min="11" max="11" width="21.7109375" bestFit="1" customWidth="1"/>
    <col min="12" max="12" width="25" bestFit="1" customWidth="1"/>
    <col min="13" max="14" width="11.28515625" customWidth="1"/>
    <col min="19" max="20" width="11.28515625" customWidth="1"/>
    <col min="21" max="21" width="11.28515625" style="3" customWidth="1"/>
    <col min="22" max="30" width="11.28515625" customWidth="1"/>
    <col min="31" max="31" width="14" bestFit="1" customWidth="1"/>
    <col min="32" max="32" width="14" customWidth="1"/>
    <col min="33" max="33" width="12.85546875" customWidth="1"/>
    <col min="34" max="34" width="16" customWidth="1"/>
    <col min="35" max="35" width="14.5703125" customWidth="1"/>
    <col min="37" max="37" width="12.42578125" bestFit="1" customWidth="1"/>
    <col min="38" max="40" width="18" bestFit="1" customWidth="1"/>
    <col min="41" max="41" width="18" customWidth="1"/>
    <col min="42" max="42" width="18" bestFit="1" customWidth="1"/>
    <col min="43" max="44" width="18" style="2" bestFit="1" customWidth="1"/>
    <col min="45" max="45" width="10.42578125" customWidth="1"/>
    <col min="46" max="46" width="17.140625" customWidth="1"/>
    <col min="47" max="47" width="15.42578125" customWidth="1"/>
    <col min="48" max="48" width="35.42578125" customWidth="1"/>
    <col min="49" max="49" width="16.28515625" customWidth="1"/>
    <col min="50" max="50" width="57.140625" style="2" customWidth="1"/>
  </cols>
  <sheetData>
    <row r="1" spans="1:52" s="1" customFormat="1">
      <c r="A1" s="1" t="s">
        <v>0</v>
      </c>
      <c r="B1" s="1" t="s">
        <v>374</v>
      </c>
      <c r="C1" s="1" t="s">
        <v>375</v>
      </c>
      <c r="D1" s="1" t="s">
        <v>1</v>
      </c>
      <c r="E1" s="1" t="s">
        <v>376</v>
      </c>
      <c r="F1" s="1" t="s">
        <v>377</v>
      </c>
      <c r="G1" s="1" t="s">
        <v>415</v>
      </c>
      <c r="H1" s="1" t="s">
        <v>416</v>
      </c>
      <c r="I1" s="1" t="s">
        <v>2</v>
      </c>
      <c r="J1" s="1" t="s">
        <v>3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1" t="s">
        <v>389</v>
      </c>
      <c r="V1" s="1" t="s">
        <v>390</v>
      </c>
      <c r="W1" s="1" t="s">
        <v>391</v>
      </c>
      <c r="X1" s="1" t="s">
        <v>392</v>
      </c>
      <c r="Y1" s="1" t="s">
        <v>393</v>
      </c>
      <c r="Z1" s="1" t="s">
        <v>394</v>
      </c>
      <c r="AA1" s="1" t="s">
        <v>395</v>
      </c>
      <c r="AB1" s="1" t="s">
        <v>396</v>
      </c>
      <c r="AC1" s="1" t="s">
        <v>397</v>
      </c>
      <c r="AD1" s="1" t="s">
        <v>398</v>
      </c>
      <c r="AE1" s="1" t="s">
        <v>399</v>
      </c>
      <c r="AF1" s="1" t="s">
        <v>400</v>
      </c>
      <c r="AG1" s="1" t="s">
        <v>401</v>
      </c>
      <c r="AH1" s="1" t="s">
        <v>402</v>
      </c>
      <c r="AI1" s="1" t="s">
        <v>417</v>
      </c>
      <c r="AJ1" s="1" t="s">
        <v>418</v>
      </c>
      <c r="AK1" s="1" t="s">
        <v>419</v>
      </c>
      <c r="AL1" s="1" t="s">
        <v>420</v>
      </c>
      <c r="AM1" s="1" t="s">
        <v>421</v>
      </c>
      <c r="AN1" s="1" t="s">
        <v>422</v>
      </c>
      <c r="AO1" s="1" t="s">
        <v>423</v>
      </c>
      <c r="AP1" s="1" t="s">
        <v>424</v>
      </c>
      <c r="AQ1" s="1" t="s">
        <v>425</v>
      </c>
      <c r="AR1" s="1" t="s">
        <v>426</v>
      </c>
      <c r="AX1" s="9"/>
    </row>
    <row r="2" spans="1:52">
      <c r="A2" t="s">
        <v>353</v>
      </c>
      <c r="B2" s="5" t="s">
        <v>354</v>
      </c>
      <c r="C2">
        <v>3</v>
      </c>
      <c r="D2" t="s">
        <v>22</v>
      </c>
      <c r="E2" t="s">
        <v>355</v>
      </c>
      <c r="F2" t="s">
        <v>356</v>
      </c>
      <c r="G2">
        <v>1</v>
      </c>
      <c r="H2" t="s">
        <v>427</v>
      </c>
      <c r="I2" t="s">
        <v>357</v>
      </c>
      <c r="J2" t="s">
        <v>23</v>
      </c>
      <c r="K2" t="s">
        <v>357</v>
      </c>
      <c r="L2">
        <v>0</v>
      </c>
      <c r="S2">
        <v>427</v>
      </c>
      <c r="T2">
        <v>44.62</v>
      </c>
      <c r="U2" s="3">
        <v>10.24</v>
      </c>
      <c r="V2">
        <v>714</v>
      </c>
      <c r="W2">
        <v>46.18</v>
      </c>
      <c r="X2">
        <v>11.23</v>
      </c>
      <c r="Y2">
        <f>T2-N2</f>
        <v>44.62</v>
      </c>
      <c r="Z2">
        <f>IF(ISBLANK(M2), U2, SQRT(U2 ^ 2 / S2 + O2 ^ 2 / M2))</f>
        <v>10.24</v>
      </c>
      <c r="AA2">
        <f>W2 - Q2</f>
        <v>46.18</v>
      </c>
      <c r="AB2">
        <f>IF(ISBLANK(M2), X2, SQRT(X2 ^ 2 / V2 + R2 ^ 2 / P2))</f>
        <v>11.23</v>
      </c>
      <c r="AG2" t="b">
        <v>0</v>
      </c>
      <c r="AI2" s="18" t="str">
        <f>IF(ISBLANK(N2), "", SQRT(((M2 - 1) * O2 ^ 2 + (P2 - 1) * R2 ^ 2) / (M2 + P2 - 2)))</f>
        <v/>
      </c>
      <c r="AJ2" t="str">
        <f>IF(ISBLANK(N2), "", 1 - 3 / (4 * (M2 + P2 - 2) - 1))</f>
        <v/>
      </c>
      <c r="AK2" t="str">
        <f>IF(ISBLANK(N2), "", AJ2 * (Y2 - AA2) / AI2)</f>
        <v/>
      </c>
      <c r="AL2" t="str">
        <f>IF(ISBLANK(N2), "", 2 * AJ2 ^ 2 * (1 - 0) * (M2 + P2) / (M2 * P2) * (M2 + P2 - 2) / (M2 + P2 - 4) * (1 + AK2 ^ 2 / (2 * (1 - 0) * (M2 + P2) / (M2 * P2))) - AK2 ^ 2)</f>
        <v/>
      </c>
      <c r="AM2" t="str">
        <f>IF(ISBLANK(N2), "", 2 * AJ2 ^ 2 * (1 - 0.2) * (M2 + P2) / (M2 * P2) * (M2 + P2 - 2) / (M2 + P2 - 4) * (1 + AK2 ^ 2 / (2 * (1 - 0.2) * (M2 + P2) / (M2 * P2))) - AK2 ^ 2)</f>
        <v/>
      </c>
      <c r="AN2" t="str">
        <f>IF(ISBLANK(N2), "", 2 * AJ2 ^ 2 * (1 - 0.4) * (M2 + P2) / (M2 * P2) * (M2 + P2 - 2) / (M2 + P2 - 4) * (1 + AK2 ^ 2 / (2 * (1 - 0.4) * (M2 + P2) / (M2 * P2))) - AK2 ^ 2)</f>
        <v/>
      </c>
      <c r="AO2" t="str">
        <f>IF(ISBLANK(N2), "", 2 * AJ2 ^ 2 * (1 - 0.5) * (M2 + P2) / (M2 * P2) * (M2 + P2 - 2) / (M2 + P2 - 4) * (1 + AK2 ^ 2 / (2 * (1 - 0.5) * (M2 + P2) / (M2 * P2))) - AK2 ^ 2)</f>
        <v/>
      </c>
      <c r="AP2" t="str">
        <f>IF(ISBLANK(N2), "", 2 * AJ2 ^ 2 * (1 - 0.6) * (M2 + P2) / (M2 * P2) * (M2 + P2 - 2) / (M2 + P2 - 4) * (1 + AK2 ^ 2 / (2 * (1 - 0.6) * (M2 + P2) / (M2 * P2))) - AK2 ^ 2)</f>
        <v/>
      </c>
      <c r="AQ2" t="str">
        <f>IF(ISBLANK(N2), "", 2 * AJ2 ^ 2 * (1 - 0.8) * (M2 + P2) / (M2 * P2) * (M2 + P2 - 2) / (M2 + P2 - 4) * (1 + AK2 ^ 2 / (2 * (1 - 0.8) * (M2 + P2) / (M2 * P2))) - AK2 ^ 2)</f>
        <v/>
      </c>
      <c r="AR2" t="str">
        <f t="shared" ref="AR2:AR65" si="0">IF(ISBLANK(N2), "", 2 * AJ2 ^ 2 * (1 - 0.99) * (M2 + P2) / (M2 * P2) * (M2 + P2 - 2) / (M2 + P2 - 4) * (1 + AK2 ^ 2 / (2 * (1 - 0.99) * (M2 + P2) / (M2 * P2))) - AK2 ^ 2)</f>
        <v/>
      </c>
      <c r="AS2" s="2"/>
      <c r="AT2" s="2"/>
      <c r="AX2"/>
      <c r="AZ2" s="2"/>
    </row>
    <row r="3" spans="1:52">
      <c r="A3" t="s">
        <v>353</v>
      </c>
      <c r="B3" t="s">
        <v>354</v>
      </c>
      <c r="C3">
        <v>3</v>
      </c>
      <c r="D3" t="s">
        <v>22</v>
      </c>
      <c r="E3" t="s">
        <v>355</v>
      </c>
      <c r="F3" t="s">
        <v>356</v>
      </c>
      <c r="G3">
        <v>1</v>
      </c>
      <c r="H3" t="s">
        <v>427</v>
      </c>
      <c r="I3" t="s">
        <v>358</v>
      </c>
      <c r="J3" t="s">
        <v>23</v>
      </c>
      <c r="K3" t="s">
        <v>358</v>
      </c>
      <c r="L3">
        <v>0</v>
      </c>
      <c r="S3">
        <v>427</v>
      </c>
      <c r="T3">
        <v>44.76</v>
      </c>
      <c r="U3" s="3">
        <v>8.2100000000000009</v>
      </c>
      <c r="V3">
        <v>714</v>
      </c>
      <c r="W3">
        <v>46.17</v>
      </c>
      <c r="X3">
        <v>8.49</v>
      </c>
      <c r="Y3">
        <f>T3-N3</f>
        <v>44.76</v>
      </c>
      <c r="Z3">
        <f>IF(ISBLANK(M3), U3, SQRT(U3 ^ 2 / S3 + O3 ^ 2 / M3))</f>
        <v>8.2100000000000009</v>
      </c>
      <c r="AA3">
        <f>W3 - Q3</f>
        <v>46.17</v>
      </c>
      <c r="AB3">
        <f>IF(ISBLANK(M3), X3, SQRT(X3 ^ 2 / V3 + R3 ^ 2 / P3))</f>
        <v>8.49</v>
      </c>
      <c r="AG3" t="b">
        <v>0</v>
      </c>
      <c r="AI3" s="18" t="str">
        <f>IF(ISBLANK(N3), "", SQRT(((M3 - 1) * O3 ^ 2 + (P3 - 1) * R3 ^ 2) / (M3 + P3 - 2)))</f>
        <v/>
      </c>
      <c r="AJ3" t="str">
        <f>IF(ISBLANK(N3), "", 1 - 3 / (4 * (M3 + P3 - 2) - 1))</f>
        <v/>
      </c>
      <c r="AK3" t="str">
        <f>IF(ISBLANK(N3), "", AJ3 * (Y3 - AA3) / AI3)</f>
        <v/>
      </c>
      <c r="AL3" t="str">
        <f t="shared" ref="AL3:AL66" si="1">IF(ISBLANK(N3), "", 2 * AJ3 ^ 2 * (1 - 0) * (M3 + P3) / (M3 * P3) * (M3 + P3 - 2) / (M3 + P3 - 4) * (1 + AK3 ^ 2 / (2 * (1 - 0) * (M3 + P3) / (M3 * P3))) - AK3 ^ 2)</f>
        <v/>
      </c>
      <c r="AM3" t="str">
        <f>IF(ISBLANK(N3), "", 2 * AJ3 ^ 2 * (1 - 0.2) * (M3 + P3) / (M3 * P3) * (M3 + P3 - 2) / (M3 + P3 - 4) * (1 + AK3 ^ 2 / (2 * (1 - 0.2) * (M3 + P3) / (M3 * P3))) - AK3 ^ 2)</f>
        <v/>
      </c>
      <c r="AN3" t="str">
        <f>IF(ISBLANK(N3), "", 2 * AJ3 ^ 2 * (1 - 0.4) * (M3 + P3) / (M3 * P3) * (M3 + P3 - 2) / (M3 + P3 - 4) * (1 + AK3 ^ 2 / (2 * (1 - 0.4) * (M3 + P3) / (M3 * P3))) - AK3 ^ 2)</f>
        <v/>
      </c>
      <c r="AO3" t="str">
        <f t="shared" ref="AO3:AO66" si="2">IF(ISBLANK(N3), "", 2 * AJ3 ^ 2 * (1 - 0.5) * (M3 + P3) / (M3 * P3) * (M3 + P3 - 2) / (M3 + P3 - 4) * (1 + AK3 ^ 2 / (2 * (1 - 0.5) * (M3 + P3) / (M3 * P3))) - AK3 ^ 2)</f>
        <v/>
      </c>
      <c r="AP3" t="str">
        <f>IF(ISBLANK(N3), "", 2 * AJ3 ^ 2 * (1 - 0.6) * (M3 + P3) / (M3 * P3) * (M3 + P3 - 2) / (M3 + P3 - 4) * (1 + AK3 ^ 2 / (2 * (1 - 0.6) * (M3 + P3) / (M3 * P3))) - AK3 ^ 2)</f>
        <v/>
      </c>
      <c r="AQ3" t="str">
        <f>IF(ISBLANK(N3), "", 2 * AJ3 ^ 2 * (1 - 0.8) * (M3 + P3) / (M3 * P3) * (M3 + P3 - 2) / (M3 + P3 - 4) * (1 + AK3 ^ 2 / (2 * (1 - 0.8) * (M3 + P3) / (M3 * P3))) - AK3 ^ 2)</f>
        <v/>
      </c>
      <c r="AR3" t="str">
        <f t="shared" si="0"/>
        <v/>
      </c>
      <c r="AS3" s="2"/>
      <c r="AT3" s="2"/>
      <c r="AX3"/>
      <c r="AZ3" s="2"/>
    </row>
    <row r="4" spans="1:52">
      <c r="A4" t="s">
        <v>194</v>
      </c>
      <c r="B4" t="s">
        <v>359</v>
      </c>
      <c r="C4">
        <v>4</v>
      </c>
      <c r="D4" t="s">
        <v>22</v>
      </c>
      <c r="E4" t="s">
        <v>404</v>
      </c>
      <c r="F4" t="s">
        <v>405</v>
      </c>
      <c r="G4">
        <v>1</v>
      </c>
      <c r="H4" t="s">
        <v>428</v>
      </c>
      <c r="I4" t="s">
        <v>195</v>
      </c>
      <c r="J4" t="s">
        <v>23</v>
      </c>
      <c r="K4" t="s">
        <v>429</v>
      </c>
      <c r="L4">
        <v>1.5</v>
      </c>
      <c r="M4">
        <v>35</v>
      </c>
      <c r="N4">
        <v>99.18</v>
      </c>
      <c r="O4">
        <v>22.19</v>
      </c>
      <c r="P4">
        <v>35</v>
      </c>
      <c r="Q4">
        <v>99.23</v>
      </c>
      <c r="R4">
        <v>18.920000000000002</v>
      </c>
      <c r="S4">
        <v>34</v>
      </c>
      <c r="T4">
        <v>97.3</v>
      </c>
      <c r="U4" s="3">
        <v>25.5</v>
      </c>
      <c r="V4">
        <v>35</v>
      </c>
      <c r="W4">
        <v>101.29</v>
      </c>
      <c r="X4">
        <v>19.010000000000002</v>
      </c>
      <c r="Y4">
        <f>T4-N4</f>
        <v>-1.8800000000000097</v>
      </c>
      <c r="Z4">
        <f>IF(ISBLANK(M4), U4, SQRT(U4 ^ 2 / S4 + O4 ^ 2 / M4))</f>
        <v>5.7613765716189738</v>
      </c>
      <c r="AA4">
        <f>W4 - Q4</f>
        <v>2.0600000000000023</v>
      </c>
      <c r="AB4">
        <f>IF(ISBLANK(M4), X4, SQRT(X4 ^ 2 / V4 + R4 ^ 2 / P4))</f>
        <v>4.533514877317284</v>
      </c>
      <c r="AG4" t="b">
        <v>1</v>
      </c>
      <c r="AI4" s="18">
        <f>IF(ISBLANK(N4), "", SQRT(((M4 - 1) * O4 ^ 2 + (P4 - 1) * R4 ^ 2) / (M4 + P4 - 2)))</f>
        <v>20.619923617705282</v>
      </c>
      <c r="AJ4">
        <f>IF(ISBLANK(N4), "", 1 - 3 / (4 * (M4 + P4 - 2) - 1))</f>
        <v>0.98892988929889303</v>
      </c>
      <c r="AK4">
        <f>IF(ISBLANK(N4), "", AJ4 * (Y4 - AA4) / AI4)</f>
        <v>-0.18896208521800842</v>
      </c>
      <c r="AL4">
        <f t="shared" si="1"/>
        <v>0.11542837936652908</v>
      </c>
      <c r="AM4">
        <f>IF(ISBLANK(N4), "", 2 * AJ4 ^ 2 * (1 - 0.2) * (M4 + P4) / (M4 * P4) * (M4 + P4 - 2) / (M4 + P4 - 4) * (1 + AK4 ^ 2 / (2 * (1 - 0.2) * (M4 + P4) / (M4 * P4))) - AK4 ^ 2)</f>
        <v>9.2397107274922813E-2</v>
      </c>
      <c r="AN4">
        <f>IF(ISBLANK(N4), "", 2 * AJ4 ^ 2 * (1 - 0.4) * (M4 + P4) / (M4 * P4) * (M4 + P4 - 2) / (M4 + P4 - 4) * (1 + AK4 ^ 2 / (2 * (1 - 0.4) * (M4 + P4) / (M4 * P4))) - AK4 ^ 2)</f>
        <v>6.9365835183316599E-2</v>
      </c>
      <c r="AO4">
        <f t="shared" si="2"/>
        <v>5.7850199137513478E-2</v>
      </c>
      <c r="AP4">
        <f>IF(ISBLANK(N4), "", 2 * AJ4 ^ 2 * (1 - 0.6) * (M4 + P4) / (M4 * P4) * (M4 + P4 - 2) / (M4 + P4 - 4) * (1 + AK4 ^ 2 / (2 * (1 - 0.6) * (M4 + P4) / (M4 * P4))) - AK4 ^ 2)</f>
        <v>4.6334563091710357E-2</v>
      </c>
      <c r="AQ4">
        <f>IF(ISBLANK(N4), "", 2 * AJ4 ^ 2 * (1 - 0.8) * (M4 + P4) / (M4 * P4) * (M4 + P4 - 2) / (M4 + P4 - 4) * (1 + AK4 ^ 2 / (2 * (1 - 0.8) * (M4 + P4) / (M4 * P4))) - AK4 ^ 2)</f>
        <v>2.3303291000104129E-2</v>
      </c>
      <c r="AR4">
        <f>IF(ISBLANK(N4), "", 2 * AJ4 ^ 2 * (1 - 0.99) * (M4 + P4) / (M4 * P4) * (M4 + P4 - 2) / (M4 + P4 - 4) * (1 + AK4 ^ 2 / (2 * (1 - 0.99) * (M4 + P4) / (M4 * P4))) - AK4 ^ 2)</f>
        <v>1.4235825130782115E-3</v>
      </c>
      <c r="AS4" s="2"/>
      <c r="AT4" s="2"/>
      <c r="AX4"/>
      <c r="AZ4" s="2"/>
    </row>
    <row r="5" spans="1:52">
      <c r="A5" t="s">
        <v>194</v>
      </c>
      <c r="B5" s="5" t="s">
        <v>359</v>
      </c>
      <c r="C5">
        <v>5</v>
      </c>
      <c r="D5" t="s">
        <v>22</v>
      </c>
      <c r="E5" t="s">
        <v>404</v>
      </c>
      <c r="F5" t="s">
        <v>405</v>
      </c>
      <c r="G5">
        <v>1</v>
      </c>
      <c r="H5" t="s">
        <v>428</v>
      </c>
      <c r="I5" t="s">
        <v>195</v>
      </c>
      <c r="J5" t="s">
        <v>23</v>
      </c>
      <c r="K5" t="s">
        <v>430</v>
      </c>
      <c r="L5">
        <v>1.5</v>
      </c>
      <c r="M5">
        <v>43</v>
      </c>
      <c r="N5">
        <v>113.39</v>
      </c>
      <c r="O5">
        <v>20.99</v>
      </c>
      <c r="P5">
        <v>37</v>
      </c>
      <c r="Q5">
        <v>103.59</v>
      </c>
      <c r="R5">
        <v>22.05</v>
      </c>
      <c r="S5">
        <v>42</v>
      </c>
      <c r="T5">
        <v>106.68</v>
      </c>
      <c r="U5" s="3">
        <v>22.09</v>
      </c>
      <c r="V5">
        <v>35</v>
      </c>
      <c r="W5">
        <v>108.2</v>
      </c>
      <c r="X5">
        <v>22.76</v>
      </c>
      <c r="Y5">
        <f>T5-N5</f>
        <v>-6.7099999999999937</v>
      </c>
      <c r="Z5">
        <f>IF(ISBLANK(M5), U5, SQRT(U5 ^ 2 / S5 + O5 ^ 2 / M5))</f>
        <v>4.6759316646468854</v>
      </c>
      <c r="AA5">
        <f>W5 - Q5</f>
        <v>4.6099999999999994</v>
      </c>
      <c r="AB5">
        <f>IF(ISBLANK(M5), X5, SQRT(X5 ^ 2 / V5 + R5 ^ 2 / P5))</f>
        <v>5.2859352025210224</v>
      </c>
      <c r="AG5" t="b">
        <v>1</v>
      </c>
      <c r="AI5" s="18">
        <f>IF(ISBLANK(N5), "", SQRT(((M5 - 1) * O5 ^ 2 + (P5 - 1) * R5 ^ 2) / (M5 + P5 - 2)))</f>
        <v>21.485729969160747</v>
      </c>
      <c r="AJ5">
        <f>IF(ISBLANK(N5), "", 1 - 3 / (4 * (M5 + P5 - 2) - 1))</f>
        <v>0.99035369774919613</v>
      </c>
      <c r="AK5">
        <f>IF(ISBLANK(N5), "", AJ5 * (Y5 - AA5) / AI5)</f>
        <v>-0.52177905403317315</v>
      </c>
      <c r="AL5">
        <f t="shared" si="1"/>
        <v>0.10303038308927892</v>
      </c>
      <c r="AM5">
        <f>IF(ISBLANK(N5), "", 2 * AJ5 ^ 2 * (1 - 0.2) * (M5 + P5) / (M5 * P5) * (M5 + P5 - 2) / (M5 + P5 - 4) * (1 + AK5 ^ 2 / (2 * (1 - 0.2) * (M5 + P5) / (M5 * P5))) - AK5 ^ 2)</f>
        <v>8.2784279059810728E-2</v>
      </c>
      <c r="AN5">
        <f>IF(ISBLANK(N5), "", 2 * AJ5 ^ 2 * (1 - 0.4) * (M5 + P5) / (M5 * P5) * (M5 + P5 - 2) / (M5 + P5 - 4) * (1 + AK5 ^ 2 / (2 * (1 - 0.4) * (M5 + P5) / (M5 * P5))) - AK5 ^ 2)</f>
        <v>6.2538175030342424E-2</v>
      </c>
      <c r="AO5">
        <f t="shared" si="2"/>
        <v>5.24151230156083E-2</v>
      </c>
      <c r="AP5">
        <f>IF(ISBLANK(N5), "", 2 * AJ5 ^ 2 * (1 - 0.6) * (M5 + P5) / (M5 * P5) * (M5 + P5 - 2) / (M5 + P5 - 4) * (1 + AK5 ^ 2 / (2 * (1 - 0.6) * (M5 + P5) / (M5 * P5))) - AK5 ^ 2)</f>
        <v>4.2292071000874232E-2</v>
      </c>
      <c r="AQ5">
        <f>IF(ISBLANK(N5), "", 2 * AJ5 ^ 2 * (1 - 0.8) * (M5 + P5) / (M5 * P5) * (M5 + P5 - 2) / (M5 + P5 - 4) * (1 + AK5 ^ 2 / (2 * (1 - 0.8) * (M5 + P5) / (M5 * P5))) - AK5 ^ 2)</f>
        <v>2.2045966971405928E-2</v>
      </c>
      <c r="AR5">
        <f t="shared" si="0"/>
        <v>2.8121681434111201E-3</v>
      </c>
      <c r="AS5" s="2"/>
      <c r="AT5" s="2"/>
      <c r="AX5"/>
      <c r="AZ5" s="2"/>
    </row>
    <row r="6" spans="1:52">
      <c r="A6" t="s">
        <v>181</v>
      </c>
      <c r="B6" s="5" t="s">
        <v>406</v>
      </c>
      <c r="C6">
        <v>8</v>
      </c>
      <c r="D6" t="s">
        <v>22</v>
      </c>
      <c r="E6" t="s">
        <v>404</v>
      </c>
      <c r="F6" t="s">
        <v>405</v>
      </c>
      <c r="G6">
        <v>1</v>
      </c>
      <c r="H6" t="s">
        <v>428</v>
      </c>
      <c r="I6" t="s">
        <v>34</v>
      </c>
      <c r="J6" t="s">
        <v>23</v>
      </c>
      <c r="K6" t="s">
        <v>407</v>
      </c>
      <c r="L6">
        <v>0</v>
      </c>
      <c r="M6" s="4"/>
      <c r="N6" s="3"/>
      <c r="S6">
        <v>32</v>
      </c>
      <c r="T6">
        <v>2.78</v>
      </c>
      <c r="U6" s="3">
        <v>2.06</v>
      </c>
      <c r="V6">
        <v>29</v>
      </c>
      <c r="W6">
        <v>4.93</v>
      </c>
      <c r="X6" s="3">
        <v>2.89</v>
      </c>
      <c r="Y6">
        <f>T6-N6</f>
        <v>2.78</v>
      </c>
      <c r="Z6">
        <f>IF(ISBLANK(M6), U6, SQRT(U6 ^ 2 / S6 + O6 ^ 2 / M6))</f>
        <v>2.06</v>
      </c>
      <c r="AA6">
        <f>W6 - Q6</f>
        <v>4.93</v>
      </c>
      <c r="AB6">
        <f>IF(ISBLANK(M6), X6, SQRT(X6 ^ 2 / V6 + R6 ^ 2 / P6))</f>
        <v>2.89</v>
      </c>
      <c r="AC6" s="3"/>
      <c r="AD6" s="3"/>
      <c r="AE6" s="3"/>
      <c r="AF6" s="3"/>
      <c r="AG6" s="3" t="b">
        <v>0</v>
      </c>
      <c r="AI6" s="18" t="str">
        <f>IF(ISBLANK(N6), "", SQRT(((M6 - 1) * O6 ^ 2 + (P6 - 1) * R6 ^ 2) / (M6 + P6 - 2)))</f>
        <v/>
      </c>
      <c r="AJ6" t="str">
        <f>IF(ISBLANK(N6), "", 1 - 3 / (4 * (M6 + P6 - 2) - 1))</f>
        <v/>
      </c>
      <c r="AK6" t="str">
        <f>IF(ISBLANK(N6), "", AJ6 * (Y6 - AA6) / AI6)</f>
        <v/>
      </c>
      <c r="AL6" t="str">
        <f t="shared" si="1"/>
        <v/>
      </c>
      <c r="AM6" t="str">
        <f>IF(ISBLANK(N6), "", 2 * AJ6 ^ 2 * (1 - 0.2) * (M6 + P6) / (M6 * P6) * (M6 + P6 - 2) / (M6 + P6 - 4) * (1 + AK6 ^ 2 / (2 * (1 - 0.2) * (M6 + P6) / (M6 * P6))) - AK6 ^ 2)</f>
        <v/>
      </c>
      <c r="AN6" t="str">
        <f>IF(ISBLANK(N6), "", 2 * AJ6 ^ 2 * (1 - 0.4) * (M6 + P6) / (M6 * P6) * (M6 + P6 - 2) / (M6 + P6 - 4) * (1 + AK6 ^ 2 / (2 * (1 - 0.4) * (M6 + P6) / (M6 * P6))) - AK6 ^ 2)</f>
        <v/>
      </c>
      <c r="AO6" t="str">
        <f t="shared" si="2"/>
        <v/>
      </c>
      <c r="AP6" t="str">
        <f>IF(ISBLANK(N6), "", 2 * AJ6 ^ 2 * (1 - 0.6) * (M6 + P6) / (M6 * P6) * (M6 + P6 - 2) / (M6 + P6 - 4) * (1 + AK6 ^ 2 / (2 * (1 - 0.6) * (M6 + P6) / (M6 * P6))) - AK6 ^ 2)</f>
        <v/>
      </c>
      <c r="AQ6" t="str">
        <f>IF(ISBLANK(N6), "", 2 * AJ6 ^ 2 * (1 - 0.8) * (M6 + P6) / (M6 * P6) * (M6 + P6 - 2) / (M6 + P6 - 4) * (1 + AK6 ^ 2 / (2 * (1 - 0.8) * (M6 + P6) / (M6 * P6))) - AK6 ^ 2)</f>
        <v/>
      </c>
      <c r="AR6" t="str">
        <f t="shared" si="0"/>
        <v/>
      </c>
    </row>
    <row r="7" spans="1:52">
      <c r="A7" t="s">
        <v>181</v>
      </c>
      <c r="B7" s="5" t="s">
        <v>406</v>
      </c>
      <c r="C7">
        <v>9</v>
      </c>
      <c r="D7" t="s">
        <v>22</v>
      </c>
      <c r="E7" t="s">
        <v>404</v>
      </c>
      <c r="F7" t="s">
        <v>405</v>
      </c>
      <c r="G7">
        <v>1</v>
      </c>
      <c r="H7" t="s">
        <v>428</v>
      </c>
      <c r="I7" t="s">
        <v>39</v>
      </c>
      <c r="J7" t="s">
        <v>23</v>
      </c>
      <c r="K7" t="s">
        <v>408</v>
      </c>
      <c r="L7">
        <v>0</v>
      </c>
      <c r="M7" s="4"/>
      <c r="N7" s="3"/>
      <c r="S7">
        <v>32</v>
      </c>
      <c r="T7">
        <v>4.78</v>
      </c>
      <c r="U7" s="3">
        <v>2.4500000000000002</v>
      </c>
      <c r="V7">
        <v>29</v>
      </c>
      <c r="W7">
        <v>5.79</v>
      </c>
      <c r="X7" s="3">
        <v>2.6</v>
      </c>
      <c r="Y7">
        <f>T7-N7</f>
        <v>4.78</v>
      </c>
      <c r="Z7">
        <f>IF(ISBLANK(M7), U7, SQRT(U7 ^ 2 / S7 + O7 ^ 2 / M7))</f>
        <v>2.4500000000000002</v>
      </c>
      <c r="AA7">
        <f>W7 - Q7</f>
        <v>5.79</v>
      </c>
      <c r="AB7">
        <f>IF(ISBLANK(M7), X7, SQRT(X7 ^ 2 / V7 + R7 ^ 2 / P7))</f>
        <v>2.6</v>
      </c>
      <c r="AC7" s="3"/>
      <c r="AD7" s="3"/>
      <c r="AE7" s="3"/>
      <c r="AF7" s="3"/>
      <c r="AG7" s="3" t="b">
        <v>0</v>
      </c>
      <c r="AI7" s="18" t="str">
        <f>IF(ISBLANK(N7), "", SQRT(((M7 - 1) * O7 ^ 2 + (P7 - 1) * R7 ^ 2) / (M7 + P7 - 2)))</f>
        <v/>
      </c>
      <c r="AJ7" t="str">
        <f>IF(ISBLANK(N7), "", 1 - 3 / (4 * (M7 + P7 - 2) - 1))</f>
        <v/>
      </c>
      <c r="AK7" t="str">
        <f>IF(ISBLANK(N7), "", AJ7 * (Y7 - AA7) / AI7)</f>
        <v/>
      </c>
      <c r="AL7" t="str">
        <f t="shared" si="1"/>
        <v/>
      </c>
      <c r="AM7" t="str">
        <f>IF(ISBLANK(N7), "", 2 * AJ7 ^ 2 * (1 - 0.2) * (M7 + P7) / (M7 * P7) * (M7 + P7 - 2) / (M7 + P7 - 4) * (1 + AK7 ^ 2 / (2 * (1 - 0.2) * (M7 + P7) / (M7 * P7))) - AK7 ^ 2)</f>
        <v/>
      </c>
      <c r="AN7" t="str">
        <f>IF(ISBLANK(N7), "", 2 * AJ7 ^ 2 * (1 - 0.4) * (M7 + P7) / (M7 * P7) * (M7 + P7 - 2) / (M7 + P7 - 4) * (1 + AK7 ^ 2 / (2 * (1 - 0.4) * (M7 + P7) / (M7 * P7))) - AK7 ^ 2)</f>
        <v/>
      </c>
      <c r="AO7" t="str">
        <f t="shared" si="2"/>
        <v/>
      </c>
      <c r="AP7" t="str">
        <f>IF(ISBLANK(N7), "", 2 * AJ7 ^ 2 * (1 - 0.6) * (M7 + P7) / (M7 * P7) * (M7 + P7 - 2) / (M7 + P7 - 4) * (1 + AK7 ^ 2 / (2 * (1 - 0.6) * (M7 + P7) / (M7 * P7))) - AK7 ^ 2)</f>
        <v/>
      </c>
      <c r="AQ7" t="str">
        <f>IF(ISBLANK(N7), "", 2 * AJ7 ^ 2 * (1 - 0.8) * (M7 + P7) / (M7 * P7) * (M7 + P7 - 2) / (M7 + P7 - 4) * (1 + AK7 ^ 2 / (2 * (1 - 0.8) * (M7 + P7) / (M7 * P7))) - AK7 ^ 2)</f>
        <v/>
      </c>
      <c r="AR7" t="str">
        <f t="shared" si="0"/>
        <v/>
      </c>
    </row>
    <row r="8" spans="1:52">
      <c r="A8" t="s">
        <v>21</v>
      </c>
      <c r="B8" s="5" t="s">
        <v>431</v>
      </c>
      <c r="C8">
        <v>10</v>
      </c>
      <c r="D8" t="s">
        <v>22</v>
      </c>
      <c r="E8" t="s">
        <v>404</v>
      </c>
      <c r="F8" t="s">
        <v>405</v>
      </c>
      <c r="G8">
        <v>1</v>
      </c>
      <c r="H8" t="s">
        <v>427</v>
      </c>
      <c r="I8" t="s">
        <v>23</v>
      </c>
      <c r="J8" t="s">
        <v>23</v>
      </c>
      <c r="L8">
        <v>1</v>
      </c>
      <c r="M8" s="4">
        <v>68</v>
      </c>
      <c r="N8" s="3">
        <v>5.2</v>
      </c>
      <c r="O8">
        <v>3.8</v>
      </c>
      <c r="P8" s="4">
        <v>68</v>
      </c>
      <c r="Q8">
        <v>6.4</v>
      </c>
      <c r="R8">
        <v>3.7</v>
      </c>
      <c r="S8">
        <v>64</v>
      </c>
      <c r="T8">
        <v>3.39</v>
      </c>
      <c r="U8" s="3">
        <v>7.68</v>
      </c>
      <c r="V8">
        <v>64</v>
      </c>
      <c r="W8">
        <v>3.88</v>
      </c>
      <c r="X8" s="3">
        <v>8.15</v>
      </c>
      <c r="Y8">
        <f>T8-N8</f>
        <v>-1.81</v>
      </c>
      <c r="Z8">
        <f>IF(ISBLANK(M8), U8, SQRT(U8 ^ 2 / S8 + O8 ^ 2 / M8))</f>
        <v>1.0648722651926241</v>
      </c>
      <c r="AA8">
        <f>W8 - Q8</f>
        <v>-2.5200000000000005</v>
      </c>
      <c r="AB8">
        <f>IF(ISBLANK(M8), X8, SQRT(X8 ^ 2 / V8 + R8 ^ 2 / P8))</f>
        <v>1.1131824162785562</v>
      </c>
      <c r="AC8" s="3"/>
      <c r="AD8" s="3"/>
      <c r="AE8" s="3"/>
      <c r="AF8" s="3"/>
      <c r="AG8" s="3" t="b">
        <v>1</v>
      </c>
      <c r="AI8" s="18">
        <f>IF(ISBLANK(N8), "", SQRT(((M8 - 1) * O8 ^ 2 + (P8 - 1) * R8 ^ 2) / (M8 + P8 - 2)))</f>
        <v>3.7503333185198353</v>
      </c>
      <c r="AJ8">
        <f>IF(ISBLANK(N8), "", 1 - 3 / (4 * (M8 + P8 - 2) - 1))</f>
        <v>0.99439252336448603</v>
      </c>
      <c r="AK8">
        <f>IF(ISBLANK(N8), "", AJ8 * (Y8 - AA8) / AI8)</f>
        <v>0.18825491806350531</v>
      </c>
      <c r="AL8">
        <f t="shared" si="1"/>
        <v>5.9181594622430521E-2</v>
      </c>
      <c r="AM8">
        <f>IF(ISBLANK(N8), "", 2 * AJ8 ^ 2 * (1 - 0.2) * (M8 + P8) / (M8 * P8) * (M8 + P8 - 2) / (M8 + P8 - 4) * (1 + AK8 ^ 2 / (2 * (1 - 0.2) * (M8 + P8) / (M8 * P8))) - AK8 ^ 2)</f>
        <v>4.7372199815825571E-2</v>
      </c>
      <c r="AN8">
        <f>IF(ISBLANK(N8), "", 2 * AJ8 ^ 2 * (1 - 0.4) * (M8 + P8) / (M8 * P8) * (M8 + P8 - 2) / (M8 + P8 - 4) * (1 + AK8 ^ 2 / (2 * (1 - 0.4) * (M8 + P8) / (M8 * P8))) - AK8 ^ 2)</f>
        <v>3.556280500922062E-2</v>
      </c>
      <c r="AO8">
        <f t="shared" si="2"/>
        <v>2.9658107605918159E-2</v>
      </c>
      <c r="AP8">
        <f>IF(ISBLANK(N8), "", 2 * AJ8 ^ 2 * (1 - 0.6) * (M8 + P8) / (M8 * P8) * (M8 + P8 - 2) / (M8 + P8 - 4) * (1 + AK8 ^ 2 / (2 * (1 - 0.6) * (M8 + P8) / (M8 * P8))) - AK8 ^ 2)</f>
        <v>2.3753410202615684E-2</v>
      </c>
      <c r="AQ8">
        <f>IF(ISBLANK(N8), "", 2 * AJ8 ^ 2 * (1 - 0.8) * (M8 + P8) / (M8 * P8) * (M8 + P8 - 2) / (M8 + P8 - 4) * (1 + AK8 ^ 2 / (2 * (1 - 0.8) * (M8 + P8) / (M8 * P8))) - AK8 ^ 2)</f>
        <v>1.1944015396010747E-2</v>
      </c>
      <c r="AR8">
        <f t="shared" si="0"/>
        <v>7.2509032973606252E-4</v>
      </c>
    </row>
    <row r="9" spans="1:52">
      <c r="A9" t="s">
        <v>21</v>
      </c>
      <c r="B9" s="5" t="s">
        <v>431</v>
      </c>
      <c r="C9">
        <v>10</v>
      </c>
      <c r="D9" t="s">
        <v>22</v>
      </c>
      <c r="E9" t="s">
        <v>404</v>
      </c>
      <c r="F9" t="s">
        <v>405</v>
      </c>
      <c r="G9">
        <v>1</v>
      </c>
      <c r="H9" t="s">
        <v>427</v>
      </c>
      <c r="I9" t="s">
        <v>23</v>
      </c>
      <c r="J9" t="s">
        <v>23</v>
      </c>
      <c r="L9">
        <v>3</v>
      </c>
      <c r="M9" s="4">
        <v>68</v>
      </c>
      <c r="N9" s="3">
        <v>5.2</v>
      </c>
      <c r="O9">
        <v>3.8</v>
      </c>
      <c r="P9" s="4">
        <v>68</v>
      </c>
      <c r="Q9">
        <v>6.4</v>
      </c>
      <c r="R9">
        <v>3.7</v>
      </c>
      <c r="S9">
        <v>56</v>
      </c>
      <c r="T9">
        <v>1.91</v>
      </c>
      <c r="U9" s="3">
        <v>6.62</v>
      </c>
      <c r="V9">
        <v>60</v>
      </c>
      <c r="W9">
        <v>2.88</v>
      </c>
      <c r="X9" s="3">
        <v>7.16</v>
      </c>
      <c r="Y9">
        <f>T9-N9</f>
        <v>-3.29</v>
      </c>
      <c r="Z9">
        <f>IF(ISBLANK(M9), U9, SQRT(U9 ^ 2 / S9 + O9 ^ 2 / M9))</f>
        <v>0.99746253694313847</v>
      </c>
      <c r="AA9">
        <f>W9 - Q9</f>
        <v>-3.5200000000000005</v>
      </c>
      <c r="AB9">
        <f>IF(ISBLANK(M9), X9, SQRT(X9 ^ 2 / V9 + R9 ^ 2 / P9))</f>
        <v>1.0274970540485415</v>
      </c>
      <c r="AC9" s="3"/>
      <c r="AD9" s="3"/>
      <c r="AE9" s="3"/>
      <c r="AF9" s="3"/>
      <c r="AG9" s="3" t="b">
        <v>1</v>
      </c>
      <c r="AI9" s="18">
        <f>IF(ISBLANK(N9), "", SQRT(((M9 - 1) * O9 ^ 2 + (P9 - 1) * R9 ^ 2) / (M9 + P9 - 2)))</f>
        <v>3.7503333185198353</v>
      </c>
      <c r="AJ9">
        <f>IF(ISBLANK(N9), "", 1 - 3 / (4 * (M9 + P9 - 2) - 1))</f>
        <v>0.99439252336448603</v>
      </c>
      <c r="AK9">
        <f>IF(ISBLANK(N9), "", AJ9 * (Y9 - AA9) / AI9)</f>
        <v>6.0983987541698974E-2</v>
      </c>
      <c r="AL9">
        <f t="shared" si="1"/>
        <v>5.906110104984591E-2</v>
      </c>
      <c r="AM9">
        <f>IF(ISBLANK(N9), "", 2 * AJ9 ^ 2 * (1 - 0.2) * (M9 + P9) / (M9 * P9) * (M9 + P9 - 2) / (M9 + P9 - 4) * (1 + AK9 ^ 2 / (2 * (1 - 0.2) * (M9 + P9) / (M9 * P9))) - AK9 ^ 2)</f>
        <v>4.7251706243240973E-2</v>
      </c>
      <c r="AN9">
        <f>IF(ISBLANK(N9), "", 2 * AJ9 ^ 2 * (1 - 0.4) * (M9 + P9) / (M9 * P9) * (M9 + P9 - 2) / (M9 + P9 - 4) * (1 + AK9 ^ 2 / (2 * (1 - 0.4) * (M9 + P9) / (M9 * P9))) - AK9 ^ 2)</f>
        <v>3.5442311436636023E-2</v>
      </c>
      <c r="AO9">
        <f t="shared" si="2"/>
        <v>2.9537614033333558E-2</v>
      </c>
      <c r="AP9">
        <f>IF(ISBLANK(N9), "", 2 * AJ9 ^ 2 * (1 - 0.6) * (M9 + P9) / (M9 * P9) * (M9 + P9 - 2) / (M9 + P9 - 4) * (1 + AK9 ^ 2 / (2 * (1 - 0.6) * (M9 + P9) / (M9 * P9))) - AK9 ^ 2)</f>
        <v>2.3632916630031087E-2</v>
      </c>
      <c r="AQ9">
        <f>IF(ISBLANK(N9), "", 2 * AJ9 ^ 2 * (1 - 0.8) * (M9 + P9) / (M9 * P9) * (M9 + P9 - 2) / (M9 + P9 - 4) * (1 + AK9 ^ 2 / (2 * (1 - 0.8) * (M9 + P9) / (M9 * P9))) - AK9 ^ 2)</f>
        <v>1.1823521823426142E-2</v>
      </c>
      <c r="AR9">
        <f t="shared" si="0"/>
        <v>6.0459675715144852E-4</v>
      </c>
    </row>
    <row r="10" spans="1:52">
      <c r="A10" t="s">
        <v>21</v>
      </c>
      <c r="B10" s="5" t="s">
        <v>431</v>
      </c>
      <c r="C10">
        <v>10</v>
      </c>
      <c r="D10" t="s">
        <v>22</v>
      </c>
      <c r="E10" t="s">
        <v>404</v>
      </c>
      <c r="F10" t="s">
        <v>405</v>
      </c>
      <c r="G10">
        <v>1</v>
      </c>
      <c r="H10" t="s">
        <v>427</v>
      </c>
      <c r="I10" t="s">
        <v>23</v>
      </c>
      <c r="J10" t="s">
        <v>23</v>
      </c>
      <c r="L10">
        <v>6</v>
      </c>
      <c r="M10" s="4">
        <v>68</v>
      </c>
      <c r="N10" s="3">
        <v>5.2</v>
      </c>
      <c r="O10">
        <v>3.8</v>
      </c>
      <c r="P10" s="4">
        <v>68</v>
      </c>
      <c r="Q10">
        <v>6.4</v>
      </c>
      <c r="R10">
        <v>3.7</v>
      </c>
      <c r="S10">
        <v>61</v>
      </c>
      <c r="T10">
        <v>3.4</v>
      </c>
      <c r="U10" s="3">
        <v>6.94</v>
      </c>
      <c r="V10">
        <v>63</v>
      </c>
      <c r="W10">
        <v>4.22</v>
      </c>
      <c r="X10" s="3">
        <v>7.45</v>
      </c>
      <c r="Y10">
        <f>T10-N10</f>
        <v>-1.8000000000000003</v>
      </c>
      <c r="Z10">
        <f>IF(ISBLANK(M10), U10, SQRT(U10 ^ 2 / S10 + O10 ^ 2 / M10))</f>
        <v>1.000959616713494</v>
      </c>
      <c r="AA10">
        <f>W10 - Q10</f>
        <v>-2.1800000000000006</v>
      </c>
      <c r="AB10">
        <f>IF(ISBLANK(M10), X10, SQRT(X10 ^ 2 / V10 + R10 ^ 2 / P10))</f>
        <v>1.040343978164832</v>
      </c>
      <c r="AC10" s="3"/>
      <c r="AD10" s="3"/>
      <c r="AE10" s="3"/>
      <c r="AF10" s="3"/>
      <c r="AG10" s="3" t="b">
        <v>1</v>
      </c>
      <c r="AI10" s="18">
        <f>IF(ISBLANK(N10), "", SQRT(((M10 - 1) * O10 ^ 2 + (P10 - 1) * R10 ^ 2) / (M10 + P10 - 2)))</f>
        <v>3.7503333185198353</v>
      </c>
      <c r="AJ10">
        <f>IF(ISBLANK(N10), "", 1 - 3 / (4 * (M10 + P10 - 2) - 1))</f>
        <v>0.99439252336448603</v>
      </c>
      <c r="AK10">
        <f>IF(ISBLANK(N10), "", AJ10 * (Y10 - AA10) / AI10)</f>
        <v>0.10075615332976343</v>
      </c>
      <c r="AL10">
        <f t="shared" si="1"/>
        <v>5.9085536249073506E-2</v>
      </c>
      <c r="AM10">
        <f>IF(ISBLANK(N10), "", 2 * AJ10 ^ 2 * (1 - 0.2) * (M10 + P10) / (M10 * P10) * (M10 + P10 - 2) / (M10 + P10 - 4) * (1 + AK10 ^ 2 / (2 * (1 - 0.2) * (M10 + P10) / (M10 * P10))) - AK10 ^ 2)</f>
        <v>4.7276141442468569E-2</v>
      </c>
      <c r="AN10">
        <f>IF(ISBLANK(N10), "", 2 * AJ10 ^ 2 * (1 - 0.4) * (M10 + P10) / (M10 * P10) * (M10 + P10 - 2) / (M10 + P10 - 4) * (1 + AK10 ^ 2 / (2 * (1 - 0.4) * (M10 + P10) / (M10 * P10))) - AK10 ^ 2)</f>
        <v>3.5466746635863619E-2</v>
      </c>
      <c r="AO10">
        <f t="shared" si="2"/>
        <v>2.9562049232561154E-2</v>
      </c>
      <c r="AP10">
        <f>IF(ISBLANK(N10), "", 2 * AJ10 ^ 2 * (1 - 0.6) * (M10 + P10) / (M10 * P10) * (M10 + P10 - 2) / (M10 + P10 - 4) * (1 + AK10 ^ 2 / (2 * (1 - 0.6) * (M10 + P10) / (M10 * P10))) - AK10 ^ 2)</f>
        <v>2.3657351829258686E-2</v>
      </c>
      <c r="AQ10">
        <f>IF(ISBLANK(N10), "", 2 * AJ10 ^ 2 * (1 - 0.8) * (M10 + P10) / (M10 * P10) * (M10 + P10 - 2) / (M10 + P10 - 4) * (1 + AK10 ^ 2 / (2 * (1 - 0.8) * (M10 + P10) / (M10 * P10))) - AK10 ^ 2)</f>
        <v>1.1847957022653736E-2</v>
      </c>
      <c r="AR10">
        <f t="shared" si="0"/>
        <v>6.2903195637904578E-4</v>
      </c>
    </row>
    <row r="11" spans="1:52">
      <c r="A11" t="s">
        <v>69</v>
      </c>
      <c r="C11">
        <v>11</v>
      </c>
      <c r="D11" t="s">
        <v>22</v>
      </c>
      <c r="E11" t="s">
        <v>404</v>
      </c>
      <c r="F11" t="s">
        <v>405</v>
      </c>
      <c r="G11">
        <v>1</v>
      </c>
      <c r="H11" t="s">
        <v>428</v>
      </c>
      <c r="I11" t="s">
        <v>23</v>
      </c>
      <c r="J11" t="s">
        <v>23</v>
      </c>
      <c r="L11">
        <v>0</v>
      </c>
      <c r="M11">
        <v>94</v>
      </c>
      <c r="N11">
        <v>2.7</v>
      </c>
      <c r="O11">
        <v>3.27</v>
      </c>
      <c r="P11">
        <v>154</v>
      </c>
      <c r="Q11">
        <v>2.98</v>
      </c>
      <c r="R11">
        <v>3.48</v>
      </c>
      <c r="S11">
        <v>94</v>
      </c>
      <c r="T11">
        <v>2.7</v>
      </c>
      <c r="U11" s="3">
        <v>3.27</v>
      </c>
      <c r="V11">
        <v>154</v>
      </c>
      <c r="W11">
        <v>2.64</v>
      </c>
      <c r="X11" s="3">
        <v>3.54</v>
      </c>
      <c r="Y11">
        <f>T11-N11</f>
        <v>0</v>
      </c>
      <c r="Z11">
        <f>IF(ISBLANK(M11), U11, SQRT(U11 ^ 2 / S11 + O11 ^ 2 / M11))</f>
        <v>0.47697852219811521</v>
      </c>
      <c r="AA11">
        <f>W11 - Q11</f>
        <v>-0.33999999999999986</v>
      </c>
      <c r="AB11">
        <f>IF(ISBLANK(M11), X11, SQRT(X11 ^ 2 / V11 + R11 ^ 2 / P11))</f>
        <v>0.40001623343682813</v>
      </c>
      <c r="AC11" s="3"/>
      <c r="AD11" s="3"/>
      <c r="AE11" s="3"/>
      <c r="AF11" s="3"/>
      <c r="AG11" s="3" t="b">
        <v>1</v>
      </c>
      <c r="AI11" s="18">
        <f>IF(ISBLANK(N11), "", SQRT(((M11 - 1) * O11 ^ 2 + (P11 - 1) * R11 ^ 2) / (M11 + P11 - 2)))</f>
        <v>3.4021340146529409</v>
      </c>
      <c r="AJ11">
        <f>IF(ISBLANK(N11), "", 1 - 3 / (4 * (M11 + P11 - 2) - 1))</f>
        <v>0.99694811800610372</v>
      </c>
      <c r="AK11">
        <f>IF(ISBLANK(N11), "", AJ11 * (Y11 - AA11) / AI11)</f>
        <v>9.9632277465311267E-2</v>
      </c>
      <c r="AL11">
        <f t="shared" si="1"/>
        <v>3.4354301020372138E-2</v>
      </c>
      <c r="AM11">
        <f>IF(ISBLANK(N11), "", 2 * AJ11 ^ 2 * (1 - 0.2) * (M11 + P11) / (M11 * P11) * (M11 + P11 - 2) / (M11 + P11 - 4) * (1 + AK11 ^ 2 / (2 * (1 - 0.2) * (M11 + P11) / (M11 * P11))) - AK11 ^ 2)</f>
        <v>2.7487515318073405E-2</v>
      </c>
      <c r="AN11">
        <f>IF(ISBLANK(N11), "", 2 * AJ11 ^ 2 * (1 - 0.4) * (M11 + P11) / (M11 * P11) * (M11 + P11 - 2) / (M11 + P11 - 4) * (1 + AK11 ^ 2 / (2 * (1 - 0.4) * (M11 + P11) / (M11 * P11))) - AK11 ^ 2)</f>
        <v>2.0620729615774672E-2</v>
      </c>
      <c r="AO11">
        <f t="shared" si="2"/>
        <v>1.7187336764625319E-2</v>
      </c>
      <c r="AP11">
        <f>IF(ISBLANK(N11), "", 2 * AJ11 ^ 2 * (1 - 0.6) * (M11 + P11) / (M11 * P11) * (M11 + P11 - 2) / (M11 + P11 - 4) * (1 + AK11 ^ 2 / (2 * (1 - 0.6) * (M11 + P11) / (M11 * P11))) - AK11 ^ 2)</f>
        <v>1.3753943913475951E-2</v>
      </c>
      <c r="AQ11">
        <f>IF(ISBLANK(N11), "", 2 * AJ11 ^ 2 * (1 - 0.8) * (M11 + P11) / (M11 * P11) * (M11 + P11 - 2) / (M11 + P11 - 4) * (1 + AK11 ^ 2 / (2 * (1 - 0.8) * (M11 + P11) / (M11 * P11))) - AK11 ^ 2)</f>
        <v>6.8871582111772207E-3</v>
      </c>
      <c r="AR11">
        <f t="shared" si="0"/>
        <v>3.6371179399343097E-4</v>
      </c>
    </row>
    <row r="12" spans="1:52">
      <c r="A12" t="s">
        <v>196</v>
      </c>
      <c r="B12" t="s">
        <v>432</v>
      </c>
      <c r="C12">
        <v>14</v>
      </c>
      <c r="D12" t="s">
        <v>22</v>
      </c>
      <c r="E12" t="s">
        <v>404</v>
      </c>
      <c r="F12" t="s">
        <v>356</v>
      </c>
      <c r="G12">
        <v>0</v>
      </c>
      <c r="H12" t="s">
        <v>428</v>
      </c>
      <c r="I12" t="s">
        <v>23</v>
      </c>
      <c r="J12" t="s">
        <v>23</v>
      </c>
      <c r="K12" t="s">
        <v>433</v>
      </c>
      <c r="L12">
        <v>12</v>
      </c>
      <c r="M12">
        <v>74</v>
      </c>
      <c r="P12">
        <v>79</v>
      </c>
      <c r="S12">
        <v>74</v>
      </c>
      <c r="V12">
        <v>79</v>
      </c>
      <c r="Y12">
        <f>T12-N12</f>
        <v>0</v>
      </c>
      <c r="Z12">
        <f>IF(ISBLANK(M12), U12, SQRT(U12 ^ 2 / S12 + O12 ^ 2 / M12))</f>
        <v>0</v>
      </c>
      <c r="AA12">
        <f>W12 - Q12</f>
        <v>0</v>
      </c>
      <c r="AB12">
        <f>IF(ISBLANK(M12), X12, SQRT(X12 ^ 2 / V12 + R12 ^ 2 / P12))</f>
        <v>0</v>
      </c>
      <c r="AC12">
        <v>-0.14000000000000001</v>
      </c>
      <c r="AD12">
        <v>2.6235793649196478E-2</v>
      </c>
      <c r="AG12" t="b">
        <v>1</v>
      </c>
      <c r="AI12" s="18" t="str">
        <f>IF(ISBLANK(N12), "", SQRT(((M12 - 1) * O12 ^ 2 + (P12 - 1) * R12 ^ 2) / (M12 + P12 - 2)))</f>
        <v/>
      </c>
      <c r="AJ12" t="str">
        <f>IF(ISBLANK(N12), "", 1 - 3 / (4 * (M12 + P12 - 2) - 1))</f>
        <v/>
      </c>
      <c r="AK12" t="str">
        <f>IF(ISBLANK(N12), "", AJ12 * (Y12 - AA12) / AI12)</f>
        <v/>
      </c>
      <c r="AL12" t="str">
        <f t="shared" si="1"/>
        <v/>
      </c>
      <c r="AM12" t="str">
        <f>IF(ISBLANK(N12), "", 2 * AJ12 ^ 2 * (1 - 0.2) * (M12 + P12) / (M12 * P12) * (M12 + P12 - 2) / (M12 + P12 - 4) * (1 + AK12 ^ 2 / (2 * (1 - 0.2) * (M12 + P12) / (M12 * P12))) - AK12 ^ 2)</f>
        <v/>
      </c>
      <c r="AN12" t="str">
        <f>IF(ISBLANK(N12), "", 2 * AJ12 ^ 2 * (1 - 0.4) * (M12 + P12) / (M12 * P12) * (M12 + P12 - 2) / (M12 + P12 - 4) * (1 + AK12 ^ 2 / (2 * (1 - 0.4) * (M12 + P12) / (M12 * P12))) - AK12 ^ 2)</f>
        <v/>
      </c>
      <c r="AO12" t="str">
        <f t="shared" si="2"/>
        <v/>
      </c>
      <c r="AP12" t="str">
        <f>IF(ISBLANK(N12), "", 2 * AJ12 ^ 2 * (1 - 0.6) * (M12 + P12) / (M12 * P12) * (M12 + P12 - 2) / (M12 + P12 - 4) * (1 + AK12 ^ 2 / (2 * (1 - 0.6) * (M12 + P12) / (M12 * P12))) - AK12 ^ 2)</f>
        <v/>
      </c>
      <c r="AQ12" t="str">
        <f>IF(ISBLANK(N12), "", 2 * AJ12 ^ 2 * (1 - 0.8) * (M12 + P12) / (M12 * P12) * (M12 + P12 - 2) / (M12 + P12 - 4) * (1 + AK12 ^ 2 / (2 * (1 - 0.8) * (M12 + P12) / (M12 * P12))) - AK12 ^ 2)</f>
        <v/>
      </c>
      <c r="AR12" t="str">
        <f t="shared" si="0"/>
        <v/>
      </c>
      <c r="AS12" s="2"/>
      <c r="AT12" s="2"/>
      <c r="AX12"/>
      <c r="AZ12" s="2"/>
    </row>
    <row r="13" spans="1:52">
      <c r="A13" t="s">
        <v>196</v>
      </c>
      <c r="B13" t="s">
        <v>432</v>
      </c>
      <c r="C13">
        <v>15</v>
      </c>
      <c r="D13" t="s">
        <v>22</v>
      </c>
      <c r="E13" t="s">
        <v>404</v>
      </c>
      <c r="F13" t="s">
        <v>356</v>
      </c>
      <c r="G13">
        <v>1</v>
      </c>
      <c r="H13" t="s">
        <v>428</v>
      </c>
      <c r="I13" t="s">
        <v>23</v>
      </c>
      <c r="J13" t="s">
        <v>23</v>
      </c>
      <c r="K13" t="s">
        <v>434</v>
      </c>
      <c r="L13">
        <v>12</v>
      </c>
      <c r="M13">
        <v>97</v>
      </c>
      <c r="P13">
        <v>96</v>
      </c>
      <c r="S13">
        <v>97</v>
      </c>
      <c r="V13">
        <v>96</v>
      </c>
      <c r="Y13">
        <f>T13-N13</f>
        <v>0</v>
      </c>
      <c r="Z13">
        <f>IF(ISBLANK(M13), U13, SQRT(U13 ^ 2 / S13 + O13 ^ 2 / M13))</f>
        <v>0</v>
      </c>
      <c r="AA13">
        <f>W13 - Q13</f>
        <v>0</v>
      </c>
      <c r="AB13">
        <f>IF(ISBLANK(M13), X13, SQRT(X13 ^ 2 / V13 + R13 ^ 2 / P13))</f>
        <v>0</v>
      </c>
      <c r="AC13">
        <v>-0.14000000000000001</v>
      </c>
      <c r="AD13" s="12">
        <v>2.0776722219254667E-2</v>
      </c>
      <c r="AE13" s="12"/>
      <c r="AF13" s="12"/>
      <c r="AG13" t="b">
        <v>1</v>
      </c>
      <c r="AI13" s="18" t="str">
        <f>IF(ISBLANK(N13), "", SQRT(((M13 - 1) * O13 ^ 2 + (P13 - 1) * R13 ^ 2) / (M13 + P13 - 2)))</f>
        <v/>
      </c>
      <c r="AJ13" t="str">
        <f>IF(ISBLANK(N13), "", 1 - 3 / (4 * (M13 + P13 - 2) - 1))</f>
        <v/>
      </c>
      <c r="AK13" t="str">
        <f>IF(ISBLANK(N13), "", AJ13 * (Y13 - AA13) / AI13)</f>
        <v/>
      </c>
      <c r="AL13" t="str">
        <f t="shared" si="1"/>
        <v/>
      </c>
      <c r="AM13" t="str">
        <f>IF(ISBLANK(N13), "", 2 * AJ13 ^ 2 * (1 - 0.2) * (M13 + P13) / (M13 * P13) * (M13 + P13 - 2) / (M13 + P13 - 4) * (1 + AK13 ^ 2 / (2 * (1 - 0.2) * (M13 + P13) / (M13 * P13))) - AK13 ^ 2)</f>
        <v/>
      </c>
      <c r="AN13" t="str">
        <f>IF(ISBLANK(N13), "", 2 * AJ13 ^ 2 * (1 - 0.4) * (M13 + P13) / (M13 * P13) * (M13 + P13 - 2) / (M13 + P13 - 4) * (1 + AK13 ^ 2 / (2 * (1 - 0.4) * (M13 + P13) / (M13 * P13))) - AK13 ^ 2)</f>
        <v/>
      </c>
      <c r="AO13" t="str">
        <f t="shared" si="2"/>
        <v/>
      </c>
      <c r="AP13" t="str">
        <f>IF(ISBLANK(N13), "", 2 * AJ13 ^ 2 * (1 - 0.6) * (M13 + P13) / (M13 * P13) * (M13 + P13 - 2) / (M13 + P13 - 4) * (1 + AK13 ^ 2 / (2 * (1 - 0.6) * (M13 + P13) / (M13 * P13))) - AK13 ^ 2)</f>
        <v/>
      </c>
      <c r="AQ13" t="str">
        <f>IF(ISBLANK(N13), "", 2 * AJ13 ^ 2 * (1 - 0.8) * (M13 + P13) / (M13 * P13) * (M13 + P13 - 2) / (M13 + P13 - 4) * (1 + AK13 ^ 2 / (2 * (1 - 0.8) * (M13 + P13) / (M13 * P13))) - AK13 ^ 2)</f>
        <v/>
      </c>
      <c r="AR13" t="str">
        <f t="shared" si="0"/>
        <v/>
      </c>
      <c r="AS13" s="2"/>
      <c r="AT13" s="2"/>
      <c r="AX13"/>
      <c r="AZ13" s="2"/>
    </row>
    <row r="14" spans="1:52">
      <c r="A14" t="s">
        <v>45</v>
      </c>
      <c r="C14">
        <v>21</v>
      </c>
      <c r="D14" t="s">
        <v>22</v>
      </c>
      <c r="E14" t="s">
        <v>404</v>
      </c>
      <c r="F14" t="s">
        <v>405</v>
      </c>
      <c r="G14">
        <v>0.5</v>
      </c>
      <c r="H14" t="s">
        <v>427</v>
      </c>
      <c r="I14" t="s">
        <v>46</v>
      </c>
      <c r="J14" t="s">
        <v>23</v>
      </c>
      <c r="L14">
        <v>0</v>
      </c>
      <c r="M14" s="4">
        <v>118</v>
      </c>
      <c r="N14" s="3"/>
      <c r="P14">
        <v>118</v>
      </c>
      <c r="S14">
        <v>106</v>
      </c>
      <c r="V14">
        <v>104</v>
      </c>
      <c r="X14" s="3"/>
      <c r="Y14">
        <f>T14-N14</f>
        <v>0</v>
      </c>
      <c r="Z14">
        <f>IF(ISBLANK(M14), U14, SQRT(U14 ^ 2 / S14 + O14 ^ 2 / M14))</f>
        <v>0</v>
      </c>
      <c r="AA14">
        <f>W14 - Q14</f>
        <v>0</v>
      </c>
      <c r="AB14">
        <f>IF(ISBLANK(M14), X14, SQRT(X14 ^ 2 / V14 + R14 ^ 2 / P14))</f>
        <v>0</v>
      </c>
      <c r="AC14" s="3">
        <v>8.2699330000000001E-2</v>
      </c>
      <c r="AD14" s="3">
        <v>5.9840989999999997E-3</v>
      </c>
      <c r="AE14" s="3">
        <v>0.15</v>
      </c>
      <c r="AF14" s="15">
        <v>0.14030612244897961</v>
      </c>
      <c r="AG14" s="3" t="b">
        <v>1</v>
      </c>
      <c r="AI14" s="18" t="str">
        <f>IF(ISBLANK(N14), "", SQRT(((M14 - 1) * O14 ^ 2 + (P14 - 1) * R14 ^ 2) / (M14 + P14 - 2)))</f>
        <v/>
      </c>
      <c r="AJ14" t="str">
        <f>IF(ISBLANK(N14), "", 1 - 3 / (4 * (M14 + P14 - 2) - 1))</f>
        <v/>
      </c>
      <c r="AK14" t="str">
        <f>IF(ISBLANK(N14), "", AJ14 * (Y14 - AA14) / AI14)</f>
        <v/>
      </c>
      <c r="AL14" t="str">
        <f t="shared" si="1"/>
        <v/>
      </c>
      <c r="AM14" t="str">
        <f>IF(ISBLANK(N14), "", 2 * AJ14 ^ 2 * (1 - 0.2) * (M14 + P14) / (M14 * P14) * (M14 + P14 - 2) / (M14 + P14 - 4) * (1 + AK14 ^ 2 / (2 * (1 - 0.2) * (M14 + P14) / (M14 * P14))) - AK14 ^ 2)</f>
        <v/>
      </c>
      <c r="AN14" t="str">
        <f>IF(ISBLANK(N14), "", 2 * AJ14 ^ 2 * (1 - 0.4) * (M14 + P14) / (M14 * P14) * (M14 + P14 - 2) / (M14 + P14 - 4) * (1 + AK14 ^ 2 / (2 * (1 - 0.4) * (M14 + P14) / (M14 * P14))) - AK14 ^ 2)</f>
        <v/>
      </c>
      <c r="AO14" t="str">
        <f t="shared" si="2"/>
        <v/>
      </c>
      <c r="AP14" t="str">
        <f>IF(ISBLANK(N14), "", 2 * AJ14 ^ 2 * (1 - 0.6) * (M14 + P14) / (M14 * P14) * (M14 + P14 - 2) / (M14 + P14 - 4) * (1 + AK14 ^ 2 / (2 * (1 - 0.6) * (M14 + P14) / (M14 * P14))) - AK14 ^ 2)</f>
        <v/>
      </c>
      <c r="AQ14" t="str">
        <f>IF(ISBLANK(N14), "", 2 * AJ14 ^ 2 * (1 - 0.8) * (M14 + P14) / (M14 * P14) * (M14 + P14 - 2) / (M14 + P14 - 4) * (1 + AK14 ^ 2 / (2 * (1 - 0.8) * (M14 + P14) / (M14 * P14))) - AK14 ^ 2)</f>
        <v/>
      </c>
      <c r="AR14" t="str">
        <f t="shared" si="0"/>
        <v/>
      </c>
    </row>
    <row r="15" spans="1:52">
      <c r="A15" t="s">
        <v>45</v>
      </c>
      <c r="C15">
        <v>21</v>
      </c>
      <c r="D15" t="s">
        <v>22</v>
      </c>
      <c r="E15" t="s">
        <v>404</v>
      </c>
      <c r="F15" t="s">
        <v>405</v>
      </c>
      <c r="G15">
        <v>0.5</v>
      </c>
      <c r="H15" t="s">
        <v>427</v>
      </c>
      <c r="I15" t="s">
        <v>46</v>
      </c>
      <c r="J15" t="s">
        <v>23</v>
      </c>
      <c r="L15">
        <v>1</v>
      </c>
      <c r="M15" s="4">
        <v>118</v>
      </c>
      <c r="N15" s="3"/>
      <c r="P15">
        <v>118</v>
      </c>
      <c r="S15">
        <v>94</v>
      </c>
      <c r="V15">
        <v>100</v>
      </c>
      <c r="X15" s="3"/>
      <c r="Y15">
        <f>T15-N15</f>
        <v>0</v>
      </c>
      <c r="Z15">
        <f>IF(ISBLANK(M15), U15, SQRT(U15 ^ 2 / S15 + O15 ^ 2 / M15))</f>
        <v>0</v>
      </c>
      <c r="AA15">
        <f>W15 - Q15</f>
        <v>0</v>
      </c>
      <c r="AB15">
        <f>IF(ISBLANK(M15), X15, SQRT(X15 ^ 2 / V15 + R15 ^ 2 / P15))</f>
        <v>0</v>
      </c>
      <c r="AC15" s="3">
        <v>-1.7918190000000001</v>
      </c>
      <c r="AD15" s="3">
        <v>1.265967E-2</v>
      </c>
      <c r="AE15" s="3">
        <v>-3.25</v>
      </c>
      <c r="AF15" s="15">
        <v>0.20408163265306117</v>
      </c>
      <c r="AG15" s="3" t="b">
        <v>1</v>
      </c>
      <c r="AI15" s="18" t="str">
        <f>IF(ISBLANK(N15), "", SQRT(((M15 - 1) * O15 ^ 2 + (P15 - 1) * R15 ^ 2) / (M15 + P15 - 2)))</f>
        <v/>
      </c>
      <c r="AJ15" t="str">
        <f>IF(ISBLANK(N15), "", 1 - 3 / (4 * (M15 + P15 - 2) - 1))</f>
        <v/>
      </c>
      <c r="AK15" t="str">
        <f>IF(ISBLANK(N15), "", AJ15 * (Y15 - AA15) / AI15)</f>
        <v/>
      </c>
      <c r="AL15" t="str">
        <f t="shared" si="1"/>
        <v/>
      </c>
      <c r="AM15" t="str">
        <f>IF(ISBLANK(N15), "", 2 * AJ15 ^ 2 * (1 - 0.2) * (M15 + P15) / (M15 * P15) * (M15 + P15 - 2) / (M15 + P15 - 4) * (1 + AK15 ^ 2 / (2 * (1 - 0.2) * (M15 + P15) / (M15 * P15))) - AK15 ^ 2)</f>
        <v/>
      </c>
      <c r="AN15" t="str">
        <f>IF(ISBLANK(N15), "", 2 * AJ15 ^ 2 * (1 - 0.4) * (M15 + P15) / (M15 * P15) * (M15 + P15 - 2) / (M15 + P15 - 4) * (1 + AK15 ^ 2 / (2 * (1 - 0.4) * (M15 + P15) / (M15 * P15))) - AK15 ^ 2)</f>
        <v/>
      </c>
      <c r="AO15" t="str">
        <f t="shared" si="2"/>
        <v/>
      </c>
      <c r="AP15" t="str">
        <f>IF(ISBLANK(N15), "", 2 * AJ15 ^ 2 * (1 - 0.6) * (M15 + P15) / (M15 * P15) * (M15 + P15 - 2) / (M15 + P15 - 4) * (1 + AK15 ^ 2 / (2 * (1 - 0.6) * (M15 + P15) / (M15 * P15))) - AK15 ^ 2)</f>
        <v/>
      </c>
      <c r="AQ15" t="str">
        <f>IF(ISBLANK(N15), "", 2 * AJ15 ^ 2 * (1 - 0.8) * (M15 + P15) / (M15 * P15) * (M15 + P15 - 2) / (M15 + P15 - 4) * (1 + AK15 ^ 2 / (2 * (1 - 0.8) * (M15 + P15) / (M15 * P15))) - AK15 ^ 2)</f>
        <v/>
      </c>
      <c r="AR15" t="str">
        <f t="shared" si="0"/>
        <v/>
      </c>
    </row>
    <row r="16" spans="1:52">
      <c r="A16" t="s">
        <v>45</v>
      </c>
      <c r="C16">
        <v>21</v>
      </c>
      <c r="D16" t="s">
        <v>22</v>
      </c>
      <c r="E16" t="s">
        <v>404</v>
      </c>
      <c r="F16" t="s">
        <v>405</v>
      </c>
      <c r="G16">
        <v>0.5</v>
      </c>
      <c r="H16" t="s">
        <v>427</v>
      </c>
      <c r="I16" t="s">
        <v>46</v>
      </c>
      <c r="J16" t="s">
        <v>23</v>
      </c>
      <c r="L16">
        <v>3</v>
      </c>
      <c r="M16" s="4">
        <v>118</v>
      </c>
      <c r="N16" s="3"/>
      <c r="P16">
        <v>118</v>
      </c>
      <c r="S16">
        <v>88</v>
      </c>
      <c r="V16">
        <v>98</v>
      </c>
      <c r="X16" s="3"/>
      <c r="Y16">
        <f>T16-N16</f>
        <v>0</v>
      </c>
      <c r="Z16">
        <f>IF(ISBLANK(M16), U16, SQRT(U16 ^ 2 / S16 + O16 ^ 2 / M16))</f>
        <v>0</v>
      </c>
      <c r="AA16">
        <f>W16 - Q16</f>
        <v>0</v>
      </c>
      <c r="AB16">
        <f>IF(ISBLANK(M16), X16, SQRT(X16 ^ 2 / V16 + R16 ^ 2 / P16))</f>
        <v>0</v>
      </c>
      <c r="AC16" s="3">
        <v>-0.45208969999999998</v>
      </c>
      <c r="AD16" s="3">
        <v>8.6168979999999996E-3</v>
      </c>
      <c r="AE16" s="3">
        <v>-0.82</v>
      </c>
      <c r="AF16" s="15">
        <v>0.1683673469387755</v>
      </c>
      <c r="AG16" s="3" t="b">
        <v>1</v>
      </c>
      <c r="AI16" s="18" t="str">
        <f>IF(ISBLANK(N16), "", SQRT(((M16 - 1) * O16 ^ 2 + (P16 - 1) * R16 ^ 2) / (M16 + P16 - 2)))</f>
        <v/>
      </c>
      <c r="AJ16" t="str">
        <f>IF(ISBLANK(N16), "", 1 - 3 / (4 * (M16 + P16 - 2) - 1))</f>
        <v/>
      </c>
      <c r="AK16" t="str">
        <f>IF(ISBLANK(N16), "", AJ16 * (Y16 - AA16) / AI16)</f>
        <v/>
      </c>
      <c r="AL16" t="str">
        <f t="shared" si="1"/>
        <v/>
      </c>
      <c r="AM16" t="str">
        <f>IF(ISBLANK(N16), "", 2 * AJ16 ^ 2 * (1 - 0.2) * (M16 + P16) / (M16 * P16) * (M16 + P16 - 2) / (M16 + P16 - 4) * (1 + AK16 ^ 2 / (2 * (1 - 0.2) * (M16 + P16) / (M16 * P16))) - AK16 ^ 2)</f>
        <v/>
      </c>
      <c r="AN16" t="str">
        <f>IF(ISBLANK(N16), "", 2 * AJ16 ^ 2 * (1 - 0.4) * (M16 + P16) / (M16 * P16) * (M16 + P16 - 2) / (M16 + P16 - 4) * (1 + AK16 ^ 2 / (2 * (1 - 0.4) * (M16 + P16) / (M16 * P16))) - AK16 ^ 2)</f>
        <v/>
      </c>
      <c r="AO16" t="str">
        <f t="shared" si="2"/>
        <v/>
      </c>
      <c r="AP16" t="str">
        <f>IF(ISBLANK(N16), "", 2 * AJ16 ^ 2 * (1 - 0.6) * (M16 + P16) / (M16 * P16) * (M16 + P16 - 2) / (M16 + P16 - 4) * (1 + AK16 ^ 2 / (2 * (1 - 0.6) * (M16 + P16) / (M16 * P16))) - AK16 ^ 2)</f>
        <v/>
      </c>
      <c r="AQ16" t="str">
        <f>IF(ISBLANK(N16), "", 2 * AJ16 ^ 2 * (1 - 0.8) * (M16 + P16) / (M16 * P16) * (M16 + P16 - 2) / (M16 + P16 - 4) * (1 + AK16 ^ 2 / (2 * (1 - 0.8) * (M16 + P16) / (M16 * P16))) - AK16 ^ 2)</f>
        <v/>
      </c>
      <c r="AR16" t="str">
        <f t="shared" si="0"/>
        <v/>
      </c>
    </row>
    <row r="17" spans="1:52">
      <c r="A17" t="s">
        <v>197</v>
      </c>
      <c r="B17" s="5" t="s">
        <v>435</v>
      </c>
      <c r="C17">
        <v>23</v>
      </c>
      <c r="D17" t="s">
        <v>22</v>
      </c>
      <c r="E17" t="s">
        <v>404</v>
      </c>
      <c r="F17" t="s">
        <v>405</v>
      </c>
      <c r="G17">
        <v>1</v>
      </c>
      <c r="H17" t="s">
        <v>428</v>
      </c>
      <c r="I17" t="s">
        <v>198</v>
      </c>
      <c r="J17" t="s">
        <v>23</v>
      </c>
      <c r="L17">
        <v>0</v>
      </c>
      <c r="M17">
        <v>80</v>
      </c>
      <c r="N17">
        <v>5.56</v>
      </c>
      <c r="O17">
        <v>2.61</v>
      </c>
      <c r="P17">
        <v>80</v>
      </c>
      <c r="Q17">
        <v>5.8</v>
      </c>
      <c r="R17">
        <v>3.14</v>
      </c>
      <c r="S17">
        <v>78</v>
      </c>
      <c r="T17">
        <v>3.14</v>
      </c>
      <c r="U17" s="3">
        <v>2.74</v>
      </c>
      <c r="V17">
        <v>79</v>
      </c>
      <c r="W17">
        <v>5.61</v>
      </c>
      <c r="X17">
        <v>3.04</v>
      </c>
      <c r="Y17">
        <f>T17-N17</f>
        <v>-2.4199999999999995</v>
      </c>
      <c r="Z17">
        <f>IF(ISBLANK(M17), U17, SQRT(U17 ^ 2 / S17 + O17 ^ 2 / M17))</f>
        <v>0.42591376128423231</v>
      </c>
      <c r="AA17">
        <f>W17 - Q17</f>
        <v>-0.1899999999999995</v>
      </c>
      <c r="AB17">
        <f>IF(ISBLANK(M17), X17, SQRT(X17 ^ 2 / V17 + R17 ^ 2 / P17))</f>
        <v>0.49012985879357795</v>
      </c>
      <c r="AG17" t="b">
        <v>1</v>
      </c>
      <c r="AI17" s="18">
        <f>IF(ISBLANK(N17), "", SQRT(((M17 - 1) * O17 ^ 2 + (P17 - 1) * R17 ^ 2) / (M17 + P17 - 2)))</f>
        <v>2.887187212495927</v>
      </c>
      <c r="AJ17">
        <f>IF(ISBLANK(N17), "", 1 - 3 / (4 * (M17 + P17 - 2) - 1))</f>
        <v>0.99524564183835185</v>
      </c>
      <c r="AK17">
        <f>IF(ISBLANK(N17), "", AJ17 * (Y17 - AA17) / AI17)</f>
        <v>-0.76870587805800461</v>
      </c>
      <c r="AL17">
        <f t="shared" si="1"/>
        <v>5.2059101042643108E-2</v>
      </c>
      <c r="AM17">
        <f>IF(ISBLANK(N17), "", 2 * AJ17 ^ 2 * (1 - 0.2) * (M17 + P17) / (M17 * P17) * (M17 + P17 - 2) / (M17 + P17 - 4) * (1 + AK17 ^ 2 / (2 * (1 - 0.2) * (M17 + P17) / (M17 * P17))) - AK17 ^ 2)</f>
        <v>4.2026973206712337E-2</v>
      </c>
      <c r="AN17">
        <f>IF(ISBLANK(N17), "", 2 * AJ17 ^ 2 * (1 - 0.4) * (M17 + P17) / (M17 * P17) * (M17 + P17 - 2) / (M17 + P17 - 4) * (1 + AK17 ^ 2 / (2 * (1 - 0.4) * (M17 + P17) / (M17 * P17))) - AK17 ^ 2)</f>
        <v>3.1994845370781566E-2</v>
      </c>
      <c r="AO17">
        <f t="shared" si="2"/>
        <v>2.697878145281607E-2</v>
      </c>
      <c r="AP17">
        <f>IF(ISBLANK(N17), "", 2 * AJ17 ^ 2 * (1 - 0.6) * (M17 + P17) / (M17 * P17) * (M17 + P17 - 2) / (M17 + P17 - 4) * (1 + AK17 ^ 2 / (2 * (1 - 0.6) * (M17 + P17) / (M17 * P17))) - AK17 ^ 2)</f>
        <v>2.1962717534850795E-2</v>
      </c>
      <c r="AQ17">
        <f>IF(ISBLANK(N17), "", 2 * AJ17 ^ 2 * (1 - 0.8) * (M17 + P17) / (M17 * P17) * (M17 + P17 - 2) / (M17 + P17 - 4) * (1 + AK17 ^ 2 / (2 * (1 - 0.8) * (M17 + P17) / (M17 * P17))) - AK17 ^ 2)</f>
        <v>1.1930589698919913E-2</v>
      </c>
      <c r="AR17">
        <f t="shared" si="0"/>
        <v>2.40006825478567E-3</v>
      </c>
      <c r="AS17" s="2"/>
      <c r="AT17" s="2"/>
      <c r="AX17"/>
      <c r="AZ17" s="2"/>
    </row>
    <row r="18" spans="1:52">
      <c r="A18" t="s">
        <v>197</v>
      </c>
      <c r="B18" t="s">
        <v>435</v>
      </c>
      <c r="C18">
        <v>23</v>
      </c>
      <c r="D18" t="s">
        <v>22</v>
      </c>
      <c r="E18" t="s">
        <v>404</v>
      </c>
      <c r="F18" t="s">
        <v>405</v>
      </c>
      <c r="G18">
        <v>1</v>
      </c>
      <c r="H18" t="s">
        <v>428</v>
      </c>
      <c r="I18" t="s">
        <v>198</v>
      </c>
      <c r="J18" t="s">
        <v>23</v>
      </c>
      <c r="L18">
        <v>3</v>
      </c>
      <c r="M18">
        <v>80</v>
      </c>
      <c r="N18">
        <v>5.56</v>
      </c>
      <c r="O18">
        <v>2.61</v>
      </c>
      <c r="P18">
        <v>80</v>
      </c>
      <c r="Q18">
        <v>5.8</v>
      </c>
      <c r="R18">
        <v>3.14</v>
      </c>
      <c r="S18">
        <v>75</v>
      </c>
      <c r="T18">
        <v>3.32</v>
      </c>
      <c r="U18" s="3">
        <v>3.19</v>
      </c>
      <c r="V18">
        <v>73</v>
      </c>
      <c r="W18">
        <v>6.18</v>
      </c>
      <c r="X18">
        <v>3.83</v>
      </c>
      <c r="Y18">
        <f>T18-N18</f>
        <v>-2.2399999999999998</v>
      </c>
      <c r="Z18">
        <f>IF(ISBLANK(M18), U18, SQRT(U18 ^ 2 / S18 + O18 ^ 2 / M18))</f>
        <v>0.46992827466894699</v>
      </c>
      <c r="AA18">
        <f>W18 - Q18</f>
        <v>0.37999999999999989</v>
      </c>
      <c r="AB18">
        <f>IF(ISBLANK(M18), X18, SQRT(X18 ^ 2 / V18 + R18 ^ 2 / P18))</f>
        <v>0.56937582984917645</v>
      </c>
      <c r="AG18" t="b">
        <v>1</v>
      </c>
      <c r="AI18" s="18">
        <f>IF(ISBLANK(N18), "", SQRT(((M18 - 1) * O18 ^ 2 + (P18 - 1) * R18 ^ 2) / (M18 + P18 - 2)))</f>
        <v>2.887187212495927</v>
      </c>
      <c r="AJ18">
        <f>IF(ISBLANK(N18), "", 1 - 3 / (4 * (M18 + P18 - 2) - 1))</f>
        <v>0.99524564183835185</v>
      </c>
      <c r="AK18">
        <f>IF(ISBLANK(N18), "", AJ18 * (Y18 - AA18) / AI18)</f>
        <v>-0.90314322892913546</v>
      </c>
      <c r="AL18">
        <f t="shared" si="1"/>
        <v>5.2781202957791984E-2</v>
      </c>
      <c r="AM18">
        <f>IF(ISBLANK(N18), "", 2 * AJ18 ^ 2 * (1 - 0.2) * (M18 + P18) / (M18 * P18) * (M18 + P18 - 2) / (M18 + P18 - 4) * (1 + AK18 ^ 2 / (2 * (1 - 0.2) * (M18 + P18) / (M18 * P18))) - AK18 ^ 2)</f>
        <v>4.2749075121861324E-2</v>
      </c>
      <c r="AN18">
        <f>IF(ISBLANK(N18), "", 2 * AJ18 ^ 2 * (1 - 0.4) * (M18 + P18) / (M18 * P18) * (M18 + P18 - 2) / (M18 + P18 - 4) * (1 + AK18 ^ 2 / (2 * (1 - 0.4) * (M18 + P18) / (M18 * P18))) - AK18 ^ 2)</f>
        <v>3.2716947285930442E-2</v>
      </c>
      <c r="AO18">
        <f t="shared" si="2"/>
        <v>2.7700883367964946E-2</v>
      </c>
      <c r="AP18">
        <f>IF(ISBLANK(N18), "", 2 * AJ18 ^ 2 * (1 - 0.6) * (M18 + P18) / (M18 * P18) * (M18 + P18 - 2) / (M18 + P18 - 4) * (1 + AK18 ^ 2 / (2 * (1 - 0.6) * (M18 + P18) / (M18 * P18))) - AK18 ^ 2)</f>
        <v>2.2684819449999671E-2</v>
      </c>
      <c r="AQ18">
        <f>IF(ISBLANK(N18), "", 2 * AJ18 ^ 2 * (1 - 0.8) * (M18 + P18) / (M18 * P18) * (M18 + P18 - 2) / (M18 + P18 - 4) * (1 + AK18 ^ 2 / (2 * (1 - 0.8) * (M18 + P18) / (M18 * P18))) - AK18 ^ 2)</f>
        <v>1.265269161406879E-2</v>
      </c>
      <c r="AR18">
        <f t="shared" si="0"/>
        <v>3.1221701699345461E-3</v>
      </c>
      <c r="AS18" s="2"/>
      <c r="AT18" s="2"/>
      <c r="AX18"/>
      <c r="AZ18" s="2"/>
    </row>
    <row r="19" spans="1:52">
      <c r="A19" t="s">
        <v>197</v>
      </c>
      <c r="B19" t="s">
        <v>435</v>
      </c>
      <c r="C19">
        <v>23</v>
      </c>
      <c r="D19" t="s">
        <v>22</v>
      </c>
      <c r="E19" t="s">
        <v>404</v>
      </c>
      <c r="F19" t="s">
        <v>405</v>
      </c>
      <c r="G19">
        <v>1</v>
      </c>
      <c r="H19" t="s">
        <v>428</v>
      </c>
      <c r="I19" t="s">
        <v>198</v>
      </c>
      <c r="J19" t="s">
        <v>23</v>
      </c>
      <c r="L19">
        <v>4.5</v>
      </c>
      <c r="M19">
        <v>80</v>
      </c>
      <c r="N19">
        <v>5.56</v>
      </c>
      <c r="O19">
        <v>2.61</v>
      </c>
      <c r="P19">
        <v>80</v>
      </c>
      <c r="Q19">
        <v>5.8</v>
      </c>
      <c r="R19">
        <v>3.14</v>
      </c>
      <c r="S19">
        <v>75</v>
      </c>
      <c r="T19">
        <v>4.49</v>
      </c>
      <c r="U19" s="3">
        <v>3.63</v>
      </c>
      <c r="V19">
        <v>72</v>
      </c>
      <c r="W19">
        <v>7.31</v>
      </c>
      <c r="X19">
        <v>4.49</v>
      </c>
      <c r="Y19">
        <f>T19-N19</f>
        <v>-1.0699999999999994</v>
      </c>
      <c r="Z19">
        <f>IF(ISBLANK(M19), U19, SQRT(U19 ^ 2 / S19 + O19 ^ 2 / M19))</f>
        <v>0.51072815665479021</v>
      </c>
      <c r="AA19">
        <f>W19 - Q19</f>
        <v>1.5099999999999998</v>
      </c>
      <c r="AB19">
        <f>IF(ISBLANK(M19), X19, SQRT(X19 ^ 2 / V19 + R19 ^ 2 / P19))</f>
        <v>0.63501684142146098</v>
      </c>
      <c r="AG19" t="b">
        <v>1</v>
      </c>
      <c r="AI19" s="18">
        <f>IF(ISBLANK(N19), "", SQRT(((M19 - 1) * O19 ^ 2 + (P19 - 1) * R19 ^ 2) / (M19 + P19 - 2)))</f>
        <v>2.887187212495927</v>
      </c>
      <c r="AJ19">
        <f>IF(ISBLANK(N19), "", 1 - 3 / (4 * (M19 + P19 - 2) - 1))</f>
        <v>0.99524564183835185</v>
      </c>
      <c r="AK19">
        <f>IF(ISBLANK(N19), "", AJ19 * (Y19 - AA19) / AI19)</f>
        <v>-0.88935478268594237</v>
      </c>
      <c r="AL19">
        <f t="shared" si="1"/>
        <v>5.2701796561624437E-2</v>
      </c>
      <c r="AM19">
        <f>IF(ISBLANK(N19), "", 2 * AJ19 ^ 2 * (1 - 0.2) * (M19 + P19) / (M19 * P19) * (M19 + P19 - 2) / (M19 + P19 - 4) * (1 + AK19 ^ 2 / (2 * (1 - 0.2) * (M19 + P19) / (M19 * P19))) - AK19 ^ 2)</f>
        <v>4.2669668725693666E-2</v>
      </c>
      <c r="AN19">
        <f>IF(ISBLANK(N19), "", 2 * AJ19 ^ 2 * (1 - 0.4) * (M19 + P19) / (M19 * P19) * (M19 + P19 - 2) / (M19 + P19 - 4) * (1 + AK19 ^ 2 / (2 * (1 - 0.4) * (M19 + P19) / (M19 * P19))) - AK19 ^ 2)</f>
        <v>3.2637540889762895E-2</v>
      </c>
      <c r="AO19">
        <f t="shared" si="2"/>
        <v>2.7621476971797287E-2</v>
      </c>
      <c r="AP19">
        <f>IF(ISBLANK(N19), "", 2 * AJ19 ^ 2 * (1 - 0.6) * (M19 + P19) / (M19 * P19) * (M19 + P19 - 2) / (M19 + P19 - 4) * (1 + AK19 ^ 2 / (2 * (1 - 0.6) * (M19 + P19) / (M19 * P19))) - AK19 ^ 2)</f>
        <v>2.2605413053832013E-2</v>
      </c>
      <c r="AQ19">
        <f>IF(ISBLANK(N19), "", 2 * AJ19 ^ 2 * (1 - 0.8) * (M19 + P19) / (M19 * P19) * (M19 + P19 - 2) / (M19 + P19 - 4) * (1 + AK19 ^ 2 / (2 * (1 - 0.8) * (M19 + P19) / (M19 * P19))) - AK19 ^ 2)</f>
        <v>1.2573285217901242E-2</v>
      </c>
      <c r="AR19">
        <f t="shared" si="0"/>
        <v>3.0427637737669988E-3</v>
      </c>
      <c r="AS19" s="2"/>
      <c r="AT19" s="2"/>
      <c r="AX19"/>
      <c r="AZ19" s="2"/>
    </row>
    <row r="20" spans="1:52">
      <c r="A20" t="s">
        <v>197</v>
      </c>
      <c r="B20" t="s">
        <v>435</v>
      </c>
      <c r="C20">
        <v>23</v>
      </c>
      <c r="D20" t="s">
        <v>22</v>
      </c>
      <c r="E20" t="s">
        <v>404</v>
      </c>
      <c r="F20" t="s">
        <v>405</v>
      </c>
      <c r="G20">
        <v>1</v>
      </c>
      <c r="H20" t="s">
        <v>428</v>
      </c>
      <c r="I20" t="s">
        <v>198</v>
      </c>
      <c r="J20" t="s">
        <v>23</v>
      </c>
      <c r="L20">
        <v>6</v>
      </c>
      <c r="M20">
        <v>80</v>
      </c>
      <c r="N20">
        <v>5.56</v>
      </c>
      <c r="O20">
        <v>2.61</v>
      </c>
      <c r="P20">
        <v>80</v>
      </c>
      <c r="Q20">
        <v>5.8</v>
      </c>
      <c r="R20">
        <v>3.14</v>
      </c>
      <c r="S20">
        <v>70</v>
      </c>
      <c r="T20">
        <v>4.34</v>
      </c>
      <c r="U20" s="3">
        <v>3.31</v>
      </c>
      <c r="V20">
        <v>70</v>
      </c>
      <c r="W20">
        <v>5.9</v>
      </c>
      <c r="X20">
        <v>4.71</v>
      </c>
      <c r="Y20">
        <f>T20-N20</f>
        <v>-1.2199999999999998</v>
      </c>
      <c r="Z20">
        <f>IF(ISBLANK(M20), U20, SQRT(U20 ^ 2 / S20 + O20 ^ 2 / M20))</f>
        <v>0.49159634283191561</v>
      </c>
      <c r="AA20">
        <f>W20 - Q20</f>
        <v>0.10000000000000053</v>
      </c>
      <c r="AB20">
        <f>IF(ISBLANK(M20), X20, SQRT(X20 ^ 2 / V20 + R20 ^ 2 / P20))</f>
        <v>0.66344608996188548</v>
      </c>
      <c r="AG20" t="b">
        <v>1</v>
      </c>
      <c r="AI20" s="18">
        <f>IF(ISBLANK(N20), "", SQRT(((M20 - 1) * O20 ^ 2 + (P20 - 1) * R20 ^ 2) / (M20 + P20 - 2)))</f>
        <v>2.887187212495927</v>
      </c>
      <c r="AJ20">
        <f>IF(ISBLANK(N20), "", 1 - 3 / (4 * (M20 + P20 - 2) - 1))</f>
        <v>0.99524564183835185</v>
      </c>
      <c r="AK20">
        <f>IF(ISBLANK(N20), "", AJ20 * (Y20 - AA20) / AI20)</f>
        <v>-0.45501872602536608</v>
      </c>
      <c r="AL20">
        <f t="shared" si="1"/>
        <v>5.0825820452165521E-2</v>
      </c>
      <c r="AM20">
        <f>IF(ISBLANK(N20), "", 2 * AJ20 ^ 2 * (1 - 0.2) * (M20 + P20) / (M20 * P20) * (M20 + P20 - 2) / (M20 + P20 - 4) * (1 + AK20 ^ 2 / (2 * (1 - 0.2) * (M20 + P20) / (M20 * P20))) - AK20 ^ 2)</f>
        <v>4.0793692616234722E-2</v>
      </c>
      <c r="AN20">
        <f>IF(ISBLANK(N20), "", 2 * AJ20 ^ 2 * (1 - 0.4) * (M20 + P20) / (M20 * P20) * (M20 + P20 - 2) / (M20 + P20 - 4) * (1 + AK20 ^ 2 / (2 * (1 - 0.4) * (M20 + P20) / (M20 * P20))) - AK20 ^ 2)</f>
        <v>3.0761564780303924E-2</v>
      </c>
      <c r="AO20">
        <f t="shared" si="2"/>
        <v>2.5745500862338483E-2</v>
      </c>
      <c r="AP20">
        <f>IF(ISBLANK(N20), "", 2 * AJ20 ^ 2 * (1 - 0.6) * (M20 + P20) / (M20 * P20) * (M20 + P20 - 2) / (M20 + P20 - 4) * (1 + AK20 ^ 2 / (2 * (1 - 0.6) * (M20 + P20) / (M20 * P20))) - AK20 ^ 2)</f>
        <v>2.0729436944373097E-2</v>
      </c>
      <c r="AQ20">
        <f>IF(ISBLANK(N20), "", 2 * AJ20 ^ 2 * (1 - 0.8) * (M20 + P20) / (M20 * P20) * (M20 + P20 - 2) / (M20 + P20 - 4) * (1 + AK20 ^ 2 / (2 * (1 - 0.8) * (M20 + P20) / (M20 * P20))) - AK20 ^ 2)</f>
        <v>1.0697309108442271E-2</v>
      </c>
      <c r="AR20">
        <f t="shared" si="0"/>
        <v>1.1667876643080277E-3</v>
      </c>
      <c r="AS20" s="2"/>
      <c r="AT20" s="2"/>
      <c r="AX20"/>
      <c r="AZ20" s="2"/>
    </row>
    <row r="21" spans="1:52">
      <c r="A21" t="s">
        <v>197</v>
      </c>
      <c r="B21" t="s">
        <v>435</v>
      </c>
      <c r="C21">
        <v>23</v>
      </c>
      <c r="D21" t="s">
        <v>22</v>
      </c>
      <c r="E21" t="s">
        <v>404</v>
      </c>
      <c r="F21" t="s">
        <v>405</v>
      </c>
      <c r="G21">
        <v>1</v>
      </c>
      <c r="H21" t="s">
        <v>428</v>
      </c>
      <c r="I21" t="s">
        <v>198</v>
      </c>
      <c r="J21" t="s">
        <v>23</v>
      </c>
      <c r="L21">
        <v>9</v>
      </c>
      <c r="M21">
        <v>80</v>
      </c>
      <c r="N21">
        <v>5.56</v>
      </c>
      <c r="O21">
        <v>2.61</v>
      </c>
      <c r="P21">
        <v>80</v>
      </c>
      <c r="Q21">
        <v>5.8</v>
      </c>
      <c r="R21">
        <v>3.14</v>
      </c>
      <c r="S21">
        <v>69</v>
      </c>
      <c r="T21">
        <v>3.75</v>
      </c>
      <c r="U21" s="3">
        <v>3.28</v>
      </c>
      <c r="V21">
        <v>66</v>
      </c>
      <c r="W21">
        <v>5.9</v>
      </c>
      <c r="X21">
        <v>4.76</v>
      </c>
      <c r="Y21">
        <f>T21-N21</f>
        <v>-1.8099999999999996</v>
      </c>
      <c r="Z21">
        <f>IF(ISBLANK(M21), U21, SQRT(U21 ^ 2 / S21 + O21 ^ 2 / M21))</f>
        <v>0.49098889048501915</v>
      </c>
      <c r="AA21">
        <f>W21 - Q21</f>
        <v>0.10000000000000053</v>
      </c>
      <c r="AB21">
        <f>IF(ISBLANK(M21), X21, SQRT(X21 ^ 2 / V21 + R21 ^ 2 / P21))</f>
        <v>0.68303877612985464</v>
      </c>
      <c r="AG21" t="b">
        <v>1</v>
      </c>
      <c r="AI21" s="18">
        <f>IF(ISBLANK(N21), "", SQRT(((M21 - 1) * O21 ^ 2 + (P21 - 1) * R21 ^ 2) / (M21 + P21 - 2)))</f>
        <v>2.887187212495927</v>
      </c>
      <c r="AJ21">
        <f>IF(ISBLANK(N21), "", 1 - 3 / (4 * (M21 + P21 - 2) - 1))</f>
        <v>0.99524564183835185</v>
      </c>
      <c r="AK21">
        <f>IF(ISBLANK(N21), "", AJ21 * (Y21 - AA21) / AI21)</f>
        <v>-0.65839830811246147</v>
      </c>
      <c r="AL21">
        <f t="shared" si="1"/>
        <v>5.1553343380898953E-2</v>
      </c>
      <c r="AM21">
        <f>IF(ISBLANK(N21), "", 2 * AJ21 ^ 2 * (1 - 0.2) * (M21 + P21) / (M21 * P21) * (M21 + P21 - 2) / (M21 + P21 - 4) * (1 + AK21 ^ 2 / (2 * (1 - 0.2) * (M21 + P21) / (M21 * P21))) - AK21 ^ 2)</f>
        <v>4.1521215544968126E-2</v>
      </c>
      <c r="AN21">
        <f>IF(ISBLANK(N21), "", 2 * AJ21 ^ 2 * (1 - 0.4) * (M21 + P21) / (M21 * P21) * (M21 + P21 - 2) / (M21 + P21 - 4) * (1 + AK21 ^ 2 / (2 * (1 - 0.4) * (M21 + P21) / (M21 * P21))) - AK21 ^ 2)</f>
        <v>3.14890877090373E-2</v>
      </c>
      <c r="AO21">
        <f t="shared" si="2"/>
        <v>2.6473023791071915E-2</v>
      </c>
      <c r="AP21">
        <f>IF(ISBLANK(N21), "", 2 * AJ21 ^ 2 * (1 - 0.6) * (M21 + P21) / (M21 * P21) * (M21 + P21 - 2) / (M21 + P21 - 4) * (1 + AK21 ^ 2 / (2 * (1 - 0.6) * (M21 + P21) / (M21 * P21))) - AK21 ^ 2)</f>
        <v>2.1456959873106529E-2</v>
      </c>
      <c r="AQ21">
        <f>IF(ISBLANK(N21), "", 2 * AJ21 ^ 2 * (1 - 0.8) * (M21 + P21) / (M21 * P21) * (M21 + P21 - 2) / (M21 + P21 - 4) * (1 + AK21 ^ 2 / (2 * (1 - 0.8) * (M21 + P21) / (M21 * P21))) - AK21 ^ 2)</f>
        <v>1.1424832037175703E-2</v>
      </c>
      <c r="AR21">
        <f t="shared" si="0"/>
        <v>1.8943105930414039E-3</v>
      </c>
      <c r="AS21" s="2"/>
      <c r="AT21" s="2"/>
      <c r="AX21"/>
      <c r="AZ21" s="2"/>
    </row>
    <row r="22" spans="1:52">
      <c r="A22" t="s">
        <v>51</v>
      </c>
      <c r="C22">
        <v>1</v>
      </c>
      <c r="D22" t="s">
        <v>22</v>
      </c>
      <c r="E22" t="s">
        <v>404</v>
      </c>
      <c r="F22" t="s">
        <v>356</v>
      </c>
      <c r="G22">
        <v>1</v>
      </c>
      <c r="H22" t="s">
        <v>427</v>
      </c>
      <c r="I22" t="s">
        <v>52</v>
      </c>
      <c r="J22" t="s">
        <v>53</v>
      </c>
      <c r="L22">
        <v>0</v>
      </c>
      <c r="M22" s="4">
        <v>20</v>
      </c>
      <c r="N22" s="3">
        <v>55.4</v>
      </c>
      <c r="O22">
        <v>18.100000000000001</v>
      </c>
      <c r="P22">
        <v>20</v>
      </c>
      <c r="Q22">
        <v>56</v>
      </c>
      <c r="R22">
        <v>19</v>
      </c>
      <c r="S22">
        <v>19</v>
      </c>
      <c r="T22">
        <v>48.1</v>
      </c>
      <c r="U22" s="3">
        <v>18.100000000000001</v>
      </c>
      <c r="V22">
        <v>19</v>
      </c>
      <c r="W22">
        <v>60.2</v>
      </c>
      <c r="X22" s="3">
        <v>19</v>
      </c>
      <c r="Y22">
        <f>T22-N22</f>
        <v>-7.2999999999999972</v>
      </c>
      <c r="Z22">
        <f>IF(ISBLANK(M22), U22, SQRT(U22 ^ 2 / S22 + O22 ^ 2 / M22))</f>
        <v>5.7985456434305469</v>
      </c>
      <c r="AA22">
        <f>W22 - Q22</f>
        <v>4.2000000000000028</v>
      </c>
      <c r="AB22">
        <f>IF(ISBLANK(M22), X22, SQRT(X22 ^ 2 / V22 + R22 ^ 2 / P22))</f>
        <v>6.0868711174132804</v>
      </c>
      <c r="AC22" s="3"/>
      <c r="AD22" s="3"/>
      <c r="AE22" s="3"/>
      <c r="AF22" s="3"/>
      <c r="AG22" s="3" t="b">
        <v>1</v>
      </c>
      <c r="AI22" s="18">
        <f>IF(ISBLANK(N22), "", SQRT(((M22 - 1) * O22 ^ 2 + (P22 - 1) * R22 ^ 2) / (M22 + P22 - 2)))</f>
        <v>18.555457418236823</v>
      </c>
      <c r="AJ22">
        <f>IF(ISBLANK(N22), "", 1 - 3 / (4 * (M22 + P22 - 2) - 1))</f>
        <v>0.98013245033112584</v>
      </c>
      <c r="AK22">
        <f>IF(ISBLANK(N22), "", AJ22 * (Y22 - AA22) / AI22)</f>
        <v>-0.60745056964911992</v>
      </c>
      <c r="AL22">
        <f t="shared" si="1"/>
        <v>0.20798278849445445</v>
      </c>
      <c r="AM22">
        <f>IF(ISBLANK(N22), "", 2 * AJ22 ^ 2 * (1 - 0.2) * (M22 + P22) / (M22 * P22) * (M22 + P22 - 2) / (M22 + P22 - 4) * (1 + AK22 ^ 2 / (2 * (1 - 0.2) * (M22 + P22) / (M22 * P22))) - AK22 ^ 2)</f>
        <v>0.16742160453078819</v>
      </c>
      <c r="AN22">
        <f>IF(ISBLANK(N22), "", 2 * AJ22 ^ 2 * (1 - 0.4) * (M22 + P22) / (M22 * P22) * (M22 + P22 - 2) / (M22 + P22 - 4) * (1 + AK22 ^ 2 / (2 * (1 - 0.4) * (M22 + P22) / (M22 * P22))) - AK22 ^ 2)</f>
        <v>0.12686042056712193</v>
      </c>
      <c r="AO22">
        <f t="shared" si="2"/>
        <v>0.10657982858528864</v>
      </c>
      <c r="AP22">
        <f>IF(ISBLANK(N22), "", 2 * AJ22 ^ 2 * (1 - 0.6) * (M22 + P22) / (M22 * P22) * (M22 + P22 - 2) / (M22 + P22 - 4) * (1 + AK22 ^ 2 / (2 * (1 - 0.6) * (M22 + P22) / (M22 * P22))) - AK22 ^ 2)</f>
        <v>8.6299236603455565E-2</v>
      </c>
      <c r="AQ22">
        <f>IF(ISBLANK(N22), "", 2 * AJ22 ^ 2 * (1 - 0.8) * (M22 + P22) / (M22 * P22) * (M22 + P22 - 2) / (M22 + P22 - 4) * (1 + AK22 ^ 2 / (2 * (1 - 0.8) * (M22 + P22) / (M22 * P22))) - AK22 ^ 2)</f>
        <v>4.5738052639789251E-2</v>
      </c>
      <c r="AR22">
        <f t="shared" si="0"/>
        <v>7.2049278743062661E-3</v>
      </c>
    </row>
    <row r="23" spans="1:52">
      <c r="A23" t="s">
        <v>353</v>
      </c>
      <c r="B23" t="s">
        <v>359</v>
      </c>
      <c r="C23">
        <v>3</v>
      </c>
      <c r="D23" t="s">
        <v>22</v>
      </c>
      <c r="E23" t="s">
        <v>355</v>
      </c>
      <c r="F23" t="s">
        <v>356</v>
      </c>
      <c r="G23">
        <v>1</v>
      </c>
      <c r="H23" t="s">
        <v>427</v>
      </c>
      <c r="I23" t="s">
        <v>53</v>
      </c>
      <c r="J23" t="s">
        <v>53</v>
      </c>
      <c r="L23">
        <v>0</v>
      </c>
      <c r="S23">
        <v>427</v>
      </c>
      <c r="T23">
        <v>8.2799999999999994</v>
      </c>
      <c r="U23" s="3">
        <v>4.95</v>
      </c>
      <c r="V23">
        <v>714</v>
      </c>
      <c r="W23">
        <v>8.9600000000000009</v>
      </c>
      <c r="X23">
        <v>5.35</v>
      </c>
      <c r="Y23">
        <f>T23-N23</f>
        <v>8.2799999999999994</v>
      </c>
      <c r="Z23">
        <f>IF(ISBLANK(M23), U23, SQRT(U23 ^ 2 / S23 + O23 ^ 2 / M23))</f>
        <v>4.95</v>
      </c>
      <c r="AA23">
        <f>W23 - Q23</f>
        <v>8.9600000000000009</v>
      </c>
      <c r="AB23">
        <f>IF(ISBLANK(M23), X23, SQRT(X23 ^ 2 / V23 + R23 ^ 2 / P23))</f>
        <v>5.35</v>
      </c>
      <c r="AG23" t="b">
        <v>0</v>
      </c>
      <c r="AI23" s="18" t="str">
        <f>IF(ISBLANK(N23), "", SQRT(((M23 - 1) * O23 ^ 2 + (P23 - 1) * R23 ^ 2) / (M23 + P23 - 2)))</f>
        <v/>
      </c>
      <c r="AJ23" t="str">
        <f>IF(ISBLANK(N23), "", 1 - 3 / (4 * (M23 + P23 - 2) - 1))</f>
        <v/>
      </c>
      <c r="AK23" t="str">
        <f>IF(ISBLANK(N23), "", AJ23 * (Y23 - AA23) / AI23)</f>
        <v/>
      </c>
      <c r="AL23" t="str">
        <f t="shared" si="1"/>
        <v/>
      </c>
      <c r="AM23" t="str">
        <f>IF(ISBLANK(N23), "", 2 * AJ23 ^ 2 * (1 - 0.2) * (M23 + P23) / (M23 * P23) * (M23 + P23 - 2) / (M23 + P23 - 4) * (1 + AK23 ^ 2 / (2 * (1 - 0.2) * (M23 + P23) / (M23 * P23))) - AK23 ^ 2)</f>
        <v/>
      </c>
      <c r="AN23" t="str">
        <f>IF(ISBLANK(N23), "", 2 * AJ23 ^ 2 * (1 - 0.4) * (M23 + P23) / (M23 * P23) * (M23 + P23 - 2) / (M23 + P23 - 4) * (1 + AK23 ^ 2 / (2 * (1 - 0.4) * (M23 + P23) / (M23 * P23))) - AK23 ^ 2)</f>
        <v/>
      </c>
      <c r="AO23" t="str">
        <f t="shared" si="2"/>
        <v/>
      </c>
      <c r="AP23" t="str">
        <f>IF(ISBLANK(N23), "", 2 * AJ23 ^ 2 * (1 - 0.6) * (M23 + P23) / (M23 * P23) * (M23 + P23 - 2) / (M23 + P23 - 4) * (1 + AK23 ^ 2 / (2 * (1 - 0.6) * (M23 + P23) / (M23 * P23))) - AK23 ^ 2)</f>
        <v/>
      </c>
      <c r="AQ23" t="str">
        <f>IF(ISBLANK(N23), "", 2 * AJ23 ^ 2 * (1 - 0.8) * (M23 + P23) / (M23 * P23) * (M23 + P23 - 2) / (M23 + P23 - 4) * (1 + AK23 ^ 2 / (2 * (1 - 0.8) * (M23 + P23) / (M23 * P23))) - AK23 ^ 2)</f>
        <v/>
      </c>
      <c r="AR23" t="str">
        <f t="shared" si="0"/>
        <v/>
      </c>
      <c r="AS23" s="2"/>
      <c r="AT23" s="2"/>
      <c r="AX23"/>
      <c r="AZ23" s="2"/>
    </row>
    <row r="24" spans="1:52">
      <c r="A24" t="s">
        <v>194</v>
      </c>
      <c r="B24" t="s">
        <v>359</v>
      </c>
      <c r="C24">
        <v>4</v>
      </c>
      <c r="D24" t="s">
        <v>22</v>
      </c>
      <c r="E24" t="s">
        <v>404</v>
      </c>
      <c r="F24" t="s">
        <v>405</v>
      </c>
      <c r="G24">
        <v>1</v>
      </c>
      <c r="H24" t="s">
        <v>428</v>
      </c>
      <c r="I24" t="s">
        <v>58</v>
      </c>
      <c r="J24" t="s">
        <v>53</v>
      </c>
      <c r="K24" t="s">
        <v>429</v>
      </c>
      <c r="L24">
        <v>1.5</v>
      </c>
      <c r="M24">
        <v>35</v>
      </c>
      <c r="N24">
        <v>8.56</v>
      </c>
      <c r="O24">
        <v>6.52</v>
      </c>
      <c r="P24">
        <v>35</v>
      </c>
      <c r="Q24">
        <v>7.71</v>
      </c>
      <c r="R24">
        <v>4.1900000000000004</v>
      </c>
      <c r="S24">
        <v>34</v>
      </c>
      <c r="T24">
        <v>8.91</v>
      </c>
      <c r="U24" s="3">
        <v>6.09</v>
      </c>
      <c r="V24">
        <v>35</v>
      </c>
      <c r="W24">
        <v>8</v>
      </c>
      <c r="X24">
        <v>4.67</v>
      </c>
      <c r="Y24">
        <f>T24-N24</f>
        <v>0.34999999999999964</v>
      </c>
      <c r="Z24">
        <f>IF(ISBLANK(M24), U24, SQRT(U24 ^ 2 / S24 + O24 ^ 2 / M24))</f>
        <v>1.5183574439937033</v>
      </c>
      <c r="AA24">
        <f>W24 - Q24</f>
        <v>0.29000000000000004</v>
      </c>
      <c r="AB24">
        <f>IF(ISBLANK(M24), X24, SQRT(X24 ^ 2 / V24 + R24 ^ 2 / P24))</f>
        <v>1.060525476221239</v>
      </c>
      <c r="AG24" t="b">
        <v>1</v>
      </c>
      <c r="AI24" s="18">
        <f>IF(ISBLANK(N24), "", SQRT(((M24 - 1) * O24 ^ 2 + (P24 - 1) * R24 ^ 2) / (M24 + P24 - 2)))</f>
        <v>5.4802600303270284</v>
      </c>
      <c r="AJ24">
        <f>IF(ISBLANK(N24), "", 1 - 3 / (4 * (M24 + P24 - 2) - 1))</f>
        <v>0.98892988929889303</v>
      </c>
      <c r="AK24">
        <f>IF(ISBLANK(N24), "", AJ24 * (Y24 - AA24) / AI24)</f>
        <v>1.0827185759357554E-2</v>
      </c>
      <c r="AL24">
        <f t="shared" si="1"/>
        <v>0.11515725351861948</v>
      </c>
      <c r="AM24">
        <f>IF(ISBLANK(N24), "", 2 * AJ24 ^ 2 * (1 - 0.2) * (M24 + P24) / (M24 * P24) * (M24 + P24 - 2) / (M24 + P24 - 4) * (1 + AK24 ^ 2 / (2 * (1 - 0.2) * (M24 + P24) / (M24 * P24))) - AK24 ^ 2)</f>
        <v>9.2125981427013226E-2</v>
      </c>
      <c r="AN24">
        <f>IF(ISBLANK(N24), "", 2 * AJ24 ^ 2 * (1 - 0.4) * (M24 + P24) / (M24 * P24) * (M24 + P24 - 2) / (M24 + P24 - 4) * (1 + AK24 ^ 2 / (2 * (1 - 0.4) * (M24 + P24) / (M24 * P24))) - AK24 ^ 2)</f>
        <v>6.9094709335407012E-2</v>
      </c>
      <c r="AO24">
        <f t="shared" si="2"/>
        <v>5.7579073289603877E-2</v>
      </c>
      <c r="AP24">
        <f>IF(ISBLANK(N24), "", 2 * AJ24 ^ 2 * (1 - 0.6) * (M24 + P24) / (M24 * P24) * (M24 + P24 - 2) / (M24 + P24 - 4) * (1 + AK24 ^ 2 / (2 * (1 - 0.6) * (M24 + P24) / (M24 * P24))) - AK24 ^ 2)</f>
        <v>4.6063437243800763E-2</v>
      </c>
      <c r="AQ24">
        <f>IF(ISBLANK(N24), "", 2 * AJ24 ^ 2 * (1 - 0.8) * (M24 + P24) / (M24 * P24) * (M24 + P24 - 2) / (M24 + P24 - 4) * (1 + AK24 ^ 2 / (2 * (1 - 0.8) * (M24 + P24) / (M24 * P24))) - AK24 ^ 2)</f>
        <v>2.3032165152194525E-2</v>
      </c>
      <c r="AR24">
        <f t="shared" si="0"/>
        <v>1.1524566651686093E-3</v>
      </c>
      <c r="AS24" s="2"/>
      <c r="AT24" s="2"/>
      <c r="AX24"/>
      <c r="AZ24" s="2"/>
    </row>
    <row r="25" spans="1:52">
      <c r="A25" t="s">
        <v>194</v>
      </c>
      <c r="B25" t="s">
        <v>359</v>
      </c>
      <c r="C25">
        <v>5</v>
      </c>
      <c r="D25" t="s">
        <v>22</v>
      </c>
      <c r="E25" t="s">
        <v>404</v>
      </c>
      <c r="F25" t="s">
        <v>405</v>
      </c>
      <c r="G25">
        <v>1</v>
      </c>
      <c r="H25" t="s">
        <v>428</v>
      </c>
      <c r="I25" t="s">
        <v>58</v>
      </c>
      <c r="J25" t="s">
        <v>53</v>
      </c>
      <c r="K25" t="s">
        <v>430</v>
      </c>
      <c r="L25">
        <v>1.5</v>
      </c>
      <c r="M25">
        <v>43</v>
      </c>
      <c r="N25">
        <v>9.59</v>
      </c>
      <c r="O25">
        <v>5.45</v>
      </c>
      <c r="P25">
        <v>37</v>
      </c>
      <c r="Q25">
        <v>8.11</v>
      </c>
      <c r="R25">
        <v>5.38</v>
      </c>
      <c r="S25">
        <v>42</v>
      </c>
      <c r="T25">
        <v>7.68</v>
      </c>
      <c r="U25" s="3">
        <v>3.97</v>
      </c>
      <c r="V25">
        <v>35</v>
      </c>
      <c r="W25">
        <v>8.66</v>
      </c>
      <c r="X25">
        <v>5.27</v>
      </c>
      <c r="Y25">
        <f>T25-N25</f>
        <v>-1.9100000000000001</v>
      </c>
      <c r="Z25">
        <f>IF(ISBLANK(M25), U25, SQRT(U25 ^ 2 / S25 + O25 ^ 2 / M25))</f>
        <v>1.0324801875886105</v>
      </c>
      <c r="AA25">
        <f>W25 - Q25</f>
        <v>0.55000000000000071</v>
      </c>
      <c r="AB25">
        <f>IF(ISBLANK(M25), X25, SQRT(X25 ^ 2 / V25 + R25 ^ 2 / P25))</f>
        <v>1.2553057434953883</v>
      </c>
      <c r="AG25" t="b">
        <v>1</v>
      </c>
      <c r="AI25" s="18">
        <f>IF(ISBLANK(N25), "", SQRT(((M25 - 1) * O25 ^ 2 + (P25 - 1) * R25 ^ 2) / (M25 + P25 - 2)))</f>
        <v>5.4178046930752028</v>
      </c>
      <c r="AJ25">
        <f>IF(ISBLANK(N25), "", 1 - 3 / (4 * (M25 + P25 - 2) - 1))</f>
        <v>0.99035369774919613</v>
      </c>
      <c r="AK25">
        <f>IF(ISBLANK(N25), "", AJ25 * (Y25 - AA25) / AI25)</f>
        <v>-0.44967846470673917</v>
      </c>
      <c r="AL25">
        <f t="shared" si="1"/>
        <v>0.10256733213721203</v>
      </c>
      <c r="AM25">
        <f>IF(ISBLANK(N25), "", 2 * AJ25 ^ 2 * (1 - 0.2) * (M25 + P25) / (M25 * P25) * (M25 + P25 - 2) / (M25 + P25 - 4) * (1 + AK25 ^ 2 / (2 * (1 - 0.2) * (M25 + P25) / (M25 * P25))) - AK25 ^ 2)</f>
        <v>8.2321228107743893E-2</v>
      </c>
      <c r="AN25">
        <f>IF(ISBLANK(N25), "", 2 * AJ25 ^ 2 * (1 - 0.4) * (M25 + P25) / (M25 * P25) * (M25 + P25 - 2) / (M25 + P25 - 4) * (1 + AK25 ^ 2 / (2 * (1 - 0.4) * (M25 + P25) / (M25 * P25))) - AK25 ^ 2)</f>
        <v>6.207512407827559E-2</v>
      </c>
      <c r="AO25">
        <f t="shared" si="2"/>
        <v>5.195207206354141E-2</v>
      </c>
      <c r="AP25">
        <f>IF(ISBLANK(N25), "", 2 * AJ25 ^ 2 * (1 - 0.6) * (M25 + P25) / (M25 * P25) * (M25 + P25 - 2) / (M25 + P25 - 4) * (1 + AK25 ^ 2 / (2 * (1 - 0.6) * (M25 + P25) / (M25 * P25))) - AK25 ^ 2)</f>
        <v>4.1829020048807369E-2</v>
      </c>
      <c r="AQ25">
        <f>IF(ISBLANK(N25), "", 2 * AJ25 ^ 2 * (1 - 0.8) * (M25 + P25) / (M25 * P25) * (M25 + P25 - 2) / (M25 + P25 - 4) * (1 + AK25 ^ 2 / (2 * (1 - 0.8) * (M25 + P25) / (M25 * P25))) - AK25 ^ 2)</f>
        <v>2.1582916019339066E-2</v>
      </c>
      <c r="AR25">
        <f t="shared" si="0"/>
        <v>2.3491171913442577E-3</v>
      </c>
      <c r="AS25" s="2"/>
      <c r="AT25" s="2"/>
      <c r="AX25"/>
      <c r="AZ25" s="2"/>
    </row>
    <row r="26" spans="1:52">
      <c r="A26" t="s">
        <v>57</v>
      </c>
      <c r="C26">
        <v>7</v>
      </c>
      <c r="D26" t="s">
        <v>22</v>
      </c>
      <c r="E26" t="s">
        <v>404</v>
      </c>
      <c r="F26" t="s">
        <v>405</v>
      </c>
      <c r="G26">
        <v>1</v>
      </c>
      <c r="H26" t="s">
        <v>428</v>
      </c>
      <c r="I26" t="s">
        <v>58</v>
      </c>
      <c r="J26" t="s">
        <v>53</v>
      </c>
      <c r="L26">
        <v>0</v>
      </c>
      <c r="M26" s="4"/>
      <c r="N26" s="3"/>
      <c r="S26">
        <v>18</v>
      </c>
      <c r="T26">
        <v>6.11</v>
      </c>
      <c r="U26" s="3">
        <v>2.54</v>
      </c>
      <c r="V26">
        <v>18</v>
      </c>
      <c r="W26">
        <v>9.2200000000000006</v>
      </c>
      <c r="X26" s="3">
        <v>3.3</v>
      </c>
      <c r="Y26">
        <f>T26-N26</f>
        <v>6.11</v>
      </c>
      <c r="Z26">
        <f>IF(ISBLANK(M26), U26, SQRT(U26 ^ 2 / S26 + O26 ^ 2 / M26))</f>
        <v>2.54</v>
      </c>
      <c r="AA26">
        <f>W26 - Q26</f>
        <v>9.2200000000000006</v>
      </c>
      <c r="AB26">
        <f>IF(ISBLANK(M26), X26, SQRT(X26 ^ 2 / V26 + R26 ^ 2 / P26))</f>
        <v>3.3</v>
      </c>
      <c r="AC26" s="3"/>
      <c r="AD26" s="3"/>
      <c r="AE26" s="3"/>
      <c r="AF26" s="3"/>
      <c r="AG26" s="3" t="b">
        <v>1</v>
      </c>
      <c r="AI26" s="18" t="str">
        <f>IF(ISBLANK(N26), "", SQRT(((M26 - 1) * O26 ^ 2 + (P26 - 1) * R26 ^ 2) / (M26 + P26 - 2)))</f>
        <v/>
      </c>
      <c r="AJ26" t="str">
        <f>IF(ISBLANK(N26), "", 1 - 3 / (4 * (M26 + P26 - 2) - 1))</f>
        <v/>
      </c>
      <c r="AK26" t="str">
        <f>IF(ISBLANK(N26), "", AJ26 * (Y26 - AA26) / AI26)</f>
        <v/>
      </c>
      <c r="AL26" t="str">
        <f t="shared" si="1"/>
        <v/>
      </c>
      <c r="AM26" t="str">
        <f>IF(ISBLANK(N26), "", 2 * AJ26 ^ 2 * (1 - 0.2) * (M26 + P26) / (M26 * P26) * (M26 + P26 - 2) / (M26 + P26 - 4) * (1 + AK26 ^ 2 / (2 * (1 - 0.2) * (M26 + P26) / (M26 * P26))) - AK26 ^ 2)</f>
        <v/>
      </c>
      <c r="AN26" t="str">
        <f>IF(ISBLANK(N26), "", 2 * AJ26 ^ 2 * (1 - 0.4) * (M26 + P26) / (M26 * P26) * (M26 + P26 - 2) / (M26 + P26 - 4) * (1 + AK26 ^ 2 / (2 * (1 - 0.4) * (M26 + P26) / (M26 * P26))) - AK26 ^ 2)</f>
        <v/>
      </c>
      <c r="AO26" t="str">
        <f t="shared" si="2"/>
        <v/>
      </c>
      <c r="AP26" t="str">
        <f>IF(ISBLANK(N26), "", 2 * AJ26 ^ 2 * (1 - 0.6) * (M26 + P26) / (M26 * P26) * (M26 + P26 - 2) / (M26 + P26 - 4) * (1 + AK26 ^ 2 / (2 * (1 - 0.6) * (M26 + P26) / (M26 * P26))) - AK26 ^ 2)</f>
        <v/>
      </c>
      <c r="AQ26" t="str">
        <f>IF(ISBLANK(N26), "", 2 * AJ26 ^ 2 * (1 - 0.8) * (M26 + P26) / (M26 * P26) * (M26 + P26 - 2) / (M26 + P26 - 4) * (1 + AK26 ^ 2 / (2 * (1 - 0.8) * (M26 + P26) / (M26 * P26))) - AK26 ^ 2)</f>
        <v/>
      </c>
      <c r="AR26" t="str">
        <f t="shared" si="0"/>
        <v/>
      </c>
    </row>
    <row r="27" spans="1:52">
      <c r="A27" t="s">
        <v>57</v>
      </c>
      <c r="C27">
        <v>7</v>
      </c>
      <c r="D27" t="s">
        <v>22</v>
      </c>
      <c r="E27" t="s">
        <v>404</v>
      </c>
      <c r="F27" t="s">
        <v>405</v>
      </c>
      <c r="G27">
        <v>1</v>
      </c>
      <c r="H27" t="s">
        <v>428</v>
      </c>
      <c r="I27" t="s">
        <v>58</v>
      </c>
      <c r="J27" t="s">
        <v>53</v>
      </c>
      <c r="L27">
        <v>3</v>
      </c>
      <c r="M27" s="4"/>
      <c r="N27" s="3"/>
      <c r="S27">
        <v>18</v>
      </c>
      <c r="T27">
        <v>5.78</v>
      </c>
      <c r="U27" s="3">
        <v>2.23</v>
      </c>
      <c r="V27">
        <v>18</v>
      </c>
      <c r="W27">
        <v>8.2799999999999994</v>
      </c>
      <c r="X27" s="3">
        <v>2.66</v>
      </c>
      <c r="Y27">
        <f>T27-N27</f>
        <v>5.78</v>
      </c>
      <c r="Z27">
        <f>IF(ISBLANK(M27), U27, SQRT(U27 ^ 2 / S27 + O27 ^ 2 / M27))</f>
        <v>2.23</v>
      </c>
      <c r="AA27">
        <f>W27 - Q27</f>
        <v>8.2799999999999994</v>
      </c>
      <c r="AB27">
        <f>IF(ISBLANK(M27), X27, SQRT(X27 ^ 2 / V27 + R27 ^ 2 / P27))</f>
        <v>2.66</v>
      </c>
      <c r="AC27" s="3"/>
      <c r="AD27" s="3"/>
      <c r="AE27" s="3"/>
      <c r="AF27" s="3"/>
      <c r="AG27" s="3" t="b">
        <v>1</v>
      </c>
      <c r="AI27" s="18" t="str">
        <f>IF(ISBLANK(N27), "", SQRT(((M27 - 1) * O27 ^ 2 + (P27 - 1) * R27 ^ 2) / (M27 + P27 - 2)))</f>
        <v/>
      </c>
      <c r="AJ27" t="str">
        <f>IF(ISBLANK(N27), "", 1 - 3 / (4 * (M27 + P27 - 2) - 1))</f>
        <v/>
      </c>
      <c r="AK27" t="str">
        <f>IF(ISBLANK(N27), "", AJ27 * (Y27 - AA27) / AI27)</f>
        <v/>
      </c>
      <c r="AL27" t="str">
        <f t="shared" si="1"/>
        <v/>
      </c>
      <c r="AM27" t="str">
        <f>IF(ISBLANK(N27), "", 2 * AJ27 ^ 2 * (1 - 0.2) * (M27 + P27) / (M27 * P27) * (M27 + P27 - 2) / (M27 + P27 - 4) * (1 + AK27 ^ 2 / (2 * (1 - 0.2) * (M27 + P27) / (M27 * P27))) - AK27 ^ 2)</f>
        <v/>
      </c>
      <c r="AN27" t="str">
        <f>IF(ISBLANK(N27), "", 2 * AJ27 ^ 2 * (1 - 0.4) * (M27 + P27) / (M27 * P27) * (M27 + P27 - 2) / (M27 + P27 - 4) * (1 + AK27 ^ 2 / (2 * (1 - 0.4) * (M27 + P27) / (M27 * P27))) - AK27 ^ 2)</f>
        <v/>
      </c>
      <c r="AO27" t="str">
        <f t="shared" si="2"/>
        <v/>
      </c>
      <c r="AP27" t="str">
        <f>IF(ISBLANK(N27), "", 2 * AJ27 ^ 2 * (1 - 0.6) * (M27 + P27) / (M27 * P27) * (M27 + P27 - 2) / (M27 + P27 - 4) * (1 + AK27 ^ 2 / (2 * (1 - 0.6) * (M27 + P27) / (M27 * P27))) - AK27 ^ 2)</f>
        <v/>
      </c>
      <c r="AQ27" t="str">
        <f>IF(ISBLANK(N27), "", 2 * AJ27 ^ 2 * (1 - 0.8) * (M27 + P27) / (M27 * P27) * (M27 + P27 - 2) / (M27 + P27 - 4) * (1 + AK27 ^ 2 / (2 * (1 - 0.8) * (M27 + P27) / (M27 * P27))) - AK27 ^ 2)</f>
        <v/>
      </c>
      <c r="AR27" t="str">
        <f t="shared" si="0"/>
        <v/>
      </c>
    </row>
    <row r="28" spans="1:52">
      <c r="A28" t="s">
        <v>21</v>
      </c>
      <c r="B28" s="5" t="s">
        <v>431</v>
      </c>
      <c r="C28">
        <v>10</v>
      </c>
      <c r="D28" t="s">
        <v>22</v>
      </c>
      <c r="E28" t="s">
        <v>404</v>
      </c>
      <c r="F28" t="s">
        <v>405</v>
      </c>
      <c r="G28">
        <v>1</v>
      </c>
      <c r="H28" t="s">
        <v>427</v>
      </c>
      <c r="I28" t="s">
        <v>63</v>
      </c>
      <c r="J28" t="s">
        <v>53</v>
      </c>
      <c r="L28">
        <v>1</v>
      </c>
      <c r="M28" s="4">
        <v>68</v>
      </c>
      <c r="N28" s="3">
        <v>7.4</v>
      </c>
      <c r="O28">
        <v>4.5</v>
      </c>
      <c r="P28" s="4">
        <v>68</v>
      </c>
      <c r="Q28">
        <v>9</v>
      </c>
      <c r="R28">
        <v>4</v>
      </c>
      <c r="S28">
        <v>64</v>
      </c>
      <c r="T28">
        <v>4.7300000000000004</v>
      </c>
      <c r="U28" s="3">
        <v>9.94</v>
      </c>
      <c r="V28">
        <v>64</v>
      </c>
      <c r="W28">
        <v>5.14</v>
      </c>
      <c r="X28" s="3">
        <v>10.55</v>
      </c>
      <c r="Y28">
        <f>T28-N28</f>
        <v>-2.67</v>
      </c>
      <c r="Z28">
        <f>IF(ISBLANK(M28), U28, SQRT(U28 ^ 2 / S28 + O28 ^ 2 / M28))</f>
        <v>1.3570557717526051</v>
      </c>
      <c r="AA28">
        <f>W28 - Q28</f>
        <v>-3.8600000000000003</v>
      </c>
      <c r="AB28">
        <f>IF(ISBLANK(M28), X28, SQRT(X28 ^ 2 / V28 + R28 ^ 2 / P28))</f>
        <v>1.4051319084509679</v>
      </c>
      <c r="AC28" s="3"/>
      <c r="AD28" s="3"/>
      <c r="AE28" s="3"/>
      <c r="AF28" s="3"/>
      <c r="AG28" s="3" t="b">
        <v>1</v>
      </c>
      <c r="AI28" s="18">
        <f>IF(ISBLANK(N28), "", SQRT(((M28 - 1) * O28 ^ 2 + (P28 - 1) * R28 ^ 2) / (M28 + P28 - 2)))</f>
        <v>4.2573465914816007</v>
      </c>
      <c r="AJ28">
        <f>IF(ISBLANK(N28), "", 1 - 3 / (4 * (M28 + P28 - 2) - 1))</f>
        <v>0.99439252336448603</v>
      </c>
      <c r="AK28">
        <f>IF(ISBLANK(N28), "", AJ28 * (Y28 - AA28) / AI28)</f>
        <v>0.27794944042644376</v>
      </c>
      <c r="AL28">
        <f t="shared" si="1"/>
        <v>5.9340435060849087E-2</v>
      </c>
      <c r="AM28">
        <f>IF(ISBLANK(N28), "", 2 * AJ28 ^ 2 * (1 - 0.2) * (M28 + P28) / (M28 * P28) * (M28 + P28 - 2) / (M28 + P28 - 4) * (1 + AK28 ^ 2 / (2 * (1 - 0.2) * (M28 + P28) / (M28 * P28))) - AK28 ^ 2)</f>
        <v>4.753104025424415E-2</v>
      </c>
      <c r="AN28">
        <f>IF(ISBLANK(N28), "", 2 * AJ28 ^ 2 * (1 - 0.4) * (M28 + P28) / (M28 * P28) * (M28 + P28 - 2) / (M28 + P28 - 4) * (1 + AK28 ^ 2 / (2 * (1 - 0.4) * (M28 + P28) / (M28 * P28))) - AK28 ^ 2)</f>
        <v>3.57216454476392E-2</v>
      </c>
      <c r="AO28">
        <f t="shared" si="2"/>
        <v>2.9816948044336739E-2</v>
      </c>
      <c r="AP28">
        <f>IF(ISBLANK(N28), "", 2 * AJ28 ^ 2 * (1 - 0.6) * (M28 + P28) / (M28 * P28) * (M28 + P28 - 2) / (M28 + P28 - 4) * (1 + AK28 ^ 2 / (2 * (1 - 0.6) * (M28 + P28) / (M28 * P28))) - AK28 ^ 2)</f>
        <v>2.3912250641034263E-2</v>
      </c>
      <c r="AQ28">
        <f>IF(ISBLANK(N28), "", 2 * AJ28 ^ 2 * (1 - 0.8) * (M28 + P28) / (M28 * P28) * (M28 + P28 - 2) / (M28 + P28 - 4) * (1 + AK28 ^ 2 / (2 * (1 - 0.8) * (M28 + P28) / (M28 * P28))) - AK28 ^ 2)</f>
        <v>1.2102855834429313E-2</v>
      </c>
      <c r="AR28">
        <f t="shared" si="0"/>
        <v>8.8393076815464211E-4</v>
      </c>
    </row>
    <row r="29" spans="1:52">
      <c r="A29" t="s">
        <v>21</v>
      </c>
      <c r="B29" s="5" t="s">
        <v>431</v>
      </c>
      <c r="C29">
        <v>10</v>
      </c>
      <c r="D29" t="s">
        <v>22</v>
      </c>
      <c r="E29" t="s">
        <v>404</v>
      </c>
      <c r="F29" t="s">
        <v>405</v>
      </c>
      <c r="G29">
        <v>1</v>
      </c>
      <c r="H29" t="s">
        <v>427</v>
      </c>
      <c r="I29" t="s">
        <v>63</v>
      </c>
      <c r="J29" t="s">
        <v>53</v>
      </c>
      <c r="L29">
        <v>3</v>
      </c>
      <c r="M29" s="4">
        <v>68</v>
      </c>
      <c r="N29" s="3">
        <v>7.4</v>
      </c>
      <c r="O29">
        <v>4.5</v>
      </c>
      <c r="P29" s="4">
        <v>68</v>
      </c>
      <c r="Q29">
        <v>9</v>
      </c>
      <c r="R29">
        <v>4</v>
      </c>
      <c r="S29">
        <v>56</v>
      </c>
      <c r="T29">
        <v>2.5099999999999998</v>
      </c>
      <c r="U29" s="3">
        <v>9.01</v>
      </c>
      <c r="V29">
        <v>60</v>
      </c>
      <c r="W29">
        <v>4.33</v>
      </c>
      <c r="X29" s="3">
        <v>9.76</v>
      </c>
      <c r="Y29">
        <f>T29-N29</f>
        <v>-4.8900000000000006</v>
      </c>
      <c r="Z29">
        <f>IF(ISBLANK(M29), U29, SQRT(U29 ^ 2 / S29 + O29 ^ 2 / M29))</f>
        <v>1.3219072435326926</v>
      </c>
      <c r="AA29">
        <f>W29 - Q29</f>
        <v>-4.67</v>
      </c>
      <c r="AB29">
        <f>IF(ISBLANK(M29), X29, SQRT(X29 ^ 2 / V29 + R29 ^ 2 / P29))</f>
        <v>1.3501558370476074</v>
      </c>
      <c r="AC29" s="3"/>
      <c r="AD29" s="3"/>
      <c r="AE29" s="3"/>
      <c r="AF29" s="3"/>
      <c r="AG29" s="3" t="b">
        <v>1</v>
      </c>
      <c r="AI29" s="18">
        <f>IF(ISBLANK(N29), "", SQRT(((M29 - 1) * O29 ^ 2 + (P29 - 1) * R29 ^ 2) / (M29 + P29 - 2)))</f>
        <v>4.2573465914816007</v>
      </c>
      <c r="AJ29">
        <f>IF(ISBLANK(N29), "", 1 - 3 / (4 * (M29 + P29 - 2) - 1))</f>
        <v>0.99439252336448603</v>
      </c>
      <c r="AK29">
        <f>IF(ISBLANK(N29), "", AJ29 * (Y29 - AA29) / AI29)</f>
        <v>-5.1385610835141003E-2</v>
      </c>
      <c r="AL29">
        <f t="shared" si="1"/>
        <v>5.9057004054736954E-2</v>
      </c>
      <c r="AM29">
        <f>IF(ISBLANK(N29), "", 2 * AJ29 ^ 2 * (1 - 0.2) * (M29 + P29) / (M29 * P29) * (M29 + P29 - 2) / (M29 + P29 - 4) * (1 + AK29 ^ 2 / (2 * (1 - 0.2) * (M29 + P29) / (M29 * P29))) - AK29 ^ 2)</f>
        <v>4.7247609248132011E-2</v>
      </c>
      <c r="AN29">
        <f>IF(ISBLANK(N29), "", 2 * AJ29 ^ 2 * (1 - 0.4) * (M29 + P29) / (M29 * P29) * (M29 + P29 - 2) / (M29 + P29 - 4) * (1 + AK29 ^ 2 / (2 * (1 - 0.4) * (M29 + P29) / (M29 * P29))) - AK29 ^ 2)</f>
        <v>3.5438214441527061E-2</v>
      </c>
      <c r="AO29">
        <f t="shared" si="2"/>
        <v>2.9533517038224596E-2</v>
      </c>
      <c r="AP29">
        <f>IF(ISBLANK(N29), "", 2 * AJ29 ^ 2 * (1 - 0.6) * (M29 + P29) / (M29 * P29) * (M29 + P29 - 2) / (M29 + P29 - 4) * (1 + AK29 ^ 2 / (2 * (1 - 0.6) * (M29 + P29) / (M29 * P29))) - AK29 ^ 2)</f>
        <v>2.3628819634922124E-2</v>
      </c>
      <c r="AQ29">
        <f>IF(ISBLANK(N29), "", 2 * AJ29 ^ 2 * (1 - 0.8) * (M29 + P29) / (M29 * P29) * (M29 + P29 - 2) / (M29 + P29 - 4) * (1 + AK29 ^ 2 / (2 * (1 - 0.8) * (M29 + P29) / (M29 * P29))) - AK29 ^ 2)</f>
        <v>1.1819424828317176E-2</v>
      </c>
      <c r="AR29">
        <f t="shared" si="0"/>
        <v>6.0049976204248597E-4</v>
      </c>
    </row>
    <row r="30" spans="1:52">
      <c r="A30" t="s">
        <v>21</v>
      </c>
      <c r="B30" s="5" t="s">
        <v>431</v>
      </c>
      <c r="C30">
        <v>10</v>
      </c>
      <c r="D30" t="s">
        <v>22</v>
      </c>
      <c r="E30" t="s">
        <v>404</v>
      </c>
      <c r="F30" t="s">
        <v>405</v>
      </c>
      <c r="G30">
        <v>1</v>
      </c>
      <c r="H30" t="s">
        <v>427</v>
      </c>
      <c r="I30" t="s">
        <v>63</v>
      </c>
      <c r="J30" t="s">
        <v>53</v>
      </c>
      <c r="L30">
        <v>6</v>
      </c>
      <c r="M30" s="4">
        <v>68</v>
      </c>
      <c r="N30" s="3">
        <v>7.4</v>
      </c>
      <c r="O30">
        <v>4.5</v>
      </c>
      <c r="P30" s="4">
        <v>68</v>
      </c>
      <c r="Q30">
        <v>9</v>
      </c>
      <c r="R30">
        <v>4</v>
      </c>
      <c r="S30">
        <v>61</v>
      </c>
      <c r="T30">
        <v>4.34</v>
      </c>
      <c r="U30" s="3">
        <v>10.71</v>
      </c>
      <c r="V30">
        <v>63</v>
      </c>
      <c r="W30">
        <v>5.0599999999999996</v>
      </c>
      <c r="X30" s="3">
        <v>11.49</v>
      </c>
      <c r="Y30">
        <f>T30-N30</f>
        <v>-3.0600000000000005</v>
      </c>
      <c r="Z30">
        <f>IF(ISBLANK(M30), U30, SQRT(U30 ^ 2 / S30 + O30 ^ 2 / M30))</f>
        <v>1.4758689642425145</v>
      </c>
      <c r="AA30">
        <f>W30 - Q30</f>
        <v>-3.9400000000000004</v>
      </c>
      <c r="AB30">
        <f>IF(ISBLANK(M30), X30, SQRT(X30 ^ 2 / V30 + R30 ^ 2 / P30))</f>
        <v>1.5267125664329229</v>
      </c>
      <c r="AC30" s="3"/>
      <c r="AD30" s="3"/>
      <c r="AE30" s="3"/>
      <c r="AF30" s="3"/>
      <c r="AG30" s="3" t="b">
        <v>1</v>
      </c>
      <c r="AI30" s="18">
        <f>IF(ISBLANK(N30), "", SQRT(((M30 - 1) * O30 ^ 2 + (P30 - 1) * R30 ^ 2) / (M30 + P30 - 2)))</f>
        <v>4.2573465914816007</v>
      </c>
      <c r="AJ30">
        <f>IF(ISBLANK(N30), "", 1 - 3 / (4 * (M30 + P30 - 2) - 1))</f>
        <v>0.99439252336448603</v>
      </c>
      <c r="AK30">
        <f>IF(ISBLANK(N30), "", AJ30 * (Y30 - AA30) / AI30)</f>
        <v>0.20554244334056337</v>
      </c>
      <c r="AL30">
        <f t="shared" si="1"/>
        <v>5.9207454380420514E-2</v>
      </c>
      <c r="AM30">
        <f>IF(ISBLANK(N30), "", 2 * AJ30 ^ 2 * (1 - 0.2) * (M30 + P30) / (M30 * P30) * (M30 + P30 - 2) / (M30 + P30 - 4) * (1 + AK30 ^ 2 / (2 * (1 - 0.2) * (M30 + P30) / (M30 * P30))) - AK30 ^ 2)</f>
        <v>4.7398059573815578E-2</v>
      </c>
      <c r="AN30">
        <f>IF(ISBLANK(N30), "", 2 * AJ30 ^ 2 * (1 - 0.4) * (M30 + P30) / (M30 * P30) * (M30 + P30 - 2) / (M30 + P30 - 4) * (1 + AK30 ^ 2 / (2 * (1 - 0.4) * (M30 + P30) / (M30 * P30))) - AK30 ^ 2)</f>
        <v>3.5588664767210627E-2</v>
      </c>
      <c r="AO30">
        <f t="shared" si="2"/>
        <v>2.9683967363908166E-2</v>
      </c>
      <c r="AP30">
        <f>IF(ISBLANK(N30), "", 2 * AJ30 ^ 2 * (1 - 0.6) * (M30 + P30) / (M30 * P30) * (M30 + P30 - 2) / (M30 + P30 - 4) * (1 + AK30 ^ 2 / (2 * (1 - 0.6) * (M30 + P30) / (M30 * P30))) - AK30 ^ 2)</f>
        <v>2.3779269960605691E-2</v>
      </c>
      <c r="AQ30">
        <f>IF(ISBLANK(N30), "", 2 * AJ30 ^ 2 * (1 - 0.8) * (M30 + P30) / (M30 * P30) * (M30 + P30 - 2) / (M30 + P30 - 4) * (1 + AK30 ^ 2 / (2 * (1 - 0.8) * (M30 + P30) / (M30 * P30))) - AK30 ^ 2)</f>
        <v>1.1969875154000741E-2</v>
      </c>
      <c r="AR30">
        <f t="shared" si="0"/>
        <v>7.5095008772606275E-4</v>
      </c>
    </row>
    <row r="31" spans="1:52">
      <c r="A31" t="s">
        <v>69</v>
      </c>
      <c r="C31">
        <v>11</v>
      </c>
      <c r="D31" t="s">
        <v>22</v>
      </c>
      <c r="E31" t="s">
        <v>404</v>
      </c>
      <c r="F31" t="s">
        <v>405</v>
      </c>
      <c r="G31">
        <v>1</v>
      </c>
      <c r="H31" t="s">
        <v>428</v>
      </c>
      <c r="I31" t="s">
        <v>53</v>
      </c>
      <c r="J31" t="s">
        <v>53</v>
      </c>
      <c r="L31">
        <v>0</v>
      </c>
      <c r="M31" s="4"/>
      <c r="N31" s="3"/>
      <c r="S31">
        <v>94</v>
      </c>
      <c r="T31">
        <v>3.17</v>
      </c>
      <c r="U31" s="3">
        <v>3.32</v>
      </c>
      <c r="V31">
        <v>154</v>
      </c>
      <c r="W31">
        <v>3.98</v>
      </c>
      <c r="X31" s="3">
        <v>4.22</v>
      </c>
      <c r="Y31">
        <f>T31-N31</f>
        <v>3.17</v>
      </c>
      <c r="Z31">
        <f>IF(ISBLANK(M31), U31, SQRT(U31 ^ 2 / S31 + O31 ^ 2 / M31))</f>
        <v>3.32</v>
      </c>
      <c r="AA31">
        <f>W31 - Q31</f>
        <v>3.98</v>
      </c>
      <c r="AB31">
        <f>IF(ISBLANK(M31), X31, SQRT(X31 ^ 2 / V31 + R31 ^ 2 / P31))</f>
        <v>4.22</v>
      </c>
      <c r="AC31" s="3"/>
      <c r="AD31" s="3"/>
      <c r="AE31" s="3"/>
      <c r="AF31" s="3"/>
      <c r="AG31" s="3" t="b">
        <v>1</v>
      </c>
      <c r="AI31" s="18" t="str">
        <f>IF(ISBLANK(N31), "", SQRT(((M31 - 1) * O31 ^ 2 + (P31 - 1) * R31 ^ 2) / (M31 + P31 - 2)))</f>
        <v/>
      </c>
      <c r="AJ31" t="str">
        <f>IF(ISBLANK(N31), "", 1 - 3 / (4 * (M31 + P31 - 2) - 1))</f>
        <v/>
      </c>
      <c r="AK31" t="str">
        <f>IF(ISBLANK(N31), "", AJ31 * (Y31 - AA31) / AI31)</f>
        <v/>
      </c>
      <c r="AL31" t="str">
        <f t="shared" si="1"/>
        <v/>
      </c>
      <c r="AM31" t="str">
        <f>IF(ISBLANK(N31), "", 2 * AJ31 ^ 2 * (1 - 0.2) * (M31 + P31) / (M31 * P31) * (M31 + P31 - 2) / (M31 + P31 - 4) * (1 + AK31 ^ 2 / (2 * (1 - 0.2) * (M31 + P31) / (M31 * P31))) - AK31 ^ 2)</f>
        <v/>
      </c>
      <c r="AN31" t="str">
        <f>IF(ISBLANK(N31), "", 2 * AJ31 ^ 2 * (1 - 0.4) * (M31 + P31) / (M31 * P31) * (M31 + P31 - 2) / (M31 + P31 - 4) * (1 + AK31 ^ 2 / (2 * (1 - 0.4) * (M31 + P31) / (M31 * P31))) - AK31 ^ 2)</f>
        <v/>
      </c>
      <c r="AO31" t="str">
        <f t="shared" si="2"/>
        <v/>
      </c>
      <c r="AP31" t="str">
        <f>IF(ISBLANK(N31), "", 2 * AJ31 ^ 2 * (1 - 0.6) * (M31 + P31) / (M31 * P31) * (M31 + P31 - 2) / (M31 + P31 - 4) * (1 + AK31 ^ 2 / (2 * (1 - 0.6) * (M31 + P31) / (M31 * P31))) - AK31 ^ 2)</f>
        <v/>
      </c>
      <c r="AQ31" t="str">
        <f>IF(ISBLANK(N31), "", 2 * AJ31 ^ 2 * (1 - 0.8) * (M31 + P31) / (M31 * P31) * (M31 + P31 - 2) / (M31 + P31 - 4) * (1 + AK31 ^ 2 / (2 * (1 - 0.8) * (M31 + P31) / (M31 * P31))) - AK31 ^ 2)</f>
        <v/>
      </c>
      <c r="AR31" t="str">
        <f t="shared" si="0"/>
        <v/>
      </c>
    </row>
    <row r="32" spans="1:52">
      <c r="A32" t="s">
        <v>71</v>
      </c>
      <c r="C32">
        <v>13</v>
      </c>
      <c r="D32" t="s">
        <v>22</v>
      </c>
      <c r="E32" t="s">
        <v>404</v>
      </c>
      <c r="F32" t="s">
        <v>405</v>
      </c>
      <c r="G32">
        <v>1</v>
      </c>
      <c r="H32" t="s">
        <v>428</v>
      </c>
      <c r="I32" t="s">
        <v>63</v>
      </c>
      <c r="J32" t="s">
        <v>53</v>
      </c>
      <c r="L32">
        <v>0</v>
      </c>
      <c r="M32" s="4"/>
      <c r="N32" s="3"/>
      <c r="S32">
        <v>24</v>
      </c>
      <c r="T32">
        <v>15.5</v>
      </c>
      <c r="U32" s="3">
        <v>3.91</v>
      </c>
      <c r="V32">
        <v>12</v>
      </c>
      <c r="W32">
        <v>15.08</v>
      </c>
      <c r="X32" s="3">
        <v>3.72</v>
      </c>
      <c r="Y32">
        <f>T32-N32</f>
        <v>15.5</v>
      </c>
      <c r="Z32">
        <f>IF(ISBLANK(M32), U32, SQRT(U32 ^ 2 / S32 + O32 ^ 2 / M32))</f>
        <v>3.91</v>
      </c>
      <c r="AA32">
        <f>W32 - Q32</f>
        <v>15.08</v>
      </c>
      <c r="AB32">
        <f>IF(ISBLANK(M32), X32, SQRT(X32 ^ 2 / V32 + R32 ^ 2 / P32))</f>
        <v>3.72</v>
      </c>
      <c r="AC32" s="3"/>
      <c r="AD32" s="3"/>
      <c r="AE32" s="3"/>
      <c r="AF32" s="3"/>
      <c r="AG32" s="3" t="b">
        <v>1</v>
      </c>
      <c r="AI32" s="18" t="str">
        <f>IF(ISBLANK(N32), "", SQRT(((M32 - 1) * O32 ^ 2 + (P32 - 1) * R32 ^ 2) / (M32 + P32 - 2)))</f>
        <v/>
      </c>
      <c r="AJ32" t="str">
        <f>IF(ISBLANK(N32), "", 1 - 3 / (4 * (M32 + P32 - 2) - 1))</f>
        <v/>
      </c>
      <c r="AK32" t="str">
        <f>IF(ISBLANK(N32), "", AJ32 * (Y32 - AA32) / AI32)</f>
        <v/>
      </c>
      <c r="AL32" t="str">
        <f t="shared" si="1"/>
        <v/>
      </c>
      <c r="AM32" t="str">
        <f>IF(ISBLANK(N32), "", 2 * AJ32 ^ 2 * (1 - 0.2) * (M32 + P32) / (M32 * P32) * (M32 + P32 - 2) / (M32 + P32 - 4) * (1 + AK32 ^ 2 / (2 * (1 - 0.2) * (M32 + P32) / (M32 * P32))) - AK32 ^ 2)</f>
        <v/>
      </c>
      <c r="AN32" t="str">
        <f>IF(ISBLANK(N32), "", 2 * AJ32 ^ 2 * (1 - 0.4) * (M32 + P32) / (M32 * P32) * (M32 + P32 - 2) / (M32 + P32 - 4) * (1 + AK32 ^ 2 / (2 * (1 - 0.4) * (M32 + P32) / (M32 * P32))) - AK32 ^ 2)</f>
        <v/>
      </c>
      <c r="AO32" t="str">
        <f t="shared" si="2"/>
        <v/>
      </c>
      <c r="AP32" t="str">
        <f>IF(ISBLANK(N32), "", 2 * AJ32 ^ 2 * (1 - 0.6) * (M32 + P32) / (M32 * P32) * (M32 + P32 - 2) / (M32 + P32 - 4) * (1 + AK32 ^ 2 / (2 * (1 - 0.6) * (M32 + P32) / (M32 * P32))) - AK32 ^ 2)</f>
        <v/>
      </c>
      <c r="AQ32" t="str">
        <f>IF(ISBLANK(N32), "", 2 * AJ32 ^ 2 * (1 - 0.8) * (M32 + P32) / (M32 * P32) * (M32 + P32 - 2) / (M32 + P32 - 4) * (1 + AK32 ^ 2 / (2 * (1 - 0.8) * (M32 + P32) / (M32 * P32))) - AK32 ^ 2)</f>
        <v/>
      </c>
      <c r="AR32" t="str">
        <f t="shared" si="0"/>
        <v/>
      </c>
    </row>
    <row r="33" spans="1:52">
      <c r="A33" t="s">
        <v>196</v>
      </c>
      <c r="B33" t="s">
        <v>432</v>
      </c>
      <c r="C33">
        <v>14</v>
      </c>
      <c r="D33" t="s">
        <v>22</v>
      </c>
      <c r="E33" t="s">
        <v>404</v>
      </c>
      <c r="F33" t="s">
        <v>356</v>
      </c>
      <c r="G33">
        <v>0</v>
      </c>
      <c r="H33" t="s">
        <v>428</v>
      </c>
      <c r="I33" t="s">
        <v>53</v>
      </c>
      <c r="J33" t="s">
        <v>53</v>
      </c>
      <c r="K33" t="s">
        <v>433</v>
      </c>
      <c r="L33">
        <v>12</v>
      </c>
      <c r="M33">
        <v>74</v>
      </c>
      <c r="P33">
        <v>79</v>
      </c>
      <c r="S33">
        <v>74</v>
      </c>
      <c r="V33">
        <v>79</v>
      </c>
      <c r="Y33">
        <f>T33-N33</f>
        <v>0</v>
      </c>
      <c r="Z33">
        <f>IF(ISBLANK(M33), U33, SQRT(U33 ^ 2 / S33 + O33 ^ 2 / M33))</f>
        <v>0</v>
      </c>
      <c r="AA33">
        <f>W33 - Q33</f>
        <v>0</v>
      </c>
      <c r="AB33">
        <f>IF(ISBLANK(M33), X33, SQRT(X33 ^ 2 / V33 + R33 ^ 2 / P33))</f>
        <v>0</v>
      </c>
      <c r="AC33">
        <v>-0.21</v>
      </c>
      <c r="AD33">
        <v>2.6315859008673601E-2</v>
      </c>
      <c r="AG33" t="b">
        <v>1</v>
      </c>
      <c r="AI33" s="18" t="str">
        <f>IF(ISBLANK(N33), "", SQRT(((M33 - 1) * O33 ^ 2 + (P33 - 1) * R33 ^ 2) / (M33 + P33 - 2)))</f>
        <v/>
      </c>
      <c r="AJ33" t="str">
        <f>IF(ISBLANK(N33), "", 1 - 3 / (4 * (M33 + P33 - 2) - 1))</f>
        <v/>
      </c>
      <c r="AK33" t="str">
        <f>IF(ISBLANK(N33), "", AJ33 * (Y33 - AA33) / AI33)</f>
        <v/>
      </c>
      <c r="AL33" t="str">
        <f t="shared" si="1"/>
        <v/>
      </c>
      <c r="AM33" t="str">
        <f>IF(ISBLANK(N33), "", 2 * AJ33 ^ 2 * (1 - 0.2) * (M33 + P33) / (M33 * P33) * (M33 + P33 - 2) / (M33 + P33 - 4) * (1 + AK33 ^ 2 / (2 * (1 - 0.2) * (M33 + P33) / (M33 * P33))) - AK33 ^ 2)</f>
        <v/>
      </c>
      <c r="AN33" t="str">
        <f>IF(ISBLANK(N33), "", 2 * AJ33 ^ 2 * (1 - 0.4) * (M33 + P33) / (M33 * P33) * (M33 + P33 - 2) / (M33 + P33 - 4) * (1 + AK33 ^ 2 / (2 * (1 - 0.4) * (M33 + P33) / (M33 * P33))) - AK33 ^ 2)</f>
        <v/>
      </c>
      <c r="AO33" t="str">
        <f t="shared" si="2"/>
        <v/>
      </c>
      <c r="AP33" t="str">
        <f>IF(ISBLANK(N33), "", 2 * AJ33 ^ 2 * (1 - 0.6) * (M33 + P33) / (M33 * P33) * (M33 + P33 - 2) / (M33 + P33 - 4) * (1 + AK33 ^ 2 / (2 * (1 - 0.6) * (M33 + P33) / (M33 * P33))) - AK33 ^ 2)</f>
        <v/>
      </c>
      <c r="AQ33" t="str">
        <f>IF(ISBLANK(N33), "", 2 * AJ33 ^ 2 * (1 - 0.8) * (M33 + P33) / (M33 * P33) * (M33 + P33 - 2) / (M33 + P33 - 4) * (1 + AK33 ^ 2 / (2 * (1 - 0.8) * (M33 + P33) / (M33 * P33))) - AK33 ^ 2)</f>
        <v/>
      </c>
      <c r="AR33" t="str">
        <f t="shared" si="0"/>
        <v/>
      </c>
      <c r="AS33" s="2"/>
      <c r="AT33" s="2"/>
      <c r="AX33"/>
      <c r="AZ33" s="2"/>
    </row>
    <row r="34" spans="1:52">
      <c r="A34" t="s">
        <v>196</v>
      </c>
      <c r="B34" t="s">
        <v>432</v>
      </c>
      <c r="C34">
        <v>15</v>
      </c>
      <c r="D34" t="s">
        <v>22</v>
      </c>
      <c r="E34" t="s">
        <v>404</v>
      </c>
      <c r="F34" t="s">
        <v>356</v>
      </c>
      <c r="G34">
        <v>1</v>
      </c>
      <c r="H34" t="s">
        <v>428</v>
      </c>
      <c r="I34" t="s">
        <v>53</v>
      </c>
      <c r="J34" t="s">
        <v>53</v>
      </c>
      <c r="K34" t="s">
        <v>434</v>
      </c>
      <c r="L34">
        <v>12</v>
      </c>
      <c r="M34">
        <v>97</v>
      </c>
      <c r="P34">
        <v>96</v>
      </c>
      <c r="S34">
        <v>97</v>
      </c>
      <c r="V34">
        <v>96</v>
      </c>
      <c r="Y34">
        <f>T34-N34</f>
        <v>0</v>
      </c>
      <c r="Z34">
        <f>IF(ISBLANK(M34), U34, SQRT(U34 ^ 2 / S34 + O34 ^ 2 / M34))</f>
        <v>0</v>
      </c>
      <c r="AA34">
        <f>W34 - Q34</f>
        <v>0</v>
      </c>
      <c r="AB34">
        <f>IF(ISBLANK(M34), X34, SQRT(X34 ^ 2 / V34 + R34 ^ 2 / P34))</f>
        <v>0</v>
      </c>
      <c r="AC34">
        <v>-0.2</v>
      </c>
      <c r="AD34">
        <v>2.082957196018731E-2</v>
      </c>
      <c r="AG34" t="b">
        <v>1</v>
      </c>
      <c r="AI34" s="18" t="str">
        <f>IF(ISBLANK(N34), "", SQRT(((M34 - 1) * O34 ^ 2 + (P34 - 1) * R34 ^ 2) / (M34 + P34 - 2)))</f>
        <v/>
      </c>
      <c r="AJ34" t="str">
        <f>IF(ISBLANK(N34), "", 1 - 3 / (4 * (M34 + P34 - 2) - 1))</f>
        <v/>
      </c>
      <c r="AK34" t="str">
        <f>IF(ISBLANK(N34), "", AJ34 * (Y34 - AA34) / AI34)</f>
        <v/>
      </c>
      <c r="AL34" t="str">
        <f t="shared" si="1"/>
        <v/>
      </c>
      <c r="AM34" t="str">
        <f>IF(ISBLANK(N34), "", 2 * AJ34 ^ 2 * (1 - 0.2) * (M34 + P34) / (M34 * P34) * (M34 + P34 - 2) / (M34 + P34 - 4) * (1 + AK34 ^ 2 / (2 * (1 - 0.2) * (M34 + P34) / (M34 * P34))) - AK34 ^ 2)</f>
        <v/>
      </c>
      <c r="AN34" t="str">
        <f>IF(ISBLANK(N34), "", 2 * AJ34 ^ 2 * (1 - 0.4) * (M34 + P34) / (M34 * P34) * (M34 + P34 - 2) / (M34 + P34 - 4) * (1 + AK34 ^ 2 / (2 * (1 - 0.4) * (M34 + P34) / (M34 * P34))) - AK34 ^ 2)</f>
        <v/>
      </c>
      <c r="AO34" t="str">
        <f t="shared" si="2"/>
        <v/>
      </c>
      <c r="AP34" t="str">
        <f>IF(ISBLANK(N34), "", 2 * AJ34 ^ 2 * (1 - 0.6) * (M34 + P34) / (M34 * P34) * (M34 + P34 - 2) / (M34 + P34 - 4) * (1 + AK34 ^ 2 / (2 * (1 - 0.6) * (M34 + P34) / (M34 * P34))) - AK34 ^ 2)</f>
        <v/>
      </c>
      <c r="AQ34" t="str">
        <f>IF(ISBLANK(N34), "", 2 * AJ34 ^ 2 * (1 - 0.8) * (M34 + P34) / (M34 * P34) * (M34 + P34 - 2) / (M34 + P34 - 4) * (1 + AK34 ^ 2 / (2 * (1 - 0.8) * (M34 + P34) / (M34 * P34))) - AK34 ^ 2)</f>
        <v/>
      </c>
      <c r="AR34" t="str">
        <f t="shared" si="0"/>
        <v/>
      </c>
      <c r="AS34" s="2"/>
      <c r="AT34" s="2"/>
      <c r="AX34"/>
      <c r="AZ34" s="2"/>
    </row>
    <row r="35" spans="1:52">
      <c r="A35" t="s">
        <v>76</v>
      </c>
      <c r="C35">
        <v>18</v>
      </c>
      <c r="D35" t="s">
        <v>22</v>
      </c>
      <c r="E35" t="s">
        <v>355</v>
      </c>
      <c r="F35" t="s">
        <v>405</v>
      </c>
      <c r="G35">
        <v>1</v>
      </c>
      <c r="H35" t="s">
        <v>428</v>
      </c>
      <c r="I35" t="s">
        <v>77</v>
      </c>
      <c r="J35" t="s">
        <v>53</v>
      </c>
      <c r="L35">
        <v>0</v>
      </c>
      <c r="M35" s="4"/>
      <c r="N35" s="3"/>
      <c r="S35">
        <v>433</v>
      </c>
      <c r="T35">
        <v>6.3</v>
      </c>
      <c r="U35" s="3">
        <v>5.9817170260000001</v>
      </c>
      <c r="V35">
        <v>327</v>
      </c>
      <c r="W35">
        <v>6.5</v>
      </c>
      <c r="X35" s="3">
        <v>4.0444840830000004</v>
      </c>
      <c r="Y35">
        <f>T35-N35</f>
        <v>6.3</v>
      </c>
      <c r="Z35">
        <f>IF(ISBLANK(M35), U35, SQRT(U35 ^ 2 / S35 + O35 ^ 2 / M35))</f>
        <v>5.9817170260000001</v>
      </c>
      <c r="AA35">
        <f>W35 - Q35</f>
        <v>6.5</v>
      </c>
      <c r="AB35">
        <f>IF(ISBLANK(M35), X35, SQRT(X35 ^ 2 / V35 + R35 ^ 2 / P35))</f>
        <v>4.0444840830000004</v>
      </c>
      <c r="AC35" s="3"/>
      <c r="AD35" s="3"/>
      <c r="AE35" s="3"/>
      <c r="AF35" s="3"/>
      <c r="AG35" s="3" t="b">
        <v>0</v>
      </c>
      <c r="AI35" s="18" t="str">
        <f>IF(ISBLANK(N35), "", SQRT(((M35 - 1) * O35 ^ 2 + (P35 - 1) * R35 ^ 2) / (M35 + P35 - 2)))</f>
        <v/>
      </c>
      <c r="AJ35" t="str">
        <f>IF(ISBLANK(N35), "", 1 - 3 / (4 * (M35 + P35 - 2) - 1))</f>
        <v/>
      </c>
      <c r="AK35" t="str">
        <f>IF(ISBLANK(N35), "", AJ35 * (Y35 - AA35) / AI35)</f>
        <v/>
      </c>
      <c r="AL35" t="str">
        <f t="shared" si="1"/>
        <v/>
      </c>
      <c r="AM35" t="str">
        <f>IF(ISBLANK(N35), "", 2 * AJ35 ^ 2 * (1 - 0.2) * (M35 + P35) / (M35 * P35) * (M35 + P35 - 2) / (M35 + P35 - 4) * (1 + AK35 ^ 2 / (2 * (1 - 0.2) * (M35 + P35) / (M35 * P35))) - AK35 ^ 2)</f>
        <v/>
      </c>
      <c r="AN35" t="str">
        <f>IF(ISBLANK(N35), "", 2 * AJ35 ^ 2 * (1 - 0.4) * (M35 + P35) / (M35 * P35) * (M35 + P35 - 2) / (M35 + P35 - 4) * (1 + AK35 ^ 2 / (2 * (1 - 0.4) * (M35 + P35) / (M35 * P35))) - AK35 ^ 2)</f>
        <v/>
      </c>
      <c r="AO35" t="str">
        <f t="shared" si="2"/>
        <v/>
      </c>
      <c r="AP35" t="str">
        <f>IF(ISBLANK(N35), "", 2 * AJ35 ^ 2 * (1 - 0.6) * (M35 + P35) / (M35 * P35) * (M35 + P35 - 2) / (M35 + P35 - 4) * (1 + AK35 ^ 2 / (2 * (1 - 0.6) * (M35 + P35) / (M35 * P35))) - AK35 ^ 2)</f>
        <v/>
      </c>
      <c r="AQ35" t="str">
        <f>IF(ISBLANK(N35), "", 2 * AJ35 ^ 2 * (1 - 0.8) * (M35 + P35) / (M35 * P35) * (M35 + P35 - 2) / (M35 + P35 - 4) * (1 + AK35 ^ 2 / (2 * (1 - 0.8) * (M35 + P35) / (M35 * P35))) - AK35 ^ 2)</f>
        <v/>
      </c>
      <c r="AR35" t="str">
        <f t="shared" si="0"/>
        <v/>
      </c>
    </row>
    <row r="36" spans="1:52">
      <c r="A36" t="s">
        <v>76</v>
      </c>
      <c r="C36">
        <v>18</v>
      </c>
      <c r="D36" t="s">
        <v>22</v>
      </c>
      <c r="E36" t="s">
        <v>355</v>
      </c>
      <c r="F36" t="s">
        <v>405</v>
      </c>
      <c r="G36">
        <v>1</v>
      </c>
      <c r="H36" t="s">
        <v>428</v>
      </c>
      <c r="I36" t="s">
        <v>77</v>
      </c>
      <c r="J36" t="s">
        <v>53</v>
      </c>
      <c r="L36">
        <v>1.5</v>
      </c>
      <c r="M36" s="4"/>
      <c r="N36" s="3"/>
      <c r="S36">
        <v>294</v>
      </c>
      <c r="T36">
        <v>4.6399999999999997</v>
      </c>
      <c r="U36" s="3">
        <v>3.8769300000000002</v>
      </c>
      <c r="V36">
        <v>218</v>
      </c>
      <c r="W36">
        <v>4.34</v>
      </c>
      <c r="X36" s="3">
        <v>3.8205107639999998</v>
      </c>
      <c r="Y36">
        <f>T36-N36</f>
        <v>4.6399999999999997</v>
      </c>
      <c r="Z36">
        <f>IF(ISBLANK(M36), U36, SQRT(U36 ^ 2 / S36 + O36 ^ 2 / M36))</f>
        <v>3.8769300000000002</v>
      </c>
      <c r="AA36">
        <f>W36 - Q36</f>
        <v>4.34</v>
      </c>
      <c r="AB36">
        <f>IF(ISBLANK(M36), X36, SQRT(X36 ^ 2 / V36 + R36 ^ 2 / P36))</f>
        <v>3.8205107639999998</v>
      </c>
      <c r="AC36" s="3"/>
      <c r="AD36" s="3"/>
      <c r="AE36" s="3"/>
      <c r="AF36" s="3"/>
      <c r="AG36" s="3" t="b">
        <v>0</v>
      </c>
      <c r="AI36" s="18" t="str">
        <f>IF(ISBLANK(N36), "", SQRT(((M36 - 1) * O36 ^ 2 + (P36 - 1) * R36 ^ 2) / (M36 + P36 - 2)))</f>
        <v/>
      </c>
      <c r="AJ36" t="str">
        <f>IF(ISBLANK(N36), "", 1 - 3 / (4 * (M36 + P36 - 2) - 1))</f>
        <v/>
      </c>
      <c r="AK36" t="str">
        <f>IF(ISBLANK(N36), "", AJ36 * (Y36 - AA36) / AI36)</f>
        <v/>
      </c>
      <c r="AL36" t="str">
        <f t="shared" si="1"/>
        <v/>
      </c>
      <c r="AM36" t="str">
        <f>IF(ISBLANK(N36), "", 2 * AJ36 ^ 2 * (1 - 0.2) * (M36 + P36) / (M36 * P36) * (M36 + P36 - 2) / (M36 + P36 - 4) * (1 + AK36 ^ 2 / (2 * (1 - 0.2) * (M36 + P36) / (M36 * P36))) - AK36 ^ 2)</f>
        <v/>
      </c>
      <c r="AN36" t="str">
        <f>IF(ISBLANK(N36), "", 2 * AJ36 ^ 2 * (1 - 0.4) * (M36 + P36) / (M36 * P36) * (M36 + P36 - 2) / (M36 + P36 - 4) * (1 + AK36 ^ 2 / (2 * (1 - 0.4) * (M36 + P36) / (M36 * P36))) - AK36 ^ 2)</f>
        <v/>
      </c>
      <c r="AO36" t="str">
        <f t="shared" si="2"/>
        <v/>
      </c>
      <c r="AP36" t="str">
        <f>IF(ISBLANK(N36), "", 2 * AJ36 ^ 2 * (1 - 0.6) * (M36 + P36) / (M36 * P36) * (M36 + P36 - 2) / (M36 + P36 - 4) * (1 + AK36 ^ 2 / (2 * (1 - 0.6) * (M36 + P36) / (M36 * P36))) - AK36 ^ 2)</f>
        <v/>
      </c>
      <c r="AQ36" t="str">
        <f>IF(ISBLANK(N36), "", 2 * AJ36 ^ 2 * (1 - 0.8) * (M36 + P36) / (M36 * P36) * (M36 + P36 - 2) / (M36 + P36 - 4) * (1 + AK36 ^ 2 / (2 * (1 - 0.8) * (M36 + P36) / (M36 * P36))) - AK36 ^ 2)</f>
        <v/>
      </c>
      <c r="AR36" t="str">
        <f t="shared" si="0"/>
        <v/>
      </c>
    </row>
    <row r="37" spans="1:52">
      <c r="A37" t="s">
        <v>76</v>
      </c>
      <c r="C37">
        <v>18</v>
      </c>
      <c r="D37" t="s">
        <v>22</v>
      </c>
      <c r="E37" t="s">
        <v>355</v>
      </c>
      <c r="F37" t="s">
        <v>405</v>
      </c>
      <c r="G37">
        <v>1</v>
      </c>
      <c r="H37" t="s">
        <v>428</v>
      </c>
      <c r="I37" t="s">
        <v>77</v>
      </c>
      <c r="J37" t="s">
        <v>53</v>
      </c>
      <c r="L37">
        <v>6</v>
      </c>
      <c r="M37" s="4"/>
      <c r="N37" s="3"/>
      <c r="S37">
        <v>293</v>
      </c>
      <c r="T37">
        <v>4.91</v>
      </c>
      <c r="U37" s="3">
        <v>3.8702759929999999</v>
      </c>
      <c r="V37">
        <v>208</v>
      </c>
      <c r="W37">
        <v>4.59</v>
      </c>
      <c r="X37" s="3">
        <v>3.84057549</v>
      </c>
      <c r="Y37">
        <f>T37-N37</f>
        <v>4.91</v>
      </c>
      <c r="Z37">
        <f>IF(ISBLANK(M37), U37, SQRT(U37 ^ 2 / S37 + O37 ^ 2 / M37))</f>
        <v>3.8702759929999999</v>
      </c>
      <c r="AA37">
        <f>W37 - Q37</f>
        <v>4.59</v>
      </c>
      <c r="AB37">
        <f>IF(ISBLANK(M37), X37, SQRT(X37 ^ 2 / V37 + R37 ^ 2 / P37))</f>
        <v>3.84057549</v>
      </c>
      <c r="AC37" s="3"/>
      <c r="AD37" s="3"/>
      <c r="AE37" s="3"/>
      <c r="AF37" s="3"/>
      <c r="AG37" s="3" t="b">
        <v>0</v>
      </c>
      <c r="AI37" s="18" t="str">
        <f>IF(ISBLANK(N37), "", SQRT(((M37 - 1) * O37 ^ 2 + (P37 - 1) * R37 ^ 2) / (M37 + P37 - 2)))</f>
        <v/>
      </c>
      <c r="AJ37" t="str">
        <f>IF(ISBLANK(N37), "", 1 - 3 / (4 * (M37 + P37 - 2) - 1))</f>
        <v/>
      </c>
      <c r="AK37" t="str">
        <f>IF(ISBLANK(N37), "", AJ37 * (Y37 - AA37) / AI37)</f>
        <v/>
      </c>
      <c r="AL37" t="str">
        <f t="shared" si="1"/>
        <v/>
      </c>
      <c r="AM37" t="str">
        <f>IF(ISBLANK(N37), "", 2 * AJ37 ^ 2 * (1 - 0.2) * (M37 + P37) / (M37 * P37) * (M37 + P37 - 2) / (M37 + P37 - 4) * (1 + AK37 ^ 2 / (2 * (1 - 0.2) * (M37 + P37) / (M37 * P37))) - AK37 ^ 2)</f>
        <v/>
      </c>
      <c r="AN37" t="str">
        <f>IF(ISBLANK(N37), "", 2 * AJ37 ^ 2 * (1 - 0.4) * (M37 + P37) / (M37 * P37) * (M37 + P37 - 2) / (M37 + P37 - 4) * (1 + AK37 ^ 2 / (2 * (1 - 0.4) * (M37 + P37) / (M37 * P37))) - AK37 ^ 2)</f>
        <v/>
      </c>
      <c r="AO37" t="str">
        <f t="shared" si="2"/>
        <v/>
      </c>
      <c r="AP37" t="str">
        <f>IF(ISBLANK(N37), "", 2 * AJ37 ^ 2 * (1 - 0.6) * (M37 + P37) / (M37 * P37) * (M37 + P37 - 2) / (M37 + P37 - 4) * (1 + AK37 ^ 2 / (2 * (1 - 0.6) * (M37 + P37) / (M37 * P37))) - AK37 ^ 2)</f>
        <v/>
      </c>
      <c r="AQ37" t="str">
        <f>IF(ISBLANK(N37), "", 2 * AJ37 ^ 2 * (1 - 0.8) * (M37 + P37) / (M37 * P37) * (M37 + P37 - 2) / (M37 + P37 - 4) * (1 + AK37 ^ 2 / (2 * (1 - 0.8) * (M37 + P37) / (M37 * P37))) - AK37 ^ 2)</f>
        <v/>
      </c>
      <c r="AR37" t="str">
        <f t="shared" si="0"/>
        <v/>
      </c>
    </row>
    <row r="38" spans="1:52">
      <c r="A38" t="s">
        <v>76</v>
      </c>
      <c r="C38">
        <v>18</v>
      </c>
      <c r="D38" t="s">
        <v>22</v>
      </c>
      <c r="E38" t="s">
        <v>355</v>
      </c>
      <c r="F38" t="s">
        <v>405</v>
      </c>
      <c r="G38">
        <v>1</v>
      </c>
      <c r="H38" t="s">
        <v>428</v>
      </c>
      <c r="I38" t="s">
        <v>77</v>
      </c>
      <c r="J38" t="s">
        <v>53</v>
      </c>
      <c r="L38">
        <v>12</v>
      </c>
      <c r="M38" s="4"/>
      <c r="N38" s="3"/>
      <c r="S38">
        <v>249</v>
      </c>
      <c r="T38">
        <v>4.8899999999999997</v>
      </c>
      <c r="U38" s="3">
        <v>3.8456366110000002</v>
      </c>
      <c r="V38">
        <v>174</v>
      </c>
      <c r="W38">
        <v>4.78</v>
      </c>
      <c r="X38" s="3">
        <v>3.7759499929999998</v>
      </c>
      <c r="Y38">
        <f>T38-N38</f>
        <v>4.8899999999999997</v>
      </c>
      <c r="Z38">
        <f>IF(ISBLANK(M38), U38, SQRT(U38 ^ 2 / S38 + O38 ^ 2 / M38))</f>
        <v>3.8456366110000002</v>
      </c>
      <c r="AA38">
        <f>W38 - Q38</f>
        <v>4.78</v>
      </c>
      <c r="AB38">
        <f>IF(ISBLANK(M38), X38, SQRT(X38 ^ 2 / V38 + R38 ^ 2 / P38))</f>
        <v>3.7759499929999998</v>
      </c>
      <c r="AC38" s="3"/>
      <c r="AD38" s="3"/>
      <c r="AE38" s="3"/>
      <c r="AF38" s="3"/>
      <c r="AG38" s="3" t="b">
        <v>0</v>
      </c>
      <c r="AI38" s="18" t="str">
        <f>IF(ISBLANK(N38), "", SQRT(((M38 - 1) * O38 ^ 2 + (P38 - 1) * R38 ^ 2) / (M38 + P38 - 2)))</f>
        <v/>
      </c>
      <c r="AJ38" t="str">
        <f>IF(ISBLANK(N38), "", 1 - 3 / (4 * (M38 + P38 - 2) - 1))</f>
        <v/>
      </c>
      <c r="AK38" t="str">
        <f>IF(ISBLANK(N38), "", AJ38 * (Y38 - AA38) / AI38)</f>
        <v/>
      </c>
      <c r="AL38" t="str">
        <f t="shared" si="1"/>
        <v/>
      </c>
      <c r="AM38" t="str">
        <f>IF(ISBLANK(N38), "", 2 * AJ38 ^ 2 * (1 - 0.2) * (M38 + P38) / (M38 * P38) * (M38 + P38 - 2) / (M38 + P38 - 4) * (1 + AK38 ^ 2 / (2 * (1 - 0.2) * (M38 + P38) / (M38 * P38))) - AK38 ^ 2)</f>
        <v/>
      </c>
      <c r="AN38" t="str">
        <f>IF(ISBLANK(N38), "", 2 * AJ38 ^ 2 * (1 - 0.4) * (M38 + P38) / (M38 * P38) * (M38 + P38 - 2) / (M38 + P38 - 4) * (1 + AK38 ^ 2 / (2 * (1 - 0.4) * (M38 + P38) / (M38 * P38))) - AK38 ^ 2)</f>
        <v/>
      </c>
      <c r="AO38" t="str">
        <f t="shared" si="2"/>
        <v/>
      </c>
      <c r="AP38" t="str">
        <f>IF(ISBLANK(N38), "", 2 * AJ38 ^ 2 * (1 - 0.6) * (M38 + P38) / (M38 * P38) * (M38 + P38 - 2) / (M38 + P38 - 4) * (1 + AK38 ^ 2 / (2 * (1 - 0.6) * (M38 + P38) / (M38 * P38))) - AK38 ^ 2)</f>
        <v/>
      </c>
      <c r="AQ38" t="str">
        <f>IF(ISBLANK(N38), "", 2 * AJ38 ^ 2 * (1 - 0.8) * (M38 + P38) / (M38 * P38) * (M38 + P38 - 2) / (M38 + P38 - 4) * (1 + AK38 ^ 2 / (2 * (1 - 0.8) * (M38 + P38) / (M38 * P38))) - AK38 ^ 2)</f>
        <v/>
      </c>
      <c r="AR38" t="str">
        <f t="shared" si="0"/>
        <v/>
      </c>
    </row>
    <row r="39" spans="1:52">
      <c r="A39" t="s">
        <v>83</v>
      </c>
      <c r="C39">
        <v>21</v>
      </c>
      <c r="D39" t="s">
        <v>22</v>
      </c>
      <c r="E39" t="s">
        <v>404</v>
      </c>
      <c r="F39" t="s">
        <v>405</v>
      </c>
      <c r="G39">
        <v>0.5</v>
      </c>
      <c r="H39" t="s">
        <v>427</v>
      </c>
      <c r="I39" t="s">
        <v>84</v>
      </c>
      <c r="J39" t="s">
        <v>53</v>
      </c>
      <c r="L39">
        <v>1</v>
      </c>
      <c r="M39" s="4"/>
      <c r="N39" s="3"/>
      <c r="S39">
        <v>126</v>
      </c>
      <c r="T39">
        <v>7</v>
      </c>
      <c r="U39" s="3">
        <v>7.2605970720000004</v>
      </c>
      <c r="V39">
        <v>124</v>
      </c>
      <c r="W39">
        <v>7.6</v>
      </c>
      <c r="X39" s="3">
        <v>6.8339817419999997</v>
      </c>
      <c r="Y39">
        <f>T39-N39</f>
        <v>7</v>
      </c>
      <c r="Z39">
        <f>IF(ISBLANK(M39), U39, SQRT(U39 ^ 2 / S39 + O39 ^ 2 / M39))</f>
        <v>7.2605970720000004</v>
      </c>
      <c r="AA39">
        <f>W39 - Q39</f>
        <v>7.6</v>
      </c>
      <c r="AB39">
        <f>IF(ISBLANK(M39), X39, SQRT(X39 ^ 2 / V39 + R39 ^ 2 / P39))</f>
        <v>6.8339817419999997</v>
      </c>
      <c r="AC39" s="3"/>
      <c r="AD39" s="3"/>
      <c r="AE39" s="3"/>
      <c r="AF39" s="3"/>
      <c r="AG39" s="3" t="b">
        <v>1</v>
      </c>
      <c r="AH39" t="s">
        <v>436</v>
      </c>
      <c r="AI39" s="18" t="str">
        <f>IF(ISBLANK(N39), "", SQRT(((M39 - 1) * O39 ^ 2 + (P39 - 1) * R39 ^ 2) / (M39 + P39 - 2)))</f>
        <v/>
      </c>
      <c r="AJ39" t="str">
        <f>IF(ISBLANK(N39), "", 1 - 3 / (4 * (M39 + P39 - 2) - 1))</f>
        <v/>
      </c>
      <c r="AK39" t="str">
        <f>IF(ISBLANK(N39), "", AJ39 * (Y39 - AA39) / AI39)</f>
        <v/>
      </c>
      <c r="AL39" t="str">
        <f t="shared" si="1"/>
        <v/>
      </c>
      <c r="AM39" t="str">
        <f>IF(ISBLANK(N39), "", 2 * AJ39 ^ 2 * (1 - 0.2) * (M39 + P39) / (M39 * P39) * (M39 + P39 - 2) / (M39 + P39 - 4) * (1 + AK39 ^ 2 / (2 * (1 - 0.2) * (M39 + P39) / (M39 * P39))) - AK39 ^ 2)</f>
        <v/>
      </c>
      <c r="AN39" t="str">
        <f>IF(ISBLANK(N39), "", 2 * AJ39 ^ 2 * (1 - 0.4) * (M39 + P39) / (M39 * P39) * (M39 + P39 - 2) / (M39 + P39 - 4) * (1 + AK39 ^ 2 / (2 * (1 - 0.4) * (M39 + P39) / (M39 * P39))) - AK39 ^ 2)</f>
        <v/>
      </c>
      <c r="AO39" t="str">
        <f t="shared" si="2"/>
        <v/>
      </c>
      <c r="AP39" t="str">
        <f>IF(ISBLANK(N39), "", 2 * AJ39 ^ 2 * (1 - 0.6) * (M39 + P39) / (M39 * P39) * (M39 + P39 - 2) / (M39 + P39 - 4) * (1 + AK39 ^ 2 / (2 * (1 - 0.6) * (M39 + P39) / (M39 * P39))) - AK39 ^ 2)</f>
        <v/>
      </c>
      <c r="AQ39" t="str">
        <f>IF(ISBLANK(N39), "", 2 * AJ39 ^ 2 * (1 - 0.8) * (M39 + P39) / (M39 * P39) * (M39 + P39 - 2) / (M39 + P39 - 4) * (1 + AK39 ^ 2 / (2 * (1 - 0.8) * (M39 + P39) / (M39 * P39))) - AK39 ^ 2)</f>
        <v/>
      </c>
      <c r="AR39" t="str">
        <f t="shared" si="0"/>
        <v/>
      </c>
    </row>
    <row r="40" spans="1:52">
      <c r="A40" t="s">
        <v>45</v>
      </c>
      <c r="C40">
        <v>21</v>
      </c>
      <c r="D40" t="s">
        <v>22</v>
      </c>
      <c r="E40" t="s">
        <v>404</v>
      </c>
      <c r="F40" t="s">
        <v>405</v>
      </c>
      <c r="G40">
        <v>0.5</v>
      </c>
      <c r="H40" t="s">
        <v>427</v>
      </c>
      <c r="I40" t="s">
        <v>84</v>
      </c>
      <c r="J40" t="s">
        <v>53</v>
      </c>
      <c r="L40">
        <v>0</v>
      </c>
      <c r="M40" s="4">
        <v>118</v>
      </c>
      <c r="N40" s="3"/>
      <c r="P40" s="4">
        <v>118</v>
      </c>
      <c r="S40">
        <v>106</v>
      </c>
      <c r="V40">
        <v>104</v>
      </c>
      <c r="X40" s="3"/>
      <c r="Y40">
        <f>T40-N40</f>
        <v>0</v>
      </c>
      <c r="Z40">
        <f>IF(ISBLANK(M40), U40, SQRT(U40 ^ 2 / S40 + O40 ^ 2 / M40))</f>
        <v>0</v>
      </c>
      <c r="AA40">
        <f>W40 - Q40</f>
        <v>0</v>
      </c>
      <c r="AB40">
        <f>IF(ISBLANK(M40), X40, SQRT(X40 ^ 2 / V40 + R40 ^ 2 / P40))</f>
        <v>0</v>
      </c>
      <c r="AC40" s="3">
        <v>2.7566440000000001E-2</v>
      </c>
      <c r="AD40" s="3">
        <v>7.3603169999999999E-3</v>
      </c>
      <c r="AE40" s="3">
        <v>0.05</v>
      </c>
      <c r="AF40" s="15">
        <v>0.15561224489795919</v>
      </c>
      <c r="AG40" s="3" t="b">
        <v>1</v>
      </c>
      <c r="AI40" s="18" t="str">
        <f>IF(ISBLANK(N40), "", SQRT(((M40 - 1) * O40 ^ 2 + (P40 - 1) * R40 ^ 2) / (M40 + P40 - 2)))</f>
        <v/>
      </c>
      <c r="AJ40" t="str">
        <f>IF(ISBLANK(N40), "", 1 - 3 / (4 * (M40 + P40 - 2) - 1))</f>
        <v/>
      </c>
      <c r="AK40" t="str">
        <f>IF(ISBLANK(N40), "", AJ40 * (Y40 - AA40) / AI40)</f>
        <v/>
      </c>
      <c r="AL40" t="str">
        <f t="shared" si="1"/>
        <v/>
      </c>
      <c r="AM40" t="str">
        <f>IF(ISBLANK(N40), "", 2 * AJ40 ^ 2 * (1 - 0.2) * (M40 + P40) / (M40 * P40) * (M40 + P40 - 2) / (M40 + P40 - 4) * (1 + AK40 ^ 2 / (2 * (1 - 0.2) * (M40 + P40) / (M40 * P40))) - AK40 ^ 2)</f>
        <v/>
      </c>
      <c r="AN40" t="str">
        <f>IF(ISBLANK(N40), "", 2 * AJ40 ^ 2 * (1 - 0.4) * (M40 + P40) / (M40 * P40) * (M40 + P40 - 2) / (M40 + P40 - 4) * (1 + AK40 ^ 2 / (2 * (1 - 0.4) * (M40 + P40) / (M40 * P40))) - AK40 ^ 2)</f>
        <v/>
      </c>
      <c r="AO40" t="str">
        <f t="shared" si="2"/>
        <v/>
      </c>
      <c r="AP40" t="str">
        <f>IF(ISBLANK(N40), "", 2 * AJ40 ^ 2 * (1 - 0.6) * (M40 + P40) / (M40 * P40) * (M40 + P40 - 2) / (M40 + P40 - 4) * (1 + AK40 ^ 2 / (2 * (1 - 0.6) * (M40 + P40) / (M40 * P40))) - AK40 ^ 2)</f>
        <v/>
      </c>
      <c r="AQ40" t="str">
        <f>IF(ISBLANK(N40), "", 2 * AJ40 ^ 2 * (1 - 0.8) * (M40 + P40) / (M40 * P40) * (M40 + P40 - 2) / (M40 + P40 - 4) * (1 + AK40 ^ 2 / (2 * (1 - 0.8) * (M40 + P40) / (M40 * P40))) - AK40 ^ 2)</f>
        <v/>
      </c>
      <c r="AR40" t="str">
        <f t="shared" si="0"/>
        <v/>
      </c>
    </row>
    <row r="41" spans="1:52">
      <c r="A41" t="s">
        <v>45</v>
      </c>
      <c r="C41">
        <v>21</v>
      </c>
      <c r="D41" t="s">
        <v>22</v>
      </c>
      <c r="E41" t="s">
        <v>404</v>
      </c>
      <c r="F41" t="s">
        <v>405</v>
      </c>
      <c r="G41">
        <v>0.5</v>
      </c>
      <c r="H41" t="s">
        <v>427</v>
      </c>
      <c r="I41" t="s">
        <v>84</v>
      </c>
      <c r="J41" t="s">
        <v>53</v>
      </c>
      <c r="L41">
        <v>1</v>
      </c>
      <c r="M41" s="4">
        <v>118</v>
      </c>
      <c r="N41" s="3"/>
      <c r="P41" s="4">
        <v>118</v>
      </c>
      <c r="S41">
        <v>94</v>
      </c>
      <c r="V41">
        <v>100</v>
      </c>
      <c r="X41" s="3"/>
      <c r="Y41">
        <f>T41-N41</f>
        <v>0</v>
      </c>
      <c r="Z41">
        <f>IF(ISBLANK(M41), U41, SQRT(U41 ^ 2 / S41 + O41 ^ 2 / M41))</f>
        <v>0</v>
      </c>
      <c r="AA41">
        <f>W41 - Q41</f>
        <v>0</v>
      </c>
      <c r="AB41">
        <f>IF(ISBLANK(M41), X41, SQRT(X41 ^ 2 / V41 + R41 ^ 2 / P41))</f>
        <v>0</v>
      </c>
      <c r="AC41" s="3">
        <v>-1.9517040000000001</v>
      </c>
      <c r="AD41" s="3">
        <v>1.203484E-2</v>
      </c>
      <c r="AE41" s="3">
        <v>-3.54</v>
      </c>
      <c r="AF41" s="15">
        <v>0.19897959183673475</v>
      </c>
      <c r="AG41" s="3" t="b">
        <v>1</v>
      </c>
      <c r="AI41" s="18" t="str">
        <f>IF(ISBLANK(N41), "", SQRT(((M41 - 1) * O41 ^ 2 + (P41 - 1) * R41 ^ 2) / (M41 + P41 - 2)))</f>
        <v/>
      </c>
      <c r="AJ41" t="str">
        <f>IF(ISBLANK(N41), "", 1 - 3 / (4 * (M41 + P41 - 2) - 1))</f>
        <v/>
      </c>
      <c r="AK41" t="str">
        <f>IF(ISBLANK(N41), "", AJ41 * (Y41 - AA41) / AI41)</f>
        <v/>
      </c>
      <c r="AL41" t="str">
        <f t="shared" si="1"/>
        <v/>
      </c>
      <c r="AM41" t="str">
        <f>IF(ISBLANK(N41), "", 2 * AJ41 ^ 2 * (1 - 0.2) * (M41 + P41) / (M41 * P41) * (M41 + P41 - 2) / (M41 + P41 - 4) * (1 + AK41 ^ 2 / (2 * (1 - 0.2) * (M41 + P41) / (M41 * P41))) - AK41 ^ 2)</f>
        <v/>
      </c>
      <c r="AN41" t="str">
        <f>IF(ISBLANK(N41), "", 2 * AJ41 ^ 2 * (1 - 0.4) * (M41 + P41) / (M41 * P41) * (M41 + P41 - 2) / (M41 + P41 - 4) * (1 + AK41 ^ 2 / (2 * (1 - 0.4) * (M41 + P41) / (M41 * P41))) - AK41 ^ 2)</f>
        <v/>
      </c>
      <c r="AO41" t="str">
        <f t="shared" si="2"/>
        <v/>
      </c>
      <c r="AP41" t="str">
        <f>IF(ISBLANK(N41), "", 2 * AJ41 ^ 2 * (1 - 0.6) * (M41 + P41) / (M41 * P41) * (M41 + P41 - 2) / (M41 + P41 - 4) * (1 + AK41 ^ 2 / (2 * (1 - 0.6) * (M41 + P41) / (M41 * P41))) - AK41 ^ 2)</f>
        <v/>
      </c>
      <c r="AQ41" t="str">
        <f>IF(ISBLANK(N41), "", 2 * AJ41 ^ 2 * (1 - 0.8) * (M41 + P41) / (M41 * P41) * (M41 + P41 - 2) / (M41 + P41 - 4) * (1 + AK41 ^ 2 / (2 * (1 - 0.8) * (M41 + P41) / (M41 * P41))) - AK41 ^ 2)</f>
        <v/>
      </c>
      <c r="AR41" t="str">
        <f t="shared" si="0"/>
        <v/>
      </c>
    </row>
    <row r="42" spans="1:52">
      <c r="A42" t="s">
        <v>45</v>
      </c>
      <c r="C42">
        <v>21</v>
      </c>
      <c r="D42" t="s">
        <v>22</v>
      </c>
      <c r="E42" t="s">
        <v>404</v>
      </c>
      <c r="F42" t="s">
        <v>405</v>
      </c>
      <c r="G42">
        <v>0.5</v>
      </c>
      <c r="H42" t="s">
        <v>427</v>
      </c>
      <c r="I42" t="s">
        <v>84</v>
      </c>
      <c r="J42" t="s">
        <v>53</v>
      </c>
      <c r="L42">
        <v>3</v>
      </c>
      <c r="M42" s="4">
        <v>118</v>
      </c>
      <c r="N42" s="3"/>
      <c r="P42" s="4">
        <v>118</v>
      </c>
      <c r="S42">
        <v>88</v>
      </c>
      <c r="V42">
        <v>98</v>
      </c>
      <c r="X42" s="3"/>
      <c r="Y42">
        <f>T42-N42</f>
        <v>0</v>
      </c>
      <c r="Z42">
        <f>IF(ISBLANK(M42), U42, SQRT(U42 ^ 2 / S42 + O42 ^ 2 / M42))</f>
        <v>0</v>
      </c>
      <c r="AA42">
        <f>W42 - Q42</f>
        <v>0</v>
      </c>
      <c r="AB42">
        <f>IF(ISBLANK(M42), X42, SQRT(X42 ^ 2 / V42 + R42 ^ 2 / P42))</f>
        <v>0</v>
      </c>
      <c r="AC42" s="3">
        <v>-0.50722259999999997</v>
      </c>
      <c r="AD42" s="3">
        <v>1.6380289999999999E-2</v>
      </c>
      <c r="AE42" s="3">
        <v>-0.92</v>
      </c>
      <c r="AF42" s="15">
        <v>0.23214285714285712</v>
      </c>
      <c r="AG42" s="3" t="b">
        <v>1</v>
      </c>
      <c r="AI42" s="18" t="str">
        <f>IF(ISBLANK(N42), "", SQRT(((M42 - 1) * O42 ^ 2 + (P42 - 1) * R42 ^ 2) / (M42 + P42 - 2)))</f>
        <v/>
      </c>
      <c r="AJ42" t="str">
        <f>IF(ISBLANK(N42), "", 1 - 3 / (4 * (M42 + P42 - 2) - 1))</f>
        <v/>
      </c>
      <c r="AK42" t="str">
        <f>IF(ISBLANK(N42), "", AJ42 * (Y42 - AA42) / AI42)</f>
        <v/>
      </c>
      <c r="AL42" t="str">
        <f t="shared" si="1"/>
        <v/>
      </c>
      <c r="AM42" t="str">
        <f>IF(ISBLANK(N42), "", 2 * AJ42 ^ 2 * (1 - 0.2) * (M42 + P42) / (M42 * P42) * (M42 + P42 - 2) / (M42 + P42 - 4) * (1 + AK42 ^ 2 / (2 * (1 - 0.2) * (M42 + P42) / (M42 * P42))) - AK42 ^ 2)</f>
        <v/>
      </c>
      <c r="AN42" t="str">
        <f>IF(ISBLANK(N42), "", 2 * AJ42 ^ 2 * (1 - 0.4) * (M42 + P42) / (M42 * P42) * (M42 + P42 - 2) / (M42 + P42 - 4) * (1 + AK42 ^ 2 / (2 * (1 - 0.4) * (M42 + P42) / (M42 * P42))) - AK42 ^ 2)</f>
        <v/>
      </c>
      <c r="AO42" t="str">
        <f t="shared" si="2"/>
        <v/>
      </c>
      <c r="AP42" t="str">
        <f>IF(ISBLANK(N42), "", 2 * AJ42 ^ 2 * (1 - 0.6) * (M42 + P42) / (M42 * P42) * (M42 + P42 - 2) / (M42 + P42 - 4) * (1 + AK42 ^ 2 / (2 * (1 - 0.6) * (M42 + P42) / (M42 * P42))) - AK42 ^ 2)</f>
        <v/>
      </c>
      <c r="AQ42" t="str">
        <f>IF(ISBLANK(N42), "", 2 * AJ42 ^ 2 * (1 - 0.8) * (M42 + P42) / (M42 * P42) * (M42 + P42 - 2) / (M42 + P42 - 4) * (1 + AK42 ^ 2 / (2 * (1 - 0.8) * (M42 + P42) / (M42 * P42))) - AK42 ^ 2)</f>
        <v/>
      </c>
      <c r="AR42" t="str">
        <f t="shared" si="0"/>
        <v/>
      </c>
    </row>
    <row r="43" spans="1:52">
      <c r="A43" t="s">
        <v>197</v>
      </c>
      <c r="B43" t="s">
        <v>435</v>
      </c>
      <c r="C43">
        <v>23</v>
      </c>
      <c r="D43" t="s">
        <v>22</v>
      </c>
      <c r="E43" t="s">
        <v>404</v>
      </c>
      <c r="F43" t="s">
        <v>405</v>
      </c>
      <c r="G43">
        <v>1</v>
      </c>
      <c r="H43" t="s">
        <v>428</v>
      </c>
      <c r="I43" t="s">
        <v>199</v>
      </c>
      <c r="J43" t="s">
        <v>53</v>
      </c>
      <c r="L43">
        <v>0</v>
      </c>
      <c r="M43">
        <v>80</v>
      </c>
      <c r="N43">
        <v>8.91</v>
      </c>
      <c r="O43">
        <v>3.54</v>
      </c>
      <c r="P43">
        <v>80</v>
      </c>
      <c r="Q43">
        <v>9.43</v>
      </c>
      <c r="R43">
        <v>3.26</v>
      </c>
      <c r="S43">
        <v>78</v>
      </c>
      <c r="T43">
        <v>5.21</v>
      </c>
      <c r="U43" s="3">
        <v>4.46</v>
      </c>
      <c r="V43">
        <v>79</v>
      </c>
      <c r="W43">
        <v>7.86</v>
      </c>
      <c r="X43">
        <v>5.07</v>
      </c>
      <c r="Y43">
        <f>T43-N43</f>
        <v>-3.7</v>
      </c>
      <c r="Z43">
        <f>IF(ISBLANK(M43), U43, SQRT(U43 ^ 2 / S43 + O43 ^ 2 / M43))</f>
        <v>0.64161165265331077</v>
      </c>
      <c r="AA43">
        <f>W43 - Q43</f>
        <v>-1.5699999999999994</v>
      </c>
      <c r="AB43">
        <f>IF(ISBLANK(M43), X43, SQRT(X43 ^ 2 / V43 + R43 ^ 2 / P43))</f>
        <v>0.6769220642087671</v>
      </c>
      <c r="AG43" t="b">
        <v>1</v>
      </c>
      <c r="AI43" s="18">
        <f>IF(ISBLANK(N43), "", SQRT(((M43 - 1) * O43 ^ 2 + (P43 - 1) * R43 ^ 2) / (M43 + P43 - 2)))</f>
        <v>3.4028811322172277</v>
      </c>
      <c r="AJ43">
        <f>IF(ISBLANK(N43), "", 1 - 3 / (4 * (M43 + P43 - 2) - 1))</f>
        <v>0.99524564183835185</v>
      </c>
      <c r="AK43">
        <f>IF(ISBLANK(N43), "", AJ43 * (Y43 - AA43) / AI43)</f>
        <v>-0.62296422788486783</v>
      </c>
      <c r="AL43">
        <f t="shared" si="1"/>
        <v>5.1407470466596161E-2</v>
      </c>
      <c r="AM43">
        <f>IF(ISBLANK(N43), "", 2 * AJ43 ^ 2 * (1 - 0.2) * (M43 + P43) / (M43 * P43) * (M43 + P43 - 2) / (M43 + P43 - 4) * (1 + AK43 ^ 2 / (2 * (1 - 0.2) * (M43 + P43) / (M43 * P43))) - AK43 ^ 2)</f>
        <v>4.137534263066539E-2</v>
      </c>
      <c r="AN43">
        <f>IF(ISBLANK(N43), "", 2 * AJ43 ^ 2 * (1 - 0.4) * (M43 + P43) / (M43 * P43) * (M43 + P43 - 2) / (M43 + P43 - 4) * (1 + AK43 ^ 2 / (2 * (1 - 0.4) * (M43 + P43) / (M43 * P43))) - AK43 ^ 2)</f>
        <v>3.134321479473462E-2</v>
      </c>
      <c r="AO43">
        <f t="shared" si="2"/>
        <v>2.6327150876769068E-2</v>
      </c>
      <c r="AP43">
        <f>IF(ISBLANK(N43), "", 2 * AJ43 ^ 2 * (1 - 0.6) * (M43 + P43) / (M43 * P43) * (M43 + P43 - 2) / (M43 + P43 - 4) * (1 + AK43 ^ 2 / (2 * (1 - 0.6) * (M43 + P43) / (M43 * P43))) - AK43 ^ 2)</f>
        <v>2.1311086958803738E-2</v>
      </c>
      <c r="AQ43">
        <f>IF(ISBLANK(N43), "", 2 * AJ43 ^ 2 * (1 - 0.8) * (M43 + P43) / (M43 * P43) * (M43 + P43 - 2) / (M43 + P43 - 4) * (1 + AK43 ^ 2 / (2 * (1 - 0.8) * (M43 + P43) / (M43 * P43))) - AK43 ^ 2)</f>
        <v>1.1278959122872911E-2</v>
      </c>
      <c r="AR43">
        <f t="shared" si="0"/>
        <v>1.748437678738668E-3</v>
      </c>
      <c r="AS43" s="2"/>
      <c r="AT43" s="2"/>
      <c r="AX43"/>
      <c r="AZ43" s="2"/>
    </row>
    <row r="44" spans="1:52">
      <c r="A44" t="s">
        <v>197</v>
      </c>
      <c r="B44" t="s">
        <v>435</v>
      </c>
      <c r="C44">
        <v>23</v>
      </c>
      <c r="D44" t="s">
        <v>22</v>
      </c>
      <c r="E44" t="s">
        <v>404</v>
      </c>
      <c r="F44" t="s">
        <v>405</v>
      </c>
      <c r="G44">
        <v>1</v>
      </c>
      <c r="H44" t="s">
        <v>428</v>
      </c>
      <c r="I44" t="s">
        <v>199</v>
      </c>
      <c r="J44" t="s">
        <v>53</v>
      </c>
      <c r="L44">
        <v>3</v>
      </c>
      <c r="M44">
        <v>80</v>
      </c>
      <c r="N44">
        <v>8.91</v>
      </c>
      <c r="O44">
        <v>3.54</v>
      </c>
      <c r="P44">
        <v>80</v>
      </c>
      <c r="Q44">
        <v>9.43</v>
      </c>
      <c r="R44">
        <v>3.26</v>
      </c>
      <c r="S44">
        <v>75</v>
      </c>
      <c r="T44">
        <v>4.4800000000000004</v>
      </c>
      <c r="U44" s="3">
        <v>4.22</v>
      </c>
      <c r="V44">
        <v>73</v>
      </c>
      <c r="W44">
        <v>8.6</v>
      </c>
      <c r="X44">
        <v>5.58</v>
      </c>
      <c r="Y44">
        <f>T44-N44</f>
        <v>-4.43</v>
      </c>
      <c r="Z44">
        <f>IF(ISBLANK(M44), U44, SQRT(U44 ^ 2 / S44 + O44 ^ 2 / M44))</f>
        <v>0.62776614541828657</v>
      </c>
      <c r="AA44">
        <f>W44 - Q44</f>
        <v>-0.83000000000000007</v>
      </c>
      <c r="AB44">
        <f>IF(ISBLANK(M44), X44, SQRT(X44 ^ 2 / V44 + R44 ^ 2 / P44))</f>
        <v>0.74791110928857063</v>
      </c>
      <c r="AG44" t="b">
        <v>1</v>
      </c>
      <c r="AI44" s="18">
        <f>IF(ISBLANK(N44), "", SQRT(((M44 - 1) * O44 ^ 2 + (P44 - 1) * R44 ^ 2) / (M44 + P44 - 2)))</f>
        <v>3.4028811322172277</v>
      </c>
      <c r="AJ44">
        <f>IF(ISBLANK(N44), "", 1 - 3 / (4 * (M44 + P44 - 2) - 1))</f>
        <v>0.99524564183835185</v>
      </c>
      <c r="AK44">
        <f>IF(ISBLANK(N44), "", AJ44 * (Y44 - AA44) / AI44)</f>
        <v>-1.0528972865659734</v>
      </c>
      <c r="AL44">
        <f t="shared" si="1"/>
        <v>5.3722307604959774E-2</v>
      </c>
      <c r="AM44">
        <f>IF(ISBLANK(N44), "", 2 * AJ44 ^ 2 * (1 - 0.2) * (M44 + P44) / (M44 * P44) * (M44 + P44 - 2) / (M44 + P44 - 4) * (1 + AK44 ^ 2 / (2 * (1 - 0.2) * (M44 + P44) / (M44 * P44))) - AK44 ^ 2)</f>
        <v>4.3690179769029003E-2</v>
      </c>
      <c r="AN44">
        <f>IF(ISBLANK(N44), "", 2 * AJ44 ^ 2 * (1 - 0.4) * (M44 + P44) / (M44 * P44) * (M44 + P44 - 2) / (M44 + P44 - 4) * (1 + AK44 ^ 2 / (2 * (1 - 0.4) * (M44 + P44) / (M44 * P44))) - AK44 ^ 2)</f>
        <v>3.365805193309801E-2</v>
      </c>
      <c r="AO44">
        <f t="shared" si="2"/>
        <v>2.8641988015132736E-2</v>
      </c>
      <c r="AP44">
        <f>IF(ISBLANK(N44), "", 2 * AJ44 ^ 2 * (1 - 0.6) * (M44 + P44) / (M44 * P44) * (M44 + P44 - 2) / (M44 + P44 - 4) * (1 + AK44 ^ 2 / (2 * (1 - 0.6) * (M44 + P44) / (M44 * P44))) - AK44 ^ 2)</f>
        <v>2.3625924097167461E-2</v>
      </c>
      <c r="AQ44">
        <f>IF(ISBLANK(N44), "", 2 * AJ44 ^ 2 * (1 - 0.8) * (M44 + P44) / (M44 * P44) * (M44 + P44 - 2) / (M44 + P44 - 4) * (1 + AK44 ^ 2 / (2 * (1 - 0.8) * (M44 + P44) / (M44 * P44))) - AK44 ^ 2)</f>
        <v>1.359379626123669E-2</v>
      </c>
      <c r="AR44">
        <f t="shared" si="0"/>
        <v>4.0632748171023358E-3</v>
      </c>
      <c r="AS44" s="2"/>
      <c r="AT44" s="2"/>
      <c r="AX44"/>
      <c r="AZ44" s="2"/>
    </row>
    <row r="45" spans="1:52">
      <c r="A45" t="s">
        <v>197</v>
      </c>
      <c r="B45" t="s">
        <v>435</v>
      </c>
      <c r="C45">
        <v>23</v>
      </c>
      <c r="D45" t="s">
        <v>22</v>
      </c>
      <c r="E45" t="s">
        <v>404</v>
      </c>
      <c r="F45" t="s">
        <v>405</v>
      </c>
      <c r="G45">
        <v>1</v>
      </c>
      <c r="H45" t="s">
        <v>428</v>
      </c>
      <c r="I45" t="s">
        <v>199</v>
      </c>
      <c r="J45" t="s">
        <v>53</v>
      </c>
      <c r="L45">
        <v>4.5</v>
      </c>
      <c r="M45">
        <v>80</v>
      </c>
      <c r="N45">
        <v>8.91</v>
      </c>
      <c r="O45">
        <v>3.54</v>
      </c>
      <c r="P45">
        <v>80</v>
      </c>
      <c r="Q45">
        <v>9.43</v>
      </c>
      <c r="R45">
        <v>3.26</v>
      </c>
      <c r="S45">
        <v>75</v>
      </c>
      <c r="T45">
        <v>5.81</v>
      </c>
      <c r="U45" s="3">
        <v>5.27</v>
      </c>
      <c r="V45">
        <v>72</v>
      </c>
      <c r="W45">
        <v>9.25</v>
      </c>
      <c r="X45">
        <v>6.34</v>
      </c>
      <c r="Y45">
        <f>T45-N45</f>
        <v>-3.1000000000000005</v>
      </c>
      <c r="Z45">
        <f>IF(ISBLANK(M45), U45, SQRT(U45 ^ 2 / S45 + O45 ^ 2 / M45))</f>
        <v>0.72591344754959131</v>
      </c>
      <c r="AA45">
        <f>W45 - Q45</f>
        <v>-0.17999999999999972</v>
      </c>
      <c r="AB45">
        <f>IF(ISBLANK(M45), X45, SQRT(X45 ^ 2 / V45 + R45 ^ 2 / P45))</f>
        <v>0.83133460304634388</v>
      </c>
      <c r="AG45" t="b">
        <v>1</v>
      </c>
      <c r="AI45" s="18">
        <f>IF(ISBLANK(N45), "", SQRT(((M45 - 1) * O45 ^ 2 + (P45 - 1) * R45 ^ 2) / (M45 + P45 - 2)))</f>
        <v>3.4028811322172277</v>
      </c>
      <c r="AJ45">
        <f>IF(ISBLANK(N45), "", 1 - 3 / (4 * (M45 + P45 - 2) - 1))</f>
        <v>0.99524564183835185</v>
      </c>
      <c r="AK45">
        <f>IF(ISBLANK(N45), "", AJ45 * (Y45 - AA45) / AI45)</f>
        <v>-0.85401668799240105</v>
      </c>
      <c r="AL45">
        <f t="shared" si="1"/>
        <v>5.2503865233784253E-2</v>
      </c>
      <c r="AM45">
        <f>IF(ISBLANK(N45), "", 2 * AJ45 ^ 2 * (1 - 0.2) * (M45 + P45) / (M45 * P45) * (M45 + P45 - 2) / (M45 + P45 - 4) * (1 + AK45 ^ 2 / (2 * (1 - 0.2) * (M45 + P45) / (M45 * P45))) - AK45 ^ 2)</f>
        <v>4.2471737397853371E-2</v>
      </c>
      <c r="AN45">
        <f>IF(ISBLANK(N45), "", 2 * AJ45 ^ 2 * (1 - 0.4) * (M45 + P45) / (M45 * P45) * (M45 + P45 - 2) / (M45 + P45 - 4) * (1 + AK45 ^ 2 / (2 * (1 - 0.4) * (M45 + P45) / (M45 * P45))) - AK45 ^ 2)</f>
        <v>3.24396095619226E-2</v>
      </c>
      <c r="AO45">
        <f t="shared" si="2"/>
        <v>2.7423545643957215E-2</v>
      </c>
      <c r="AP45">
        <f>IF(ISBLANK(N45), "", 2 * AJ45 ^ 2 * (1 - 0.6) * (M45 + P45) / (M45 * P45) * (M45 + P45 - 2) / (M45 + P45 - 4) * (1 + AK45 ^ 2 / (2 * (1 - 0.6) * (M45 + P45) / (M45 * P45))) - AK45 ^ 2)</f>
        <v>2.2407481725991829E-2</v>
      </c>
      <c r="AQ45">
        <f>IF(ISBLANK(N45), "", 2 * AJ45 ^ 2 * (1 - 0.8) * (M45 + P45) / (M45 * P45) * (M45 + P45 - 2) / (M45 + P45 - 4) * (1 + AK45 ^ 2 / (2 * (1 - 0.8) * (M45 + P45) / (M45 * P45))) - AK45 ^ 2)</f>
        <v>1.2375353890060947E-2</v>
      </c>
      <c r="AR45">
        <f t="shared" si="0"/>
        <v>2.8448324459268148E-3</v>
      </c>
      <c r="AS45" s="2"/>
      <c r="AT45" s="2"/>
      <c r="AX45"/>
      <c r="AZ45" s="2"/>
    </row>
    <row r="46" spans="1:52">
      <c r="A46" t="s">
        <v>197</v>
      </c>
      <c r="B46" t="s">
        <v>435</v>
      </c>
      <c r="C46">
        <v>23</v>
      </c>
      <c r="D46" t="s">
        <v>22</v>
      </c>
      <c r="E46" t="s">
        <v>404</v>
      </c>
      <c r="F46" t="s">
        <v>405</v>
      </c>
      <c r="G46">
        <v>1</v>
      </c>
      <c r="H46" t="s">
        <v>428</v>
      </c>
      <c r="I46" t="s">
        <v>199</v>
      </c>
      <c r="J46" t="s">
        <v>53</v>
      </c>
      <c r="L46">
        <v>6</v>
      </c>
      <c r="M46">
        <v>80</v>
      </c>
      <c r="N46">
        <v>8.91</v>
      </c>
      <c r="O46">
        <v>3.54</v>
      </c>
      <c r="P46">
        <v>80</v>
      </c>
      <c r="Q46">
        <v>9.43</v>
      </c>
      <c r="R46">
        <v>3.26</v>
      </c>
      <c r="S46">
        <v>70</v>
      </c>
      <c r="T46">
        <v>5.25</v>
      </c>
      <c r="U46" s="3">
        <v>4.47</v>
      </c>
      <c r="V46">
        <v>70</v>
      </c>
      <c r="W46">
        <v>8.27</v>
      </c>
      <c r="X46">
        <v>6.31</v>
      </c>
      <c r="Y46">
        <f>T46-N46</f>
        <v>-3.66</v>
      </c>
      <c r="Z46">
        <f>IF(ISBLANK(M46), U46, SQRT(U46 ^ 2 / S46 + O46 ^ 2 / M46))</f>
        <v>0.66489580279275984</v>
      </c>
      <c r="AA46">
        <f>W46 - Q46</f>
        <v>-1.1600000000000001</v>
      </c>
      <c r="AB46">
        <f>IF(ISBLANK(M46), X46, SQRT(X46 ^ 2 / V46 + R46 ^ 2 / P46))</f>
        <v>0.83764337791892585</v>
      </c>
      <c r="AG46" t="b">
        <v>1</v>
      </c>
      <c r="AI46" s="18">
        <f>IF(ISBLANK(N46), "", SQRT(((M46 - 1) * O46 ^ 2 + (P46 - 1) * R46 ^ 2) / (M46 + P46 - 2)))</f>
        <v>3.4028811322172277</v>
      </c>
      <c r="AJ46">
        <f>IF(ISBLANK(N46), "", 1 - 3 / (4 * (M46 + P46 - 2) - 1))</f>
        <v>0.99524564183835185</v>
      </c>
      <c r="AK46">
        <f>IF(ISBLANK(N46), "", AJ46 * (Y46 - AA46) / AI46)</f>
        <v>-0.73117867122637048</v>
      </c>
      <c r="AL46">
        <f t="shared" si="1"/>
        <v>5.1878264770561566E-2</v>
      </c>
      <c r="AM46">
        <f>IF(ISBLANK(N46), "", 2 * AJ46 ^ 2 * (1 - 0.2) * (M46 + P46) / (M46 * P46) * (M46 + P46 - 2) / (M46 + P46 - 4) * (1 + AK46 ^ 2 / (2 * (1 - 0.2) * (M46 + P46) / (M46 * P46))) - AK46 ^ 2)</f>
        <v>4.1846136934630795E-2</v>
      </c>
      <c r="AN46">
        <f>IF(ISBLANK(N46), "", 2 * AJ46 ^ 2 * (1 - 0.4) * (M46 + P46) / (M46 * P46) * (M46 + P46 - 2) / (M46 + P46 - 4) * (1 + AK46 ^ 2 / (2 * (1 - 0.4) * (M46 + P46) / (M46 * P46))) - AK46 ^ 2)</f>
        <v>3.1814009098699914E-2</v>
      </c>
      <c r="AO46">
        <f t="shared" si="2"/>
        <v>2.6797945180734528E-2</v>
      </c>
      <c r="AP46">
        <f>IF(ISBLANK(N46), "", 2 * AJ46 ^ 2 * (1 - 0.6) * (M46 + P46) / (M46 * P46) * (M46 + P46 - 2) / (M46 + P46 - 4) * (1 + AK46 ^ 2 / (2 * (1 - 0.6) * (M46 + P46) / (M46 * P46))) - AK46 ^ 2)</f>
        <v>2.1781881262769143E-2</v>
      </c>
      <c r="AQ46">
        <f>IF(ISBLANK(N46), "", 2 * AJ46 ^ 2 * (1 - 0.8) * (M46 + P46) / (M46 * P46) * (M46 + P46 - 2) / (M46 + P46 - 4) * (1 + AK46 ^ 2 / (2 * (1 - 0.8) * (M46 + P46) / (M46 * P46))) - AK46 ^ 2)</f>
        <v>1.1749753426838372E-2</v>
      </c>
      <c r="AR46">
        <f t="shared" si="0"/>
        <v>2.2192319827040174E-3</v>
      </c>
      <c r="AS46" s="2"/>
      <c r="AT46" s="2"/>
      <c r="AX46"/>
      <c r="AZ46" s="2"/>
    </row>
    <row r="47" spans="1:52">
      <c r="A47" t="s">
        <v>197</v>
      </c>
      <c r="B47" t="s">
        <v>435</v>
      </c>
      <c r="C47">
        <v>23</v>
      </c>
      <c r="D47" t="s">
        <v>22</v>
      </c>
      <c r="E47" t="s">
        <v>404</v>
      </c>
      <c r="F47" t="s">
        <v>405</v>
      </c>
      <c r="G47">
        <v>1</v>
      </c>
      <c r="H47" t="s">
        <v>428</v>
      </c>
      <c r="I47" t="s">
        <v>199</v>
      </c>
      <c r="J47" t="s">
        <v>53</v>
      </c>
      <c r="L47">
        <v>9</v>
      </c>
      <c r="M47">
        <v>80</v>
      </c>
      <c r="N47">
        <v>8.91</v>
      </c>
      <c r="O47">
        <v>3.54</v>
      </c>
      <c r="P47">
        <v>80</v>
      </c>
      <c r="Q47">
        <v>9.43</v>
      </c>
      <c r="R47">
        <v>3.26</v>
      </c>
      <c r="S47">
        <v>69</v>
      </c>
      <c r="T47">
        <v>5.54</v>
      </c>
      <c r="U47" s="3">
        <v>5.44</v>
      </c>
      <c r="V47">
        <v>66</v>
      </c>
      <c r="W47">
        <v>8.4499999999999993</v>
      </c>
      <c r="X47">
        <v>6.53</v>
      </c>
      <c r="Y47">
        <f>T47-N47</f>
        <v>-3.37</v>
      </c>
      <c r="Z47">
        <f>IF(ISBLANK(M47), U47, SQRT(U47 ^ 2 / S47 + O47 ^ 2 / M47))</f>
        <v>0.76520438682955061</v>
      </c>
      <c r="AA47">
        <f>W47 - Q47</f>
        <v>-0.98000000000000043</v>
      </c>
      <c r="AB47">
        <f>IF(ISBLANK(M47), X47, SQRT(X47 ^ 2 / V47 + R47 ^ 2 / P47))</f>
        <v>0.88256401604883172</v>
      </c>
      <c r="AG47" t="b">
        <v>1</v>
      </c>
      <c r="AI47" s="18">
        <f>IF(ISBLANK(N47), "", SQRT(((M47 - 1) * O47 ^ 2 + (P47 - 1) * R47 ^ 2) / (M47 + P47 - 2)))</f>
        <v>3.4028811322172277</v>
      </c>
      <c r="AJ47">
        <f>IF(ISBLANK(N47), "", 1 - 3 / (4 * (M47 + P47 - 2) - 1))</f>
        <v>0.99524564183835185</v>
      </c>
      <c r="AK47">
        <f>IF(ISBLANK(N47), "", AJ47 * (Y47 - AA47) / AI47)</f>
        <v>-0.69900680969241014</v>
      </c>
      <c r="AL47">
        <f t="shared" si="1"/>
        <v>5.1730439041705711E-2</v>
      </c>
      <c r="AM47">
        <f>IF(ISBLANK(N47), "", 2 * AJ47 ^ 2 * (1 - 0.2) * (M47 + P47) / (M47 * P47) * (M47 + P47 - 2) / (M47 + P47 - 4) * (1 + AK47 ^ 2 / (2 * (1 - 0.2) * (M47 + P47) / (M47 * P47))) - AK47 ^ 2)</f>
        <v>4.169831120577483E-2</v>
      </c>
      <c r="AN47">
        <f>IF(ISBLANK(N47), "", 2 * AJ47 ^ 2 * (1 - 0.4) * (M47 + P47) / (M47 * P47) * (M47 + P47 - 2) / (M47 + P47 - 4) * (1 + AK47 ^ 2 / (2 * (1 - 0.4) * (M47 + P47) / (M47 * P47))) - AK47 ^ 2)</f>
        <v>3.166618336984417E-2</v>
      </c>
      <c r="AO47">
        <f t="shared" si="2"/>
        <v>2.6650119451878673E-2</v>
      </c>
      <c r="AP47">
        <f>IF(ISBLANK(N47), "", 2 * AJ47 ^ 2 * (1 - 0.6) * (M47 + P47) / (M47 * P47) * (M47 + P47 - 2) / (M47 + P47 - 4) * (1 + AK47 ^ 2 / (2 * (1 - 0.6) * (M47 + P47) / (M47 * P47))) - AK47 ^ 2)</f>
        <v>2.1634055533913177E-2</v>
      </c>
      <c r="AQ47">
        <f>IF(ISBLANK(N47), "", 2 * AJ47 ^ 2 * (1 - 0.8) * (M47 + P47) / (M47 * P47) * (M47 + P47 - 2) / (M47 + P47 - 4) * (1 + AK47 ^ 2 / (2 * (1 - 0.8) * (M47 + P47) / (M47 * P47))) - AK47 ^ 2)</f>
        <v>1.1601927697982517E-2</v>
      </c>
      <c r="AR47">
        <f t="shared" si="0"/>
        <v>2.0714062538481626E-3</v>
      </c>
      <c r="AS47" s="2"/>
      <c r="AT47" s="2"/>
      <c r="AX47"/>
      <c r="AZ47" s="2"/>
    </row>
    <row r="48" spans="1:52">
      <c r="A48" t="s">
        <v>200</v>
      </c>
      <c r="B48" s="5" t="s">
        <v>437</v>
      </c>
      <c r="C48">
        <v>24</v>
      </c>
      <c r="D48" t="s">
        <v>22</v>
      </c>
      <c r="E48" t="s">
        <v>355</v>
      </c>
      <c r="F48" t="s">
        <v>405</v>
      </c>
      <c r="G48">
        <v>1</v>
      </c>
      <c r="H48" t="s">
        <v>427</v>
      </c>
      <c r="I48" t="s">
        <v>53</v>
      </c>
      <c r="J48" t="s">
        <v>53</v>
      </c>
      <c r="L48">
        <v>6</v>
      </c>
      <c r="M48">
        <v>29</v>
      </c>
      <c r="N48">
        <v>12</v>
      </c>
      <c r="O48" s="3">
        <v>8.148148148148147</v>
      </c>
      <c r="P48">
        <v>29</v>
      </c>
      <c r="Q48">
        <v>11</v>
      </c>
      <c r="R48" s="3">
        <v>6.6666666666666661</v>
      </c>
      <c r="S48">
        <v>29</v>
      </c>
      <c r="T48">
        <v>7</v>
      </c>
      <c r="U48" s="3">
        <v>6.6666666666666661</v>
      </c>
      <c r="V48">
        <v>29</v>
      </c>
      <c r="W48">
        <v>10</v>
      </c>
      <c r="X48" s="3">
        <v>5.1851851851851851</v>
      </c>
      <c r="Y48">
        <f>T48-N48</f>
        <v>-5</v>
      </c>
      <c r="Z48">
        <f>IF(ISBLANK(M48), U48, SQRT(U48 ^ 2 / S48 + O48 ^ 2 / M48))</f>
        <v>1.9549826940641075</v>
      </c>
      <c r="AA48">
        <f>W48 - Q48</f>
        <v>-1</v>
      </c>
      <c r="AB48">
        <f>IF(ISBLANK(M48), X48, SQRT(X48 ^ 2 / V48 + R48 ^ 2 / P48))</f>
        <v>1.5683352677403577</v>
      </c>
      <c r="AG48" t="b">
        <v>1</v>
      </c>
      <c r="AI48" s="18">
        <f>IF(ISBLANK(N48), "", SQRT(((M48 - 1) * O48 ^ 2 + (P48 - 1) * R48 ^ 2) / (M48 + P48 - 2)))</f>
        <v>7.4443523119413992</v>
      </c>
      <c r="AJ48">
        <f>IF(ISBLANK(N48), "", 1 - 3 / (4 * (M48 + P48 - 2) - 1))</f>
        <v>0.98654708520179368</v>
      </c>
      <c r="AK48">
        <f>IF(ISBLANK(N48), "", AJ48 * (Y48 - AA48) / AI48)</f>
        <v>-0.53009156142128577</v>
      </c>
      <c r="AL48">
        <f t="shared" si="1"/>
        <v>0.14183644104732052</v>
      </c>
      <c r="AM48">
        <f>IF(ISBLANK(N48), "", 2 * AJ48 ^ 2 * (1 - 0.2) * (M48 + P48) / (M48 * P48) * (M48 + P48 - 2) / (M48 + P48 - 4) * (1 + AK48 ^ 2 / (2 * (1 - 0.2) * (M48 + P48) / (M48 * P48))) - AK48 ^ 2)</f>
        <v>0.11399306507085638</v>
      </c>
      <c r="AN48">
        <f>IF(ISBLANK(N48), "", 2 * AJ48 ^ 2 * (1 - 0.4) * (M48 + P48) / (M48 * P48) * (M48 + P48 - 2) / (M48 + P48 - 4) * (1 + AK48 ^ 2 / (2 * (1 - 0.4) * (M48 + P48) / (M48 * P48))) - AK48 ^ 2)</f>
        <v>8.6149689094392135E-2</v>
      </c>
      <c r="AO48">
        <f t="shared" si="2"/>
        <v>7.2228001106159956E-2</v>
      </c>
      <c r="AP48">
        <f>IF(ISBLANK(N48), "", 2 * AJ48 ^ 2 * (1 - 0.6) * (M48 + P48) / (M48 * P48) * (M48 + P48 - 2) / (M48 + P48 - 4) * (1 + AK48 ^ 2 / (2 * (1 - 0.6) * (M48 + P48) / (M48 * P48))) - AK48 ^ 2)</f>
        <v>5.8306313117927944E-2</v>
      </c>
      <c r="AQ48">
        <f>IF(ISBLANK(N48), "", 2 * AJ48 ^ 2 * (1 - 0.8) * (M48 + P48) / (M48 * P48) * (M48 + P48 - 2) / (M48 + P48 - 4) * (1 + AK48 ^ 2 / (2 * (1 - 0.8) * (M48 + P48) / (M48 * P48))) - AK48 ^ 2)</f>
        <v>3.0462937141463697E-2</v>
      </c>
      <c r="AR48">
        <f t="shared" si="0"/>
        <v>4.0117299638227077E-3</v>
      </c>
      <c r="AS48" s="2"/>
      <c r="AT48" s="2"/>
      <c r="AX48"/>
      <c r="AZ48" s="2"/>
    </row>
    <row r="49" spans="1:52">
      <c r="A49" t="s">
        <v>181</v>
      </c>
      <c r="B49" s="5" t="s">
        <v>406</v>
      </c>
      <c r="C49">
        <v>8</v>
      </c>
      <c r="D49" t="s">
        <v>22</v>
      </c>
      <c r="E49" t="s">
        <v>404</v>
      </c>
      <c r="F49" t="s">
        <v>405</v>
      </c>
      <c r="G49">
        <v>1</v>
      </c>
      <c r="H49" t="s">
        <v>428</v>
      </c>
      <c r="I49" t="s">
        <v>119</v>
      </c>
      <c r="J49" t="s">
        <v>120</v>
      </c>
      <c r="K49" t="s">
        <v>407</v>
      </c>
      <c r="L49">
        <v>0</v>
      </c>
      <c r="M49" s="4"/>
      <c r="N49" s="3"/>
      <c r="S49">
        <v>32</v>
      </c>
      <c r="T49">
        <v>9.25</v>
      </c>
      <c r="U49" s="3">
        <v>0.72</v>
      </c>
      <c r="V49">
        <v>29</v>
      </c>
      <c r="W49">
        <v>8</v>
      </c>
      <c r="X49" s="3">
        <v>1.1000000000000001</v>
      </c>
      <c r="Y49">
        <f>T49-N49</f>
        <v>9.25</v>
      </c>
      <c r="Z49">
        <f>IF(ISBLANK(M49), U49, SQRT(U49 ^ 2 / S49 + O49 ^ 2 / M49))</f>
        <v>0.72</v>
      </c>
      <c r="AA49">
        <f>W49 - Q49</f>
        <v>8</v>
      </c>
      <c r="AB49">
        <f>IF(ISBLANK(M49), X49, SQRT(X49 ^ 2 / V49 + R49 ^ 2 / P49))</f>
        <v>1.1000000000000001</v>
      </c>
      <c r="AC49" s="3"/>
      <c r="AD49" s="3"/>
      <c r="AE49" s="3"/>
      <c r="AF49" s="3"/>
      <c r="AG49" s="3" t="b">
        <v>0</v>
      </c>
      <c r="AI49" s="18" t="str">
        <f>IF(ISBLANK(N49), "", SQRT(((M49 - 1) * O49 ^ 2 + (P49 - 1) * R49 ^ 2) / (M49 + P49 - 2)))</f>
        <v/>
      </c>
      <c r="AJ49" t="str">
        <f>IF(ISBLANK(N49), "", 1 - 3 / (4 * (M49 + P49 - 2) - 1))</f>
        <v/>
      </c>
      <c r="AK49" t="str">
        <f>IF(ISBLANK(N49), "", AJ49 * (Y49 - AA49) / AI49)</f>
        <v/>
      </c>
      <c r="AL49" t="str">
        <f t="shared" si="1"/>
        <v/>
      </c>
      <c r="AM49" t="str">
        <f>IF(ISBLANK(N49), "", 2 * AJ49 ^ 2 * (1 - 0.2) * (M49 + P49) / (M49 * P49) * (M49 + P49 - 2) / (M49 + P49 - 4) * (1 + AK49 ^ 2 / (2 * (1 - 0.2) * (M49 + P49) / (M49 * P49))) - AK49 ^ 2)</f>
        <v/>
      </c>
      <c r="AN49" t="str">
        <f>IF(ISBLANK(N49), "", 2 * AJ49 ^ 2 * (1 - 0.4) * (M49 + P49) / (M49 * P49) * (M49 + P49 - 2) / (M49 + P49 - 4) * (1 + AK49 ^ 2 / (2 * (1 - 0.4) * (M49 + P49) / (M49 * P49))) - AK49 ^ 2)</f>
        <v/>
      </c>
      <c r="AO49" t="str">
        <f t="shared" si="2"/>
        <v/>
      </c>
      <c r="AP49" t="str">
        <f>IF(ISBLANK(N49), "", 2 * AJ49 ^ 2 * (1 - 0.6) * (M49 + P49) / (M49 * P49) * (M49 + P49 - 2) / (M49 + P49 - 4) * (1 + AK49 ^ 2 / (2 * (1 - 0.6) * (M49 + P49) / (M49 * P49))) - AK49 ^ 2)</f>
        <v/>
      </c>
      <c r="AQ49" t="str">
        <f>IF(ISBLANK(N49), "", 2 * AJ49 ^ 2 * (1 - 0.8) * (M49 + P49) / (M49 * P49) * (M49 + P49 - 2) / (M49 + P49 - 4) * (1 + AK49 ^ 2 / (2 * (1 - 0.8) * (M49 + P49) / (M49 * P49))) - AK49 ^ 2)</f>
        <v/>
      </c>
      <c r="AR49" t="str">
        <f t="shared" si="0"/>
        <v/>
      </c>
    </row>
    <row r="50" spans="1:52">
      <c r="A50" t="s">
        <v>181</v>
      </c>
      <c r="B50" s="5" t="s">
        <v>406</v>
      </c>
      <c r="C50">
        <v>9</v>
      </c>
      <c r="D50" t="s">
        <v>22</v>
      </c>
      <c r="E50" t="s">
        <v>404</v>
      </c>
      <c r="F50" t="s">
        <v>405</v>
      </c>
      <c r="G50">
        <v>1</v>
      </c>
      <c r="H50" t="s">
        <v>428</v>
      </c>
      <c r="I50" t="s">
        <v>125</v>
      </c>
      <c r="J50" t="s">
        <v>120</v>
      </c>
      <c r="K50" t="s">
        <v>408</v>
      </c>
      <c r="L50">
        <v>0</v>
      </c>
      <c r="M50" s="4"/>
      <c r="N50" s="3"/>
      <c r="S50">
        <v>32</v>
      </c>
      <c r="T50">
        <v>9.09</v>
      </c>
      <c r="U50" s="3">
        <v>0.93</v>
      </c>
      <c r="V50">
        <v>29</v>
      </c>
      <c r="W50">
        <v>7.9</v>
      </c>
      <c r="X50" s="3">
        <v>2.08</v>
      </c>
      <c r="Y50">
        <f>T50-N50</f>
        <v>9.09</v>
      </c>
      <c r="Z50">
        <f>IF(ISBLANK(M50), U50, SQRT(U50 ^ 2 / S50 + O50 ^ 2 / M50))</f>
        <v>0.93</v>
      </c>
      <c r="AA50">
        <f>W50 - Q50</f>
        <v>7.9</v>
      </c>
      <c r="AB50">
        <f>IF(ISBLANK(M50), X50, SQRT(X50 ^ 2 / V50 + R50 ^ 2 / P50))</f>
        <v>2.08</v>
      </c>
      <c r="AC50" s="3"/>
      <c r="AD50" s="3"/>
      <c r="AE50" s="3"/>
      <c r="AF50" s="3"/>
      <c r="AG50" s="3" t="b">
        <v>0</v>
      </c>
      <c r="AI50" s="18" t="str">
        <f>IF(ISBLANK(N50), "", SQRT(((M50 - 1) * O50 ^ 2 + (P50 - 1) * R50 ^ 2) / (M50 + P50 - 2)))</f>
        <v/>
      </c>
      <c r="AJ50" t="str">
        <f>IF(ISBLANK(N50), "", 1 - 3 / (4 * (M50 + P50 - 2) - 1))</f>
        <v/>
      </c>
      <c r="AK50" t="str">
        <f>IF(ISBLANK(N50), "", AJ50 * (Y50 - AA50) / AI50)</f>
        <v/>
      </c>
      <c r="AL50" t="str">
        <f t="shared" si="1"/>
        <v/>
      </c>
      <c r="AM50" t="str">
        <f>IF(ISBLANK(N50), "", 2 * AJ50 ^ 2 * (1 - 0.2) * (M50 + P50) / (M50 * P50) * (M50 + P50 - 2) / (M50 + P50 - 4) * (1 + AK50 ^ 2 / (2 * (1 - 0.2) * (M50 + P50) / (M50 * P50))) - AK50 ^ 2)</f>
        <v/>
      </c>
      <c r="AN50" t="str">
        <f>IF(ISBLANK(N50), "", 2 * AJ50 ^ 2 * (1 - 0.4) * (M50 + P50) / (M50 * P50) * (M50 + P50 - 2) / (M50 + P50 - 4) * (1 + AK50 ^ 2 / (2 * (1 - 0.4) * (M50 + P50) / (M50 * P50))) - AK50 ^ 2)</f>
        <v/>
      </c>
      <c r="AO50" t="str">
        <f t="shared" si="2"/>
        <v/>
      </c>
      <c r="AP50" t="str">
        <f>IF(ISBLANK(N50), "", 2 * AJ50 ^ 2 * (1 - 0.6) * (M50 + P50) / (M50 * P50) * (M50 + P50 - 2) / (M50 + P50 - 4) * (1 + AK50 ^ 2 / (2 * (1 - 0.6) * (M50 + P50) / (M50 * P50))) - AK50 ^ 2)</f>
        <v/>
      </c>
      <c r="AQ50" t="str">
        <f>IF(ISBLANK(N50), "", 2 * AJ50 ^ 2 * (1 - 0.8) * (M50 + P50) / (M50 * P50) * (M50 + P50 - 2) / (M50 + P50 - 4) * (1 + AK50 ^ 2 / (2 * (1 - 0.8) * (M50 + P50) / (M50 * P50))) - AK50 ^ 2)</f>
        <v/>
      </c>
      <c r="AR50" t="str">
        <f t="shared" si="0"/>
        <v/>
      </c>
    </row>
    <row r="51" spans="1:52">
      <c r="A51" t="s">
        <v>111</v>
      </c>
      <c r="C51">
        <v>12</v>
      </c>
      <c r="D51" t="s">
        <v>22</v>
      </c>
      <c r="E51" t="s">
        <v>355</v>
      </c>
      <c r="F51" t="s">
        <v>405</v>
      </c>
      <c r="G51">
        <v>0.92</v>
      </c>
      <c r="H51" t="s">
        <v>428</v>
      </c>
      <c r="I51" t="s">
        <v>120</v>
      </c>
      <c r="J51" t="s">
        <v>120</v>
      </c>
      <c r="L51">
        <v>0</v>
      </c>
      <c r="M51" s="4"/>
      <c r="N51" s="3"/>
      <c r="S51">
        <v>237</v>
      </c>
      <c r="T51">
        <v>27.13</v>
      </c>
      <c r="U51" s="3">
        <v>5.84</v>
      </c>
      <c r="V51">
        <v>185</v>
      </c>
      <c r="W51">
        <v>28.85</v>
      </c>
      <c r="X51" s="3">
        <v>5.99</v>
      </c>
      <c r="Y51">
        <f>T51-N51</f>
        <v>27.13</v>
      </c>
      <c r="Z51">
        <f>IF(ISBLANK(M51), U51, SQRT(U51 ^ 2 / S51 + O51 ^ 2 / M51))</f>
        <v>5.84</v>
      </c>
      <c r="AA51">
        <f>W51 - Q51</f>
        <v>28.85</v>
      </c>
      <c r="AB51">
        <f>IF(ISBLANK(M51), X51, SQRT(X51 ^ 2 / V51 + R51 ^ 2 / P51))</f>
        <v>5.99</v>
      </c>
      <c r="AC51" s="3"/>
      <c r="AD51" s="3"/>
      <c r="AE51" s="3"/>
      <c r="AF51" s="3"/>
      <c r="AG51" s="3" t="b">
        <v>1</v>
      </c>
      <c r="AH51" t="s">
        <v>438</v>
      </c>
      <c r="AI51" s="18" t="str">
        <f>IF(ISBLANK(N51), "", SQRT(((M51 - 1) * O51 ^ 2 + (P51 - 1) * R51 ^ 2) / (M51 + P51 - 2)))</f>
        <v/>
      </c>
      <c r="AJ51" t="str">
        <f>IF(ISBLANK(N51), "", 1 - 3 / (4 * (M51 + P51 - 2) - 1))</f>
        <v/>
      </c>
      <c r="AK51" t="str">
        <f>IF(ISBLANK(N51), "", AJ51 * (Y51 - AA51) / AI51)</f>
        <v/>
      </c>
      <c r="AL51" t="str">
        <f t="shared" si="1"/>
        <v/>
      </c>
      <c r="AM51" t="str">
        <f>IF(ISBLANK(N51), "", 2 * AJ51 ^ 2 * (1 - 0.2) * (M51 + P51) / (M51 * P51) * (M51 + P51 - 2) / (M51 + P51 - 4) * (1 + AK51 ^ 2 / (2 * (1 - 0.2) * (M51 + P51) / (M51 * P51))) - AK51 ^ 2)</f>
        <v/>
      </c>
      <c r="AN51" t="str">
        <f>IF(ISBLANK(N51), "", 2 * AJ51 ^ 2 * (1 - 0.4) * (M51 + P51) / (M51 * P51) * (M51 + P51 - 2) / (M51 + P51 - 4) * (1 + AK51 ^ 2 / (2 * (1 - 0.4) * (M51 + P51) / (M51 * P51))) - AK51 ^ 2)</f>
        <v/>
      </c>
      <c r="AO51" t="str">
        <f t="shared" si="2"/>
        <v/>
      </c>
      <c r="AP51" t="str">
        <f>IF(ISBLANK(N51), "", 2 * AJ51 ^ 2 * (1 - 0.6) * (M51 + P51) / (M51 * P51) * (M51 + P51 - 2) / (M51 + P51 - 4) * (1 + AK51 ^ 2 / (2 * (1 - 0.6) * (M51 + P51) / (M51 * P51))) - AK51 ^ 2)</f>
        <v/>
      </c>
      <c r="AQ51" t="str">
        <f>IF(ISBLANK(N51), "", 2 * AJ51 ^ 2 * (1 - 0.8) * (M51 + P51) / (M51 * P51) * (M51 + P51 - 2) / (M51 + P51 - 4) * (1 + AK51 ^ 2 / (2 * (1 - 0.8) * (M51 + P51) / (M51 * P51))) - AK51 ^ 2)</f>
        <v/>
      </c>
      <c r="AR51" t="str">
        <f t="shared" si="0"/>
        <v/>
      </c>
    </row>
    <row r="52" spans="1:52">
      <c r="A52" t="s">
        <v>76</v>
      </c>
      <c r="C52">
        <v>18</v>
      </c>
      <c r="D52" t="s">
        <v>22</v>
      </c>
      <c r="E52" t="s">
        <v>355</v>
      </c>
      <c r="F52" t="s">
        <v>405</v>
      </c>
      <c r="G52">
        <v>1</v>
      </c>
      <c r="H52" t="s">
        <v>428</v>
      </c>
      <c r="I52" t="s">
        <v>120</v>
      </c>
      <c r="J52" t="s">
        <v>120</v>
      </c>
      <c r="L52">
        <v>0</v>
      </c>
      <c r="M52" s="4"/>
      <c r="N52" s="3"/>
      <c r="S52">
        <v>433</v>
      </c>
      <c r="T52">
        <v>7.8</v>
      </c>
      <c r="U52" s="3">
        <v>0.42348439100000002</v>
      </c>
      <c r="V52">
        <v>327</v>
      </c>
      <c r="W52">
        <v>7.84</v>
      </c>
      <c r="X52" s="3">
        <v>0.59748060300000005</v>
      </c>
      <c r="Y52">
        <f>T52-N52</f>
        <v>7.8</v>
      </c>
      <c r="Z52">
        <f>IF(ISBLANK(M52), U52, SQRT(U52 ^ 2 / S52 + O52 ^ 2 / M52))</f>
        <v>0.42348439100000002</v>
      </c>
      <c r="AA52">
        <f>W52 - Q52</f>
        <v>7.84</v>
      </c>
      <c r="AB52">
        <f>IF(ISBLANK(M52), X52, SQRT(X52 ^ 2 / V52 + R52 ^ 2 / P52))</f>
        <v>0.59748060300000005</v>
      </c>
      <c r="AC52" s="3"/>
      <c r="AD52" s="3"/>
      <c r="AE52" s="3"/>
      <c r="AF52" s="3"/>
      <c r="AG52" s="3" t="b">
        <v>0</v>
      </c>
      <c r="AI52" s="18" t="str">
        <f>IF(ISBLANK(N52), "", SQRT(((M52 - 1) * O52 ^ 2 + (P52 - 1) * R52 ^ 2) / (M52 + P52 - 2)))</f>
        <v/>
      </c>
      <c r="AJ52" t="str">
        <f>IF(ISBLANK(N52), "", 1 - 3 / (4 * (M52 + P52 - 2) - 1))</f>
        <v/>
      </c>
      <c r="AK52" t="str">
        <f>IF(ISBLANK(N52), "", AJ52 * (Y52 - AA52) / AI52)</f>
        <v/>
      </c>
      <c r="AL52" t="str">
        <f t="shared" si="1"/>
        <v/>
      </c>
      <c r="AM52" t="str">
        <f>IF(ISBLANK(N52), "", 2 * AJ52 ^ 2 * (1 - 0.2) * (M52 + P52) / (M52 * P52) * (M52 + P52 - 2) / (M52 + P52 - 4) * (1 + AK52 ^ 2 / (2 * (1 - 0.2) * (M52 + P52) / (M52 * P52))) - AK52 ^ 2)</f>
        <v/>
      </c>
      <c r="AN52" t="str">
        <f>IF(ISBLANK(N52), "", 2 * AJ52 ^ 2 * (1 - 0.4) * (M52 + P52) / (M52 * P52) * (M52 + P52 - 2) / (M52 + P52 - 4) * (1 + AK52 ^ 2 / (2 * (1 - 0.4) * (M52 + P52) / (M52 * P52))) - AK52 ^ 2)</f>
        <v/>
      </c>
      <c r="AO52" t="str">
        <f t="shared" si="2"/>
        <v/>
      </c>
      <c r="AP52" t="str">
        <f>IF(ISBLANK(N52), "", 2 * AJ52 ^ 2 * (1 - 0.6) * (M52 + P52) / (M52 * P52) * (M52 + P52 - 2) / (M52 + P52 - 4) * (1 + AK52 ^ 2 / (2 * (1 - 0.6) * (M52 + P52) / (M52 * P52))) - AK52 ^ 2)</f>
        <v/>
      </c>
      <c r="AQ52" t="str">
        <f>IF(ISBLANK(N52), "", 2 * AJ52 ^ 2 * (1 - 0.8) * (M52 + P52) / (M52 * P52) * (M52 + P52 - 2) / (M52 + P52 - 4) * (1 + AK52 ^ 2 / (2 * (1 - 0.8) * (M52 + P52) / (M52 * P52))) - AK52 ^ 2)</f>
        <v/>
      </c>
      <c r="AR52" t="str">
        <f t="shared" si="0"/>
        <v/>
      </c>
    </row>
    <row r="53" spans="1:52">
      <c r="A53" t="s">
        <v>76</v>
      </c>
      <c r="C53">
        <v>18</v>
      </c>
      <c r="D53" t="s">
        <v>22</v>
      </c>
      <c r="E53" t="s">
        <v>355</v>
      </c>
      <c r="F53" t="s">
        <v>405</v>
      </c>
      <c r="G53">
        <v>1</v>
      </c>
      <c r="H53" t="s">
        <v>428</v>
      </c>
      <c r="I53" t="s">
        <v>120</v>
      </c>
      <c r="J53" t="s">
        <v>120</v>
      </c>
      <c r="L53">
        <v>1.5</v>
      </c>
      <c r="M53" s="4"/>
      <c r="N53" s="3"/>
      <c r="S53">
        <v>294</v>
      </c>
      <c r="T53">
        <v>7.82</v>
      </c>
      <c r="U53" s="3">
        <v>0.56629314600000002</v>
      </c>
      <c r="V53">
        <v>218</v>
      </c>
      <c r="W53">
        <v>7.75</v>
      </c>
      <c r="X53" s="3">
        <v>0.56183981800000005</v>
      </c>
      <c r="Y53">
        <f>T53-N53</f>
        <v>7.82</v>
      </c>
      <c r="Z53">
        <f>IF(ISBLANK(M53), U53, SQRT(U53 ^ 2 / S53 + O53 ^ 2 / M53))</f>
        <v>0.56629314600000002</v>
      </c>
      <c r="AA53">
        <f>W53 - Q53</f>
        <v>7.75</v>
      </c>
      <c r="AB53">
        <f>IF(ISBLANK(M53), X53, SQRT(X53 ^ 2 / V53 + R53 ^ 2 / P53))</f>
        <v>0.56183981800000005</v>
      </c>
      <c r="AC53" s="3"/>
      <c r="AD53" s="3"/>
      <c r="AE53" s="3"/>
      <c r="AF53" s="3"/>
      <c r="AG53" s="3" t="b">
        <v>0</v>
      </c>
      <c r="AI53" s="18" t="str">
        <f>IF(ISBLANK(N53), "", SQRT(((M53 - 1) * O53 ^ 2 + (P53 - 1) * R53 ^ 2) / (M53 + P53 - 2)))</f>
        <v/>
      </c>
      <c r="AJ53" t="str">
        <f>IF(ISBLANK(N53), "", 1 - 3 / (4 * (M53 + P53 - 2) - 1))</f>
        <v/>
      </c>
      <c r="AK53" t="str">
        <f>IF(ISBLANK(N53), "", AJ53 * (Y53 - AA53) / AI53)</f>
        <v/>
      </c>
      <c r="AL53" t="str">
        <f t="shared" si="1"/>
        <v/>
      </c>
      <c r="AM53" t="str">
        <f>IF(ISBLANK(N53), "", 2 * AJ53 ^ 2 * (1 - 0.2) * (M53 + P53) / (M53 * P53) * (M53 + P53 - 2) / (M53 + P53 - 4) * (1 + AK53 ^ 2 / (2 * (1 - 0.2) * (M53 + P53) / (M53 * P53))) - AK53 ^ 2)</f>
        <v/>
      </c>
      <c r="AN53" t="str">
        <f>IF(ISBLANK(N53), "", 2 * AJ53 ^ 2 * (1 - 0.4) * (M53 + P53) / (M53 * P53) * (M53 + P53 - 2) / (M53 + P53 - 4) * (1 + AK53 ^ 2 / (2 * (1 - 0.4) * (M53 + P53) / (M53 * P53))) - AK53 ^ 2)</f>
        <v/>
      </c>
      <c r="AO53" t="str">
        <f t="shared" si="2"/>
        <v/>
      </c>
      <c r="AP53" t="str">
        <f>IF(ISBLANK(N53), "", 2 * AJ53 ^ 2 * (1 - 0.6) * (M53 + P53) / (M53 * P53) * (M53 + P53 - 2) / (M53 + P53 - 4) * (1 + AK53 ^ 2 / (2 * (1 - 0.6) * (M53 + P53) / (M53 * P53))) - AK53 ^ 2)</f>
        <v/>
      </c>
      <c r="AQ53" t="str">
        <f>IF(ISBLANK(N53), "", 2 * AJ53 ^ 2 * (1 - 0.8) * (M53 + P53) / (M53 * P53) * (M53 + P53 - 2) / (M53 + P53 - 4) * (1 + AK53 ^ 2 / (2 * (1 - 0.8) * (M53 + P53) / (M53 * P53))) - AK53 ^ 2)</f>
        <v/>
      </c>
      <c r="AR53" t="str">
        <f t="shared" si="0"/>
        <v/>
      </c>
    </row>
    <row r="54" spans="1:52">
      <c r="A54" t="s">
        <v>76</v>
      </c>
      <c r="C54">
        <v>18</v>
      </c>
      <c r="D54" t="s">
        <v>22</v>
      </c>
      <c r="E54" t="s">
        <v>355</v>
      </c>
      <c r="F54" t="s">
        <v>405</v>
      </c>
      <c r="G54">
        <v>1</v>
      </c>
      <c r="H54" t="s">
        <v>428</v>
      </c>
      <c r="I54" t="s">
        <v>120</v>
      </c>
      <c r="J54" t="s">
        <v>120</v>
      </c>
      <c r="L54">
        <v>6</v>
      </c>
      <c r="M54" s="4"/>
      <c r="N54" s="3"/>
      <c r="S54">
        <v>293</v>
      </c>
      <c r="T54">
        <v>8.14</v>
      </c>
      <c r="U54" s="3">
        <v>0.60880745999999997</v>
      </c>
      <c r="V54">
        <v>208</v>
      </c>
      <c r="W54">
        <v>8.1999999999999993</v>
      </c>
      <c r="X54" s="3">
        <v>0.58523055099999999</v>
      </c>
      <c r="Y54">
        <f>T54-N54</f>
        <v>8.14</v>
      </c>
      <c r="Z54">
        <f>IF(ISBLANK(M54), U54, SQRT(U54 ^ 2 / S54 + O54 ^ 2 / M54))</f>
        <v>0.60880745999999997</v>
      </c>
      <c r="AA54">
        <f>W54 - Q54</f>
        <v>8.1999999999999993</v>
      </c>
      <c r="AB54">
        <f>IF(ISBLANK(M54), X54, SQRT(X54 ^ 2 / V54 + R54 ^ 2 / P54))</f>
        <v>0.58523055099999999</v>
      </c>
      <c r="AC54" s="3"/>
      <c r="AD54" s="3"/>
      <c r="AE54" s="3"/>
      <c r="AF54" s="3"/>
      <c r="AG54" s="3" t="b">
        <v>0</v>
      </c>
      <c r="AI54" s="18" t="str">
        <f>IF(ISBLANK(N54), "", SQRT(((M54 - 1) * O54 ^ 2 + (P54 - 1) * R54 ^ 2) / (M54 + P54 - 2)))</f>
        <v/>
      </c>
      <c r="AJ54" t="str">
        <f>IF(ISBLANK(N54), "", 1 - 3 / (4 * (M54 + P54 - 2) - 1))</f>
        <v/>
      </c>
      <c r="AK54" t="str">
        <f>IF(ISBLANK(N54), "", AJ54 * (Y54 - AA54) / AI54)</f>
        <v/>
      </c>
      <c r="AL54" t="str">
        <f t="shared" si="1"/>
        <v/>
      </c>
      <c r="AM54" t="str">
        <f>IF(ISBLANK(N54), "", 2 * AJ54 ^ 2 * (1 - 0.2) * (M54 + P54) / (M54 * P54) * (M54 + P54 - 2) / (M54 + P54 - 4) * (1 + AK54 ^ 2 / (2 * (1 - 0.2) * (M54 + P54) / (M54 * P54))) - AK54 ^ 2)</f>
        <v/>
      </c>
      <c r="AN54" t="str">
        <f>IF(ISBLANK(N54), "", 2 * AJ54 ^ 2 * (1 - 0.4) * (M54 + P54) / (M54 * P54) * (M54 + P54 - 2) / (M54 + P54 - 4) * (1 + AK54 ^ 2 / (2 * (1 - 0.4) * (M54 + P54) / (M54 * P54))) - AK54 ^ 2)</f>
        <v/>
      </c>
      <c r="AO54" t="str">
        <f t="shared" si="2"/>
        <v/>
      </c>
      <c r="AP54" t="str">
        <f>IF(ISBLANK(N54), "", 2 * AJ54 ^ 2 * (1 - 0.6) * (M54 + P54) / (M54 * P54) * (M54 + P54 - 2) / (M54 + P54 - 4) * (1 + AK54 ^ 2 / (2 * (1 - 0.6) * (M54 + P54) / (M54 * P54))) - AK54 ^ 2)</f>
        <v/>
      </c>
      <c r="AQ54" t="str">
        <f>IF(ISBLANK(N54), "", 2 * AJ54 ^ 2 * (1 - 0.8) * (M54 + P54) / (M54 * P54) * (M54 + P54 - 2) / (M54 + P54 - 4) * (1 + AK54 ^ 2 / (2 * (1 - 0.8) * (M54 + P54) / (M54 * P54))) - AK54 ^ 2)</f>
        <v/>
      </c>
      <c r="AR54" t="str">
        <f t="shared" si="0"/>
        <v/>
      </c>
    </row>
    <row r="55" spans="1:52">
      <c r="A55" t="s">
        <v>76</v>
      </c>
      <c r="C55">
        <v>18</v>
      </c>
      <c r="D55" t="s">
        <v>22</v>
      </c>
      <c r="E55" t="s">
        <v>355</v>
      </c>
      <c r="F55" t="s">
        <v>405</v>
      </c>
      <c r="G55">
        <v>1</v>
      </c>
      <c r="H55" t="s">
        <v>428</v>
      </c>
      <c r="I55" t="s">
        <v>120</v>
      </c>
      <c r="J55" t="s">
        <v>120</v>
      </c>
      <c r="L55">
        <v>12</v>
      </c>
      <c r="M55" s="4"/>
      <c r="N55" s="3"/>
      <c r="S55">
        <v>249</v>
      </c>
      <c r="T55">
        <v>8.2100000000000009</v>
      </c>
      <c r="U55" s="3">
        <v>0.60088072100000001</v>
      </c>
      <c r="V55">
        <v>174</v>
      </c>
      <c r="W55">
        <v>8.23</v>
      </c>
      <c r="X55" s="3">
        <v>0.56806327300000004</v>
      </c>
      <c r="Y55">
        <f>T55-N55</f>
        <v>8.2100000000000009</v>
      </c>
      <c r="Z55">
        <f>IF(ISBLANK(M55), U55, SQRT(U55 ^ 2 / S55 + O55 ^ 2 / M55))</f>
        <v>0.60088072100000001</v>
      </c>
      <c r="AA55">
        <f>W55 - Q55</f>
        <v>8.23</v>
      </c>
      <c r="AB55">
        <f>IF(ISBLANK(M55), X55, SQRT(X55 ^ 2 / V55 + R55 ^ 2 / P55))</f>
        <v>0.56806327300000004</v>
      </c>
      <c r="AC55" s="3"/>
      <c r="AD55" s="3"/>
      <c r="AE55" s="3"/>
      <c r="AF55" s="3"/>
      <c r="AG55" s="3" t="b">
        <v>0</v>
      </c>
      <c r="AI55" s="18" t="str">
        <f>IF(ISBLANK(N55), "", SQRT(((M55 - 1) * O55 ^ 2 + (P55 - 1) * R55 ^ 2) / (M55 + P55 - 2)))</f>
        <v/>
      </c>
      <c r="AJ55" t="str">
        <f>IF(ISBLANK(N55), "", 1 - 3 / (4 * (M55 + P55 - 2) - 1))</f>
        <v/>
      </c>
      <c r="AK55" t="str">
        <f>IF(ISBLANK(N55), "", AJ55 * (Y55 - AA55) / AI55)</f>
        <v/>
      </c>
      <c r="AL55" t="str">
        <f t="shared" si="1"/>
        <v/>
      </c>
      <c r="AM55" t="str">
        <f>IF(ISBLANK(N55), "", 2 * AJ55 ^ 2 * (1 - 0.2) * (M55 + P55) / (M55 * P55) * (M55 + P55 - 2) / (M55 + P55 - 4) * (1 + AK55 ^ 2 / (2 * (1 - 0.2) * (M55 + P55) / (M55 * P55))) - AK55 ^ 2)</f>
        <v/>
      </c>
      <c r="AN55" t="str">
        <f>IF(ISBLANK(N55), "", 2 * AJ55 ^ 2 * (1 - 0.4) * (M55 + P55) / (M55 * P55) * (M55 + P55 - 2) / (M55 + P55 - 4) * (1 + AK55 ^ 2 / (2 * (1 - 0.4) * (M55 + P55) / (M55 * P55))) - AK55 ^ 2)</f>
        <v/>
      </c>
      <c r="AO55" t="str">
        <f t="shared" si="2"/>
        <v/>
      </c>
      <c r="AP55" t="str">
        <f>IF(ISBLANK(N55), "", 2 * AJ55 ^ 2 * (1 - 0.6) * (M55 + P55) / (M55 * P55) * (M55 + P55 - 2) / (M55 + P55 - 4) * (1 + AK55 ^ 2 / (2 * (1 - 0.6) * (M55 + P55) / (M55 * P55))) - AK55 ^ 2)</f>
        <v/>
      </c>
      <c r="AQ55" t="str">
        <f>IF(ISBLANK(N55), "", 2 * AJ55 ^ 2 * (1 - 0.8) * (M55 + P55) / (M55 * P55) * (M55 + P55 - 2) / (M55 + P55 - 4) * (1 + AK55 ^ 2 / (2 * (1 - 0.8) * (M55 + P55) / (M55 * P55))) - AK55 ^ 2)</f>
        <v/>
      </c>
      <c r="AR55" t="str">
        <f t="shared" si="0"/>
        <v/>
      </c>
    </row>
    <row r="56" spans="1:52">
      <c r="A56" t="s">
        <v>83</v>
      </c>
      <c r="C56">
        <v>21</v>
      </c>
      <c r="D56" t="s">
        <v>22</v>
      </c>
      <c r="E56" t="s">
        <v>404</v>
      </c>
      <c r="F56" t="s">
        <v>405</v>
      </c>
      <c r="G56">
        <v>0.5</v>
      </c>
      <c r="H56" t="s">
        <v>427</v>
      </c>
      <c r="I56" t="s">
        <v>120</v>
      </c>
      <c r="J56" t="s">
        <v>120</v>
      </c>
      <c r="L56">
        <v>1</v>
      </c>
      <c r="M56" s="4"/>
      <c r="S56">
        <v>126</v>
      </c>
      <c r="T56">
        <v>2.6</v>
      </c>
      <c r="U56" s="3">
        <v>16.8</v>
      </c>
      <c r="V56">
        <v>124</v>
      </c>
      <c r="W56">
        <v>-35.4</v>
      </c>
      <c r="X56">
        <v>13.3</v>
      </c>
      <c r="Y56">
        <f>T56-N56</f>
        <v>2.6</v>
      </c>
      <c r="Z56">
        <f>IF(ISBLANK(M56), U56, SQRT(U56 ^ 2 / S56 + O56 ^ 2 / M56))</f>
        <v>16.8</v>
      </c>
      <c r="AA56">
        <f>W56 - Q56</f>
        <v>-35.4</v>
      </c>
      <c r="AB56">
        <f>IF(ISBLANK(M56), X56, SQRT(X56 ^ 2 / V56 + R56 ^ 2 / P56))</f>
        <v>13.3</v>
      </c>
      <c r="AG56" s="3" t="b">
        <v>1</v>
      </c>
      <c r="AI56" s="18" t="str">
        <f>IF(ISBLANK(N56), "", SQRT(((M56 - 1) * O56 ^ 2 + (P56 - 1) * R56 ^ 2) / (M56 + P56 - 2)))</f>
        <v/>
      </c>
      <c r="AJ56" t="str">
        <f>IF(ISBLANK(N56), "", 1 - 3 / (4 * (M56 + P56 - 2) - 1))</f>
        <v/>
      </c>
      <c r="AK56" t="str">
        <f>IF(ISBLANK(N56), "", AJ56 * (Y56 - AA56) / AI56)</f>
        <v/>
      </c>
      <c r="AL56" t="str">
        <f t="shared" si="1"/>
        <v/>
      </c>
      <c r="AM56" t="str">
        <f>IF(ISBLANK(N56), "", 2 * AJ56 ^ 2 * (1 - 0.2) * (M56 + P56) / (M56 * P56) * (M56 + P56 - 2) / (M56 + P56 - 4) * (1 + AK56 ^ 2 / (2 * (1 - 0.2) * (M56 + P56) / (M56 * P56))) - AK56 ^ 2)</f>
        <v/>
      </c>
      <c r="AN56" t="str">
        <f>IF(ISBLANK(N56), "", 2 * AJ56 ^ 2 * (1 - 0.4) * (M56 + P56) / (M56 * P56) * (M56 + P56 - 2) / (M56 + P56 - 4) * (1 + AK56 ^ 2 / (2 * (1 - 0.4) * (M56 + P56) / (M56 * P56))) - AK56 ^ 2)</f>
        <v/>
      </c>
      <c r="AO56" t="str">
        <f t="shared" si="2"/>
        <v/>
      </c>
      <c r="AP56" t="str">
        <f>IF(ISBLANK(N56), "", 2 * AJ56 ^ 2 * (1 - 0.6) * (M56 + P56) / (M56 * P56) * (M56 + P56 - 2) / (M56 + P56 - 4) * (1 + AK56 ^ 2 / (2 * (1 - 0.6) * (M56 + P56) / (M56 * P56))) - AK56 ^ 2)</f>
        <v/>
      </c>
      <c r="AQ56" t="str">
        <f>IF(ISBLANK(N56), "", 2 * AJ56 ^ 2 * (1 - 0.8) * (M56 + P56) / (M56 * P56) * (M56 + P56 - 2) / (M56 + P56 - 4) * (1 + AK56 ^ 2 / (2 * (1 - 0.8) * (M56 + P56) / (M56 * P56))) - AK56 ^ 2)</f>
        <v/>
      </c>
      <c r="AR56" t="str">
        <f t="shared" si="0"/>
        <v/>
      </c>
    </row>
    <row r="57" spans="1:52">
      <c r="A57" t="s">
        <v>45</v>
      </c>
      <c r="C57">
        <v>21</v>
      </c>
      <c r="D57" t="s">
        <v>22</v>
      </c>
      <c r="E57" t="s">
        <v>404</v>
      </c>
      <c r="F57" t="s">
        <v>405</v>
      </c>
      <c r="G57">
        <v>0.5</v>
      </c>
      <c r="H57" t="s">
        <v>427</v>
      </c>
      <c r="I57" t="s">
        <v>120</v>
      </c>
      <c r="J57" t="s">
        <v>120</v>
      </c>
      <c r="L57">
        <v>0</v>
      </c>
      <c r="M57" s="4">
        <v>118</v>
      </c>
      <c r="P57" s="4">
        <v>118</v>
      </c>
      <c r="S57">
        <v>106</v>
      </c>
      <c r="V57">
        <v>104</v>
      </c>
      <c r="Y57">
        <f>T57-N57</f>
        <v>0</v>
      </c>
      <c r="Z57">
        <f>IF(ISBLANK(M57), U57, SQRT(U57 ^ 2 / S57 + O57 ^ 2 / M57))</f>
        <v>0</v>
      </c>
      <c r="AA57">
        <f>W57 - Q57</f>
        <v>0</v>
      </c>
      <c r="AB57">
        <f>IF(ISBLANK(M57), X57, SQRT(X57 ^ 2 / V57 + R57 ^ 2 / P57))</f>
        <v>0</v>
      </c>
      <c r="AC57">
        <v>1.6539870000000002E-2</v>
      </c>
      <c r="AD57">
        <v>9.9716279999999997E-3</v>
      </c>
      <c r="AE57">
        <v>0.03</v>
      </c>
      <c r="AF57">
        <v>0.18112244897959184</v>
      </c>
      <c r="AG57" s="3" t="b">
        <v>1</v>
      </c>
      <c r="AI57" s="18" t="str">
        <f>IF(ISBLANK(N57), "", SQRT(((M57 - 1) * O57 ^ 2 + (P57 - 1) * R57 ^ 2) / (M57 + P57 - 2)))</f>
        <v/>
      </c>
      <c r="AJ57" t="str">
        <f>IF(ISBLANK(N57), "", 1 - 3 / (4 * (M57 + P57 - 2) - 1))</f>
        <v/>
      </c>
      <c r="AK57" t="str">
        <f>IF(ISBLANK(N57), "", AJ57 * (Y57 - AA57) / AI57)</f>
        <v/>
      </c>
      <c r="AL57" t="str">
        <f t="shared" si="1"/>
        <v/>
      </c>
      <c r="AM57" t="str">
        <f>IF(ISBLANK(N57), "", 2 * AJ57 ^ 2 * (1 - 0.2) * (M57 + P57) / (M57 * P57) * (M57 + P57 - 2) / (M57 + P57 - 4) * (1 + AK57 ^ 2 / (2 * (1 - 0.2) * (M57 + P57) / (M57 * P57))) - AK57 ^ 2)</f>
        <v/>
      </c>
      <c r="AN57" t="str">
        <f>IF(ISBLANK(N57), "", 2 * AJ57 ^ 2 * (1 - 0.4) * (M57 + P57) / (M57 * P57) * (M57 + P57 - 2) / (M57 + P57 - 4) * (1 + AK57 ^ 2 / (2 * (1 - 0.4) * (M57 + P57) / (M57 * P57))) - AK57 ^ 2)</f>
        <v/>
      </c>
      <c r="AO57" t="str">
        <f t="shared" si="2"/>
        <v/>
      </c>
      <c r="AP57" t="str">
        <f>IF(ISBLANK(N57), "", 2 * AJ57 ^ 2 * (1 - 0.6) * (M57 + P57) / (M57 * P57) * (M57 + P57 - 2) / (M57 + P57 - 4) * (1 + AK57 ^ 2 / (2 * (1 - 0.6) * (M57 + P57) / (M57 * P57))) - AK57 ^ 2)</f>
        <v/>
      </c>
      <c r="AQ57" t="str">
        <f>IF(ISBLANK(N57), "", 2 * AJ57 ^ 2 * (1 - 0.8) * (M57 + P57) / (M57 * P57) * (M57 + P57 - 2) / (M57 + P57 - 4) * (1 + AK57 ^ 2 / (2 * (1 - 0.8) * (M57 + P57) / (M57 * P57))) - AK57 ^ 2)</f>
        <v/>
      </c>
      <c r="AR57" t="str">
        <f t="shared" si="0"/>
        <v/>
      </c>
    </row>
    <row r="58" spans="1:52">
      <c r="A58" t="s">
        <v>45</v>
      </c>
      <c r="C58">
        <v>21</v>
      </c>
      <c r="D58" t="s">
        <v>22</v>
      </c>
      <c r="E58" t="s">
        <v>404</v>
      </c>
      <c r="F58" t="s">
        <v>405</v>
      </c>
      <c r="G58">
        <v>0.5</v>
      </c>
      <c r="H58" t="s">
        <v>427</v>
      </c>
      <c r="I58" t="s">
        <v>120</v>
      </c>
      <c r="J58" t="s">
        <v>120</v>
      </c>
      <c r="L58">
        <v>1</v>
      </c>
      <c r="M58" s="4">
        <v>118</v>
      </c>
      <c r="P58" s="4">
        <v>118</v>
      </c>
      <c r="S58">
        <v>94</v>
      </c>
      <c r="V58">
        <v>100</v>
      </c>
      <c r="Y58">
        <f>T58-N58</f>
        <v>0</v>
      </c>
      <c r="Z58">
        <f>IF(ISBLANK(M58), U58, SQRT(U58 ^ 2 / S58 + O58 ^ 2 / M58))</f>
        <v>0</v>
      </c>
      <c r="AA58">
        <f>W58 - Q58</f>
        <v>0</v>
      </c>
      <c r="AB58">
        <f>IF(ISBLANK(M58), X58, SQRT(X58 ^ 2 / V58 + R58 ^ 2 / P58))</f>
        <v>0</v>
      </c>
      <c r="AC58">
        <v>1.918625</v>
      </c>
      <c r="AD58">
        <v>9.4177589999999995E-3</v>
      </c>
      <c r="AE58">
        <v>3.48</v>
      </c>
      <c r="AF58">
        <v>0.17602040816326531</v>
      </c>
      <c r="AG58" s="3" t="b">
        <v>1</v>
      </c>
      <c r="AI58" s="18" t="str">
        <f>IF(ISBLANK(N58), "", SQRT(((M58 - 1) * O58 ^ 2 + (P58 - 1) * R58 ^ 2) / (M58 + P58 - 2)))</f>
        <v/>
      </c>
      <c r="AJ58" t="str">
        <f>IF(ISBLANK(N58), "", 1 - 3 / (4 * (M58 + P58 - 2) - 1))</f>
        <v/>
      </c>
      <c r="AK58" t="str">
        <f>IF(ISBLANK(N58), "", AJ58 * (Y58 - AA58) / AI58)</f>
        <v/>
      </c>
      <c r="AL58" t="str">
        <f t="shared" si="1"/>
        <v/>
      </c>
      <c r="AM58" t="str">
        <f>IF(ISBLANK(N58), "", 2 * AJ58 ^ 2 * (1 - 0.2) * (M58 + P58) / (M58 * P58) * (M58 + P58 - 2) / (M58 + P58 - 4) * (1 + AK58 ^ 2 / (2 * (1 - 0.2) * (M58 + P58) / (M58 * P58))) - AK58 ^ 2)</f>
        <v/>
      </c>
      <c r="AN58" t="str">
        <f>IF(ISBLANK(N58), "", 2 * AJ58 ^ 2 * (1 - 0.4) * (M58 + P58) / (M58 * P58) * (M58 + P58 - 2) / (M58 + P58 - 4) * (1 + AK58 ^ 2 / (2 * (1 - 0.4) * (M58 + P58) / (M58 * P58))) - AK58 ^ 2)</f>
        <v/>
      </c>
      <c r="AO58" t="str">
        <f t="shared" si="2"/>
        <v/>
      </c>
      <c r="AP58" t="str">
        <f>IF(ISBLANK(N58), "", 2 * AJ58 ^ 2 * (1 - 0.6) * (M58 + P58) / (M58 * P58) * (M58 + P58 - 2) / (M58 + P58 - 4) * (1 + AK58 ^ 2 / (2 * (1 - 0.6) * (M58 + P58) / (M58 * P58))) - AK58 ^ 2)</f>
        <v/>
      </c>
      <c r="AQ58" t="str">
        <f>IF(ISBLANK(N58), "", 2 * AJ58 ^ 2 * (1 - 0.8) * (M58 + P58) / (M58 * P58) * (M58 + P58 - 2) / (M58 + P58 - 4) * (1 + AK58 ^ 2 / (2 * (1 - 0.8) * (M58 + P58) / (M58 * P58))) - AK58 ^ 2)</f>
        <v/>
      </c>
      <c r="AR58" t="str">
        <f t="shared" si="0"/>
        <v/>
      </c>
    </row>
    <row r="59" spans="1:52">
      <c r="A59" t="s">
        <v>45</v>
      </c>
      <c r="C59">
        <v>21</v>
      </c>
      <c r="D59" t="s">
        <v>22</v>
      </c>
      <c r="E59" t="s">
        <v>404</v>
      </c>
      <c r="F59" t="s">
        <v>405</v>
      </c>
      <c r="G59">
        <v>0.5</v>
      </c>
      <c r="H59" t="s">
        <v>427</v>
      </c>
      <c r="I59" t="s">
        <v>120</v>
      </c>
      <c r="J59" t="s">
        <v>120</v>
      </c>
      <c r="L59">
        <v>3</v>
      </c>
      <c r="M59" s="4">
        <v>118</v>
      </c>
      <c r="P59" s="4">
        <v>118</v>
      </c>
      <c r="S59">
        <v>88</v>
      </c>
      <c r="V59">
        <v>98</v>
      </c>
      <c r="Y59">
        <f>T59-N59</f>
        <v>0</v>
      </c>
      <c r="Z59">
        <f>IF(ISBLANK(M59), U59, SQRT(U59 ^ 2 / S59 + O59 ^ 2 / M59))</f>
        <v>0</v>
      </c>
      <c r="AA59">
        <f>W59 - Q59</f>
        <v>0</v>
      </c>
      <c r="AB59">
        <f>IF(ISBLANK(M59), X59, SQRT(X59 ^ 2 / V59 + R59 ^ 2 / P59))</f>
        <v>0</v>
      </c>
      <c r="AC59">
        <v>0.7939136</v>
      </c>
      <c r="AD59">
        <v>1.1728189999999999E-2</v>
      </c>
      <c r="AE59">
        <v>1.44</v>
      </c>
      <c r="AF59">
        <v>0.19642857142857142</v>
      </c>
      <c r="AG59" s="3" t="b">
        <v>1</v>
      </c>
      <c r="AI59" s="18" t="str">
        <f>IF(ISBLANK(N59), "", SQRT(((M59 - 1) * O59 ^ 2 + (P59 - 1) * R59 ^ 2) / (M59 + P59 - 2)))</f>
        <v/>
      </c>
      <c r="AJ59" t="str">
        <f>IF(ISBLANK(N59), "", 1 - 3 / (4 * (M59 + P59 - 2) - 1))</f>
        <v/>
      </c>
      <c r="AK59" t="str">
        <f>IF(ISBLANK(N59), "", AJ59 * (Y59 - AA59) / AI59)</f>
        <v/>
      </c>
      <c r="AL59" t="str">
        <f t="shared" si="1"/>
        <v/>
      </c>
      <c r="AM59" t="str">
        <f>IF(ISBLANK(N59), "", 2 * AJ59 ^ 2 * (1 - 0.2) * (M59 + P59) / (M59 * P59) * (M59 + P59 - 2) / (M59 + P59 - 4) * (1 + AK59 ^ 2 / (2 * (1 - 0.2) * (M59 + P59) / (M59 * P59))) - AK59 ^ 2)</f>
        <v/>
      </c>
      <c r="AN59" t="str">
        <f>IF(ISBLANK(N59), "", 2 * AJ59 ^ 2 * (1 - 0.4) * (M59 + P59) / (M59 * P59) * (M59 + P59 - 2) / (M59 + P59 - 4) * (1 + AK59 ^ 2 / (2 * (1 - 0.4) * (M59 + P59) / (M59 * P59))) - AK59 ^ 2)</f>
        <v/>
      </c>
      <c r="AO59" t="str">
        <f t="shared" si="2"/>
        <v/>
      </c>
      <c r="AP59" t="str">
        <f>IF(ISBLANK(N59), "", 2 * AJ59 ^ 2 * (1 - 0.6) * (M59 + P59) / (M59 * P59) * (M59 + P59 - 2) / (M59 + P59 - 4) * (1 + AK59 ^ 2 / (2 * (1 - 0.6) * (M59 + P59) / (M59 * P59))) - AK59 ^ 2)</f>
        <v/>
      </c>
      <c r="AQ59" t="str">
        <f>IF(ISBLANK(N59), "", 2 * AJ59 ^ 2 * (1 - 0.8) * (M59 + P59) / (M59 * P59) * (M59 + P59 - 2) / (M59 + P59 - 4) * (1 + AK59 ^ 2 / (2 * (1 - 0.8) * (M59 + P59) / (M59 * P59))) - AK59 ^ 2)</f>
        <v/>
      </c>
      <c r="AR59" t="str">
        <f t="shared" si="0"/>
        <v/>
      </c>
    </row>
    <row r="60" spans="1:52">
      <c r="A60" t="s">
        <v>92</v>
      </c>
      <c r="C60">
        <v>2</v>
      </c>
      <c r="D60" t="s">
        <v>22</v>
      </c>
      <c r="E60" t="s">
        <v>355</v>
      </c>
      <c r="F60" t="s">
        <v>356</v>
      </c>
      <c r="G60">
        <v>0.8</v>
      </c>
      <c r="H60" t="s">
        <v>428</v>
      </c>
      <c r="I60" t="s">
        <v>137</v>
      </c>
      <c r="J60" t="s">
        <v>138</v>
      </c>
      <c r="L60">
        <v>3</v>
      </c>
      <c r="M60" s="4"/>
      <c r="S60">
        <v>120</v>
      </c>
      <c r="T60">
        <v>71.510000000000005</v>
      </c>
      <c r="U60" s="3">
        <v>11.41</v>
      </c>
      <c r="V60">
        <v>135</v>
      </c>
      <c r="W60">
        <v>70.94</v>
      </c>
      <c r="X60">
        <v>10.62</v>
      </c>
      <c r="Y60">
        <f>T60-N60</f>
        <v>71.510000000000005</v>
      </c>
      <c r="Z60">
        <f>IF(ISBLANK(M60), U60, SQRT(U60 ^ 2 / S60 + O60 ^ 2 / M60))</f>
        <v>11.41</v>
      </c>
      <c r="AA60">
        <f>W60 - Q60</f>
        <v>70.94</v>
      </c>
      <c r="AB60">
        <f>IF(ISBLANK(M60), X60, SQRT(X60 ^ 2 / V60 + R60 ^ 2 / P60))</f>
        <v>10.62</v>
      </c>
      <c r="AG60" t="b">
        <v>1</v>
      </c>
      <c r="AI60" s="18" t="str">
        <f>IF(ISBLANK(N60), "", SQRT(((M60 - 1) * O60 ^ 2 + (P60 - 1) * R60 ^ 2) / (M60 + P60 - 2)))</f>
        <v/>
      </c>
      <c r="AJ60" t="str">
        <f>IF(ISBLANK(N60), "", 1 - 3 / (4 * (M60 + P60 - 2) - 1))</f>
        <v/>
      </c>
      <c r="AK60" t="str">
        <f>IF(ISBLANK(N60), "", AJ60 * (Y60 - AA60) / AI60)</f>
        <v/>
      </c>
      <c r="AL60" t="str">
        <f t="shared" si="1"/>
        <v/>
      </c>
      <c r="AM60" t="str">
        <f>IF(ISBLANK(N60), "", 2 * AJ60 ^ 2 * (1 - 0.2) * (M60 + P60) / (M60 * P60) * (M60 + P60 - 2) / (M60 + P60 - 4) * (1 + AK60 ^ 2 / (2 * (1 - 0.2) * (M60 + P60) / (M60 * P60))) - AK60 ^ 2)</f>
        <v/>
      </c>
      <c r="AN60" t="str">
        <f>IF(ISBLANK(N60), "", 2 * AJ60 ^ 2 * (1 - 0.4) * (M60 + P60) / (M60 * P60) * (M60 + P60 - 2) / (M60 + P60 - 4) * (1 + AK60 ^ 2 / (2 * (1 - 0.4) * (M60 + P60) / (M60 * P60))) - AK60 ^ 2)</f>
        <v/>
      </c>
      <c r="AO60" t="str">
        <f t="shared" si="2"/>
        <v/>
      </c>
      <c r="AP60" t="str">
        <f>IF(ISBLANK(N60), "", 2 * AJ60 ^ 2 * (1 - 0.6) * (M60 + P60) / (M60 * P60) * (M60 + P60 - 2) / (M60 + P60 - 4) * (1 + AK60 ^ 2 / (2 * (1 - 0.6) * (M60 + P60) / (M60 * P60))) - AK60 ^ 2)</f>
        <v/>
      </c>
      <c r="AQ60" t="str">
        <f>IF(ISBLANK(N60), "", 2 * AJ60 ^ 2 * (1 - 0.8) * (M60 + P60) / (M60 * P60) * (M60 + P60 - 2) / (M60 + P60 - 4) * (1 + AK60 ^ 2 / (2 * (1 - 0.8) * (M60 + P60) / (M60 * P60))) - AK60 ^ 2)</f>
        <v/>
      </c>
      <c r="AR60" t="str">
        <f t="shared" si="0"/>
        <v/>
      </c>
    </row>
    <row r="61" spans="1:52">
      <c r="A61" t="s">
        <v>92</v>
      </c>
      <c r="C61">
        <v>2</v>
      </c>
      <c r="D61" t="s">
        <v>22</v>
      </c>
      <c r="E61" t="s">
        <v>355</v>
      </c>
      <c r="F61" t="s">
        <v>356</v>
      </c>
      <c r="G61">
        <v>0.8</v>
      </c>
      <c r="H61" t="s">
        <v>428</v>
      </c>
      <c r="I61" t="s">
        <v>137</v>
      </c>
      <c r="J61" t="s">
        <v>138</v>
      </c>
      <c r="L61">
        <v>6</v>
      </c>
      <c r="M61" s="4"/>
      <c r="S61">
        <v>129</v>
      </c>
      <c r="T61">
        <v>72.989999999999995</v>
      </c>
      <c r="U61" s="3">
        <v>11.16</v>
      </c>
      <c r="V61">
        <v>134</v>
      </c>
      <c r="W61">
        <v>71.73</v>
      </c>
      <c r="X61">
        <v>12.24</v>
      </c>
      <c r="Y61">
        <f>T61-N61</f>
        <v>72.989999999999995</v>
      </c>
      <c r="Z61">
        <f>IF(ISBLANK(M61), U61, SQRT(U61 ^ 2 / S61 + O61 ^ 2 / M61))</f>
        <v>11.16</v>
      </c>
      <c r="AA61">
        <f>W61 - Q61</f>
        <v>71.73</v>
      </c>
      <c r="AB61">
        <f>IF(ISBLANK(M61), X61, SQRT(X61 ^ 2 / V61 + R61 ^ 2 / P61))</f>
        <v>12.24</v>
      </c>
      <c r="AG61" t="b">
        <v>1</v>
      </c>
      <c r="AI61" s="18" t="str">
        <f>IF(ISBLANK(N61), "", SQRT(((M61 - 1) * O61 ^ 2 + (P61 - 1) * R61 ^ 2) / (M61 + P61 - 2)))</f>
        <v/>
      </c>
      <c r="AJ61" t="str">
        <f>IF(ISBLANK(N61), "", 1 - 3 / (4 * (M61 + P61 - 2) - 1))</f>
        <v/>
      </c>
      <c r="AK61" t="str">
        <f>IF(ISBLANK(N61), "", AJ61 * (Y61 - AA61) / AI61)</f>
        <v/>
      </c>
      <c r="AL61" t="str">
        <f t="shared" si="1"/>
        <v/>
      </c>
      <c r="AM61" t="str">
        <f>IF(ISBLANK(N61), "", 2 * AJ61 ^ 2 * (1 - 0.2) * (M61 + P61) / (M61 * P61) * (M61 + P61 - 2) / (M61 + P61 - 4) * (1 + AK61 ^ 2 / (2 * (1 - 0.2) * (M61 + P61) / (M61 * P61))) - AK61 ^ 2)</f>
        <v/>
      </c>
      <c r="AN61" t="str">
        <f>IF(ISBLANK(N61), "", 2 * AJ61 ^ 2 * (1 - 0.4) * (M61 + P61) / (M61 * P61) * (M61 + P61 - 2) / (M61 + P61 - 4) * (1 + AK61 ^ 2 / (2 * (1 - 0.4) * (M61 + P61) / (M61 * P61))) - AK61 ^ 2)</f>
        <v/>
      </c>
      <c r="AO61" t="str">
        <f t="shared" si="2"/>
        <v/>
      </c>
      <c r="AP61" t="str">
        <f>IF(ISBLANK(N61), "", 2 * AJ61 ^ 2 * (1 - 0.6) * (M61 + P61) / (M61 * P61) * (M61 + P61 - 2) / (M61 + P61 - 4) * (1 + AK61 ^ 2 / (2 * (1 - 0.6) * (M61 + P61) / (M61 * P61))) - AK61 ^ 2)</f>
        <v/>
      </c>
      <c r="AQ61" t="str">
        <f>IF(ISBLANK(N61), "", 2 * AJ61 ^ 2 * (1 - 0.8) * (M61 + P61) / (M61 * P61) * (M61 + P61 - 2) / (M61 + P61 - 4) * (1 + AK61 ^ 2 / (2 * (1 - 0.8) * (M61 + P61) / (M61 * P61))) - AK61 ^ 2)</f>
        <v/>
      </c>
      <c r="AR61" t="str">
        <f t="shared" si="0"/>
        <v/>
      </c>
    </row>
    <row r="62" spans="1:52">
      <c r="A62" t="s">
        <v>92</v>
      </c>
      <c r="C62">
        <v>2</v>
      </c>
      <c r="D62" t="s">
        <v>22</v>
      </c>
      <c r="E62" t="s">
        <v>355</v>
      </c>
      <c r="F62" t="s">
        <v>356</v>
      </c>
      <c r="G62">
        <v>0.8</v>
      </c>
      <c r="H62" t="s">
        <v>428</v>
      </c>
      <c r="I62" t="s">
        <v>137</v>
      </c>
      <c r="J62" t="s">
        <v>138</v>
      </c>
      <c r="L62">
        <v>12</v>
      </c>
      <c r="M62" s="4"/>
      <c r="S62">
        <v>124</v>
      </c>
      <c r="T62">
        <v>72.900000000000006</v>
      </c>
      <c r="U62" s="3">
        <v>12.1</v>
      </c>
      <c r="V62">
        <v>132</v>
      </c>
      <c r="W62">
        <v>72.099999999999994</v>
      </c>
      <c r="X62">
        <v>11</v>
      </c>
      <c r="Y62">
        <f>T62-N62</f>
        <v>72.900000000000006</v>
      </c>
      <c r="Z62">
        <f>IF(ISBLANK(M62), U62, SQRT(U62 ^ 2 / S62 + O62 ^ 2 / M62))</f>
        <v>12.1</v>
      </c>
      <c r="AA62">
        <f>W62 - Q62</f>
        <v>72.099999999999994</v>
      </c>
      <c r="AB62">
        <f>IF(ISBLANK(M62), X62, SQRT(X62 ^ 2 / V62 + R62 ^ 2 / P62))</f>
        <v>11</v>
      </c>
      <c r="AG62" t="b">
        <v>1</v>
      </c>
      <c r="AI62" s="18" t="str">
        <f>IF(ISBLANK(N62), "", SQRT(((M62 - 1) * O62 ^ 2 + (P62 - 1) * R62 ^ 2) / (M62 + P62 - 2)))</f>
        <v/>
      </c>
      <c r="AJ62" t="str">
        <f>IF(ISBLANK(N62), "", 1 - 3 / (4 * (M62 + P62 - 2) - 1))</f>
        <v/>
      </c>
      <c r="AK62" t="str">
        <f>IF(ISBLANK(N62), "", AJ62 * (Y62 - AA62) / AI62)</f>
        <v/>
      </c>
      <c r="AL62" t="str">
        <f t="shared" si="1"/>
        <v/>
      </c>
      <c r="AM62" t="str">
        <f>IF(ISBLANK(N62), "", 2 * AJ62 ^ 2 * (1 - 0.2) * (M62 + P62) / (M62 * P62) * (M62 + P62 - 2) / (M62 + P62 - 4) * (1 + AK62 ^ 2 / (2 * (1 - 0.2) * (M62 + P62) / (M62 * P62))) - AK62 ^ 2)</f>
        <v/>
      </c>
      <c r="AN62" t="str">
        <f>IF(ISBLANK(N62), "", 2 * AJ62 ^ 2 * (1 - 0.4) * (M62 + P62) / (M62 * P62) * (M62 + P62 - 2) / (M62 + P62 - 4) * (1 + AK62 ^ 2 / (2 * (1 - 0.4) * (M62 + P62) / (M62 * P62))) - AK62 ^ 2)</f>
        <v/>
      </c>
      <c r="AO62" t="str">
        <f t="shared" si="2"/>
        <v/>
      </c>
      <c r="AP62" t="str">
        <f>IF(ISBLANK(N62), "", 2 * AJ62 ^ 2 * (1 - 0.6) * (M62 + P62) / (M62 * P62) * (M62 + P62 - 2) / (M62 + P62 - 4) * (1 + AK62 ^ 2 / (2 * (1 - 0.6) * (M62 + P62) / (M62 * P62))) - AK62 ^ 2)</f>
        <v/>
      </c>
      <c r="AQ62" t="str">
        <f>IF(ISBLANK(N62), "", 2 * AJ62 ^ 2 * (1 - 0.8) * (M62 + P62) / (M62 * P62) * (M62 + P62 - 2) / (M62 + P62 - 4) * (1 + AK62 ^ 2 / (2 * (1 - 0.8) * (M62 + P62) / (M62 * P62))) - AK62 ^ 2)</f>
        <v/>
      </c>
      <c r="AR62" t="str">
        <f t="shared" si="0"/>
        <v/>
      </c>
    </row>
    <row r="63" spans="1:52">
      <c r="A63" t="s">
        <v>194</v>
      </c>
      <c r="B63" t="s">
        <v>359</v>
      </c>
      <c r="C63">
        <v>4</v>
      </c>
      <c r="D63" t="s">
        <v>22</v>
      </c>
      <c r="E63" t="s">
        <v>404</v>
      </c>
      <c r="F63" t="s">
        <v>405</v>
      </c>
      <c r="G63">
        <v>1</v>
      </c>
      <c r="H63" t="s">
        <v>428</v>
      </c>
      <c r="I63" t="s">
        <v>201</v>
      </c>
      <c r="J63" t="s">
        <v>138</v>
      </c>
      <c r="K63" t="s">
        <v>429</v>
      </c>
      <c r="L63">
        <v>1.5</v>
      </c>
      <c r="M63">
        <v>35</v>
      </c>
      <c r="N63">
        <v>38.090000000000003</v>
      </c>
      <c r="O63">
        <v>4.2699999999999996</v>
      </c>
      <c r="P63">
        <v>35</v>
      </c>
      <c r="Q63">
        <v>37.200000000000003</v>
      </c>
      <c r="R63">
        <v>5</v>
      </c>
      <c r="S63">
        <v>34</v>
      </c>
      <c r="T63">
        <v>39.450000000000003</v>
      </c>
      <c r="U63" s="3">
        <v>4.6399999999999997</v>
      </c>
      <c r="V63">
        <v>35</v>
      </c>
      <c r="W63">
        <v>39.200000000000003</v>
      </c>
      <c r="X63">
        <v>3.9</v>
      </c>
      <c r="Y63">
        <f>T63-N63</f>
        <v>1.3599999999999994</v>
      </c>
      <c r="Z63">
        <f>IF(ISBLANK(M63), U63, SQRT(U63 ^ 2 / S63 + O63 ^ 2 / M63))</f>
        <v>1.0743200311879904</v>
      </c>
      <c r="AA63">
        <f>W63 - Q63</f>
        <v>2</v>
      </c>
      <c r="AB63">
        <f>IF(ISBLANK(M63), X63, SQRT(X63 ^ 2 / V63 + R63 ^ 2 / P63))</f>
        <v>1.0718475371325638</v>
      </c>
      <c r="AG63" t="b">
        <v>1</v>
      </c>
      <c r="AI63" s="18">
        <f>IF(ISBLANK(N63), "", SQRT(((M63 - 1) * O63 ^ 2 + (P63 - 1) * R63 ^ 2) / (M63 + P63 - 2)))</f>
        <v>4.6493494168539327</v>
      </c>
      <c r="AJ63">
        <f>IF(ISBLANK(N63), "", 1 - 3 / (4 * (M63 + P63 - 2) - 1))</f>
        <v>0.98892988929889303</v>
      </c>
      <c r="AK63">
        <f>IF(ISBLANK(N63), "", AJ63 * (Y63 - AA63) / AI63)</f>
        <v>-0.13612982643484897</v>
      </c>
      <c r="AL63">
        <f t="shared" si="1"/>
        <v>0.11529753498123697</v>
      </c>
      <c r="AM63">
        <f>IF(ISBLANK(N63), "", 2 * AJ63 ^ 2 * (1 - 0.2) * (M63 + P63) / (M63 * P63) * (M63 + P63 - 2) / (M63 + P63 - 4) * (1 + AK63 ^ 2 / (2 * (1 - 0.2) * (M63 + P63) / (M63 * P63))) - AK63 ^ 2)</f>
        <v>9.2266262889630732E-2</v>
      </c>
      <c r="AN63">
        <f>IF(ISBLANK(N63), "", 2 * AJ63 ^ 2 * (1 - 0.4) * (M63 + P63) / (M63 * P63) * (M63 + P63 - 2) / (M63 + P63 - 4) * (1 + AK63 ^ 2 / (2 * (1 - 0.4) * (M63 + P63) / (M63 * P63))) - AK63 ^ 2)</f>
        <v>6.9234990798024518E-2</v>
      </c>
      <c r="AO63">
        <f t="shared" si="2"/>
        <v>5.7719354752221397E-2</v>
      </c>
      <c r="AP63">
        <f>IF(ISBLANK(N63), "", 2 * AJ63 ^ 2 * (1 - 0.6) * (M63 + P63) / (M63 * P63) * (M63 + P63 - 2) / (M63 + P63 - 4) * (1 + AK63 ^ 2 / (2 * (1 - 0.6) * (M63 + P63) / (M63 * P63))) - AK63 ^ 2)</f>
        <v>4.6203718706418276E-2</v>
      </c>
      <c r="AQ63">
        <f>IF(ISBLANK(N63), "", 2 * AJ63 ^ 2 * (1 - 0.8) * (M63 + P63) / (M63 * P63) * (M63 + P63 - 2) / (M63 + P63 - 4) * (1 + AK63 ^ 2 / (2 * (1 - 0.8) * (M63 + P63) / (M63 * P63))) - AK63 ^ 2)</f>
        <v>2.3172446614812037E-2</v>
      </c>
      <c r="AR63">
        <f t="shared" si="0"/>
        <v>1.2927381277861236E-3</v>
      </c>
      <c r="AS63" s="2"/>
      <c r="AT63" s="2"/>
      <c r="AX63"/>
      <c r="AZ63" s="2"/>
    </row>
    <row r="64" spans="1:52">
      <c r="A64" t="s">
        <v>194</v>
      </c>
      <c r="B64" t="s">
        <v>359</v>
      </c>
      <c r="C64">
        <v>5</v>
      </c>
      <c r="D64" t="s">
        <v>22</v>
      </c>
      <c r="E64" t="s">
        <v>404</v>
      </c>
      <c r="F64" t="s">
        <v>405</v>
      </c>
      <c r="G64">
        <v>1</v>
      </c>
      <c r="H64" t="s">
        <v>428</v>
      </c>
      <c r="I64" t="s">
        <v>201</v>
      </c>
      <c r="J64" t="s">
        <v>138</v>
      </c>
      <c r="K64" t="s">
        <v>430</v>
      </c>
      <c r="L64">
        <v>1.5</v>
      </c>
      <c r="M64">
        <v>43</v>
      </c>
      <c r="N64">
        <v>34.049999999999997</v>
      </c>
      <c r="O64">
        <v>6.53</v>
      </c>
      <c r="P64">
        <v>37</v>
      </c>
      <c r="Q64">
        <v>35</v>
      </c>
      <c r="R64">
        <v>5</v>
      </c>
      <c r="S64">
        <v>42</v>
      </c>
      <c r="T64">
        <v>38.56</v>
      </c>
      <c r="U64" s="3">
        <v>4.6100000000000003</v>
      </c>
      <c r="V64">
        <v>35</v>
      </c>
      <c r="W64">
        <v>37.14</v>
      </c>
      <c r="X64">
        <v>3.89</v>
      </c>
      <c r="Y64">
        <f>T64-N64</f>
        <v>4.5100000000000051</v>
      </c>
      <c r="Z64">
        <f>IF(ISBLANK(M64), U64, SQRT(U64 ^ 2 / S64 + O64 ^ 2 / M64))</f>
        <v>1.2237856095581789</v>
      </c>
      <c r="AA64">
        <f>W64 - Q64</f>
        <v>2.1400000000000006</v>
      </c>
      <c r="AB64">
        <f>IF(ISBLANK(M64), X64, SQRT(X64 ^ 2 / V64 + R64 ^ 2 / P64))</f>
        <v>1.0526259496902923</v>
      </c>
      <c r="AG64" t="b">
        <v>1</v>
      </c>
      <c r="AI64" s="18">
        <f>IF(ISBLANK(N64), "", SQRT(((M64 - 1) * O64 ^ 2 + (P64 - 1) * R64 ^ 2) / (M64 + P64 - 2)))</f>
        <v>5.8735803522081964</v>
      </c>
      <c r="AJ64">
        <f>IF(ISBLANK(N64), "", 1 - 3 / (4 * (M64 + P64 - 2) - 1))</f>
        <v>0.99035369774919613</v>
      </c>
      <c r="AK64">
        <f>IF(ISBLANK(N64), "", AJ64 * (Y64 - AA64) / AI64)</f>
        <v>0.39960945844269979</v>
      </c>
      <c r="AL64">
        <f t="shared" si="1"/>
        <v>0.10228621321867376</v>
      </c>
      <c r="AM64">
        <f>IF(ISBLANK(N64), "", 2 * AJ64 ^ 2 * (1 - 0.2) * (M64 + P64) / (M64 * P64) * (M64 + P64 - 2) / (M64 + P64 - 4) * (1 + AK64 ^ 2 / (2 * (1 - 0.2) * (M64 + P64) / (M64 * P64))) - AK64 ^ 2)</f>
        <v>8.204010918920554E-2</v>
      </c>
      <c r="AN64">
        <f>IF(ISBLANK(N64), "", 2 * AJ64 ^ 2 * (1 - 0.4) * (M64 + P64) / (M64 * P64) * (M64 + P64 - 2) / (M64 + P64 - 4) * (1 + AK64 ^ 2 / (2 * (1 - 0.4) * (M64 + P64) / (M64 * P64))) - AK64 ^ 2)</f>
        <v>6.1794005159737236E-2</v>
      </c>
      <c r="AO64">
        <f t="shared" si="2"/>
        <v>5.1670953145003112E-2</v>
      </c>
      <c r="AP64">
        <f>IF(ISBLANK(N64), "", 2 * AJ64 ^ 2 * (1 - 0.6) * (M64 + P64) / (M64 * P64) * (M64 + P64 - 2) / (M64 + P64 - 4) * (1 + AK64 ^ 2 / (2 * (1 - 0.6) * (M64 + P64) / (M64 * P64))) - AK64 ^ 2)</f>
        <v>4.1547901130269016E-2</v>
      </c>
      <c r="AQ64">
        <f>IF(ISBLANK(N64), "", 2 * AJ64 ^ 2 * (1 - 0.8) * (M64 + P64) / (M64 * P64) * (M64 + P64 - 2) / (M64 + P64 - 4) * (1 + AK64 ^ 2 / (2 * (1 - 0.8) * (M64 + P64) / (M64 * P64))) - AK64 ^ 2)</f>
        <v>2.1301797100800712E-2</v>
      </c>
      <c r="AR64">
        <f t="shared" si="0"/>
        <v>2.0679982728059321E-3</v>
      </c>
      <c r="AS64" s="2"/>
      <c r="AT64" s="2"/>
      <c r="AX64"/>
      <c r="AZ64" s="2"/>
    </row>
    <row r="65" spans="1:52">
      <c r="A65" t="s">
        <v>57</v>
      </c>
      <c r="C65">
        <v>7</v>
      </c>
      <c r="D65" t="s">
        <v>22</v>
      </c>
      <c r="E65" t="s">
        <v>404</v>
      </c>
      <c r="F65" t="s">
        <v>405</v>
      </c>
      <c r="G65">
        <v>1</v>
      </c>
      <c r="H65" t="s">
        <v>428</v>
      </c>
      <c r="I65" t="s">
        <v>140</v>
      </c>
      <c r="J65" t="s">
        <v>138</v>
      </c>
      <c r="L65">
        <v>0</v>
      </c>
      <c r="M65" s="4"/>
      <c r="S65">
        <v>18</v>
      </c>
      <c r="T65">
        <v>73.540000000000006</v>
      </c>
      <c r="U65" s="3">
        <v>6.38</v>
      </c>
      <c r="V65">
        <v>18</v>
      </c>
      <c r="W65">
        <v>66.91</v>
      </c>
      <c r="X65">
        <v>7.52</v>
      </c>
      <c r="Y65">
        <f>T65-N65</f>
        <v>73.540000000000006</v>
      </c>
      <c r="Z65">
        <f>IF(ISBLANK(M65), U65, SQRT(U65 ^ 2 / S65 + O65 ^ 2 / M65))</f>
        <v>6.38</v>
      </c>
      <c r="AA65">
        <f>W65 - Q65</f>
        <v>66.91</v>
      </c>
      <c r="AB65">
        <f>IF(ISBLANK(M65), X65, SQRT(X65 ^ 2 / V65 + R65 ^ 2 / P65))</f>
        <v>7.52</v>
      </c>
      <c r="AG65" s="3" t="b">
        <v>1</v>
      </c>
      <c r="AI65" s="18" t="str">
        <f>IF(ISBLANK(N65), "", SQRT(((M65 - 1) * O65 ^ 2 + (P65 - 1) * R65 ^ 2) / (M65 + P65 - 2)))</f>
        <v/>
      </c>
      <c r="AJ65" t="str">
        <f>IF(ISBLANK(N65), "", 1 - 3 / (4 * (M65 + P65 - 2) - 1))</f>
        <v/>
      </c>
      <c r="AK65" t="str">
        <f>IF(ISBLANK(N65), "", AJ65 * (Y65 - AA65) / AI65)</f>
        <v/>
      </c>
      <c r="AL65" t="str">
        <f t="shared" si="1"/>
        <v/>
      </c>
      <c r="AM65" t="str">
        <f>IF(ISBLANK(N65), "", 2 * AJ65 ^ 2 * (1 - 0.2) * (M65 + P65) / (M65 * P65) * (M65 + P65 - 2) / (M65 + P65 - 4) * (1 + AK65 ^ 2 / (2 * (1 - 0.2) * (M65 + P65) / (M65 * P65))) - AK65 ^ 2)</f>
        <v/>
      </c>
      <c r="AN65" t="str">
        <f>IF(ISBLANK(N65), "", 2 * AJ65 ^ 2 * (1 - 0.4) * (M65 + P65) / (M65 * P65) * (M65 + P65 - 2) / (M65 + P65 - 4) * (1 + AK65 ^ 2 / (2 * (1 - 0.4) * (M65 + P65) / (M65 * P65))) - AK65 ^ 2)</f>
        <v/>
      </c>
      <c r="AO65" t="str">
        <f t="shared" si="2"/>
        <v/>
      </c>
      <c r="AP65" t="str">
        <f>IF(ISBLANK(N65), "", 2 * AJ65 ^ 2 * (1 - 0.6) * (M65 + P65) / (M65 * P65) * (M65 + P65 - 2) / (M65 + P65 - 4) * (1 + AK65 ^ 2 / (2 * (1 - 0.6) * (M65 + P65) / (M65 * P65))) - AK65 ^ 2)</f>
        <v/>
      </c>
      <c r="AQ65" t="str">
        <f>IF(ISBLANK(N65), "", 2 * AJ65 ^ 2 * (1 - 0.8) * (M65 + P65) / (M65 * P65) * (M65 + P65 - 2) / (M65 + P65 - 4) * (1 + AK65 ^ 2 / (2 * (1 - 0.8) * (M65 + P65) / (M65 * P65))) - AK65 ^ 2)</f>
        <v/>
      </c>
      <c r="AR65" t="str">
        <f t="shared" si="0"/>
        <v/>
      </c>
    </row>
    <row r="66" spans="1:52">
      <c r="A66" t="s">
        <v>57</v>
      </c>
      <c r="C66">
        <v>7</v>
      </c>
      <c r="D66" t="s">
        <v>22</v>
      </c>
      <c r="E66" t="s">
        <v>404</v>
      </c>
      <c r="F66" t="s">
        <v>405</v>
      </c>
      <c r="G66">
        <v>1</v>
      </c>
      <c r="H66" t="s">
        <v>428</v>
      </c>
      <c r="I66" t="s">
        <v>140</v>
      </c>
      <c r="J66" t="s">
        <v>138</v>
      </c>
      <c r="L66">
        <v>3</v>
      </c>
      <c r="M66" s="4"/>
      <c r="S66">
        <v>18</v>
      </c>
      <c r="T66">
        <v>72.87</v>
      </c>
      <c r="U66" s="3">
        <v>6.97</v>
      </c>
      <c r="V66">
        <v>18</v>
      </c>
      <c r="W66">
        <v>67.12</v>
      </c>
      <c r="X66">
        <v>7.1</v>
      </c>
      <c r="Y66">
        <f>T66-N66</f>
        <v>72.87</v>
      </c>
      <c r="Z66">
        <f>IF(ISBLANK(M66), U66, SQRT(U66 ^ 2 / S66 + O66 ^ 2 / M66))</f>
        <v>6.97</v>
      </c>
      <c r="AA66">
        <f>W66 - Q66</f>
        <v>67.12</v>
      </c>
      <c r="AB66">
        <f>IF(ISBLANK(M66), X66, SQRT(X66 ^ 2 / V66 + R66 ^ 2 / P66))</f>
        <v>7.1</v>
      </c>
      <c r="AG66" s="3" t="b">
        <v>1</v>
      </c>
      <c r="AI66" s="18" t="str">
        <f>IF(ISBLANK(N66), "", SQRT(((M66 - 1) * O66 ^ 2 + (P66 - 1) * R66 ^ 2) / (M66 + P66 - 2)))</f>
        <v/>
      </c>
      <c r="AJ66" t="str">
        <f>IF(ISBLANK(N66), "", 1 - 3 / (4 * (M66 + P66 - 2) - 1))</f>
        <v/>
      </c>
      <c r="AK66" t="str">
        <f>IF(ISBLANK(N66), "", AJ66 * (Y66 - AA66) / AI66)</f>
        <v/>
      </c>
      <c r="AL66" t="str">
        <f t="shared" si="1"/>
        <v/>
      </c>
      <c r="AM66" t="str">
        <f>IF(ISBLANK(N66), "", 2 * AJ66 ^ 2 * (1 - 0.2) * (M66 + P66) / (M66 * P66) * (M66 + P66 - 2) / (M66 + P66 - 4) * (1 + AK66 ^ 2 / (2 * (1 - 0.2) * (M66 + P66) / (M66 * P66))) - AK66 ^ 2)</f>
        <v/>
      </c>
      <c r="AN66" t="str">
        <f>IF(ISBLANK(N66), "", 2 * AJ66 ^ 2 * (1 - 0.4) * (M66 + P66) / (M66 * P66) * (M66 + P66 - 2) / (M66 + P66 - 4) * (1 + AK66 ^ 2 / (2 * (1 - 0.4) * (M66 + P66) / (M66 * P66))) - AK66 ^ 2)</f>
        <v/>
      </c>
      <c r="AO66" t="str">
        <f t="shared" si="2"/>
        <v/>
      </c>
      <c r="AP66" t="str">
        <f>IF(ISBLANK(N66), "", 2 * AJ66 ^ 2 * (1 - 0.6) * (M66 + P66) / (M66 * P66) * (M66 + P66 - 2) / (M66 + P66 - 4) * (1 + AK66 ^ 2 / (2 * (1 - 0.6) * (M66 + P66) / (M66 * P66))) - AK66 ^ 2)</f>
        <v/>
      </c>
      <c r="AQ66" t="str">
        <f>IF(ISBLANK(N66), "", 2 * AJ66 ^ 2 * (1 - 0.8) * (M66 + P66) / (M66 * P66) * (M66 + P66 - 2) / (M66 + P66 - 4) * (1 + AK66 ^ 2 / (2 * (1 - 0.8) * (M66 + P66) / (M66 * P66))) - AK66 ^ 2)</f>
        <v/>
      </c>
      <c r="AR66" t="str">
        <f t="shared" ref="AR66:AR129" si="3">IF(ISBLANK(N66), "", 2 * AJ66 ^ 2 * (1 - 0.99) * (M66 + P66) / (M66 * P66) * (M66 + P66 - 2) / (M66 + P66 - 4) * (1 + AK66 ^ 2 / (2 * (1 - 0.99) * (M66 + P66) / (M66 * P66))) - AK66 ^ 2)</f>
        <v/>
      </c>
    </row>
    <row r="67" spans="1:52">
      <c r="A67" t="s">
        <v>21</v>
      </c>
      <c r="B67" s="5" t="s">
        <v>431</v>
      </c>
      <c r="C67">
        <v>10</v>
      </c>
      <c r="D67" t="s">
        <v>22</v>
      </c>
      <c r="E67" t="s">
        <v>404</v>
      </c>
      <c r="F67" t="s">
        <v>405</v>
      </c>
      <c r="G67">
        <v>1</v>
      </c>
      <c r="H67" t="s">
        <v>427</v>
      </c>
      <c r="I67" t="s">
        <v>144</v>
      </c>
      <c r="J67" t="s">
        <v>138</v>
      </c>
      <c r="L67">
        <v>1</v>
      </c>
      <c r="M67" s="4">
        <v>68</v>
      </c>
      <c r="N67">
        <v>45.7</v>
      </c>
      <c r="O67">
        <v>6.9</v>
      </c>
      <c r="P67" s="4">
        <v>68</v>
      </c>
      <c r="Q67">
        <v>46.4</v>
      </c>
      <c r="R67">
        <v>7</v>
      </c>
      <c r="S67">
        <v>64</v>
      </c>
      <c r="T67">
        <v>52.44</v>
      </c>
      <c r="U67" s="3">
        <v>14.08</v>
      </c>
      <c r="V67">
        <v>64</v>
      </c>
      <c r="W67">
        <v>49.77</v>
      </c>
      <c r="X67">
        <v>14.86</v>
      </c>
      <c r="Y67">
        <f>T67-N67</f>
        <v>6.7399999999999949</v>
      </c>
      <c r="Z67">
        <f>IF(ISBLANK(M67), U67, SQRT(U67 ^ 2 / S67 + O67 ^ 2 / M67))</f>
        <v>1.948780916066126</v>
      </c>
      <c r="AA67">
        <f>W67 - Q67</f>
        <v>3.3700000000000045</v>
      </c>
      <c r="AB67">
        <f>IF(ISBLANK(M67), X67, SQRT(X67 ^ 2 / V67 + R67 ^ 2 / P67))</f>
        <v>2.0422767895890406</v>
      </c>
      <c r="AG67" s="3" t="b">
        <v>1</v>
      </c>
      <c r="AI67" s="18">
        <f>IF(ISBLANK(N67), "", SQRT(((M67 - 1) * O67 ^ 2 + (P67 - 1) * R67 ^ 2) / (M67 + P67 - 2)))</f>
        <v>6.950179853787958</v>
      </c>
      <c r="AJ67">
        <f>IF(ISBLANK(N67), "", 1 - 3 / (4 * (M67 + P67 - 2) - 1))</f>
        <v>0.99439252336448603</v>
      </c>
      <c r="AK67">
        <f>IF(ISBLANK(N67), "", AJ67 * (Y67 - AA67) / AI67)</f>
        <v>0.48216058781729287</v>
      </c>
      <c r="AL67">
        <f t="shared" ref="AL67:AL130" si="4">IF(ISBLANK(N67), "", 2 * AJ67 ^ 2 * (1 - 0) * (M67 + P67) / (M67 * P67) * (M67 + P67 - 2) / (M67 + P67 - 4) * (1 + AK67 ^ 2 / (2 * (1 - 0) * (M67 + P67) / (M67 * P67))) - AK67 ^ 2)</f>
        <v>5.9930058492354998E-2</v>
      </c>
      <c r="AM67">
        <f>IF(ISBLANK(N67), "", 2 * AJ67 ^ 2 * (1 - 0.2) * (M67 + P67) / (M67 * P67) * (M67 + P67 - 2) / (M67 + P67 - 4) * (1 + AK67 ^ 2 / (2 * (1 - 0.2) * (M67 + P67) / (M67 * P67))) - AK67 ^ 2)</f>
        <v>4.8120663685750076E-2</v>
      </c>
      <c r="AN67">
        <f>IF(ISBLANK(N67), "", 2 * AJ67 ^ 2 * (1 - 0.4) * (M67 + P67) / (M67 * P67) * (M67 + P67 - 2) / (M67 + P67 - 4) * (1 + AK67 ^ 2 / (2 * (1 - 0.4) * (M67 + P67) / (M67 * P67))) - AK67 ^ 2)</f>
        <v>3.6311268879145098E-2</v>
      </c>
      <c r="AO67">
        <f t="shared" ref="AO67:AO130" si="5">IF(ISBLANK(N67), "", 2 * AJ67 ^ 2 * (1 - 0.5) * (M67 + P67) / (M67 * P67) * (M67 + P67 - 2) / (M67 + P67 - 4) * (1 + AK67 ^ 2 / (2 * (1 - 0.5) * (M67 + P67) / (M67 * P67))) - AK67 ^ 2)</f>
        <v>3.0406571475842636E-2</v>
      </c>
      <c r="AP67">
        <f>IF(ISBLANK(N67), "", 2 * AJ67 ^ 2 * (1 - 0.6) * (M67 + P67) / (M67 * P67) * (M67 + P67 - 2) / (M67 + P67 - 4) * (1 + AK67 ^ 2 / (2 * (1 - 0.6) * (M67 + P67) / (M67 * P67))) - AK67 ^ 2)</f>
        <v>2.4501874072540175E-2</v>
      </c>
      <c r="AQ67">
        <f>IF(ISBLANK(N67), "", 2 * AJ67 ^ 2 * (1 - 0.8) * (M67 + P67) / (M67 * P67) * (M67 + P67 - 2) / (M67 + P67 - 4) * (1 + AK67 ^ 2 / (2 * (1 - 0.8) * (M67 + P67) / (M67 * P67))) - AK67 ^ 2)</f>
        <v>1.2692479265935225E-2</v>
      </c>
      <c r="AR67">
        <f t="shared" si="3"/>
        <v>1.4735541996605817E-3</v>
      </c>
    </row>
    <row r="68" spans="1:52">
      <c r="A68" t="s">
        <v>21</v>
      </c>
      <c r="B68" s="5" t="s">
        <v>431</v>
      </c>
      <c r="C68">
        <v>10</v>
      </c>
      <c r="D68" t="s">
        <v>22</v>
      </c>
      <c r="E68" t="s">
        <v>404</v>
      </c>
      <c r="F68" t="s">
        <v>405</v>
      </c>
      <c r="G68">
        <v>1</v>
      </c>
      <c r="H68" t="s">
        <v>427</v>
      </c>
      <c r="I68" t="s">
        <v>144</v>
      </c>
      <c r="J68" t="s">
        <v>138</v>
      </c>
      <c r="L68">
        <v>3</v>
      </c>
      <c r="M68" s="4">
        <v>68</v>
      </c>
      <c r="N68">
        <v>45.7</v>
      </c>
      <c r="O68">
        <v>6.9</v>
      </c>
      <c r="P68" s="4">
        <v>68</v>
      </c>
      <c r="Q68">
        <v>46.4</v>
      </c>
      <c r="R68">
        <v>7</v>
      </c>
      <c r="S68">
        <v>56</v>
      </c>
      <c r="T68">
        <v>57.9</v>
      </c>
      <c r="U68" s="3">
        <v>14.47</v>
      </c>
      <c r="V68">
        <v>60</v>
      </c>
      <c r="W68">
        <v>55.28</v>
      </c>
      <c r="X68">
        <v>15.52</v>
      </c>
      <c r="Y68">
        <f>T68-N68</f>
        <v>12.199999999999996</v>
      </c>
      <c r="Z68">
        <f>IF(ISBLANK(M68), U68, SQRT(U68 ^ 2 / S68 + O68 ^ 2 / M68))</f>
        <v>2.1069152098935238</v>
      </c>
      <c r="AA68">
        <f>W68 - Q68</f>
        <v>8.8800000000000026</v>
      </c>
      <c r="AB68">
        <f>IF(ISBLANK(M68), X68, SQRT(X68 ^ 2 / V68 + R68 ^ 2 / P68))</f>
        <v>2.1760273210510901</v>
      </c>
      <c r="AG68" s="3" t="b">
        <v>1</v>
      </c>
      <c r="AI68" s="18">
        <f>IF(ISBLANK(N68), "", SQRT(((M68 - 1) * O68 ^ 2 + (P68 - 1) * R68 ^ 2) / (M68 + P68 - 2)))</f>
        <v>6.950179853787958</v>
      </c>
      <c r="AJ68">
        <f>IF(ISBLANK(N68), "", 1 - 3 / (4 * (M68 + P68 - 2) - 1))</f>
        <v>0.99439252336448603</v>
      </c>
      <c r="AK68">
        <f>IF(ISBLANK(N68), "", AJ68 * (Y68 - AA68) / AI68)</f>
        <v>0.4750068698971554</v>
      </c>
      <c r="AL68">
        <f t="shared" si="4"/>
        <v>5.9904048599545706E-2</v>
      </c>
      <c r="AM68">
        <f>IF(ISBLANK(N68), "", 2 * AJ68 ^ 2 * (1 - 0.2) * (M68 + P68) / (M68 * P68) * (M68 + P68 - 2) / (M68 + P68 - 4) * (1 + AK68 ^ 2 / (2 * (1 - 0.2) * (M68 + P68) / (M68 * P68))) - AK68 ^ 2)</f>
        <v>4.8094653792940784E-2</v>
      </c>
      <c r="AN68">
        <f>IF(ISBLANK(N68), "", 2 * AJ68 ^ 2 * (1 - 0.4) * (M68 + P68) / (M68 * P68) * (M68 + P68 - 2) / (M68 + P68 - 4) * (1 + AK68 ^ 2 / (2 * (1 - 0.4) * (M68 + P68) / (M68 * P68))) - AK68 ^ 2)</f>
        <v>3.6285258986335805E-2</v>
      </c>
      <c r="AO68">
        <f t="shared" si="5"/>
        <v>3.0380561583033344E-2</v>
      </c>
      <c r="AP68">
        <f>IF(ISBLANK(N68), "", 2 * AJ68 ^ 2 * (1 - 0.6) * (M68 + P68) / (M68 * P68) * (M68 + P68 - 2) / (M68 + P68 - 4) * (1 + AK68 ^ 2 / (2 * (1 - 0.6) * (M68 + P68) / (M68 * P68))) - AK68 ^ 2)</f>
        <v>2.4475864179730883E-2</v>
      </c>
      <c r="AQ68">
        <f>IF(ISBLANK(N68), "", 2 * AJ68 ^ 2 * (1 - 0.8) * (M68 + P68) / (M68 * P68) * (M68 + P68 - 2) / (M68 + P68 - 4) * (1 + AK68 ^ 2 / (2 * (1 - 0.8) * (M68 + P68) / (M68 * P68))) - AK68 ^ 2)</f>
        <v>1.2666469373125933E-2</v>
      </c>
      <c r="AR68">
        <f t="shared" si="3"/>
        <v>1.4475443068512617E-3</v>
      </c>
    </row>
    <row r="69" spans="1:52">
      <c r="A69" t="s">
        <v>21</v>
      </c>
      <c r="B69" s="5" t="s">
        <v>431</v>
      </c>
      <c r="C69">
        <v>10</v>
      </c>
      <c r="D69" t="s">
        <v>22</v>
      </c>
      <c r="E69" t="s">
        <v>404</v>
      </c>
      <c r="F69" t="s">
        <v>405</v>
      </c>
      <c r="G69">
        <v>1</v>
      </c>
      <c r="H69" t="s">
        <v>427</v>
      </c>
      <c r="I69" t="s">
        <v>144</v>
      </c>
      <c r="J69" t="s">
        <v>138</v>
      </c>
      <c r="L69">
        <v>6</v>
      </c>
      <c r="M69" s="4">
        <v>68</v>
      </c>
      <c r="N69">
        <v>45.7</v>
      </c>
      <c r="O69">
        <v>6.9</v>
      </c>
      <c r="P69" s="4">
        <v>68</v>
      </c>
      <c r="Q69">
        <v>46.4</v>
      </c>
      <c r="R69">
        <v>7</v>
      </c>
      <c r="S69">
        <v>61</v>
      </c>
      <c r="T69">
        <v>60.72</v>
      </c>
      <c r="U69" s="3">
        <v>15.56</v>
      </c>
      <c r="V69">
        <v>63</v>
      </c>
      <c r="W69">
        <v>57.88</v>
      </c>
      <c r="X69">
        <v>16.78</v>
      </c>
      <c r="Y69">
        <f>T69-N69</f>
        <v>15.019999999999996</v>
      </c>
      <c r="Z69">
        <f>IF(ISBLANK(M69), U69, SQRT(U69 ^ 2 / S69 + O69 ^ 2 / M69))</f>
        <v>2.1608383717112201</v>
      </c>
      <c r="AA69">
        <f>W69 - Q69</f>
        <v>11.480000000000004</v>
      </c>
      <c r="AB69">
        <f>IF(ISBLANK(M69), X69, SQRT(X69 ^ 2 / V69 + R69 ^ 2 / P69))</f>
        <v>2.2781413296443662</v>
      </c>
      <c r="AG69" s="3" t="b">
        <v>1</v>
      </c>
      <c r="AI69" s="18">
        <f>IF(ISBLANK(N69), "", SQRT(((M69 - 1) * O69 ^ 2 + (P69 - 1) * R69 ^ 2) / (M69 + P69 - 2)))</f>
        <v>6.950179853787958</v>
      </c>
      <c r="AJ69">
        <f>IF(ISBLANK(N69), "", 1 - 3 / (4 * (M69 + P69 - 2) - 1))</f>
        <v>0.99439252336448603</v>
      </c>
      <c r="AK69">
        <f>IF(ISBLANK(N69), "", AJ69 * (Y69 - AA69) / AI69)</f>
        <v>0.50648322874576202</v>
      </c>
      <c r="AL69">
        <f t="shared" si="4"/>
        <v>6.0021400259419544E-2</v>
      </c>
      <c r="AM69">
        <f>IF(ISBLANK(N69), "", 2 * AJ69 ^ 2 * (1 - 0.2) * (M69 + P69) / (M69 * P69) * (M69 + P69 - 2) / (M69 + P69 - 4) * (1 + AK69 ^ 2 / (2 * (1 - 0.2) * (M69 + P69) / (M69 * P69))) - AK69 ^ 2)</f>
        <v>4.8212005452814621E-2</v>
      </c>
      <c r="AN69">
        <f>IF(ISBLANK(N69), "", 2 * AJ69 ^ 2 * (1 - 0.4) * (M69 + P69) / (M69 * P69) * (M69 + P69 - 2) / (M69 + P69 - 4) * (1 + AK69 ^ 2 / (2 * (1 - 0.4) * (M69 + P69) / (M69 * P69))) - AK69 ^ 2)</f>
        <v>3.6402610646209588E-2</v>
      </c>
      <c r="AO69">
        <f t="shared" si="5"/>
        <v>3.0497913242907237E-2</v>
      </c>
      <c r="AP69">
        <f>IF(ISBLANK(N69), "", 2 * AJ69 ^ 2 * (1 - 0.6) * (M69 + P69) / (M69 * P69) * (M69 + P69 - 2) / (M69 + P69 - 4) * (1 + AK69 ^ 2 / (2 * (1 - 0.6) * (M69 + P69) / (M69 * P69))) - AK69 ^ 2)</f>
        <v>2.4593215839604721E-2</v>
      </c>
      <c r="AQ69">
        <f>IF(ISBLANK(N69), "", 2 * AJ69 ^ 2 * (1 - 0.8) * (M69 + P69) / (M69 * P69) * (M69 + P69 - 2) / (M69 + P69 - 4) * (1 + AK69 ^ 2 / (2 * (1 - 0.8) * (M69 + P69) / (M69 * P69))) - AK69 ^ 2)</f>
        <v>1.2783821032999798E-2</v>
      </c>
      <c r="AR69">
        <f t="shared" si="3"/>
        <v>1.564895966725155E-3</v>
      </c>
    </row>
    <row r="70" spans="1:52">
      <c r="A70" t="s">
        <v>111</v>
      </c>
      <c r="C70">
        <v>12</v>
      </c>
      <c r="D70" t="s">
        <v>22</v>
      </c>
      <c r="E70" t="s">
        <v>355</v>
      </c>
      <c r="F70" t="s">
        <v>405</v>
      </c>
      <c r="G70">
        <v>0.92</v>
      </c>
      <c r="H70" t="s">
        <v>428</v>
      </c>
      <c r="I70" t="s">
        <v>137</v>
      </c>
      <c r="J70" t="s">
        <v>138</v>
      </c>
      <c r="L70">
        <v>0</v>
      </c>
      <c r="M70" s="4"/>
      <c r="S70">
        <v>235</v>
      </c>
      <c r="T70">
        <v>32.119999999999997</v>
      </c>
      <c r="U70" s="3">
        <v>4.74</v>
      </c>
      <c r="V70">
        <v>185</v>
      </c>
      <c r="W70">
        <v>28.2</v>
      </c>
      <c r="X70">
        <v>3.03</v>
      </c>
      <c r="Y70">
        <f>T70-N70</f>
        <v>32.119999999999997</v>
      </c>
      <c r="Z70">
        <f>IF(ISBLANK(M70), U70, SQRT(U70 ^ 2 / S70 + O70 ^ 2 / M70))</f>
        <v>4.74</v>
      </c>
      <c r="AA70">
        <f>W70 - Q70</f>
        <v>28.2</v>
      </c>
      <c r="AB70">
        <f>IF(ISBLANK(M70), X70, SQRT(X70 ^ 2 / V70 + R70 ^ 2 / P70))</f>
        <v>3.03</v>
      </c>
      <c r="AG70" s="3" t="b">
        <v>1</v>
      </c>
      <c r="AI70" s="18" t="str">
        <f>IF(ISBLANK(N70), "", SQRT(((M70 - 1) * O70 ^ 2 + (P70 - 1) * R70 ^ 2) / (M70 + P70 - 2)))</f>
        <v/>
      </c>
      <c r="AJ70" t="str">
        <f>IF(ISBLANK(N70), "", 1 - 3 / (4 * (M70 + P70 - 2) - 1))</f>
        <v/>
      </c>
      <c r="AK70" t="str">
        <f>IF(ISBLANK(N70), "", AJ70 * (Y70 - AA70) / AI70)</f>
        <v/>
      </c>
      <c r="AL70" t="str">
        <f t="shared" si="4"/>
        <v/>
      </c>
      <c r="AM70" t="str">
        <f>IF(ISBLANK(N70), "", 2 * AJ70 ^ 2 * (1 - 0.2) * (M70 + P70) / (M70 * P70) * (M70 + P70 - 2) / (M70 + P70 - 4) * (1 + AK70 ^ 2 / (2 * (1 - 0.2) * (M70 + P70) / (M70 * P70))) - AK70 ^ 2)</f>
        <v/>
      </c>
      <c r="AN70" t="str">
        <f>IF(ISBLANK(N70), "", 2 * AJ70 ^ 2 * (1 - 0.4) * (M70 + P70) / (M70 * P70) * (M70 + P70 - 2) / (M70 + P70 - 4) * (1 + AK70 ^ 2 / (2 * (1 - 0.4) * (M70 + P70) / (M70 * P70))) - AK70 ^ 2)</f>
        <v/>
      </c>
      <c r="AO70" t="str">
        <f t="shared" si="5"/>
        <v/>
      </c>
      <c r="AP70" t="str">
        <f>IF(ISBLANK(N70), "", 2 * AJ70 ^ 2 * (1 - 0.6) * (M70 + P70) / (M70 * P70) * (M70 + P70 - 2) / (M70 + P70 - 4) * (1 + AK70 ^ 2 / (2 * (1 - 0.6) * (M70 + P70) / (M70 * P70))) - AK70 ^ 2)</f>
        <v/>
      </c>
      <c r="AQ70" t="str">
        <f>IF(ISBLANK(N70), "", 2 * AJ70 ^ 2 * (1 - 0.8) * (M70 + P70) / (M70 * P70) * (M70 + P70 - 2) / (M70 + P70 - 4) * (1 + AK70 ^ 2 / (2 * (1 - 0.8) * (M70 + P70) / (M70 * P70))) - AK70 ^ 2)</f>
        <v/>
      </c>
      <c r="AR70" t="str">
        <f t="shared" si="3"/>
        <v/>
      </c>
    </row>
    <row r="71" spans="1:52">
      <c r="A71" t="s">
        <v>149</v>
      </c>
      <c r="C71">
        <v>19</v>
      </c>
      <c r="D71" t="s">
        <v>22</v>
      </c>
      <c r="E71" t="s">
        <v>404</v>
      </c>
      <c r="F71" t="s">
        <v>405</v>
      </c>
      <c r="G71">
        <v>1</v>
      </c>
      <c r="H71" t="s">
        <v>427</v>
      </c>
      <c r="I71" t="s">
        <v>137</v>
      </c>
      <c r="J71" t="s">
        <v>138</v>
      </c>
      <c r="L71">
        <v>0</v>
      </c>
      <c r="M71" s="4"/>
      <c r="S71">
        <v>35</v>
      </c>
      <c r="T71">
        <v>79.540000000000006</v>
      </c>
      <c r="U71" s="3">
        <v>7.02</v>
      </c>
      <c r="V71">
        <v>36</v>
      </c>
      <c r="W71">
        <v>65.58</v>
      </c>
      <c r="X71">
        <v>7.81</v>
      </c>
      <c r="Y71">
        <f>T71-N71</f>
        <v>79.540000000000006</v>
      </c>
      <c r="Z71">
        <f>IF(ISBLANK(M71), U71, SQRT(U71 ^ 2 / S71 + O71 ^ 2 / M71))</f>
        <v>7.02</v>
      </c>
      <c r="AA71">
        <f>W71 - Q71</f>
        <v>65.58</v>
      </c>
      <c r="AB71">
        <f>IF(ISBLANK(M71), X71, SQRT(X71 ^ 2 / V71 + R71 ^ 2 / P71))</f>
        <v>7.81</v>
      </c>
      <c r="AG71" t="b">
        <v>0</v>
      </c>
      <c r="AI71" s="18" t="str">
        <f>IF(ISBLANK(N71), "", SQRT(((M71 - 1) * O71 ^ 2 + (P71 - 1) * R71 ^ 2) / (M71 + P71 - 2)))</f>
        <v/>
      </c>
      <c r="AJ71" t="str">
        <f>IF(ISBLANK(N71), "", 1 - 3 / (4 * (M71 + P71 - 2) - 1))</f>
        <v/>
      </c>
      <c r="AK71" t="str">
        <f>IF(ISBLANK(N71), "", AJ71 * (Y71 - AA71) / AI71)</f>
        <v/>
      </c>
      <c r="AL71" t="str">
        <f t="shared" si="4"/>
        <v/>
      </c>
      <c r="AM71" t="str">
        <f>IF(ISBLANK(N71), "", 2 * AJ71 ^ 2 * (1 - 0.2) * (M71 + P71) / (M71 * P71) * (M71 + P71 - 2) / (M71 + P71 - 4) * (1 + AK71 ^ 2 / (2 * (1 - 0.2) * (M71 + P71) / (M71 * P71))) - AK71 ^ 2)</f>
        <v/>
      </c>
      <c r="AN71" t="str">
        <f>IF(ISBLANK(N71), "", 2 * AJ71 ^ 2 * (1 - 0.4) * (M71 + P71) / (M71 * P71) * (M71 + P71 - 2) / (M71 + P71 - 4) * (1 + AK71 ^ 2 / (2 * (1 - 0.4) * (M71 + P71) / (M71 * P71))) - AK71 ^ 2)</f>
        <v/>
      </c>
      <c r="AO71" t="str">
        <f t="shared" si="5"/>
        <v/>
      </c>
      <c r="AP71" t="str">
        <f>IF(ISBLANK(N71), "", 2 * AJ71 ^ 2 * (1 - 0.6) * (M71 + P71) / (M71 * P71) * (M71 + P71 - 2) / (M71 + P71 - 4) * (1 + AK71 ^ 2 / (2 * (1 - 0.6) * (M71 + P71) / (M71 * P71))) - AK71 ^ 2)</f>
        <v/>
      </c>
      <c r="AQ71" t="str">
        <f>IF(ISBLANK(N71), "", 2 * AJ71 ^ 2 * (1 - 0.8) * (M71 + P71) / (M71 * P71) * (M71 + P71 - 2) / (M71 + P71 - 4) * (1 + AK71 ^ 2 / (2 * (1 - 0.8) * (M71 + P71) / (M71 * P71))) - AK71 ^ 2)</f>
        <v/>
      </c>
      <c r="AR71" t="str">
        <f t="shared" si="3"/>
        <v/>
      </c>
    </row>
    <row r="72" spans="1:52">
      <c r="A72" t="s">
        <v>149</v>
      </c>
      <c r="C72">
        <v>19</v>
      </c>
      <c r="D72" t="s">
        <v>22</v>
      </c>
      <c r="E72" t="s">
        <v>404</v>
      </c>
      <c r="F72" t="s">
        <v>405</v>
      </c>
      <c r="G72">
        <v>1</v>
      </c>
      <c r="H72" t="s">
        <v>427</v>
      </c>
      <c r="I72" t="s">
        <v>137</v>
      </c>
      <c r="J72" t="s">
        <v>138</v>
      </c>
      <c r="L72">
        <v>3</v>
      </c>
      <c r="M72" s="4"/>
      <c r="S72">
        <v>35</v>
      </c>
      <c r="T72">
        <v>85.82</v>
      </c>
      <c r="U72" s="3">
        <v>3.51</v>
      </c>
      <c r="V72">
        <v>36</v>
      </c>
      <c r="W72">
        <v>70.72</v>
      </c>
      <c r="X72">
        <v>8.4</v>
      </c>
      <c r="Y72">
        <f>T72-N72</f>
        <v>85.82</v>
      </c>
      <c r="Z72">
        <f>IF(ISBLANK(M72), U72, SQRT(U72 ^ 2 / S72 + O72 ^ 2 / M72))</f>
        <v>3.51</v>
      </c>
      <c r="AA72">
        <f>W72 - Q72</f>
        <v>70.72</v>
      </c>
      <c r="AB72">
        <f>IF(ISBLANK(M72), X72, SQRT(X72 ^ 2 / V72 + R72 ^ 2 / P72))</f>
        <v>8.4</v>
      </c>
      <c r="AG72" t="b">
        <v>0</v>
      </c>
      <c r="AI72" s="18" t="str">
        <f>IF(ISBLANK(N72), "", SQRT(((M72 - 1) * O72 ^ 2 + (P72 - 1) * R72 ^ 2) / (M72 + P72 - 2)))</f>
        <v/>
      </c>
      <c r="AJ72" t="str">
        <f>IF(ISBLANK(N72), "", 1 - 3 / (4 * (M72 + P72 - 2) - 1))</f>
        <v/>
      </c>
      <c r="AK72" t="str">
        <f>IF(ISBLANK(N72), "", AJ72 * (Y72 - AA72) / AI72)</f>
        <v/>
      </c>
      <c r="AL72" t="str">
        <f t="shared" si="4"/>
        <v/>
      </c>
      <c r="AM72" t="str">
        <f>IF(ISBLANK(N72), "", 2 * AJ72 ^ 2 * (1 - 0.2) * (M72 + P72) / (M72 * P72) * (M72 + P72 - 2) / (M72 + P72 - 4) * (1 + AK72 ^ 2 / (2 * (1 - 0.2) * (M72 + P72) / (M72 * P72))) - AK72 ^ 2)</f>
        <v/>
      </c>
      <c r="AN72" t="str">
        <f>IF(ISBLANK(N72), "", 2 * AJ72 ^ 2 * (1 - 0.4) * (M72 + P72) / (M72 * P72) * (M72 + P72 - 2) / (M72 + P72 - 4) * (1 + AK72 ^ 2 / (2 * (1 - 0.4) * (M72 + P72) / (M72 * P72))) - AK72 ^ 2)</f>
        <v/>
      </c>
      <c r="AO72" t="str">
        <f t="shared" si="5"/>
        <v/>
      </c>
      <c r="AP72" t="str">
        <f>IF(ISBLANK(N72), "", 2 * AJ72 ^ 2 * (1 - 0.6) * (M72 + P72) / (M72 * P72) * (M72 + P72 - 2) / (M72 + P72 - 4) * (1 + AK72 ^ 2 / (2 * (1 - 0.6) * (M72 + P72) / (M72 * P72))) - AK72 ^ 2)</f>
        <v/>
      </c>
      <c r="AQ72" t="str">
        <f>IF(ISBLANK(N72), "", 2 * AJ72 ^ 2 * (1 - 0.8) * (M72 + P72) / (M72 * P72) * (M72 + P72 - 2) / (M72 + P72 - 4) * (1 + AK72 ^ 2 / (2 * (1 - 0.8) * (M72 + P72) / (M72 * P72))) - AK72 ^ 2)</f>
        <v/>
      </c>
      <c r="AR72" t="str">
        <f t="shared" si="3"/>
        <v/>
      </c>
    </row>
    <row r="73" spans="1:52">
      <c r="A73" t="s">
        <v>83</v>
      </c>
      <c r="C73">
        <v>21</v>
      </c>
      <c r="D73" t="s">
        <v>22</v>
      </c>
      <c r="E73" t="s">
        <v>404</v>
      </c>
      <c r="F73" t="s">
        <v>405</v>
      </c>
      <c r="G73">
        <v>0.5</v>
      </c>
      <c r="H73" t="s">
        <v>427</v>
      </c>
      <c r="I73" t="s">
        <v>137</v>
      </c>
      <c r="J73" t="s">
        <v>138</v>
      </c>
      <c r="L73">
        <v>1</v>
      </c>
      <c r="M73" s="4"/>
      <c r="S73">
        <v>126</v>
      </c>
      <c r="T73">
        <v>11.8</v>
      </c>
      <c r="U73" s="3">
        <v>23.7</v>
      </c>
      <c r="V73">
        <v>124</v>
      </c>
      <c r="W73">
        <v>-11.9</v>
      </c>
      <c r="X73">
        <v>21.9</v>
      </c>
      <c r="Y73">
        <f>T73-N73</f>
        <v>11.8</v>
      </c>
      <c r="Z73">
        <f>IF(ISBLANK(M73), U73, SQRT(U73 ^ 2 / S73 + O73 ^ 2 / M73))</f>
        <v>23.7</v>
      </c>
      <c r="AA73">
        <f>W73 - Q73</f>
        <v>-11.9</v>
      </c>
      <c r="AB73">
        <f>IF(ISBLANK(M73), X73, SQRT(X73 ^ 2 / V73 + R73 ^ 2 / P73))</f>
        <v>21.9</v>
      </c>
      <c r="AG73" s="3" t="b">
        <v>1</v>
      </c>
      <c r="AI73" s="18" t="str">
        <f>IF(ISBLANK(N73), "", SQRT(((M73 - 1) * O73 ^ 2 + (P73 - 1) * R73 ^ 2) / (M73 + P73 - 2)))</f>
        <v/>
      </c>
      <c r="AJ73" t="str">
        <f>IF(ISBLANK(N73), "", 1 - 3 / (4 * (M73 + P73 - 2) - 1))</f>
        <v/>
      </c>
      <c r="AK73" t="str">
        <f>IF(ISBLANK(N73), "", AJ73 * (Y73 - AA73) / AI73)</f>
        <v/>
      </c>
      <c r="AL73" t="str">
        <f t="shared" si="4"/>
        <v/>
      </c>
      <c r="AM73" t="str">
        <f>IF(ISBLANK(N73), "", 2 * AJ73 ^ 2 * (1 - 0.2) * (M73 + P73) / (M73 * P73) * (M73 + P73 - 2) / (M73 + P73 - 4) * (1 + AK73 ^ 2 / (2 * (1 - 0.2) * (M73 + P73) / (M73 * P73))) - AK73 ^ 2)</f>
        <v/>
      </c>
      <c r="AN73" t="str">
        <f>IF(ISBLANK(N73), "", 2 * AJ73 ^ 2 * (1 - 0.4) * (M73 + P73) / (M73 * P73) * (M73 + P73 - 2) / (M73 + P73 - 4) * (1 + AK73 ^ 2 / (2 * (1 - 0.4) * (M73 + P73) / (M73 * P73))) - AK73 ^ 2)</f>
        <v/>
      </c>
      <c r="AO73" t="str">
        <f t="shared" si="5"/>
        <v/>
      </c>
      <c r="AP73" t="str">
        <f>IF(ISBLANK(N73), "", 2 * AJ73 ^ 2 * (1 - 0.6) * (M73 + P73) / (M73 * P73) * (M73 + P73 - 2) / (M73 + P73 - 4) * (1 + AK73 ^ 2 / (2 * (1 - 0.6) * (M73 + P73) / (M73 * P73))) - AK73 ^ 2)</f>
        <v/>
      </c>
      <c r="AQ73" t="str">
        <f>IF(ISBLANK(N73), "", 2 * AJ73 ^ 2 * (1 - 0.8) * (M73 + P73) / (M73 * P73) * (M73 + P73 - 2) / (M73 + P73 - 4) * (1 + AK73 ^ 2 / (2 * (1 - 0.8) * (M73 + P73) / (M73 * P73))) - AK73 ^ 2)</f>
        <v/>
      </c>
      <c r="AR73" t="str">
        <f t="shared" si="3"/>
        <v/>
      </c>
    </row>
    <row r="74" spans="1:52">
      <c r="A74" t="s">
        <v>45</v>
      </c>
      <c r="C74">
        <v>21</v>
      </c>
      <c r="D74" t="s">
        <v>22</v>
      </c>
      <c r="E74" t="s">
        <v>404</v>
      </c>
      <c r="F74" t="s">
        <v>405</v>
      </c>
      <c r="G74">
        <v>0.5</v>
      </c>
      <c r="H74" t="s">
        <v>427</v>
      </c>
      <c r="I74" t="s">
        <v>137</v>
      </c>
      <c r="J74" t="s">
        <v>138</v>
      </c>
      <c r="L74">
        <v>0</v>
      </c>
      <c r="M74" s="4">
        <v>118</v>
      </c>
      <c r="P74" s="4">
        <v>118</v>
      </c>
      <c r="S74">
        <v>106</v>
      </c>
      <c r="V74">
        <v>104</v>
      </c>
      <c r="Y74">
        <f>T74-N74</f>
        <v>0</v>
      </c>
      <c r="Z74">
        <f>IF(ISBLANK(M74), U74, SQRT(U74 ^ 2 / S74 + O74 ^ 2 / M74))</f>
        <v>0</v>
      </c>
      <c r="AA74">
        <f>W74 - Q74</f>
        <v>0</v>
      </c>
      <c r="AB74">
        <f>IF(ISBLANK(M74), X74, SQRT(X74 ^ 2 / V74 + R74 ^ 2 / P74))</f>
        <v>0</v>
      </c>
      <c r="AC74">
        <v>-0.15988540000000001</v>
      </c>
      <c r="AD74">
        <v>1.6742679999999999E-2</v>
      </c>
      <c r="AE74">
        <v>-0.28999999999999998</v>
      </c>
      <c r="AF74">
        <v>0.23469387799999999</v>
      </c>
      <c r="AG74" s="3" t="b">
        <v>1</v>
      </c>
      <c r="AI74" s="18" t="str">
        <f>IF(ISBLANK(N74), "", SQRT(((M74 - 1) * O74 ^ 2 + (P74 - 1) * R74 ^ 2) / (M74 + P74 - 2)))</f>
        <v/>
      </c>
      <c r="AJ74" t="str">
        <f>IF(ISBLANK(N74), "", 1 - 3 / (4 * (M74 + P74 - 2) - 1))</f>
        <v/>
      </c>
      <c r="AK74" t="str">
        <f>IF(ISBLANK(N74), "", AJ74 * (Y74 - AA74) / AI74)</f>
        <v/>
      </c>
      <c r="AL74" t="str">
        <f t="shared" si="4"/>
        <v/>
      </c>
      <c r="AM74" t="str">
        <f>IF(ISBLANK(N74), "", 2 * AJ74 ^ 2 * (1 - 0.2) * (M74 + P74) / (M74 * P74) * (M74 + P74 - 2) / (M74 + P74 - 4) * (1 + AK74 ^ 2 / (2 * (1 - 0.2) * (M74 + P74) / (M74 * P74))) - AK74 ^ 2)</f>
        <v/>
      </c>
      <c r="AN74" t="str">
        <f>IF(ISBLANK(N74), "", 2 * AJ74 ^ 2 * (1 - 0.4) * (M74 + P74) / (M74 * P74) * (M74 + P74 - 2) / (M74 + P74 - 4) * (1 + AK74 ^ 2 / (2 * (1 - 0.4) * (M74 + P74) / (M74 * P74))) - AK74 ^ 2)</f>
        <v/>
      </c>
      <c r="AO74" t="str">
        <f t="shared" si="5"/>
        <v/>
      </c>
      <c r="AP74" t="str">
        <f>IF(ISBLANK(N74), "", 2 * AJ74 ^ 2 * (1 - 0.6) * (M74 + P74) / (M74 * P74) * (M74 + P74 - 2) / (M74 + P74 - 4) * (1 + AK74 ^ 2 / (2 * (1 - 0.6) * (M74 + P74) / (M74 * P74))) - AK74 ^ 2)</f>
        <v/>
      </c>
      <c r="AQ74" t="str">
        <f>IF(ISBLANK(N74), "", 2 * AJ74 ^ 2 * (1 - 0.8) * (M74 + P74) / (M74 * P74) * (M74 + P74 - 2) / (M74 + P74 - 4) * (1 + AK74 ^ 2 / (2 * (1 - 0.8) * (M74 + P74) / (M74 * P74))) - AK74 ^ 2)</f>
        <v/>
      </c>
      <c r="AR74" t="str">
        <f t="shared" si="3"/>
        <v/>
      </c>
    </row>
    <row r="75" spans="1:52">
      <c r="A75" t="s">
        <v>45</v>
      </c>
      <c r="C75">
        <v>21</v>
      </c>
      <c r="D75" t="s">
        <v>22</v>
      </c>
      <c r="E75" t="s">
        <v>404</v>
      </c>
      <c r="F75" t="s">
        <v>405</v>
      </c>
      <c r="G75">
        <v>0.5</v>
      </c>
      <c r="H75" t="s">
        <v>427</v>
      </c>
      <c r="I75" t="s">
        <v>137</v>
      </c>
      <c r="J75" t="s">
        <v>138</v>
      </c>
      <c r="L75">
        <v>1</v>
      </c>
      <c r="M75" s="4">
        <v>118</v>
      </c>
      <c r="P75" s="4">
        <v>118</v>
      </c>
      <c r="S75">
        <v>94</v>
      </c>
      <c r="V75">
        <v>100</v>
      </c>
      <c r="Y75">
        <f>T75-N75</f>
        <v>0</v>
      </c>
      <c r="Z75">
        <f>IF(ISBLANK(M75), U75, SQRT(U75 ^ 2 / S75 + O75 ^ 2 / M75))</f>
        <v>0</v>
      </c>
      <c r="AA75">
        <f>W75 - Q75</f>
        <v>0</v>
      </c>
      <c r="AB75">
        <f>IF(ISBLANK(M75), X75, SQRT(X75 ^ 2 / V75 + R75 ^ 2 / P75))</f>
        <v>0</v>
      </c>
      <c r="AC75">
        <v>1.3011360000000001</v>
      </c>
      <c r="AD75">
        <v>1.429181E-2</v>
      </c>
      <c r="AE75">
        <v>2.36</v>
      </c>
      <c r="AF75">
        <v>0.216836735</v>
      </c>
      <c r="AG75" s="3" t="b">
        <v>1</v>
      </c>
      <c r="AI75" s="18" t="str">
        <f>IF(ISBLANK(N75), "", SQRT(((M75 - 1) * O75 ^ 2 + (P75 - 1) * R75 ^ 2) / (M75 + P75 - 2)))</f>
        <v/>
      </c>
      <c r="AJ75" t="str">
        <f>IF(ISBLANK(N75), "", 1 - 3 / (4 * (M75 + P75 - 2) - 1))</f>
        <v/>
      </c>
      <c r="AK75" t="str">
        <f>IF(ISBLANK(N75), "", AJ75 * (Y75 - AA75) / AI75)</f>
        <v/>
      </c>
      <c r="AL75" t="str">
        <f t="shared" si="4"/>
        <v/>
      </c>
      <c r="AM75" t="str">
        <f>IF(ISBLANK(N75), "", 2 * AJ75 ^ 2 * (1 - 0.2) * (M75 + P75) / (M75 * P75) * (M75 + P75 - 2) / (M75 + P75 - 4) * (1 + AK75 ^ 2 / (2 * (1 - 0.2) * (M75 + P75) / (M75 * P75))) - AK75 ^ 2)</f>
        <v/>
      </c>
      <c r="AN75" t="str">
        <f>IF(ISBLANK(N75), "", 2 * AJ75 ^ 2 * (1 - 0.4) * (M75 + P75) / (M75 * P75) * (M75 + P75 - 2) / (M75 + P75 - 4) * (1 + AK75 ^ 2 / (2 * (1 - 0.4) * (M75 + P75) / (M75 * P75))) - AK75 ^ 2)</f>
        <v/>
      </c>
      <c r="AO75" t="str">
        <f t="shared" si="5"/>
        <v/>
      </c>
      <c r="AP75" t="str">
        <f>IF(ISBLANK(N75), "", 2 * AJ75 ^ 2 * (1 - 0.6) * (M75 + P75) / (M75 * P75) * (M75 + P75 - 2) / (M75 + P75 - 4) * (1 + AK75 ^ 2 / (2 * (1 - 0.6) * (M75 + P75) / (M75 * P75))) - AK75 ^ 2)</f>
        <v/>
      </c>
      <c r="AQ75" t="str">
        <f>IF(ISBLANK(N75), "", 2 * AJ75 ^ 2 * (1 - 0.8) * (M75 + P75) / (M75 * P75) * (M75 + P75 - 2) / (M75 + P75 - 4) * (1 + AK75 ^ 2 / (2 * (1 - 0.8) * (M75 + P75) / (M75 * P75))) - AK75 ^ 2)</f>
        <v/>
      </c>
      <c r="AR75" t="str">
        <f t="shared" si="3"/>
        <v/>
      </c>
    </row>
    <row r="76" spans="1:52">
      <c r="A76" t="s">
        <v>45</v>
      </c>
      <c r="C76">
        <v>21</v>
      </c>
      <c r="D76" t="s">
        <v>22</v>
      </c>
      <c r="E76" t="s">
        <v>404</v>
      </c>
      <c r="F76" t="s">
        <v>405</v>
      </c>
      <c r="G76">
        <v>0.5</v>
      </c>
      <c r="H76" t="s">
        <v>427</v>
      </c>
      <c r="I76" t="s">
        <v>137</v>
      </c>
      <c r="J76" t="s">
        <v>138</v>
      </c>
      <c r="L76">
        <v>3</v>
      </c>
      <c r="M76" s="4">
        <v>118</v>
      </c>
      <c r="P76" s="4">
        <v>118</v>
      </c>
      <c r="S76">
        <v>88</v>
      </c>
      <c r="V76">
        <v>98</v>
      </c>
      <c r="Y76">
        <f>T76-N76</f>
        <v>0</v>
      </c>
      <c r="Z76">
        <f>IF(ISBLANK(M76), U76, SQRT(U76 ^ 2 / S76 + O76 ^ 2 / M76))</f>
        <v>0</v>
      </c>
      <c r="AA76">
        <f>W76 - Q76</f>
        <v>0</v>
      </c>
      <c r="AB76">
        <f>IF(ISBLANK(M76), X76, SQRT(X76 ^ 2 / V76 + R76 ^ 2 / P76))</f>
        <v>0</v>
      </c>
      <c r="AC76">
        <v>0.24809800000000001</v>
      </c>
      <c r="AD76">
        <v>1.3627169999999999E-2</v>
      </c>
      <c r="AE76">
        <v>0.45</v>
      </c>
      <c r="AF76">
        <v>0.211734694</v>
      </c>
      <c r="AG76" s="3" t="b">
        <v>1</v>
      </c>
      <c r="AI76" s="18" t="str">
        <f>IF(ISBLANK(N76), "", SQRT(((M76 - 1) * O76 ^ 2 + (P76 - 1) * R76 ^ 2) / (M76 + P76 - 2)))</f>
        <v/>
      </c>
      <c r="AJ76" t="str">
        <f>IF(ISBLANK(N76), "", 1 - 3 / (4 * (M76 + P76 - 2) - 1))</f>
        <v/>
      </c>
      <c r="AK76" t="str">
        <f>IF(ISBLANK(N76), "", AJ76 * (Y76 - AA76) / AI76)</f>
        <v/>
      </c>
      <c r="AL76" t="str">
        <f t="shared" si="4"/>
        <v/>
      </c>
      <c r="AM76" t="str">
        <f>IF(ISBLANK(N76), "", 2 * AJ76 ^ 2 * (1 - 0.2) * (M76 + P76) / (M76 * P76) * (M76 + P76 - 2) / (M76 + P76 - 4) * (1 + AK76 ^ 2 / (2 * (1 - 0.2) * (M76 + P76) / (M76 * P76))) - AK76 ^ 2)</f>
        <v/>
      </c>
      <c r="AN76" t="str">
        <f>IF(ISBLANK(N76), "", 2 * AJ76 ^ 2 * (1 - 0.4) * (M76 + P76) / (M76 * P76) * (M76 + P76 - 2) / (M76 + P76 - 4) * (1 + AK76 ^ 2 / (2 * (1 - 0.4) * (M76 + P76) / (M76 * P76))) - AK76 ^ 2)</f>
        <v/>
      </c>
      <c r="AO76" t="str">
        <f t="shared" si="5"/>
        <v/>
      </c>
      <c r="AP76" t="str">
        <f>IF(ISBLANK(N76), "", 2 * AJ76 ^ 2 * (1 - 0.6) * (M76 + P76) / (M76 * P76) * (M76 + P76 - 2) / (M76 + P76 - 4) * (1 + AK76 ^ 2 / (2 * (1 - 0.6) * (M76 + P76) / (M76 * P76))) - AK76 ^ 2)</f>
        <v/>
      </c>
      <c r="AQ76" t="str">
        <f>IF(ISBLANK(N76), "", 2 * AJ76 ^ 2 * (1 - 0.8) * (M76 + P76) / (M76 * P76) * (M76 + P76 - 2) / (M76 + P76 - 4) * (1 + AK76 ^ 2 / (2 * (1 - 0.8) * (M76 + P76) / (M76 * P76))) - AK76 ^ 2)</f>
        <v/>
      </c>
      <c r="AR76" t="str">
        <f t="shared" si="3"/>
        <v/>
      </c>
    </row>
    <row r="77" spans="1:52">
      <c r="A77" t="s">
        <v>202</v>
      </c>
      <c r="B77" s="5" t="s">
        <v>439</v>
      </c>
      <c r="C77">
        <v>22</v>
      </c>
      <c r="D77" t="s">
        <v>22</v>
      </c>
      <c r="E77" t="s">
        <v>355</v>
      </c>
      <c r="F77" t="s">
        <v>405</v>
      </c>
      <c r="G77">
        <v>1</v>
      </c>
      <c r="H77" t="s">
        <v>427</v>
      </c>
      <c r="I77" t="s">
        <v>203</v>
      </c>
      <c r="J77" t="s">
        <v>138</v>
      </c>
      <c r="L77">
        <v>1</v>
      </c>
      <c r="M77">
        <v>20</v>
      </c>
      <c r="N77">
        <v>23.7</v>
      </c>
      <c r="O77">
        <v>7.93</v>
      </c>
      <c r="P77">
        <v>25</v>
      </c>
      <c r="Q77">
        <v>28.16</v>
      </c>
      <c r="R77">
        <v>4.63</v>
      </c>
      <c r="S77">
        <v>20</v>
      </c>
      <c r="T77">
        <v>26.3</v>
      </c>
      <c r="U77" s="3">
        <v>5.77</v>
      </c>
      <c r="V77">
        <v>25</v>
      </c>
      <c r="W77">
        <v>28.44</v>
      </c>
      <c r="X77">
        <v>4.6100000000000003</v>
      </c>
      <c r="Y77">
        <f>T77-N77</f>
        <v>2.6000000000000014</v>
      </c>
      <c r="Z77">
        <f>IF(ISBLANK(M77), U77, SQRT(U77 ^ 2 / S77 + O77 ^ 2 / M77))</f>
        <v>2.1929181471272474</v>
      </c>
      <c r="AA77">
        <f>W77 - Q77</f>
        <v>0.28000000000000114</v>
      </c>
      <c r="AB77">
        <f>IF(ISBLANK(M77), X77, SQRT(X77 ^ 2 / V77 + R77 ^ 2 / P77))</f>
        <v>1.3067363926974713</v>
      </c>
      <c r="AG77" t="b">
        <v>1</v>
      </c>
      <c r="AI77" s="18">
        <f>IF(ISBLANK(N77), "", SQRT(((M77 - 1) * O77 ^ 2 + (P77 - 1) * R77 ^ 2) / (M77 + P77 - 2)))</f>
        <v>6.3048499235223296</v>
      </c>
      <c r="AJ77">
        <f>IF(ISBLANK(N77), "", 1 - 3 / (4 * (M77 + P77 - 2) - 1))</f>
        <v>0.98245614035087714</v>
      </c>
      <c r="AK77">
        <f>IF(ISBLANK(N77), "", AJ77 * (Y77 - AA77) / AI77)</f>
        <v>0.36151506748960965</v>
      </c>
      <c r="AL77">
        <f t="shared" si="4"/>
        <v>0.18382276019677415</v>
      </c>
      <c r="AM77">
        <f>IF(ISBLANK(N77), "", 2 * AJ77 ^ 2 * (1 - 0.2) * (M77 + P77) / (M77 * P77) * (M77 + P77 - 2) / (M77 + P77 - 4) * (1 + AK77 ^ 2 / (2 * (1 - 0.2) * (M77 + P77) / (M77 * P77))) - AK77 ^ 2)</f>
        <v>0.14737981715238527</v>
      </c>
      <c r="AN77">
        <f>IF(ISBLANK(N77), "", 2 * AJ77 ^ 2 * (1 - 0.4) * (M77 + P77) / (M77 * P77) * (M77 + P77 - 2) / (M77 + P77 - 4) * (1 + AK77 ^ 2 / (2 * (1 - 0.4) * (M77 + P77) / (M77 * P77))) - AK77 ^ 2)</f>
        <v>0.1109368741079963</v>
      </c>
      <c r="AO77">
        <f t="shared" si="5"/>
        <v>9.2715402585801937E-2</v>
      </c>
      <c r="AP77">
        <f>IF(ISBLANK(N77), "", 2 * AJ77 ^ 2 * (1 - 0.6) * (M77 + P77) / (M77 * P77) * (M77 + P77 - 2) / (M77 + P77 - 4) * (1 + AK77 ^ 2 / (2 * (1 - 0.6) * (M77 + P77) / (M77 * P77))) - AK77 ^ 2)</f>
        <v>7.4493931063607466E-2</v>
      </c>
      <c r="AQ77">
        <f>IF(ISBLANK(N77), "", 2 * AJ77 ^ 2 * (1 - 0.8) * (M77 + P77) / (M77 * P77) * (M77 + P77 - 2) / (M77 + P77 - 4) * (1 + AK77 ^ 2 / (2 * (1 - 0.8) * (M77 + P77) / (M77 * P77))) - AK77 ^ 2)</f>
        <v>3.8050988019218551E-2</v>
      </c>
      <c r="AR77">
        <f t="shared" si="3"/>
        <v>3.430192127049092E-3</v>
      </c>
      <c r="AS77" s="2"/>
      <c r="AT77" s="2"/>
      <c r="AX77"/>
      <c r="AZ77" s="2"/>
    </row>
    <row r="78" spans="1:52">
      <c r="A78" t="s">
        <v>202</v>
      </c>
      <c r="B78" t="s">
        <v>439</v>
      </c>
      <c r="C78">
        <v>22</v>
      </c>
      <c r="D78" t="s">
        <v>22</v>
      </c>
      <c r="E78" t="s">
        <v>355</v>
      </c>
      <c r="F78" t="s">
        <v>405</v>
      </c>
      <c r="G78">
        <v>1</v>
      </c>
      <c r="H78" t="s">
        <v>427</v>
      </c>
      <c r="I78" t="s">
        <v>203</v>
      </c>
      <c r="J78" t="s">
        <v>138</v>
      </c>
      <c r="L78">
        <v>2</v>
      </c>
      <c r="M78">
        <v>20</v>
      </c>
      <c r="N78">
        <v>23.7</v>
      </c>
      <c r="O78">
        <v>7.93</v>
      </c>
      <c r="P78">
        <v>25</v>
      </c>
      <c r="Q78">
        <v>28.16</v>
      </c>
      <c r="R78">
        <v>4.63</v>
      </c>
      <c r="S78">
        <v>20</v>
      </c>
      <c r="T78">
        <v>29.15</v>
      </c>
      <c r="U78" s="3">
        <v>4.8</v>
      </c>
      <c r="V78">
        <v>25</v>
      </c>
      <c r="W78">
        <v>29.2</v>
      </c>
      <c r="X78">
        <v>4.87</v>
      </c>
      <c r="Y78">
        <f>T78-N78</f>
        <v>5.4499999999999993</v>
      </c>
      <c r="Z78">
        <f>IF(ISBLANK(M78), U78, SQRT(U78 ^ 2 / S78 + O78 ^ 2 / M78))</f>
        <v>2.0727385266839615</v>
      </c>
      <c r="AA78">
        <f>W78 - Q78</f>
        <v>1.0399999999999991</v>
      </c>
      <c r="AB78">
        <f>IF(ISBLANK(M78), X78, SQRT(X78 ^ 2 / V78 + R78 ^ 2 / P78))</f>
        <v>1.3439315458757564</v>
      </c>
      <c r="AG78" t="b">
        <v>1</v>
      </c>
      <c r="AI78" s="18">
        <f>IF(ISBLANK(N78), "", SQRT(((M78 - 1) * O78 ^ 2 + (P78 - 1) * R78 ^ 2) / (M78 + P78 - 2)))</f>
        <v>6.3048499235223296</v>
      </c>
      <c r="AJ78">
        <f>IF(ISBLANK(N78), "", 1 - 3 / (4 * (M78 + P78 - 2) - 1))</f>
        <v>0.98245614035087714</v>
      </c>
      <c r="AK78">
        <f>IF(ISBLANK(N78), "", AJ78 * (Y78 - AA78) / AI78)</f>
        <v>0.6871902791505079</v>
      </c>
      <c r="AL78">
        <f t="shared" si="4"/>
        <v>0.18802502650965719</v>
      </c>
      <c r="AM78">
        <f>IF(ISBLANK(N78), "", 2 * AJ78 ^ 2 * (1 - 0.2) * (M78 + P78) / (M78 * P78) * (M78 + P78 - 2) / (M78 + P78 - 4) * (1 + AK78 ^ 2 / (2 * (1 - 0.2) * (M78 + P78) / (M78 * P78))) - AK78 ^ 2)</f>
        <v>0.15158208346526841</v>
      </c>
      <c r="AN78">
        <f>IF(ISBLANK(N78), "", 2 * AJ78 ^ 2 * (1 - 0.4) * (M78 + P78) / (M78 * P78) * (M78 + P78 - 2) / (M78 + P78 - 4) * (1 + AK78 ^ 2 / (2 * (1 - 0.4) * (M78 + P78) / (M78 * P78))) - AK78 ^ 2)</f>
        <v>0.1151391404208793</v>
      </c>
      <c r="AO78">
        <f t="shared" si="5"/>
        <v>9.6917668898684972E-2</v>
      </c>
      <c r="AP78">
        <f>IF(ISBLANK(N78), "", 2 * AJ78 ^ 2 * (1 - 0.6) * (M78 + P78) / (M78 * P78) * (M78 + P78 - 2) / (M78 + P78 - 4) * (1 + AK78 ^ 2 / (2 * (1 - 0.6) * (M78 + P78) / (M78 * P78))) - AK78 ^ 2)</f>
        <v>7.8696197376490529E-2</v>
      </c>
      <c r="AQ78">
        <f>IF(ISBLANK(N78), "", 2 * AJ78 ^ 2 * (1 - 0.8) * (M78 + P78) / (M78 * P78) * (M78 + P78 - 2) / (M78 + P78 - 4) * (1 + AK78 ^ 2 / (2 * (1 - 0.8) * (M78 + P78) / (M78 * P78))) - AK78 ^ 2)</f>
        <v>4.2253254332101531E-2</v>
      </c>
      <c r="AR78">
        <f t="shared" si="3"/>
        <v>7.6324584399319884E-3</v>
      </c>
      <c r="AS78" s="2"/>
      <c r="AT78" s="2"/>
      <c r="AX78"/>
      <c r="AZ78" s="2"/>
    </row>
    <row r="79" spans="1:52">
      <c r="A79" t="s">
        <v>51</v>
      </c>
      <c r="B79" s="5" t="s">
        <v>440</v>
      </c>
      <c r="C79">
        <v>1</v>
      </c>
      <c r="D79" t="s">
        <v>22</v>
      </c>
      <c r="E79" t="s">
        <v>404</v>
      </c>
      <c r="F79" t="s">
        <v>356</v>
      </c>
      <c r="G79">
        <v>1</v>
      </c>
      <c r="H79" t="s">
        <v>427</v>
      </c>
      <c r="I79" t="s">
        <v>441</v>
      </c>
      <c r="J79" t="s">
        <v>338</v>
      </c>
      <c r="K79" t="s">
        <v>442</v>
      </c>
      <c r="L79">
        <v>5</v>
      </c>
      <c r="M79">
        <v>20</v>
      </c>
      <c r="N79">
        <v>3.4</v>
      </c>
      <c r="O79">
        <v>0.77</v>
      </c>
      <c r="P79">
        <v>20</v>
      </c>
      <c r="Q79">
        <v>3.7</v>
      </c>
      <c r="R79">
        <v>0.7</v>
      </c>
      <c r="S79">
        <v>19</v>
      </c>
      <c r="T79">
        <v>4.125</v>
      </c>
      <c r="U79">
        <v>0.77</v>
      </c>
      <c r="V79">
        <v>19</v>
      </c>
      <c r="W79">
        <v>3.8610000000000002</v>
      </c>
      <c r="X79">
        <v>0.7</v>
      </c>
      <c r="Y79">
        <f>T79-N79</f>
        <v>0.72500000000000009</v>
      </c>
      <c r="Z79">
        <f>IF(ISBLANK(M79), U79, SQRT(U79 ^ 2 / S79 + O79 ^ 2 / M79))</f>
        <v>0.24667846107411714</v>
      </c>
      <c r="AA79">
        <f>W79 - Q79</f>
        <v>0.16100000000000003</v>
      </c>
      <c r="AB79">
        <f>IF(ISBLANK(M79), X79, SQRT(X79 ^ 2 / V79 + R79 ^ 2 / P79))</f>
        <v>0.2242531464310156</v>
      </c>
      <c r="AG79" t="b">
        <v>1</v>
      </c>
      <c r="AI79" s="18">
        <f>IF(ISBLANK(N79), "", SQRT(((M79 - 1) * O79 ^ 2 + (P79 - 1) * R79 ^ 2) / (M79 + P79 - 2)))</f>
        <v>0.73583286145700233</v>
      </c>
      <c r="AJ79">
        <f>IF(ISBLANK(N79), "", 1 - 3 / (4 * (M79 + P79 - 2) - 1))</f>
        <v>0.98013245033112584</v>
      </c>
      <c r="AK79">
        <f>IF(ISBLANK(N79), "", AJ79 * (Y79 - AA79) / AI79)</f>
        <v>0.75125035988768096</v>
      </c>
      <c r="AL79">
        <f t="shared" si="4"/>
        <v>0.21072390431317878</v>
      </c>
      <c r="AM79">
        <f>IF(ISBLANK(N79), "", 2 * AJ79 ^ 2 * (1 - 0.2) * (M79 + P79) / (M79 * P79) * (M79 + P79 - 2) / (M79 + P79 - 4) * (1 + AK79 ^ 2 / (2 * (1 - 0.2) * (M79 + P79) / (M79 * P79))) - AK79 ^ 2)</f>
        <v>0.17016272034951252</v>
      </c>
      <c r="AN79">
        <f>IF(ISBLANK(N79), "", 2 * AJ79 ^ 2 * (1 - 0.4) * (M79 + P79) / (M79 * P79) * (M79 + P79 - 2) / (M79 + P79 - 4) * (1 + AK79 ^ 2 / (2 * (1 - 0.4) * (M79 + P79) / (M79 * P79))) - AK79 ^ 2)</f>
        <v>0.12960153638584626</v>
      </c>
      <c r="AO79">
        <f t="shared" si="5"/>
        <v>0.10932094440401297</v>
      </c>
      <c r="AP79">
        <f>IF(ISBLANK(N79), "", 2 * AJ79 ^ 2 * (1 - 0.6) * (M79 + P79) / (M79 * P79) * (M79 + P79 - 2) / (M79 + P79 - 4) * (1 + AK79 ^ 2 / (2 * (1 - 0.6) * (M79 + P79) / (M79 * P79))) - AK79 ^ 2)</f>
        <v>8.9040352422179891E-2</v>
      </c>
      <c r="AQ79">
        <f>IF(ISBLANK(N79), "", 2 * AJ79 ^ 2 * (1 - 0.8) * (M79 + P79) / (M79 * P79) * (M79 + P79 - 2) / (M79 + P79 - 4) * (1 + AK79 ^ 2 / (2 * (1 - 0.8) * (M79 + P79) / (M79 * P79))) - AK79 ^ 2)</f>
        <v>4.8479168458513633E-2</v>
      </c>
      <c r="AR79">
        <f t="shared" si="3"/>
        <v>9.9460436930306484E-3</v>
      </c>
      <c r="AS79" s="2"/>
      <c r="AT79" s="2"/>
      <c r="AX79"/>
      <c r="AZ79" s="2"/>
    </row>
    <row r="80" spans="1:52">
      <c r="A80" t="s">
        <v>51</v>
      </c>
      <c r="B80" s="5" t="s">
        <v>440</v>
      </c>
      <c r="C80">
        <v>1</v>
      </c>
      <c r="D80" t="s">
        <v>22</v>
      </c>
      <c r="E80" t="s">
        <v>404</v>
      </c>
      <c r="F80" t="s">
        <v>356</v>
      </c>
      <c r="G80">
        <v>1</v>
      </c>
      <c r="H80" t="s">
        <v>427</v>
      </c>
      <c r="I80" t="s">
        <v>443</v>
      </c>
      <c r="J80" t="s">
        <v>338</v>
      </c>
      <c r="K80" t="s">
        <v>444</v>
      </c>
      <c r="L80">
        <v>5</v>
      </c>
      <c r="M80">
        <v>20</v>
      </c>
      <c r="N80">
        <v>4.2</v>
      </c>
      <c r="O80">
        <v>0.9</v>
      </c>
      <c r="P80">
        <v>20</v>
      </c>
      <c r="Q80">
        <v>4.3</v>
      </c>
      <c r="R80">
        <v>0.65</v>
      </c>
      <c r="S80">
        <v>19</v>
      </c>
      <c r="T80">
        <v>4.3970000000000002</v>
      </c>
      <c r="U80">
        <v>0.9</v>
      </c>
      <c r="V80">
        <v>19</v>
      </c>
      <c r="W80">
        <v>4.0819999999999999</v>
      </c>
      <c r="X80">
        <v>0.65</v>
      </c>
      <c r="Y80">
        <f>T80-N80</f>
        <v>0.19700000000000006</v>
      </c>
      <c r="Z80">
        <f>IF(ISBLANK(M80), U80, SQRT(U80 ^ 2 / S80 + O80 ^ 2 / M80))</f>
        <v>0.28832547398273434</v>
      </c>
      <c r="AA80">
        <f>W80 - Q80</f>
        <v>-0.21799999999999997</v>
      </c>
      <c r="AB80">
        <f>IF(ISBLANK(M80), X80, SQRT(X80 ^ 2 / V80 + R80 ^ 2 / P80))</f>
        <v>0.20823506454308591</v>
      </c>
      <c r="AG80" t="b">
        <v>1</v>
      </c>
      <c r="AI80" s="18">
        <f>IF(ISBLANK(N80), "", SQRT(((M80 - 1) * O80 ^ 2 + (P80 - 1) * R80 ^ 2) / (M80 + P80 - 2)))</f>
        <v>0.78501592340537918</v>
      </c>
      <c r="AJ80">
        <f>IF(ISBLANK(N80), "", 1 - 3 / (4 * (M80 + P80 - 2) - 1))</f>
        <v>0.98013245033112584</v>
      </c>
      <c r="AK80">
        <f>IF(ISBLANK(N80), "", AJ80 * (Y80 - AA80) / AI80)</f>
        <v>0.51814868305208961</v>
      </c>
      <c r="AL80">
        <f t="shared" si="4"/>
        <v>0.20657255933345148</v>
      </c>
      <c r="AM80">
        <f>IF(ISBLANK(N80), "", 2 * AJ80 ^ 2 * (1 - 0.2) * (M80 + P80) / (M80 * P80) * (M80 + P80 - 2) / (M80 + P80 - 4) * (1 + AK80 ^ 2 / (2 * (1 - 0.2) * (M80 + P80) / (M80 * P80))) - AK80 ^ 2)</f>
        <v>0.16601137536978533</v>
      </c>
      <c r="AN80">
        <f>IF(ISBLANK(N80), "", 2 * AJ80 ^ 2 * (1 - 0.4) * (M80 + P80) / (M80 * P80) * (M80 + P80 - 2) / (M80 + P80 - 4) * (1 + AK80 ^ 2 / (2 * (1 - 0.4) * (M80 + P80) / (M80 * P80))) - AK80 ^ 2)</f>
        <v>0.12545019140611902</v>
      </c>
      <c r="AO80">
        <f t="shared" si="5"/>
        <v>0.10516959942428578</v>
      </c>
      <c r="AP80">
        <f>IF(ISBLANK(N80), "", 2 * AJ80 ^ 2 * (1 - 0.6) * (M80 + P80) / (M80 * P80) * (M80 + P80 - 2) / (M80 + P80 - 4) * (1 + AK80 ^ 2 / (2 * (1 - 0.6) * (M80 + P80) / (M80 * P80))) - AK80 ^ 2)</f>
        <v>8.4889007442452702E-2</v>
      </c>
      <c r="AQ80">
        <f>IF(ISBLANK(N80), "", 2 * AJ80 ^ 2 * (1 - 0.8) * (M80 + P80) / (M80 * P80) * (M80 + P80 - 2) / (M80 + P80 - 4) * (1 + AK80 ^ 2 / (2 * (1 - 0.8) * (M80 + P80) / (M80 * P80))) - AK80 ^ 2)</f>
        <v>4.4327823478786332E-2</v>
      </c>
      <c r="AR80">
        <f t="shared" si="3"/>
        <v>5.7946987133033478E-3</v>
      </c>
      <c r="AS80" s="2"/>
      <c r="AT80" s="2"/>
      <c r="AX80"/>
      <c r="AZ80" s="2"/>
    </row>
    <row r="81" spans="1:44">
      <c r="A81" t="s">
        <v>92</v>
      </c>
      <c r="B81" s="5" t="s">
        <v>445</v>
      </c>
      <c r="C81">
        <v>2</v>
      </c>
      <c r="D81" t="s">
        <v>22</v>
      </c>
      <c r="E81" t="s">
        <v>355</v>
      </c>
      <c r="F81" t="s">
        <v>356</v>
      </c>
      <c r="G81">
        <v>0.8</v>
      </c>
      <c r="H81" t="s">
        <v>428</v>
      </c>
      <c r="I81" t="s">
        <v>446</v>
      </c>
      <c r="J81" t="s">
        <v>338</v>
      </c>
      <c r="L81">
        <v>3</v>
      </c>
      <c r="M81">
        <v>134</v>
      </c>
      <c r="N81">
        <v>-20.28</v>
      </c>
      <c r="O81">
        <v>6.38</v>
      </c>
      <c r="P81">
        <v>138</v>
      </c>
      <c r="Q81">
        <v>-19.760000000000002</v>
      </c>
      <c r="R81">
        <v>6.03</v>
      </c>
      <c r="S81">
        <v>120</v>
      </c>
      <c r="T81">
        <v>-19.62</v>
      </c>
      <c r="U81" s="3">
        <v>6.5</v>
      </c>
      <c r="V81">
        <v>135</v>
      </c>
      <c r="W81">
        <v>-20.02</v>
      </c>
      <c r="X81">
        <v>5.79</v>
      </c>
      <c r="Y81">
        <f>T81-N81</f>
        <v>0.66000000000000014</v>
      </c>
      <c r="Z81">
        <f>IF(ISBLANK(M81), U81, SQRT(U81 ^ 2 / S81 + O81 ^ 2 / M81))</f>
        <v>0.80984412848264264</v>
      </c>
      <c r="AA81">
        <f>W81 - Q81</f>
        <v>-0.25999999999999801</v>
      </c>
      <c r="AB81">
        <f>IF(ISBLANK(M81), X81, SQRT(X81 ^ 2 / V81 + R81 ^ 2 / P81))</f>
        <v>0.7154099868434618</v>
      </c>
      <c r="AG81" t="b">
        <v>1</v>
      </c>
      <c r="AI81" s="18">
        <f>IF(ISBLANK(N81), "", SQRT(((M81 - 1) * O81 ^ 2 + (P81 - 1) * R81 ^ 2) / (M81 + P81 - 2)))</f>
        <v>6.2048751740809358</v>
      </c>
      <c r="AJ81">
        <f>IF(ISBLANK(N81), "", 1 - 3 / (4 * (M81 + P81 - 2) - 1))</f>
        <v>0.99721964782205741</v>
      </c>
      <c r="AK81">
        <f>IF(ISBLANK(N81), "", AJ81 * (Y81 - AA81) / AI81)</f>
        <v>0.14785826471234084</v>
      </c>
      <c r="AL81">
        <f t="shared" si="4"/>
        <v>2.9513932130477254E-2</v>
      </c>
      <c r="AM81">
        <f>IF(ISBLANK(N81), "", 2 * AJ81 ^ 2 * (1 - 0.2) * (M81 + P81) / (M81 * P81) * (M81 + P81 - 2) / (M81 + P81 - 4) * (1 + AK81 ^ 2 / (2 * (1 - 0.2) * (M81 + P81) / (M81 * P81))) - AK81 ^ 2)</f>
        <v>2.3619314563734985E-2</v>
      </c>
      <c r="AN81">
        <f>IF(ISBLANK(N81), "", 2 * AJ81 ^ 2 * (1 - 0.4) * (M81 + P81) / (M81 * P81) * (M81 + P81 - 2) / (M81 + P81 - 4) * (1 + AK81 ^ 2 / (2 * (1 - 0.4) * (M81 + P81) / (M81 * P81))) - AK81 ^ 2)</f>
        <v>1.7724696996992736E-2</v>
      </c>
      <c r="AO81">
        <f t="shared" si="5"/>
        <v>1.477738821362163E-2</v>
      </c>
      <c r="AP81">
        <f>IF(ISBLANK(N81), "", 2 * AJ81 ^ 2 * (1 - 0.6) * (M81 + P81) / (M81 * P81) * (M81 + P81 - 2) / (M81 + P81 - 4) * (1 + AK81 ^ 2 / (2 * (1 - 0.6) * (M81 + P81) / (M81 * P81))) - AK81 ^ 2)</f>
        <v>1.1830079430250488E-2</v>
      </c>
      <c r="AQ81">
        <f>IF(ISBLANK(N81), "", 2 * AJ81 ^ 2 * (1 - 0.8) * (M81 + P81) / (M81 * P81) * (M81 + P81 - 2) / (M81 + P81 - 4) * (1 + AK81 ^ 2 / (2 * (1 - 0.8) * (M81 + P81) / (M81 * P81))) - AK81 ^ 2)</f>
        <v>5.9354618635082401E-3</v>
      </c>
      <c r="AR81">
        <f t="shared" si="3"/>
        <v>3.3557517510310678E-4</v>
      </c>
    </row>
    <row r="82" spans="1:44">
      <c r="A82" t="s">
        <v>92</v>
      </c>
      <c r="B82" s="5" t="s">
        <v>445</v>
      </c>
      <c r="C82">
        <v>2</v>
      </c>
      <c r="D82" t="s">
        <v>22</v>
      </c>
      <c r="E82" t="s">
        <v>355</v>
      </c>
      <c r="F82" t="s">
        <v>356</v>
      </c>
      <c r="G82">
        <v>0.8</v>
      </c>
      <c r="H82" t="s">
        <v>428</v>
      </c>
      <c r="I82" t="s">
        <v>446</v>
      </c>
      <c r="J82" t="s">
        <v>338</v>
      </c>
      <c r="L82">
        <v>6</v>
      </c>
      <c r="M82">
        <v>134</v>
      </c>
      <c r="N82">
        <v>-20.28</v>
      </c>
      <c r="O82">
        <v>6.38</v>
      </c>
      <c r="P82">
        <v>138</v>
      </c>
      <c r="Q82">
        <v>-19.760000000000002</v>
      </c>
      <c r="R82">
        <v>6.03</v>
      </c>
      <c r="S82">
        <v>129</v>
      </c>
      <c r="T82">
        <v>-19.62</v>
      </c>
      <c r="U82" s="3">
        <v>6.53</v>
      </c>
      <c r="V82">
        <v>134</v>
      </c>
      <c r="W82">
        <v>-19.7</v>
      </c>
      <c r="X82">
        <v>6.87</v>
      </c>
      <c r="Y82">
        <f>T82-N82</f>
        <v>0.66000000000000014</v>
      </c>
      <c r="Z82">
        <f>IF(ISBLANK(M82), U82, SQRT(U82 ^ 2 / S82 + O82 ^ 2 / M82))</f>
        <v>0.79643819063853183</v>
      </c>
      <c r="AA82">
        <f>W82 - Q82</f>
        <v>6.0000000000002274E-2</v>
      </c>
      <c r="AB82">
        <f>IF(ISBLANK(M82), X82, SQRT(X82 ^ 2 / V82 + R82 ^ 2 / P82))</f>
        <v>0.78466582329708146</v>
      </c>
      <c r="AG82" t="b">
        <v>1</v>
      </c>
      <c r="AI82" s="18">
        <f>IF(ISBLANK(N82), "", SQRT(((M82 - 1) * O82 ^ 2 + (P82 - 1) * R82 ^ 2) / (M82 + P82 - 2)))</f>
        <v>6.2048751740809358</v>
      </c>
      <c r="AJ82">
        <f>IF(ISBLANK(N82), "", 1 - 3 / (4 * (M82 + P82 - 2) - 1))</f>
        <v>0.99721964782205741</v>
      </c>
      <c r="AK82">
        <f>IF(ISBLANK(N82), "", AJ82 * (Y82 - AA82) / AI82)</f>
        <v>9.6429303073265624E-2</v>
      </c>
      <c r="AL82">
        <f t="shared" si="4"/>
        <v>2.9490460171655207E-2</v>
      </c>
      <c r="AM82">
        <f>IF(ISBLANK(N82), "", 2 * AJ82 ^ 2 * (1 - 0.2) * (M82 + P82) / (M82 * P82) * (M82 + P82 - 2) / (M82 + P82 - 4) * (1 + AK82 ^ 2 / (2 * (1 - 0.2) * (M82 + P82) / (M82 * P82))) - AK82 ^ 2)</f>
        <v>2.3595842604912945E-2</v>
      </c>
      <c r="AN82">
        <f>IF(ISBLANK(N82), "", 2 * AJ82 ^ 2 * (1 - 0.4) * (M82 + P82) / (M82 * P82) * (M82 + P82 - 2) / (M82 + P82 - 4) * (1 + AK82 ^ 2 / (2 * (1 - 0.4) * (M82 + P82) / (M82 * P82))) - AK82 ^ 2)</f>
        <v>1.7701225038170697E-2</v>
      </c>
      <c r="AO82">
        <f t="shared" si="5"/>
        <v>1.4753916254799576E-2</v>
      </c>
      <c r="AP82">
        <f>IF(ISBLANK(N82), "", 2 * AJ82 ^ 2 * (1 - 0.6) * (M82 + P82) / (M82 * P82) * (M82 + P82 - 2) / (M82 + P82 - 4) * (1 + AK82 ^ 2 / (2 * (1 - 0.6) * (M82 + P82) / (M82 * P82))) - AK82 ^ 2)</f>
        <v>1.1806607471428449E-2</v>
      </c>
      <c r="AQ82">
        <f>IF(ISBLANK(N82), "", 2 * AJ82 ^ 2 * (1 - 0.8) * (M82 + P82) / (M82 * P82) * (M82 + P82 - 2) / (M82 + P82 - 4) * (1 + AK82 ^ 2 / (2 * (1 - 0.8) * (M82 + P82) / (M82 * P82))) - AK82 ^ 2)</f>
        <v>5.9119899046861917E-3</v>
      </c>
      <c r="AR82">
        <f t="shared" si="3"/>
        <v>3.1210321628106184E-4</v>
      </c>
    </row>
    <row r="83" spans="1:44">
      <c r="A83" t="s">
        <v>92</v>
      </c>
      <c r="B83" s="5" t="s">
        <v>445</v>
      </c>
      <c r="C83">
        <v>2</v>
      </c>
      <c r="D83" t="s">
        <v>22</v>
      </c>
      <c r="E83" t="s">
        <v>355</v>
      </c>
      <c r="F83" t="s">
        <v>356</v>
      </c>
      <c r="G83">
        <v>0.8</v>
      </c>
      <c r="H83" t="s">
        <v>428</v>
      </c>
      <c r="I83" t="s">
        <v>446</v>
      </c>
      <c r="J83" t="s">
        <v>338</v>
      </c>
      <c r="L83">
        <v>12</v>
      </c>
      <c r="M83">
        <v>134</v>
      </c>
      <c r="N83">
        <v>-20.28</v>
      </c>
      <c r="O83">
        <v>6.38</v>
      </c>
      <c r="P83">
        <v>138</v>
      </c>
      <c r="Q83">
        <v>-19.760000000000002</v>
      </c>
      <c r="R83">
        <v>6.03</v>
      </c>
      <c r="S83">
        <v>124</v>
      </c>
      <c r="T83">
        <v>-19.52</v>
      </c>
      <c r="U83" s="3">
        <v>6.03</v>
      </c>
      <c r="V83">
        <v>132</v>
      </c>
      <c r="W83">
        <v>-19.62</v>
      </c>
      <c r="X83">
        <v>6.07</v>
      </c>
      <c r="Y83">
        <f>T83-N83</f>
        <v>0.76000000000000156</v>
      </c>
      <c r="Z83">
        <f>IF(ISBLANK(M83), U83, SQRT(U83 ^ 2 / S83 + O83 ^ 2 / M83))</f>
        <v>0.77265596718112939</v>
      </c>
      <c r="AA83">
        <f>W83 - Q83</f>
        <v>0.14000000000000057</v>
      </c>
      <c r="AB83">
        <f>IF(ISBLANK(M83), X83, SQRT(X83 ^ 2 / V83 + R83 ^ 2 / P83))</f>
        <v>0.73662257154646438</v>
      </c>
      <c r="AG83" t="b">
        <v>1</v>
      </c>
      <c r="AI83" s="18">
        <f>IF(ISBLANK(N83), "", SQRT(((M83 - 1) * O83 ^ 2 + (P83 - 1) * R83 ^ 2) / (M83 + P83 - 2)))</f>
        <v>6.2048751740809358</v>
      </c>
      <c r="AJ83">
        <f>IF(ISBLANK(N83), "", 1 - 3 / (4 * (M83 + P83 - 2) - 1))</f>
        <v>0.99721964782205741</v>
      </c>
      <c r="AK83">
        <f>IF(ISBLANK(N83), "", AJ83 * (Y83 - AA83) / AI83)</f>
        <v>9.9643613175708315E-2</v>
      </c>
      <c r="AL83">
        <f t="shared" si="4"/>
        <v>2.9491637630115846E-2</v>
      </c>
      <c r="AM83">
        <f>IF(ISBLANK(N83), "", 2 * AJ83 ^ 2 * (1 - 0.2) * (M83 + P83) / (M83 * P83) * (M83 + P83 - 2) / (M83 + P83 - 4) * (1 + AK83 ^ 2 / (2 * (1 - 0.2) * (M83 + P83) / (M83 * P83))) - AK83 ^ 2)</f>
        <v>2.3597020063373591E-2</v>
      </c>
      <c r="AN83">
        <f>IF(ISBLANK(N83), "", 2 * AJ83 ^ 2 * (1 - 0.4) * (M83 + P83) / (M83 * P83) * (M83 + P83 - 2) / (M83 + P83 - 4) * (1 + AK83 ^ 2 / (2 * (1 - 0.4) * (M83 + P83) / (M83 * P83))) - AK83 ^ 2)</f>
        <v>1.7702402496631343E-2</v>
      </c>
      <c r="AO83">
        <f t="shared" si="5"/>
        <v>1.4755093713260219E-2</v>
      </c>
      <c r="AP83">
        <f>IF(ISBLANK(N83), "", 2 * AJ83 ^ 2 * (1 - 0.6) * (M83 + P83) / (M83 * P83) * (M83 + P83 - 2) / (M83 + P83 - 4) * (1 + AK83 ^ 2 / (2 * (1 - 0.6) * (M83 + P83) / (M83 * P83))) - AK83 ^ 2)</f>
        <v>1.1807784929889091E-2</v>
      </c>
      <c r="AQ83">
        <f>IF(ISBLANK(N83), "", 2 * AJ83 ^ 2 * (1 - 0.8) * (M83 + P83) / (M83 * P83) * (M83 + P83 - 2) / (M83 + P83 - 4) * (1 + AK83 ^ 2 / (2 * (1 - 0.8) * (M83 + P83) / (M83 * P83))) - AK83 ^ 2)</f>
        <v>5.9131673631468394E-3</v>
      </c>
      <c r="AR83">
        <f t="shared" si="3"/>
        <v>3.132806747417078E-4</v>
      </c>
    </row>
    <row r="84" spans="1:44">
      <c r="A84" t="s">
        <v>103</v>
      </c>
      <c r="B84" s="5" t="s">
        <v>447</v>
      </c>
      <c r="C84">
        <v>6</v>
      </c>
      <c r="D84" t="s">
        <v>22</v>
      </c>
      <c r="E84" t="s">
        <v>404</v>
      </c>
      <c r="F84" t="s">
        <v>405</v>
      </c>
      <c r="G84">
        <v>1</v>
      </c>
      <c r="H84" t="s">
        <v>428</v>
      </c>
      <c r="I84" t="s">
        <v>448</v>
      </c>
      <c r="J84" t="s">
        <v>338</v>
      </c>
      <c r="L84">
        <v>0</v>
      </c>
      <c r="S84">
        <v>18</v>
      </c>
      <c r="T84">
        <v>-17.22</v>
      </c>
      <c r="U84" s="3">
        <v>4.72</v>
      </c>
      <c r="V84">
        <v>26</v>
      </c>
      <c r="W84">
        <v>-18.73</v>
      </c>
      <c r="X84">
        <v>6.38</v>
      </c>
      <c r="Y84">
        <f>T84-N84</f>
        <v>-17.22</v>
      </c>
      <c r="Z84">
        <f>IF(ISBLANK(M84), U84, SQRT(U84 ^ 2 / S84 + O84 ^ 2 / M84))</f>
        <v>4.72</v>
      </c>
      <c r="AA84">
        <f>W84 - Q84</f>
        <v>-18.73</v>
      </c>
      <c r="AB84">
        <f>IF(ISBLANK(M84), X84, SQRT(X84 ^ 2 / V84 + R84 ^ 2 / P84))</f>
        <v>6.38</v>
      </c>
      <c r="AG84" t="b">
        <v>0</v>
      </c>
      <c r="AI84" s="18" t="str">
        <f>IF(ISBLANK(N84), "", SQRT(((M84 - 1) * O84 ^ 2 + (P84 - 1) * R84 ^ 2) / (M84 + P84 - 2)))</f>
        <v/>
      </c>
      <c r="AJ84" t="str">
        <f>IF(ISBLANK(N84), "", 1 - 3 / (4 * (M84 + P84 - 2) - 1))</f>
        <v/>
      </c>
      <c r="AK84" t="str">
        <f>IF(ISBLANK(N84), "", AJ84 * (Y84 - AA84) / AI84)</f>
        <v/>
      </c>
      <c r="AL84" t="str">
        <f t="shared" si="4"/>
        <v/>
      </c>
      <c r="AM84" t="str">
        <f>IF(ISBLANK(N84), "", 2 * AJ84 ^ 2 * (1 - 0.2) * (M84 + P84) / (M84 * P84) * (M84 + P84 - 2) / (M84 + P84 - 4) * (1 + AK84 ^ 2 / (2 * (1 - 0.2) * (M84 + P84) / (M84 * P84))) - AK84 ^ 2)</f>
        <v/>
      </c>
      <c r="AN84" t="str">
        <f>IF(ISBLANK(N84), "", 2 * AJ84 ^ 2 * (1 - 0.4) * (M84 + P84) / (M84 * P84) * (M84 + P84 - 2) / (M84 + P84 - 4) * (1 + AK84 ^ 2 / (2 * (1 - 0.4) * (M84 + P84) / (M84 * P84))) - AK84 ^ 2)</f>
        <v/>
      </c>
      <c r="AO84" t="str">
        <f t="shared" si="5"/>
        <v/>
      </c>
      <c r="AP84" t="str">
        <f>IF(ISBLANK(N84), "", 2 * AJ84 ^ 2 * (1 - 0.6) * (M84 + P84) / (M84 * P84) * (M84 + P84 - 2) / (M84 + P84 - 4) * (1 + AK84 ^ 2 / (2 * (1 - 0.6) * (M84 + P84) / (M84 * P84))) - AK84 ^ 2)</f>
        <v/>
      </c>
      <c r="AQ84" t="str">
        <f>IF(ISBLANK(N84), "", 2 * AJ84 ^ 2 * (1 - 0.8) * (M84 + P84) / (M84 * P84) * (M84 + P84 - 2) / (M84 + P84 - 4) * (1 + AK84 ^ 2 / (2 * (1 - 0.8) * (M84 + P84) / (M84 * P84))) - AK84 ^ 2)</f>
        <v/>
      </c>
      <c r="AR84" t="str">
        <f t="shared" si="3"/>
        <v/>
      </c>
    </row>
    <row r="85" spans="1:44">
      <c r="A85" t="s">
        <v>196</v>
      </c>
      <c r="B85" s="5" t="s">
        <v>449</v>
      </c>
      <c r="C85">
        <v>14</v>
      </c>
      <c r="D85" t="s">
        <v>22</v>
      </c>
      <c r="E85" t="s">
        <v>404</v>
      </c>
      <c r="F85" t="s">
        <v>356</v>
      </c>
      <c r="G85">
        <v>0</v>
      </c>
      <c r="H85" t="s">
        <v>428</v>
      </c>
      <c r="I85" t="s">
        <v>450</v>
      </c>
      <c r="J85" t="s">
        <v>338</v>
      </c>
      <c r="K85" t="s">
        <v>433</v>
      </c>
      <c r="L85">
        <v>12</v>
      </c>
      <c r="M85">
        <v>74</v>
      </c>
      <c r="P85">
        <v>79</v>
      </c>
      <c r="S85">
        <v>74</v>
      </c>
      <c r="V85">
        <v>79</v>
      </c>
      <c r="Y85">
        <f>T85-N85</f>
        <v>0</v>
      </c>
      <c r="Z85">
        <f>IF(ISBLANK(M85), U85, SQRT(U85 ^ 2 / S85 + O85 ^ 2 / M85))</f>
        <v>0</v>
      </c>
      <c r="AA85">
        <f>W85 - Q85</f>
        <v>0</v>
      </c>
      <c r="AB85">
        <f>IF(ISBLANK(M85), X85, SQRT(X85 ^ 2 / V85 + R85 ^ 2 / P85))</f>
        <v>0</v>
      </c>
      <c r="AC85">
        <v>0</v>
      </c>
      <c r="AD85">
        <v>2.6171741361614778E-2</v>
      </c>
      <c r="AG85" t="b">
        <v>1</v>
      </c>
      <c r="AI85" s="18" t="str">
        <f>IF(ISBLANK(N85), "", SQRT(((M85 - 1) * O85 ^ 2 + (P85 - 1) * R85 ^ 2) / (M85 + P85 - 2)))</f>
        <v/>
      </c>
      <c r="AJ85" t="str">
        <f>IF(ISBLANK(N85), "", 1 - 3 / (4 * (M85 + P85 - 2) - 1))</f>
        <v/>
      </c>
      <c r="AK85" t="str">
        <f>IF(ISBLANK(N85), "", AJ85 * (Y85 - AA85) / AI85)</f>
        <v/>
      </c>
      <c r="AL85" t="str">
        <f t="shared" si="4"/>
        <v/>
      </c>
      <c r="AM85" t="str">
        <f>IF(ISBLANK(N85), "", 2 * AJ85 ^ 2 * (1 - 0.2) * (M85 + P85) / (M85 * P85) * (M85 + P85 - 2) / (M85 + P85 - 4) * (1 + AK85 ^ 2 / (2 * (1 - 0.2) * (M85 + P85) / (M85 * P85))) - AK85 ^ 2)</f>
        <v/>
      </c>
      <c r="AN85" t="str">
        <f>IF(ISBLANK(N85), "", 2 * AJ85 ^ 2 * (1 - 0.4) * (M85 + P85) / (M85 * P85) * (M85 + P85 - 2) / (M85 + P85 - 4) * (1 + AK85 ^ 2 / (2 * (1 - 0.4) * (M85 + P85) / (M85 * P85))) - AK85 ^ 2)</f>
        <v/>
      </c>
      <c r="AO85" t="str">
        <f t="shared" si="5"/>
        <v/>
      </c>
      <c r="AP85" t="str">
        <f>IF(ISBLANK(N85), "", 2 * AJ85 ^ 2 * (1 - 0.6) * (M85 + P85) / (M85 * P85) * (M85 + P85 - 2) / (M85 + P85 - 4) * (1 + AK85 ^ 2 / (2 * (1 - 0.6) * (M85 + P85) / (M85 * P85))) - AK85 ^ 2)</f>
        <v/>
      </c>
      <c r="AQ85" t="str">
        <f>IF(ISBLANK(N85), "", 2 * AJ85 ^ 2 * (1 - 0.8) * (M85 + P85) / (M85 * P85) * (M85 + P85 - 2) / (M85 + P85 - 4) * (1 + AK85 ^ 2 / (2 * (1 - 0.8) * (M85 + P85) / (M85 * P85))) - AK85 ^ 2)</f>
        <v/>
      </c>
      <c r="AR85" t="str">
        <f t="shared" si="3"/>
        <v/>
      </c>
    </row>
    <row r="86" spans="1:44">
      <c r="A86" t="s">
        <v>196</v>
      </c>
      <c r="B86" s="5" t="s">
        <v>449</v>
      </c>
      <c r="C86">
        <v>15</v>
      </c>
      <c r="D86" t="s">
        <v>22</v>
      </c>
      <c r="E86" t="s">
        <v>404</v>
      </c>
      <c r="F86" t="s">
        <v>356</v>
      </c>
      <c r="G86">
        <v>1</v>
      </c>
      <c r="H86" t="s">
        <v>428</v>
      </c>
      <c r="I86" t="s">
        <v>450</v>
      </c>
      <c r="J86" t="s">
        <v>338</v>
      </c>
      <c r="K86" t="s">
        <v>434</v>
      </c>
      <c r="L86">
        <v>12</v>
      </c>
      <c r="M86">
        <v>97</v>
      </c>
      <c r="P86">
        <v>96</v>
      </c>
      <c r="S86">
        <v>97</v>
      </c>
      <c r="V86">
        <v>96</v>
      </c>
      <c r="Y86">
        <f>T86-N86</f>
        <v>0</v>
      </c>
      <c r="Z86">
        <f>IF(ISBLANK(M86), U86, SQRT(U86 ^ 2 / S86 + O86 ^ 2 / M86))</f>
        <v>0</v>
      </c>
      <c r="AA86">
        <f>W86 - Q86</f>
        <v>0</v>
      </c>
      <c r="AB86">
        <f>IF(ISBLANK(M86), X86, SQRT(X86 ^ 2 / V86 + R86 ^ 2 / P86))</f>
        <v>0</v>
      </c>
      <c r="AC86">
        <v>0.36</v>
      </c>
      <c r="AD86">
        <v>2.1061696312518918E-2</v>
      </c>
      <c r="AG86" t="b">
        <v>1</v>
      </c>
      <c r="AI86" s="18" t="str">
        <f>IF(ISBLANK(N86), "", SQRT(((M86 - 1) * O86 ^ 2 + (P86 - 1) * R86 ^ 2) / (M86 + P86 - 2)))</f>
        <v/>
      </c>
      <c r="AJ86" t="str">
        <f>IF(ISBLANK(N86), "", 1 - 3 / (4 * (M86 + P86 - 2) - 1))</f>
        <v/>
      </c>
      <c r="AK86" t="str">
        <f>IF(ISBLANK(N86), "", AJ86 * (Y86 - AA86) / AI86)</f>
        <v/>
      </c>
      <c r="AL86" t="str">
        <f t="shared" si="4"/>
        <v/>
      </c>
      <c r="AM86" t="str">
        <f>IF(ISBLANK(N86), "", 2 * AJ86 ^ 2 * (1 - 0.2) * (M86 + P86) / (M86 * P86) * (M86 + P86 - 2) / (M86 + P86 - 4) * (1 + AK86 ^ 2 / (2 * (1 - 0.2) * (M86 + P86) / (M86 * P86))) - AK86 ^ 2)</f>
        <v/>
      </c>
      <c r="AN86" t="str">
        <f>IF(ISBLANK(N86), "", 2 * AJ86 ^ 2 * (1 - 0.4) * (M86 + P86) / (M86 * P86) * (M86 + P86 - 2) / (M86 + P86 - 4) * (1 + AK86 ^ 2 / (2 * (1 - 0.4) * (M86 + P86) / (M86 * P86))) - AK86 ^ 2)</f>
        <v/>
      </c>
      <c r="AO86" t="str">
        <f t="shared" si="5"/>
        <v/>
      </c>
      <c r="AP86" t="str">
        <f>IF(ISBLANK(N86), "", 2 * AJ86 ^ 2 * (1 - 0.6) * (M86 + P86) / (M86 * P86) * (M86 + P86 - 2) / (M86 + P86 - 4) * (1 + AK86 ^ 2 / (2 * (1 - 0.6) * (M86 + P86) / (M86 * P86))) - AK86 ^ 2)</f>
        <v/>
      </c>
      <c r="AQ86" t="str">
        <f>IF(ISBLANK(N86), "", 2 * AJ86 ^ 2 * (1 - 0.8) * (M86 + P86) / (M86 * P86) * (M86 + P86 - 2) / (M86 + P86 - 4) * (1 + AK86 ^ 2 / (2 * (1 - 0.8) * (M86 + P86) / (M86 * P86))) - AK86 ^ 2)</f>
        <v/>
      </c>
      <c r="AR86" t="str">
        <f t="shared" si="3"/>
        <v/>
      </c>
    </row>
    <row r="87" spans="1:44">
      <c r="A87" t="s">
        <v>186</v>
      </c>
      <c r="B87" s="5" t="s">
        <v>451</v>
      </c>
      <c r="C87">
        <v>16</v>
      </c>
      <c r="D87" t="s">
        <v>22</v>
      </c>
      <c r="E87" t="s">
        <v>404</v>
      </c>
      <c r="F87" t="s">
        <v>405</v>
      </c>
      <c r="G87">
        <v>0.68</v>
      </c>
      <c r="H87" t="s">
        <v>428</v>
      </c>
      <c r="I87" t="s">
        <v>338</v>
      </c>
      <c r="J87" t="s">
        <v>338</v>
      </c>
      <c r="L87">
        <v>0</v>
      </c>
      <c r="M87">
        <v>411</v>
      </c>
      <c r="N87">
        <v>89</v>
      </c>
      <c r="P87">
        <v>410</v>
      </c>
      <c r="Q87">
        <v>88.32</v>
      </c>
      <c r="S87">
        <v>145</v>
      </c>
      <c r="T87">
        <v>88.3</v>
      </c>
      <c r="V87">
        <v>273</v>
      </c>
      <c r="W87">
        <v>86.52</v>
      </c>
      <c r="Y87">
        <f>T87-N87</f>
        <v>-0.70000000000000284</v>
      </c>
      <c r="Z87">
        <f>78.5714285714 / SQRT(1 / 145 + 1 / 273)</f>
        <v>764.6132739144615</v>
      </c>
      <c r="AA87">
        <f>W87 - Q87</f>
        <v>-1.7999999999999972</v>
      </c>
      <c r="AB87">
        <f>78.5714285714 / SQRT(1 / 145 + 1 / 273)</f>
        <v>764.6132739144615</v>
      </c>
      <c r="AG87" t="b">
        <v>1</v>
      </c>
      <c r="AI87" s="18" t="str">
        <f>IF(ISBLANK(O87), "", SQRT(((M87 - 1) * O87 ^ 2 + (P87 - 1) * R87 ^ 2) / (M87 + P87 - 2)))</f>
        <v/>
      </c>
      <c r="AJ87" t="str">
        <f>IF(ISBLANK(O87), "", 1 - 3 / (4 * (M87 + P87 - 2) - 1))</f>
        <v/>
      </c>
      <c r="AK87" t="str">
        <f>IF(ISBLANK(O87), "", AJ87 * (Y87 - AA87) / AI87)</f>
        <v/>
      </c>
      <c r="AL87" t="str">
        <f>IF(ISBLANK(O87), "", 2 * AJ87 ^ 2 * (1 - 0) * (M87 + P87) / (M87 * P87) * (M87 + P87 - 2) / (M87 + P87 - 4) * (1 + AK87 ^ 2 / (2 * (1 - 0) * (M87 + P87) / (M87 * P87))) - AK87 ^ 2)</f>
        <v/>
      </c>
      <c r="AM87" t="str">
        <f>IF(ISBLANK(O87), "", 2 * AJ87 ^ 2 * (1 - 0.2) * (M87 + P87) / (M87 * P87) * (M87 + P87 - 2) / (M87 + P87 - 4) * (1 + AK87 ^ 2 / (2 * (1 - 0.2) * (M87 + P87) / (M87 * P87))) - AK87 ^ 2)</f>
        <v/>
      </c>
      <c r="AN87" t="str">
        <f>IF(ISBLANK(O87), "", 2 * AJ87 ^ 2 * (1 - 0.4) * (M87 + P87) / (M87 * P87) * (M87 + P87 - 2) / (M87 + P87 - 4) * (1 + AK87 ^ 2 / (2 * (1 - 0.4) * (M87 + P87) / (M87 * P87))) - AK87 ^ 2)</f>
        <v/>
      </c>
      <c r="AO87" t="str">
        <f>IF(ISBLANK(O87), "", 2 * AJ87 ^ 2 * (1 - 0.5) * (M87 + P87) / (M87 * P87) * (M87 + P87 - 2) / (M87 + P87 - 4) * (1 + AK87 ^ 2 / (2 * (1 - 0.5) * (M87 + P87) / (M87 * P87))) - AK87 ^ 2)</f>
        <v/>
      </c>
      <c r="AP87" t="str">
        <f>IF(ISBLANK(O87), "", 2 * AJ87 ^ 2 * (1 - 0.6) * (M87 + P87) / (M87 * P87) * (M87 + P87 - 2) / (M87 + P87 - 4) * (1 + AK87 ^ 2 / (2 * (1 - 0.6) * (M87 + P87) / (M87 * P87))) - AK87 ^ 2)</f>
        <v/>
      </c>
      <c r="AQ87" t="str">
        <f>IF(ISBLANK(O87), "", 2 * AJ87 ^ 2 * (1 - 0.8) * (M87 + P87) / (M87 * P87) * (M87 + P87 - 2) / (M87 + P87 - 4) * (1 + AK87 ^ 2 / (2 * (1 - 0.8) * (M87 + P87) / (M87 * P87))) - AK87 ^ 2)</f>
        <v/>
      </c>
      <c r="AR87" t="str">
        <f>IF(ISBLANK(O87), "", 2 * AJ87 ^ 2 * (1 - 0.99) * (M87 + P87) / (M87 * P87) * (M87 + P87 - 2) / (M87 + P87 - 4) * (1 + AK87 ^ 2 / (2 * (1 - 0.99) * (M87 + P87) / (M87 * P87))) - AK87 ^ 2)</f>
        <v/>
      </c>
    </row>
    <row r="88" spans="1:44">
      <c r="A88" t="s">
        <v>452</v>
      </c>
      <c r="B88" s="5" t="s">
        <v>453</v>
      </c>
      <c r="C88">
        <v>17</v>
      </c>
      <c r="D88" t="s">
        <v>22</v>
      </c>
      <c r="E88" t="s">
        <v>355</v>
      </c>
      <c r="F88" t="s">
        <v>405</v>
      </c>
      <c r="G88">
        <v>0</v>
      </c>
      <c r="H88" t="s">
        <v>427</v>
      </c>
      <c r="I88" t="s">
        <v>454</v>
      </c>
      <c r="J88" t="s">
        <v>338</v>
      </c>
      <c r="L88">
        <v>0</v>
      </c>
      <c r="M88">
        <v>15</v>
      </c>
      <c r="P88">
        <v>17</v>
      </c>
      <c r="S88">
        <v>15</v>
      </c>
      <c r="V88">
        <v>17</v>
      </c>
      <c r="Y88">
        <f>T88-N88</f>
        <v>0</v>
      </c>
      <c r="Z88">
        <f>IF(ISBLANK(M88), U88, SQRT(U88 ^ 2 / S88 + O88 ^ 2 / M88))</f>
        <v>0</v>
      </c>
      <c r="AA88">
        <f>W88 - Q88</f>
        <v>0</v>
      </c>
      <c r="AB88">
        <f>IF(ISBLANK(M88), X88, SQRT(X88 ^ 2 / V88 + R88 ^ 2 / P88))</f>
        <v>0</v>
      </c>
      <c r="AC88">
        <v>1.6097999999999999</v>
      </c>
      <c r="AD88">
        <v>0.16600000000000001</v>
      </c>
      <c r="AG88" t="b">
        <v>1</v>
      </c>
      <c r="AI88" s="18" t="str">
        <f>IF(ISBLANK(N88), "", SQRT(((M88 - 1) * O88 ^ 2 + (P88 - 1) * R88 ^ 2) / (M88 + P88 - 2)))</f>
        <v/>
      </c>
      <c r="AJ88" t="str">
        <f>IF(ISBLANK(N88), "", 1 - 3 / (4 * (M88 + P88 - 2) - 1))</f>
        <v/>
      </c>
      <c r="AK88" t="str">
        <f>IF(ISBLANK(N88), "", AJ88 * (Y88 - AA88) / AI88)</f>
        <v/>
      </c>
      <c r="AL88" t="str">
        <f t="shared" si="4"/>
        <v/>
      </c>
      <c r="AM88" t="str">
        <f>IF(ISBLANK(N88), "", 2 * AJ88 ^ 2 * (1 - 0.2) * (M88 + P88) / (M88 * P88) * (M88 + P88 - 2) / (M88 + P88 - 4) * (1 + AK88 ^ 2 / (2 * (1 - 0.2) * (M88 + P88) / (M88 * P88))) - AK88 ^ 2)</f>
        <v/>
      </c>
      <c r="AN88" t="str">
        <f>IF(ISBLANK(N88), "", 2 * AJ88 ^ 2 * (1 - 0.4) * (M88 + P88) / (M88 * P88) * (M88 + P88 - 2) / (M88 + P88 - 4) * (1 + AK88 ^ 2 / (2 * (1 - 0.4) * (M88 + P88) / (M88 * P88))) - AK88 ^ 2)</f>
        <v/>
      </c>
      <c r="AO88" t="str">
        <f t="shared" si="5"/>
        <v/>
      </c>
      <c r="AP88" t="str">
        <f>IF(ISBLANK(N88), "", 2 * AJ88 ^ 2 * (1 - 0.6) * (M88 + P88) / (M88 * P88) * (M88 + P88 - 2) / (M88 + P88 - 4) * (1 + AK88 ^ 2 / (2 * (1 - 0.6) * (M88 + P88) / (M88 * P88))) - AK88 ^ 2)</f>
        <v/>
      </c>
      <c r="AQ88" t="str">
        <f>IF(ISBLANK(N88), "", 2 * AJ88 ^ 2 * (1 - 0.8) * (M88 + P88) / (M88 * P88) * (M88 + P88 - 2) / (M88 + P88 - 4) * (1 + AK88 ^ 2 / (2 * (1 - 0.8) * (M88 + P88) / (M88 * P88))) - AK88 ^ 2)</f>
        <v/>
      </c>
      <c r="AR88" t="str">
        <f t="shared" si="3"/>
        <v/>
      </c>
    </row>
    <row r="89" spans="1:44">
      <c r="A89" t="s">
        <v>194</v>
      </c>
      <c r="B89" t="s">
        <v>359</v>
      </c>
      <c r="C89">
        <v>4</v>
      </c>
      <c r="D89" t="s">
        <v>22</v>
      </c>
      <c r="E89" t="s">
        <v>404</v>
      </c>
      <c r="F89" t="s">
        <v>405</v>
      </c>
      <c r="G89">
        <v>1</v>
      </c>
      <c r="H89" t="s">
        <v>428</v>
      </c>
      <c r="I89" t="s">
        <v>160</v>
      </c>
      <c r="J89" t="s">
        <v>160</v>
      </c>
      <c r="K89" t="s">
        <v>429</v>
      </c>
      <c r="L89">
        <v>1.5</v>
      </c>
      <c r="M89">
        <v>35</v>
      </c>
      <c r="N89">
        <v>5.83</v>
      </c>
      <c r="O89">
        <v>1.37</v>
      </c>
      <c r="P89">
        <v>35</v>
      </c>
      <c r="Q89">
        <v>6.01</v>
      </c>
      <c r="R89">
        <v>1.05</v>
      </c>
      <c r="S89">
        <v>34</v>
      </c>
      <c r="T89">
        <v>5.99</v>
      </c>
      <c r="U89" s="3">
        <v>1</v>
      </c>
      <c r="V89">
        <v>35</v>
      </c>
      <c r="W89">
        <v>5.77</v>
      </c>
      <c r="X89">
        <v>0.92</v>
      </c>
      <c r="Y89">
        <f>T89-N89</f>
        <v>0.16000000000000014</v>
      </c>
      <c r="Z89">
        <f>IF(ISBLANK(M89), U89, SQRT(U89 ^ 2 / S89 + O89 ^ 2 / M89))</f>
        <v>0.28816224421599135</v>
      </c>
      <c r="AA89">
        <f>W89 - Q89</f>
        <v>-0.24000000000000021</v>
      </c>
      <c r="AB89">
        <f>IF(ISBLANK(M89), X89, SQRT(X89 ^ 2 / V89 + R89 ^ 2 / P89))</f>
        <v>0.23597215332080423</v>
      </c>
      <c r="AG89" t="b">
        <v>1</v>
      </c>
      <c r="AI89" s="18">
        <f>IF(ISBLANK(N89), "", SQRT(((M89 - 1) * O89 ^ 2 + (P89 - 1) * R89 ^ 2) / (M89 + P89 - 2)))</f>
        <v>1.2205326705991937</v>
      </c>
      <c r="AJ89">
        <f>IF(ISBLANK(N89), "", 1 - 3 / (4 * (M89 + P89 - 2) - 1))</f>
        <v>0.98892988929889303</v>
      </c>
      <c r="AK89">
        <f>IF(ISBLANK(N89), "", AJ89 * (Y89 - AA89) / AI89)</f>
        <v>0.32409780192558074</v>
      </c>
      <c r="AL89">
        <f t="shared" si="4"/>
        <v>0.11595656667146553</v>
      </c>
      <c r="AM89">
        <f>IF(ISBLANK(N89), "", 2 * AJ89 ^ 2 * (1 - 0.2) * (M89 + P89) / (M89 * P89) * (M89 + P89 - 2) / (M89 + P89 - 4) * (1 + AK89 ^ 2 / (2 * (1 - 0.2) * (M89 + P89) / (M89 * P89))) - AK89 ^ 2)</f>
        <v>9.2925294579859291E-2</v>
      </c>
      <c r="AN89">
        <f>IF(ISBLANK(N89), "", 2 * AJ89 ^ 2 * (1 - 0.4) * (M89 + P89) / (M89 * P89) * (M89 + P89 - 2) / (M89 + P89 - 4) * (1 + AK89 ^ 2 / (2 * (1 - 0.4) * (M89 + P89) / (M89 * P89))) - AK89 ^ 2)</f>
        <v>6.9894022488253077E-2</v>
      </c>
      <c r="AO89">
        <f t="shared" si="5"/>
        <v>5.8378386442449942E-2</v>
      </c>
      <c r="AP89">
        <f>IF(ISBLANK(N89), "", 2 * AJ89 ^ 2 * (1 - 0.6) * (M89 + P89) / (M89 * P89) * (M89 + P89 - 2) / (M89 + P89 - 4) * (1 + AK89 ^ 2 / (2 * (1 - 0.6) * (M89 + P89) / (M89 * P89))) - AK89 ^ 2)</f>
        <v>4.6862750396646835E-2</v>
      </c>
      <c r="AQ89">
        <f>IF(ISBLANK(N89), "", 2 * AJ89 ^ 2 * (1 - 0.8) * (M89 + P89) / (M89 * P89) * (M89 + P89 - 2) / (M89 + P89 - 4) * (1 + AK89 ^ 2 / (2 * (1 - 0.8) * (M89 + P89) / (M89 * P89))) - AK89 ^ 2)</f>
        <v>2.3831478305040593E-2</v>
      </c>
      <c r="AR89">
        <f t="shared" si="3"/>
        <v>1.9517698180147036E-3</v>
      </c>
    </row>
    <row r="90" spans="1:44">
      <c r="A90" t="s">
        <v>194</v>
      </c>
      <c r="B90" t="s">
        <v>359</v>
      </c>
      <c r="C90">
        <v>5</v>
      </c>
      <c r="D90" t="s">
        <v>22</v>
      </c>
      <c r="E90" t="s">
        <v>404</v>
      </c>
      <c r="F90" t="s">
        <v>405</v>
      </c>
      <c r="G90">
        <v>1</v>
      </c>
      <c r="H90" t="s">
        <v>428</v>
      </c>
      <c r="I90" t="s">
        <v>160</v>
      </c>
      <c r="J90" t="s">
        <v>160</v>
      </c>
      <c r="K90" t="s">
        <v>430</v>
      </c>
      <c r="L90">
        <v>1.5</v>
      </c>
      <c r="M90">
        <v>43</v>
      </c>
      <c r="N90">
        <v>6.26</v>
      </c>
      <c r="O90">
        <v>0.73</v>
      </c>
      <c r="P90">
        <v>37</v>
      </c>
      <c r="Q90">
        <v>6.26</v>
      </c>
      <c r="R90">
        <v>1.07</v>
      </c>
      <c r="S90">
        <v>42</v>
      </c>
      <c r="T90">
        <v>6.15</v>
      </c>
      <c r="U90" s="3">
        <v>0.91</v>
      </c>
      <c r="V90">
        <v>35</v>
      </c>
      <c r="W90">
        <v>6.21</v>
      </c>
      <c r="X90">
        <v>0.64</v>
      </c>
      <c r="Y90">
        <f>T90-N90</f>
        <v>-0.10999999999999943</v>
      </c>
      <c r="Z90">
        <f>IF(ISBLANK(M90), U90, SQRT(U90 ^ 2 / S90 + O90 ^ 2 / M90))</f>
        <v>0.1791917685678687</v>
      </c>
      <c r="AA90">
        <f>W90 - Q90</f>
        <v>-4.9999999999999822E-2</v>
      </c>
      <c r="AB90">
        <f>IF(ISBLANK(M90), X90, SQRT(X90 ^ 2 / V90 + R90 ^ 2 / P90))</f>
        <v>0.20650932275832098</v>
      </c>
      <c r="AG90" t="b">
        <v>1</v>
      </c>
      <c r="AI90" s="18">
        <f>IF(ISBLANK(N90), "", SQRT(((M90 - 1) * O90 ^ 2 + (P90 - 1) * R90 ^ 2) / (M90 + P90 - 2)))</f>
        <v>0.90297371969594908</v>
      </c>
      <c r="AJ90">
        <f>IF(ISBLANK(N90), "", 1 - 3 / (4 * (M90 + P90 - 2) - 1))</f>
        <v>0.99035369774919613</v>
      </c>
      <c r="AK90">
        <f>IF(ISBLANK(N90), "", AJ90 * (Y90 - AA90) / AI90)</f>
        <v>-6.5806147586399077E-2</v>
      </c>
      <c r="AL90">
        <f t="shared" si="4"/>
        <v>0.10125914867988761</v>
      </c>
      <c r="AM90">
        <f>IF(ISBLANK(N90), "", 2 * AJ90 ^ 2 * (1 - 0.2) * (M90 + P90) / (M90 * P90) * (M90 + P90 - 2) / (M90 + P90 - 4) * (1 + AK90 ^ 2 / (2 * (1 - 0.2) * (M90 + P90) / (M90 * P90))) - AK90 ^ 2)</f>
        <v>8.1013044650419364E-2</v>
      </c>
      <c r="AN90">
        <f>IF(ISBLANK(N90), "", 2 * AJ90 ^ 2 * (1 - 0.4) * (M90 + P90) / (M90 * P90) * (M90 + P90 - 2) / (M90 + P90 - 4) * (1 + AK90 ^ 2 / (2 * (1 - 0.4) * (M90 + P90) / (M90 * P90))) - AK90 ^ 2)</f>
        <v>6.0766940620951122E-2</v>
      </c>
      <c r="AO90">
        <f t="shared" si="5"/>
        <v>5.0643888606216998E-2</v>
      </c>
      <c r="AP90">
        <f>IF(ISBLANK(N90), "", 2 * AJ90 ^ 2 * (1 - 0.6) * (M90 + P90) / (M90 * P90) * (M90 + P90 - 2) / (M90 + P90 - 4) * (1 + AK90 ^ 2 / (2 * (1 - 0.6) * (M90 + P90) / (M90 * P90))) - AK90 ^ 2)</f>
        <v>4.0520836591482874E-2</v>
      </c>
      <c r="AQ90">
        <f>IF(ISBLANK(N90), "", 2 * AJ90 ^ 2 * (1 - 0.8) * (M90 + P90) / (M90 * P90) * (M90 + P90 - 2) / (M90 + P90 - 4) * (1 + AK90 ^ 2 / (2 * (1 - 0.8) * (M90 + P90) / (M90 * P90))) - AK90 ^ 2)</f>
        <v>2.0274732562014612E-2</v>
      </c>
      <c r="AR90">
        <f t="shared" si="3"/>
        <v>1.0409337340197772E-3</v>
      </c>
    </row>
    <row r="91" spans="1:44">
      <c r="A91" t="s">
        <v>57</v>
      </c>
      <c r="C91">
        <v>7</v>
      </c>
      <c r="D91" t="s">
        <v>22</v>
      </c>
      <c r="E91" t="s">
        <v>404</v>
      </c>
      <c r="F91" t="s">
        <v>405</v>
      </c>
      <c r="G91">
        <v>1</v>
      </c>
      <c r="H91" t="s">
        <v>428</v>
      </c>
      <c r="I91" t="s">
        <v>159</v>
      </c>
      <c r="J91" t="s">
        <v>160</v>
      </c>
      <c r="L91">
        <v>0</v>
      </c>
      <c r="M91" s="4"/>
      <c r="S91">
        <v>18</v>
      </c>
      <c r="T91">
        <v>45.76</v>
      </c>
      <c r="U91" s="3">
        <v>3.85</v>
      </c>
      <c r="V91">
        <v>18</v>
      </c>
      <c r="W91">
        <v>41.45</v>
      </c>
      <c r="X91">
        <v>2.92</v>
      </c>
      <c r="Y91">
        <f>T91-N91</f>
        <v>45.76</v>
      </c>
      <c r="Z91">
        <f>IF(ISBLANK(M91), U91, SQRT(U91 ^ 2 / S91 + O91 ^ 2 / M91))</f>
        <v>3.85</v>
      </c>
      <c r="AA91">
        <f>W91 - Q91</f>
        <v>41.45</v>
      </c>
      <c r="AB91">
        <f>IF(ISBLANK(M91), X91, SQRT(X91 ^ 2 / V91 + R91 ^ 2 / P91))</f>
        <v>2.92</v>
      </c>
      <c r="AG91" s="3" t="b">
        <v>1</v>
      </c>
      <c r="AI91" s="18" t="str">
        <f>IF(ISBLANK(N91), "", SQRT(((M91 - 1) * O91 ^ 2 + (P91 - 1) * R91 ^ 2) / (M91 + P91 - 2)))</f>
        <v/>
      </c>
      <c r="AJ91" t="str">
        <f>IF(ISBLANK(N91), "", 1 - 3 / (4 * (M91 + P91 - 2) - 1))</f>
        <v/>
      </c>
      <c r="AK91" t="str">
        <f>IF(ISBLANK(N91), "", AJ91 * (Y91 - AA91) / AI91)</f>
        <v/>
      </c>
      <c r="AL91" t="str">
        <f t="shared" si="4"/>
        <v/>
      </c>
      <c r="AM91" t="str">
        <f>IF(ISBLANK(N91), "", 2 * AJ91 ^ 2 * (1 - 0.2) * (M91 + P91) / (M91 * P91) * (M91 + P91 - 2) / (M91 + P91 - 4) * (1 + AK91 ^ 2 / (2 * (1 - 0.2) * (M91 + P91) / (M91 * P91))) - AK91 ^ 2)</f>
        <v/>
      </c>
      <c r="AN91" t="str">
        <f>IF(ISBLANK(N91), "", 2 * AJ91 ^ 2 * (1 - 0.4) * (M91 + P91) / (M91 * P91) * (M91 + P91 - 2) / (M91 + P91 - 4) * (1 + AK91 ^ 2 / (2 * (1 - 0.4) * (M91 + P91) / (M91 * P91))) - AK91 ^ 2)</f>
        <v/>
      </c>
      <c r="AO91" t="str">
        <f t="shared" si="5"/>
        <v/>
      </c>
      <c r="AP91" t="str">
        <f>IF(ISBLANK(N91), "", 2 * AJ91 ^ 2 * (1 - 0.6) * (M91 + P91) / (M91 * P91) * (M91 + P91 - 2) / (M91 + P91 - 4) * (1 + AK91 ^ 2 / (2 * (1 - 0.6) * (M91 + P91) / (M91 * P91))) - AK91 ^ 2)</f>
        <v/>
      </c>
      <c r="AQ91" t="str">
        <f>IF(ISBLANK(N91), "", 2 * AJ91 ^ 2 * (1 - 0.8) * (M91 + P91) / (M91 * P91) * (M91 + P91 - 2) / (M91 + P91 - 4) * (1 + AK91 ^ 2 / (2 * (1 - 0.8) * (M91 + P91) / (M91 * P91))) - AK91 ^ 2)</f>
        <v/>
      </c>
      <c r="AR91" t="str">
        <f t="shared" si="3"/>
        <v/>
      </c>
    </row>
    <row r="92" spans="1:44">
      <c r="A92" t="s">
        <v>57</v>
      </c>
      <c r="C92">
        <v>7</v>
      </c>
      <c r="D92" t="s">
        <v>22</v>
      </c>
      <c r="E92" t="s">
        <v>404</v>
      </c>
      <c r="F92" t="s">
        <v>405</v>
      </c>
      <c r="G92">
        <v>1</v>
      </c>
      <c r="H92" t="s">
        <v>428</v>
      </c>
      <c r="I92" t="s">
        <v>159</v>
      </c>
      <c r="J92" t="s">
        <v>160</v>
      </c>
      <c r="L92">
        <v>3</v>
      </c>
      <c r="S92">
        <v>18</v>
      </c>
      <c r="T92">
        <v>42.94</v>
      </c>
      <c r="U92" s="3">
        <v>3.39</v>
      </c>
      <c r="V92">
        <v>18</v>
      </c>
      <c r="W92">
        <v>42.59</v>
      </c>
      <c r="X92">
        <v>3.13</v>
      </c>
      <c r="Y92">
        <f>T92-N92</f>
        <v>42.94</v>
      </c>
      <c r="Z92">
        <f>IF(ISBLANK(M92), U92, SQRT(U92 ^ 2 / S92 + O92 ^ 2 / M92))</f>
        <v>3.39</v>
      </c>
      <c r="AA92">
        <f>W92 - Q92</f>
        <v>42.59</v>
      </c>
      <c r="AB92">
        <f>IF(ISBLANK(M92), X92, SQRT(X92 ^ 2 / V92 + R92 ^ 2 / P92))</f>
        <v>3.13</v>
      </c>
      <c r="AG92" s="3" t="b">
        <v>1</v>
      </c>
      <c r="AI92" s="18" t="str">
        <f>IF(ISBLANK(N92), "", SQRT(((M92 - 1) * O92 ^ 2 + (P92 - 1) * R92 ^ 2) / (M92 + P92 - 2)))</f>
        <v/>
      </c>
      <c r="AJ92" t="str">
        <f>IF(ISBLANK(N92), "", 1 - 3 / (4 * (M92 + P92 - 2) - 1))</f>
        <v/>
      </c>
      <c r="AK92" t="str">
        <f>IF(ISBLANK(N92), "", AJ92 * (Y92 - AA92) / AI92)</f>
        <v/>
      </c>
      <c r="AL92" t="str">
        <f t="shared" si="4"/>
        <v/>
      </c>
      <c r="AM92" t="str">
        <f>IF(ISBLANK(N92), "", 2 * AJ92 ^ 2 * (1 - 0.2) * (M92 + P92) / (M92 * P92) * (M92 + P92 - 2) / (M92 + P92 - 4) * (1 + AK92 ^ 2 / (2 * (1 - 0.2) * (M92 + P92) / (M92 * P92))) - AK92 ^ 2)</f>
        <v/>
      </c>
      <c r="AN92" t="str">
        <f>IF(ISBLANK(N92), "", 2 * AJ92 ^ 2 * (1 - 0.4) * (M92 + P92) / (M92 * P92) * (M92 + P92 - 2) / (M92 + P92 - 4) * (1 + AK92 ^ 2 / (2 * (1 - 0.4) * (M92 + P92) / (M92 * P92))) - AK92 ^ 2)</f>
        <v/>
      </c>
      <c r="AO92" t="str">
        <f t="shared" si="5"/>
        <v/>
      </c>
      <c r="AP92" t="str">
        <f>IF(ISBLANK(N92), "", 2 * AJ92 ^ 2 * (1 - 0.6) * (M92 + P92) / (M92 * P92) * (M92 + P92 - 2) / (M92 + P92 - 4) * (1 + AK92 ^ 2 / (2 * (1 - 0.6) * (M92 + P92) / (M92 * P92))) - AK92 ^ 2)</f>
        <v/>
      </c>
      <c r="AQ92" t="str">
        <f>IF(ISBLANK(N92), "", 2 * AJ92 ^ 2 * (1 - 0.8) * (M92 + P92) / (M92 * P92) * (M92 + P92 - 2) / (M92 + P92 - 4) * (1 + AK92 ^ 2 / (2 * (1 - 0.8) * (M92 + P92) / (M92 * P92))) - AK92 ^ 2)</f>
        <v/>
      </c>
      <c r="AR92" t="str">
        <f t="shared" si="3"/>
        <v/>
      </c>
    </row>
    <row r="93" spans="1:44">
      <c r="A93" t="s">
        <v>21</v>
      </c>
      <c r="B93" s="14" t="s">
        <v>431</v>
      </c>
      <c r="C93">
        <v>10</v>
      </c>
      <c r="D93" t="s">
        <v>22</v>
      </c>
      <c r="E93" t="s">
        <v>404</v>
      </c>
      <c r="F93" t="s">
        <v>405</v>
      </c>
      <c r="G93">
        <v>1</v>
      </c>
      <c r="H93" t="s">
        <v>427</v>
      </c>
      <c r="I93" t="s">
        <v>162</v>
      </c>
      <c r="J93" t="s">
        <v>160</v>
      </c>
      <c r="L93">
        <v>1</v>
      </c>
      <c r="M93" s="4">
        <v>68</v>
      </c>
      <c r="N93">
        <v>79.400000000000006</v>
      </c>
      <c r="O93">
        <v>11.7</v>
      </c>
      <c r="P93" s="4">
        <v>68</v>
      </c>
      <c r="Q93">
        <v>79.099999999999994</v>
      </c>
      <c r="R93">
        <v>9.6999999999999993</v>
      </c>
      <c r="S93">
        <v>64</v>
      </c>
      <c r="T93">
        <v>82.92</v>
      </c>
      <c r="U93" s="3">
        <v>20.82</v>
      </c>
      <c r="V93">
        <v>64</v>
      </c>
      <c r="W93">
        <v>77.430000000000007</v>
      </c>
      <c r="X93">
        <v>22.12</v>
      </c>
      <c r="Y93">
        <f>T93-N93</f>
        <v>3.519999999999996</v>
      </c>
      <c r="Z93">
        <f>IF(ISBLANK(M93), U93, SQRT(U93 ^ 2 / S93 + O93 ^ 2 / M93))</f>
        <v>2.9641346941888651</v>
      </c>
      <c r="AA93">
        <f>W93 - Q93</f>
        <v>-1.6699999999999875</v>
      </c>
      <c r="AB93">
        <f>IF(ISBLANK(M93), X93, SQRT(X93 ^ 2 / V93 + R93 ^ 2 / P93))</f>
        <v>3.0048130508549504</v>
      </c>
      <c r="AG93" s="3" t="b">
        <v>1</v>
      </c>
      <c r="AI93" s="18">
        <f>IF(ISBLANK(N93), "", SQRT(((M93 - 1) * O93 ^ 2 + (P93 - 1) * R93 ^ 2) / (M93 + P93 - 2)))</f>
        <v>10.746627377926528</v>
      </c>
      <c r="AJ93">
        <f>IF(ISBLANK(N93), "", 1 - 3 / (4 * (M93 + P93 - 2) - 1))</f>
        <v>0.99439252336448603</v>
      </c>
      <c r="AK93">
        <f>IF(ISBLANK(N93), "", AJ93 * (Y93 - AA93) / AI93)</f>
        <v>0.48023412506719088</v>
      </c>
      <c r="AL93">
        <f t="shared" si="4"/>
        <v>5.9923015898059401E-2</v>
      </c>
      <c r="AM93">
        <f>IF(ISBLANK(N93), "", 2 * AJ93 ^ 2 * (1 - 0.2) * (M93 + P93) / (M93 * P93) * (M93 + P93 - 2) / (M93 + P93 - 4) * (1 + AK93 ^ 2 / (2 * (1 - 0.2) * (M93 + P93) / (M93 * P93))) - AK93 ^ 2)</f>
        <v>4.8113621091454534E-2</v>
      </c>
      <c r="AN93">
        <f>IF(ISBLANK(N93), "", 2 * AJ93 ^ 2 * (1 - 0.4) * (M93 + P93) / (M93 * P93) * (M93 + P93 - 2) / (M93 + P93 - 4) * (1 + AK93 ^ 2 / (2 * (1 - 0.4) * (M93 + P93) / (M93 * P93))) - AK93 ^ 2)</f>
        <v>3.6304226284849556E-2</v>
      </c>
      <c r="AO93">
        <f t="shared" si="5"/>
        <v>3.0399528881547039E-2</v>
      </c>
      <c r="AP93">
        <f>IF(ISBLANK(N93), "", 2 * AJ93 ^ 2 * (1 - 0.6) * (M93 + P93) / (M93 * P93) * (M93 + P93 - 2) / (M93 + P93 - 4) * (1 + AK93 ^ 2 / (2 * (1 - 0.6) * (M93 + P93) / (M93 * P93))) - AK93 ^ 2)</f>
        <v>2.4494831478244633E-2</v>
      </c>
      <c r="AQ93">
        <f>IF(ISBLANK(N93), "", 2 * AJ93 ^ 2 * (1 - 0.8) * (M93 + P93) / (M93 * P93) * (M93 + P93 - 2) / (M93 + P93 - 4) * (1 + AK93 ^ 2 / (2 * (1 - 0.8) * (M93 + P93) / (M93 * P93))) - AK93 ^ 2)</f>
        <v>1.2685436671639655E-2</v>
      </c>
      <c r="AR93">
        <f t="shared" si="3"/>
        <v>1.4665116053650118E-3</v>
      </c>
    </row>
    <row r="94" spans="1:44">
      <c r="A94" t="s">
        <v>21</v>
      </c>
      <c r="B94" s="14" t="s">
        <v>431</v>
      </c>
      <c r="C94">
        <v>10</v>
      </c>
      <c r="D94" t="s">
        <v>22</v>
      </c>
      <c r="E94" t="s">
        <v>404</v>
      </c>
      <c r="F94" t="s">
        <v>405</v>
      </c>
      <c r="G94">
        <v>1</v>
      </c>
      <c r="H94" t="s">
        <v>427</v>
      </c>
      <c r="I94" t="s">
        <v>162</v>
      </c>
      <c r="J94" t="s">
        <v>160</v>
      </c>
      <c r="L94">
        <v>3</v>
      </c>
      <c r="M94" s="4">
        <v>68</v>
      </c>
      <c r="N94">
        <v>79.400000000000006</v>
      </c>
      <c r="O94">
        <v>11.7</v>
      </c>
      <c r="P94" s="4">
        <v>68</v>
      </c>
      <c r="Q94">
        <v>79.099999999999994</v>
      </c>
      <c r="R94">
        <v>9.6999999999999993</v>
      </c>
      <c r="S94">
        <v>56</v>
      </c>
      <c r="T94">
        <v>85.98</v>
      </c>
      <c r="U94" s="3">
        <v>19.489999999999998</v>
      </c>
      <c r="V94">
        <v>60</v>
      </c>
      <c r="W94">
        <v>79.430000000000007</v>
      </c>
      <c r="X94">
        <v>21.28</v>
      </c>
      <c r="Y94">
        <f>T94-N94</f>
        <v>6.5799999999999983</v>
      </c>
      <c r="Z94">
        <f>IF(ISBLANK(M94), U94, SQRT(U94 ^ 2 / S94 + O94 ^ 2 / M94))</f>
        <v>2.9658564204496964</v>
      </c>
      <c r="AA94">
        <f>W94 - Q94</f>
        <v>0.33000000000001251</v>
      </c>
      <c r="AB94">
        <f>IF(ISBLANK(M94), X94, SQRT(X94 ^ 2 / V94 + R94 ^ 2 / P94))</f>
        <v>2.9884750521386159</v>
      </c>
      <c r="AG94" s="3" t="b">
        <v>1</v>
      </c>
      <c r="AI94" s="18">
        <f>IF(ISBLANK(N94), "", SQRT(((M94 - 1) * O94 ^ 2 + (P94 - 1) * R94 ^ 2) / (M94 + P94 - 2)))</f>
        <v>10.746627377926528</v>
      </c>
      <c r="AJ94">
        <f>IF(ISBLANK(N94), "", 1 - 3 / (4 * (M94 + P94 - 2) - 1))</f>
        <v>0.99439252336448603</v>
      </c>
      <c r="AK94">
        <f>IF(ISBLANK(N94), "", AJ94 * (Y94 - AA94) / AI94)</f>
        <v>0.57831662459921884</v>
      </c>
      <c r="AL94">
        <f t="shared" si="4"/>
        <v>6.0317402393214925E-2</v>
      </c>
      <c r="AM94">
        <f>IF(ISBLANK(N94), "", 2 * AJ94 ^ 2 * (1 - 0.2) * (M94 + P94) / (M94 * P94) * (M94 + P94 - 2) / (M94 + P94 - 4) * (1 + AK94 ^ 2 / (2 * (1 - 0.2) * (M94 + P94) / (M94 * P94))) - AK94 ^ 2)</f>
        <v>4.8508007586610002E-2</v>
      </c>
      <c r="AN94">
        <f>IF(ISBLANK(N94), "", 2 * AJ94 ^ 2 * (1 - 0.4) * (M94 + P94) / (M94 * P94) * (M94 + P94 - 2) / (M94 + P94 - 4) * (1 + AK94 ^ 2 / (2 * (1 - 0.4) * (M94 + P94) / (M94 * P94))) - AK94 ^ 2)</f>
        <v>3.6698612780004969E-2</v>
      </c>
      <c r="AO94">
        <f t="shared" si="5"/>
        <v>3.0793915376702563E-2</v>
      </c>
      <c r="AP94">
        <f>IF(ISBLANK(N94), "", 2 * AJ94 ^ 2 * (1 - 0.6) * (M94 + P94) / (M94 * P94) * (M94 + P94 - 2) / (M94 + P94 - 4) * (1 + AK94 ^ 2 / (2 * (1 - 0.6) * (M94 + P94) / (M94 * P94))) - AK94 ^ 2)</f>
        <v>2.4889217973400102E-2</v>
      </c>
      <c r="AQ94">
        <f>IF(ISBLANK(N94), "", 2 * AJ94 ^ 2 * (1 - 0.8) * (M94 + P94) / (M94 * P94) * (M94 + P94 - 2) / (M94 + P94 - 4) * (1 + AK94 ^ 2 / (2 * (1 - 0.8) * (M94 + P94) / (M94 * P94))) - AK94 ^ 2)</f>
        <v>1.3079823166795124E-2</v>
      </c>
      <c r="AR94">
        <f t="shared" si="3"/>
        <v>1.8608981005204805E-3</v>
      </c>
    </row>
    <row r="95" spans="1:44">
      <c r="A95" t="s">
        <v>21</v>
      </c>
      <c r="B95" s="14" t="s">
        <v>431</v>
      </c>
      <c r="C95">
        <v>10</v>
      </c>
      <c r="D95" t="s">
        <v>22</v>
      </c>
      <c r="E95" t="s">
        <v>404</v>
      </c>
      <c r="F95" t="s">
        <v>405</v>
      </c>
      <c r="G95">
        <v>1</v>
      </c>
      <c r="H95" t="s">
        <v>427</v>
      </c>
      <c r="I95" t="s">
        <v>162</v>
      </c>
      <c r="J95" t="s">
        <v>160</v>
      </c>
      <c r="L95">
        <v>6</v>
      </c>
      <c r="M95" s="4">
        <v>68</v>
      </c>
      <c r="N95">
        <v>79.400000000000006</v>
      </c>
      <c r="O95">
        <v>11.7</v>
      </c>
      <c r="P95" s="4">
        <v>68</v>
      </c>
      <c r="Q95">
        <v>79.099999999999994</v>
      </c>
      <c r="R95">
        <v>9.6999999999999993</v>
      </c>
      <c r="S95">
        <v>61</v>
      </c>
      <c r="T95">
        <v>85.86</v>
      </c>
      <c r="U95" s="3">
        <v>21.78</v>
      </c>
      <c r="V95">
        <v>63</v>
      </c>
      <c r="W95">
        <v>80.290000000000006</v>
      </c>
      <c r="X95">
        <v>23.57</v>
      </c>
      <c r="Y95">
        <f>T95-N95</f>
        <v>6.4599999999999937</v>
      </c>
      <c r="Z95">
        <f>IF(ISBLANK(M95), U95, SQRT(U95 ^ 2 / S95 + O95 ^ 2 / M95))</f>
        <v>3.1288367459544935</v>
      </c>
      <c r="AA95">
        <f>W95 - Q95</f>
        <v>1.1900000000000119</v>
      </c>
      <c r="AB95">
        <f>IF(ISBLANK(M95), X95, SQRT(X95 ^ 2 / V95 + R95 ^ 2 / P95))</f>
        <v>3.1940334197470839</v>
      </c>
      <c r="AG95" s="3" t="b">
        <v>1</v>
      </c>
      <c r="AI95" s="18">
        <f>IF(ISBLANK(N95), "", SQRT(((M95 - 1) * O95 ^ 2 + (P95 - 1) * R95 ^ 2) / (M95 + P95 - 2)))</f>
        <v>10.746627377926528</v>
      </c>
      <c r="AJ95">
        <f>IF(ISBLANK(N95), "", 1 - 3 / (4 * (M95 + P95 - 2) - 1))</f>
        <v>0.99439252336448603</v>
      </c>
      <c r="AK95">
        <f>IF(ISBLANK(N95), "", AJ95 * (Y95 - AA95) / AI95)</f>
        <v>0.48763657786206077</v>
      </c>
      <c r="AL95">
        <f t="shared" si="4"/>
        <v>5.995023111602571E-2</v>
      </c>
      <c r="AM95">
        <f>IF(ISBLANK(N95), "", 2 * AJ95 ^ 2 * (1 - 0.2) * (M95 + P95) / (M95 * P95) * (M95 + P95 - 2) / (M95 + P95 - 4) * (1 + AK95 ^ 2 / (2 * (1 - 0.2) * (M95 + P95) / (M95 * P95))) - AK95 ^ 2)</f>
        <v>4.8140836309420787E-2</v>
      </c>
      <c r="AN95">
        <f>IF(ISBLANK(N95), "", 2 * AJ95 ^ 2 * (1 - 0.4) * (M95 + P95) / (M95 * P95) * (M95 + P95 - 2) / (M95 + P95 - 4) * (1 + AK95 ^ 2 / (2 * (1 - 0.4) * (M95 + P95) / (M95 * P95))) - AK95 ^ 2)</f>
        <v>3.6331441502815809E-2</v>
      </c>
      <c r="AO95">
        <f t="shared" si="5"/>
        <v>3.0426744099513348E-2</v>
      </c>
      <c r="AP95">
        <f>IF(ISBLANK(N95), "", 2 * AJ95 ^ 2 * (1 - 0.6) * (M95 + P95) / (M95 * P95) * (M95 + P95 - 2) / (M95 + P95 - 4) * (1 + AK95 ^ 2 / (2 * (1 - 0.6) * (M95 + P95) / (M95 * P95))) - AK95 ^ 2)</f>
        <v>2.4522046696210886E-2</v>
      </c>
      <c r="AQ95">
        <f>IF(ISBLANK(N95), "", 2 * AJ95 ^ 2 * (1 - 0.8) * (M95 + P95) / (M95 * P95) * (M95 + P95 - 2) / (M95 + P95 - 4) * (1 + AK95 ^ 2 / (2 * (1 - 0.8) * (M95 + P95) / (M95 * P95))) - AK95 ^ 2)</f>
        <v>1.2712651889605964E-2</v>
      </c>
      <c r="AR95">
        <f t="shared" si="3"/>
        <v>1.4937268233312651E-3</v>
      </c>
    </row>
    <row r="96" spans="1:44">
      <c r="A96" t="s">
        <v>164</v>
      </c>
      <c r="B96" s="5" t="s">
        <v>455</v>
      </c>
      <c r="C96">
        <v>20</v>
      </c>
      <c r="D96" t="s">
        <v>22</v>
      </c>
      <c r="E96" t="s">
        <v>404</v>
      </c>
      <c r="F96" t="s">
        <v>356</v>
      </c>
      <c r="G96">
        <v>1</v>
      </c>
      <c r="H96" t="s">
        <v>427</v>
      </c>
      <c r="I96" t="s">
        <v>159</v>
      </c>
      <c r="J96" t="s">
        <v>160</v>
      </c>
      <c r="K96" t="s">
        <v>456</v>
      </c>
      <c r="L96">
        <v>9</v>
      </c>
      <c r="M96" s="4"/>
      <c r="N96" s="3"/>
      <c r="O96" s="3"/>
      <c r="P96" s="4"/>
      <c r="Q96" s="3"/>
      <c r="R96" s="3"/>
      <c r="S96">
        <v>233</v>
      </c>
      <c r="T96">
        <v>75.11</v>
      </c>
      <c r="U96" s="3">
        <v>1.2211470019999999</v>
      </c>
      <c r="V96">
        <v>250</v>
      </c>
      <c r="W96">
        <v>76.040000000000006</v>
      </c>
      <c r="X96" s="3">
        <v>1.423024947</v>
      </c>
      <c r="Y96">
        <f>T96-N96</f>
        <v>75.11</v>
      </c>
      <c r="Z96">
        <f>IF(ISBLANK(M96), U96, SQRT(U96 ^ 2 / S96 + O96 ^ 2 / M96))</f>
        <v>1.2211470019999999</v>
      </c>
      <c r="AA96">
        <f>W96 - Q96</f>
        <v>76.040000000000006</v>
      </c>
      <c r="AB96">
        <f>IF(ISBLANK(M96), X96, SQRT(X96 ^ 2 / V96 + R96 ^ 2 / P96))</f>
        <v>1.423024947</v>
      </c>
      <c r="AC96" s="3"/>
      <c r="AD96" s="3"/>
      <c r="AE96" s="3"/>
      <c r="AF96" s="3"/>
      <c r="AG96" s="3" t="b">
        <v>1</v>
      </c>
      <c r="AI96" s="18" t="str">
        <f>IF(ISBLANK(N96), "", SQRT(((M96 - 1) * O96 ^ 2 + (P96 - 1) * R96 ^ 2) / (M96 + P96 - 2)))</f>
        <v/>
      </c>
      <c r="AJ96" t="str">
        <f>IF(ISBLANK(N96), "", 1 - 3 / (4 * (M96 + P96 - 2) - 1))</f>
        <v/>
      </c>
      <c r="AK96" t="str">
        <f>IF(ISBLANK(N96), "", AJ96 * (Y96 - AA96) / AI96)</f>
        <v/>
      </c>
      <c r="AL96" t="str">
        <f t="shared" si="4"/>
        <v/>
      </c>
      <c r="AM96" t="str">
        <f>IF(ISBLANK(N96), "", 2 * AJ96 ^ 2 * (1 - 0.2) * (M96 + P96) / (M96 * P96) * (M96 + P96 - 2) / (M96 + P96 - 4) * (1 + AK96 ^ 2 / (2 * (1 - 0.2) * (M96 + P96) / (M96 * P96))) - AK96 ^ 2)</f>
        <v/>
      </c>
      <c r="AN96" t="str">
        <f>IF(ISBLANK(N96), "", 2 * AJ96 ^ 2 * (1 - 0.4) * (M96 + P96) / (M96 * P96) * (M96 + P96 - 2) / (M96 + P96 - 4) * (1 + AK96 ^ 2 / (2 * (1 - 0.4) * (M96 + P96) / (M96 * P96))) - AK96 ^ 2)</f>
        <v/>
      </c>
      <c r="AO96" t="str">
        <f t="shared" si="5"/>
        <v/>
      </c>
      <c r="AP96" t="str">
        <f>IF(ISBLANK(N96), "", 2 * AJ96 ^ 2 * (1 - 0.6) * (M96 + P96) / (M96 * P96) * (M96 + P96 - 2) / (M96 + P96 - 4) * (1 + AK96 ^ 2 / (2 * (1 - 0.6) * (M96 + P96) / (M96 * P96))) - AK96 ^ 2)</f>
        <v/>
      </c>
      <c r="AQ96" t="str">
        <f>IF(ISBLANK(N96), "", 2 * AJ96 ^ 2 * (1 - 0.8) * (M96 + P96) / (M96 * P96) * (M96 + P96 - 2) / (M96 + P96 - 4) * (1 + AK96 ^ 2 / (2 * (1 - 0.8) * (M96 + P96) / (M96 * P96))) - AK96 ^ 2)</f>
        <v/>
      </c>
      <c r="AR96" t="str">
        <f t="shared" si="3"/>
        <v/>
      </c>
    </row>
    <row r="97" spans="1:52">
      <c r="A97" t="s">
        <v>164</v>
      </c>
      <c r="B97" s="5" t="s">
        <v>455</v>
      </c>
      <c r="C97">
        <v>20</v>
      </c>
      <c r="D97" t="s">
        <v>22</v>
      </c>
      <c r="E97" t="s">
        <v>404</v>
      </c>
      <c r="F97" t="s">
        <v>356</v>
      </c>
      <c r="G97">
        <v>1</v>
      </c>
      <c r="H97" t="s">
        <v>427</v>
      </c>
      <c r="I97" t="s">
        <v>159</v>
      </c>
      <c r="J97" t="s">
        <v>160</v>
      </c>
      <c r="K97" t="s">
        <v>456</v>
      </c>
      <c r="L97">
        <v>15</v>
      </c>
      <c r="M97" s="4"/>
      <c r="N97" s="3"/>
      <c r="O97" s="3"/>
      <c r="P97" s="4"/>
      <c r="Q97" s="3"/>
      <c r="R97" s="3"/>
      <c r="S97">
        <v>231</v>
      </c>
      <c r="T97">
        <v>75.61</v>
      </c>
      <c r="U97" s="3">
        <v>1.215894732</v>
      </c>
      <c r="V97">
        <v>247</v>
      </c>
      <c r="W97">
        <v>75.56</v>
      </c>
      <c r="X97" s="3">
        <v>1.4144610280000001</v>
      </c>
      <c r="Y97">
        <f>T97-N97</f>
        <v>75.61</v>
      </c>
      <c r="Z97">
        <f>IF(ISBLANK(M97), U97, SQRT(U97 ^ 2 / S97 + O97 ^ 2 / M97))</f>
        <v>1.215894732</v>
      </c>
      <c r="AA97">
        <f>W97 - Q97</f>
        <v>75.56</v>
      </c>
      <c r="AB97">
        <f>IF(ISBLANK(M97), X97, SQRT(X97 ^ 2 / V97 + R97 ^ 2 / P97))</f>
        <v>1.4144610280000001</v>
      </c>
      <c r="AC97" s="3"/>
      <c r="AD97" s="3"/>
      <c r="AE97" s="3"/>
      <c r="AF97" s="3"/>
      <c r="AG97" s="3" t="b">
        <v>1</v>
      </c>
      <c r="AI97" s="18" t="str">
        <f>IF(ISBLANK(N97), "", SQRT(((M97 - 1) * O97 ^ 2 + (P97 - 1) * R97 ^ 2) / (M97 + P97 - 2)))</f>
        <v/>
      </c>
      <c r="AJ97" t="str">
        <f>IF(ISBLANK(N97), "", 1 - 3 / (4 * (M97 + P97 - 2) - 1))</f>
        <v/>
      </c>
      <c r="AK97" t="str">
        <f>IF(ISBLANK(N97), "", AJ97 * (Y97 - AA97) / AI97)</f>
        <v/>
      </c>
      <c r="AL97" t="str">
        <f t="shared" si="4"/>
        <v/>
      </c>
      <c r="AM97" t="str">
        <f>IF(ISBLANK(N97), "", 2 * AJ97 ^ 2 * (1 - 0.2) * (M97 + P97) / (M97 * P97) * (M97 + P97 - 2) / (M97 + P97 - 4) * (1 + AK97 ^ 2 / (2 * (1 - 0.2) * (M97 + P97) / (M97 * P97))) - AK97 ^ 2)</f>
        <v/>
      </c>
      <c r="AN97" t="str">
        <f>IF(ISBLANK(N97), "", 2 * AJ97 ^ 2 * (1 - 0.4) * (M97 + P97) / (M97 * P97) * (M97 + P97 - 2) / (M97 + P97 - 4) * (1 + AK97 ^ 2 / (2 * (1 - 0.4) * (M97 + P97) / (M97 * P97))) - AK97 ^ 2)</f>
        <v/>
      </c>
      <c r="AO97" t="str">
        <f t="shared" si="5"/>
        <v/>
      </c>
      <c r="AP97" t="str">
        <f>IF(ISBLANK(N97), "", 2 * AJ97 ^ 2 * (1 - 0.6) * (M97 + P97) / (M97 * P97) * (M97 + P97 - 2) / (M97 + P97 - 4) * (1 + AK97 ^ 2 / (2 * (1 - 0.6) * (M97 + P97) / (M97 * P97))) - AK97 ^ 2)</f>
        <v/>
      </c>
      <c r="AQ97" t="str">
        <f>IF(ISBLANK(N97), "", 2 * AJ97 ^ 2 * (1 - 0.8) * (M97 + P97) / (M97 * P97) * (M97 + P97 - 2) / (M97 + P97 - 4) * (1 + AK97 ^ 2 / (2 * (1 - 0.8) * (M97 + P97) / (M97 * P97))) - AK97 ^ 2)</f>
        <v/>
      </c>
      <c r="AR97" t="str">
        <f t="shared" si="3"/>
        <v/>
      </c>
      <c r="AS97" s="2"/>
      <c r="AT97" s="2"/>
      <c r="AX97"/>
      <c r="AZ97" s="2"/>
    </row>
    <row r="98" spans="1:52">
      <c r="A98" t="s">
        <v>164</v>
      </c>
      <c r="B98" s="5" t="s">
        <v>455</v>
      </c>
      <c r="C98">
        <v>20</v>
      </c>
      <c r="D98" t="s">
        <v>22</v>
      </c>
      <c r="E98" t="s">
        <v>404</v>
      </c>
      <c r="F98" t="s">
        <v>356</v>
      </c>
      <c r="G98">
        <v>1</v>
      </c>
      <c r="H98" t="s">
        <v>427</v>
      </c>
      <c r="I98" t="s">
        <v>159</v>
      </c>
      <c r="J98" t="s">
        <v>160</v>
      </c>
      <c r="K98" t="s">
        <v>456</v>
      </c>
      <c r="L98">
        <v>21</v>
      </c>
      <c r="M98" s="4"/>
      <c r="N98" s="3"/>
      <c r="O98" s="3"/>
      <c r="P98" s="4"/>
      <c r="Q98" s="3"/>
      <c r="R98" s="3"/>
      <c r="S98">
        <v>216</v>
      </c>
      <c r="T98">
        <v>75.650000000000006</v>
      </c>
      <c r="U98" s="3">
        <v>1.175755077</v>
      </c>
      <c r="V98">
        <v>240</v>
      </c>
      <c r="W98">
        <v>76.3</v>
      </c>
      <c r="X98" s="3">
        <v>1.394274005</v>
      </c>
      <c r="Y98">
        <f>T98-N98</f>
        <v>75.650000000000006</v>
      </c>
      <c r="Z98">
        <f>IF(ISBLANK(M98), U98, SQRT(U98 ^ 2 / S98 + O98 ^ 2 / M98))</f>
        <v>1.175755077</v>
      </c>
      <c r="AA98">
        <f>W98 - Q98</f>
        <v>76.3</v>
      </c>
      <c r="AB98">
        <f>IF(ISBLANK(M98), X98, SQRT(X98 ^ 2 / V98 + R98 ^ 2 / P98))</f>
        <v>1.394274005</v>
      </c>
      <c r="AC98" s="3"/>
      <c r="AD98" s="3"/>
      <c r="AE98" s="3"/>
      <c r="AF98" s="3"/>
      <c r="AG98" s="3" t="b">
        <v>1</v>
      </c>
      <c r="AI98" s="18" t="str">
        <f>IF(ISBLANK(N98), "", SQRT(((M98 - 1) * O98 ^ 2 + (P98 - 1) * R98 ^ 2) / (M98 + P98 - 2)))</f>
        <v/>
      </c>
      <c r="AJ98" t="str">
        <f>IF(ISBLANK(N98), "", 1 - 3 / (4 * (M98 + P98 - 2) - 1))</f>
        <v/>
      </c>
      <c r="AK98" t="str">
        <f>IF(ISBLANK(N98), "", AJ98 * (Y98 - AA98) / AI98)</f>
        <v/>
      </c>
      <c r="AL98" t="str">
        <f t="shared" si="4"/>
        <v/>
      </c>
      <c r="AM98" t="str">
        <f>IF(ISBLANK(N98), "", 2 * AJ98 ^ 2 * (1 - 0.2) * (M98 + P98) / (M98 * P98) * (M98 + P98 - 2) / (M98 + P98 - 4) * (1 + AK98 ^ 2 / (2 * (1 - 0.2) * (M98 + P98) / (M98 * P98))) - AK98 ^ 2)</f>
        <v/>
      </c>
      <c r="AN98" t="str">
        <f>IF(ISBLANK(N98), "", 2 * AJ98 ^ 2 * (1 - 0.4) * (M98 + P98) / (M98 * P98) * (M98 + P98 - 2) / (M98 + P98 - 4) * (1 + AK98 ^ 2 / (2 * (1 - 0.4) * (M98 + P98) / (M98 * P98))) - AK98 ^ 2)</f>
        <v/>
      </c>
      <c r="AO98" t="str">
        <f t="shared" si="5"/>
        <v/>
      </c>
      <c r="AP98" t="str">
        <f>IF(ISBLANK(N98), "", 2 * AJ98 ^ 2 * (1 - 0.6) * (M98 + P98) / (M98 * P98) * (M98 + P98 - 2) / (M98 + P98 - 4) * (1 + AK98 ^ 2 / (2 * (1 - 0.6) * (M98 + P98) / (M98 * P98))) - AK98 ^ 2)</f>
        <v/>
      </c>
      <c r="AQ98" t="str">
        <f>IF(ISBLANK(N98), "", 2 * AJ98 ^ 2 * (1 - 0.8) * (M98 + P98) / (M98 * P98) * (M98 + P98 - 2) / (M98 + P98 - 4) * (1 + AK98 ^ 2 / (2 * (1 - 0.8) * (M98 + P98) / (M98 * P98))) - AK98 ^ 2)</f>
        <v/>
      </c>
      <c r="AR98" t="str">
        <f t="shared" si="3"/>
        <v/>
      </c>
      <c r="AS98" s="2"/>
      <c r="AT98" s="2"/>
      <c r="AX98"/>
      <c r="AZ98" s="2"/>
    </row>
    <row r="99" spans="1:52">
      <c r="A99" t="s">
        <v>164</v>
      </c>
      <c r="B99" s="5" t="s">
        <v>455</v>
      </c>
      <c r="C99">
        <v>20</v>
      </c>
      <c r="D99" t="s">
        <v>22</v>
      </c>
      <c r="E99" t="s">
        <v>404</v>
      </c>
      <c r="F99" t="s">
        <v>356</v>
      </c>
      <c r="G99">
        <v>1</v>
      </c>
      <c r="H99" t="s">
        <v>427</v>
      </c>
      <c r="I99" t="s">
        <v>159</v>
      </c>
      <c r="J99" t="s">
        <v>160</v>
      </c>
      <c r="K99" t="s">
        <v>457</v>
      </c>
      <c r="L99">
        <v>9</v>
      </c>
      <c r="M99" s="4"/>
      <c r="N99" s="3"/>
      <c r="O99" s="3"/>
      <c r="P99" s="4"/>
      <c r="Q99" s="3"/>
      <c r="R99" s="3"/>
      <c r="S99">
        <v>233</v>
      </c>
      <c r="T99">
        <v>38.96</v>
      </c>
      <c r="U99" s="3">
        <v>1.07</v>
      </c>
      <c r="V99">
        <v>250</v>
      </c>
      <c r="W99">
        <v>39.43</v>
      </c>
      <c r="X99" s="3">
        <v>1.1100000000000001</v>
      </c>
      <c r="Y99">
        <f>T99-N99</f>
        <v>38.96</v>
      </c>
      <c r="Z99">
        <f>IF(ISBLANK(M99), U99, SQRT(U99 ^ 2 / S99 + O99 ^ 2 / M99))</f>
        <v>1.07</v>
      </c>
      <c r="AA99">
        <f>W99 - Q99</f>
        <v>39.43</v>
      </c>
      <c r="AB99">
        <f>IF(ISBLANK(M99), X99, SQRT(X99 ^ 2 / V99 + R99 ^ 2 / P99))</f>
        <v>1.1100000000000001</v>
      </c>
      <c r="AC99" s="3"/>
      <c r="AD99" s="3"/>
      <c r="AE99" s="3"/>
      <c r="AF99" s="3"/>
      <c r="AG99" s="3" t="b">
        <v>1</v>
      </c>
      <c r="AI99" s="18" t="str">
        <f>IF(ISBLANK(N99), "", SQRT(((M99 - 1) * O99 ^ 2 + (P99 - 1) * R99 ^ 2) / (M99 + P99 - 2)))</f>
        <v/>
      </c>
      <c r="AJ99" t="str">
        <f>IF(ISBLANK(N99), "", 1 - 3 / (4 * (M99 + P99 - 2) - 1))</f>
        <v/>
      </c>
      <c r="AK99" t="str">
        <f>IF(ISBLANK(N99), "", AJ99 * (Y99 - AA99) / AI99)</f>
        <v/>
      </c>
      <c r="AL99" t="str">
        <f t="shared" si="4"/>
        <v/>
      </c>
      <c r="AM99" t="str">
        <f>IF(ISBLANK(N99), "", 2 * AJ99 ^ 2 * (1 - 0.2) * (M99 + P99) / (M99 * P99) * (M99 + P99 - 2) / (M99 + P99 - 4) * (1 + AK99 ^ 2 / (2 * (1 - 0.2) * (M99 + P99) / (M99 * P99))) - AK99 ^ 2)</f>
        <v/>
      </c>
      <c r="AN99" t="str">
        <f>IF(ISBLANK(N99), "", 2 * AJ99 ^ 2 * (1 - 0.4) * (M99 + P99) / (M99 * P99) * (M99 + P99 - 2) / (M99 + P99 - 4) * (1 + AK99 ^ 2 / (2 * (1 - 0.4) * (M99 + P99) / (M99 * P99))) - AK99 ^ 2)</f>
        <v/>
      </c>
      <c r="AO99" t="str">
        <f t="shared" si="5"/>
        <v/>
      </c>
      <c r="AP99" t="str">
        <f>IF(ISBLANK(N99), "", 2 * AJ99 ^ 2 * (1 - 0.6) * (M99 + P99) / (M99 * P99) * (M99 + P99 - 2) / (M99 + P99 - 4) * (1 + AK99 ^ 2 / (2 * (1 - 0.6) * (M99 + P99) / (M99 * P99))) - AK99 ^ 2)</f>
        <v/>
      </c>
      <c r="AQ99" t="str">
        <f>IF(ISBLANK(N99), "", 2 * AJ99 ^ 2 * (1 - 0.8) * (M99 + P99) / (M99 * P99) * (M99 + P99 - 2) / (M99 + P99 - 4) * (1 + AK99 ^ 2 / (2 * (1 - 0.8) * (M99 + P99) / (M99 * P99))) - AK99 ^ 2)</f>
        <v/>
      </c>
      <c r="AR99" t="str">
        <f t="shared" si="3"/>
        <v/>
      </c>
    </row>
    <row r="100" spans="1:52">
      <c r="A100" t="s">
        <v>164</v>
      </c>
      <c r="B100" s="5" t="s">
        <v>455</v>
      </c>
      <c r="C100">
        <v>20</v>
      </c>
      <c r="D100" t="s">
        <v>22</v>
      </c>
      <c r="E100" t="s">
        <v>404</v>
      </c>
      <c r="F100" t="s">
        <v>356</v>
      </c>
      <c r="G100">
        <v>1</v>
      </c>
      <c r="H100" t="s">
        <v>427</v>
      </c>
      <c r="I100" t="s">
        <v>159</v>
      </c>
      <c r="J100" t="s">
        <v>160</v>
      </c>
      <c r="K100" t="s">
        <v>457</v>
      </c>
      <c r="L100">
        <v>15</v>
      </c>
      <c r="M100" s="4"/>
      <c r="N100" s="3"/>
      <c r="O100" s="3"/>
      <c r="P100" s="4"/>
      <c r="Q100" s="3"/>
      <c r="R100" s="3"/>
      <c r="S100">
        <v>231</v>
      </c>
      <c r="T100">
        <v>38.840000000000003</v>
      </c>
      <c r="U100" s="3">
        <v>1.06</v>
      </c>
      <c r="V100">
        <v>247</v>
      </c>
      <c r="W100">
        <v>38.64</v>
      </c>
      <c r="X100" s="3">
        <v>1.1000000000000001</v>
      </c>
      <c r="Y100">
        <f>T100-N100</f>
        <v>38.840000000000003</v>
      </c>
      <c r="Z100">
        <f>IF(ISBLANK(M100), U100, SQRT(U100 ^ 2 / S100 + O100 ^ 2 / M100))</f>
        <v>1.06</v>
      </c>
      <c r="AA100">
        <f>W100 - Q100</f>
        <v>38.64</v>
      </c>
      <c r="AB100">
        <f>IF(ISBLANK(M100), X100, SQRT(X100 ^ 2 / V100 + R100 ^ 2 / P100))</f>
        <v>1.1000000000000001</v>
      </c>
      <c r="AC100" s="3"/>
      <c r="AD100" s="3"/>
      <c r="AE100" s="3"/>
      <c r="AF100" s="3"/>
      <c r="AG100" s="3" t="b">
        <v>1</v>
      </c>
      <c r="AI100" s="18" t="str">
        <f>IF(ISBLANK(N100), "", SQRT(((M100 - 1) * O100 ^ 2 + (P100 - 1) * R100 ^ 2) / (M100 + P100 - 2)))</f>
        <v/>
      </c>
      <c r="AJ100" t="str">
        <f>IF(ISBLANK(N100), "", 1 - 3 / (4 * (M100 + P100 - 2) - 1))</f>
        <v/>
      </c>
      <c r="AK100" t="str">
        <f>IF(ISBLANK(N100), "", AJ100 * (Y100 - AA100) / AI100)</f>
        <v/>
      </c>
      <c r="AL100" t="str">
        <f t="shared" si="4"/>
        <v/>
      </c>
      <c r="AM100" t="str">
        <f>IF(ISBLANK(N100), "", 2 * AJ100 ^ 2 * (1 - 0.2) * (M100 + P100) / (M100 * P100) * (M100 + P100 - 2) / (M100 + P100 - 4) * (1 + AK100 ^ 2 / (2 * (1 - 0.2) * (M100 + P100) / (M100 * P100))) - AK100 ^ 2)</f>
        <v/>
      </c>
      <c r="AN100" t="str">
        <f>IF(ISBLANK(N100), "", 2 * AJ100 ^ 2 * (1 - 0.4) * (M100 + P100) / (M100 * P100) * (M100 + P100 - 2) / (M100 + P100 - 4) * (1 + AK100 ^ 2 / (2 * (1 - 0.4) * (M100 + P100) / (M100 * P100))) - AK100 ^ 2)</f>
        <v/>
      </c>
      <c r="AO100" t="str">
        <f t="shared" si="5"/>
        <v/>
      </c>
      <c r="AP100" t="str">
        <f>IF(ISBLANK(N100), "", 2 * AJ100 ^ 2 * (1 - 0.6) * (M100 + P100) / (M100 * P100) * (M100 + P100 - 2) / (M100 + P100 - 4) * (1 + AK100 ^ 2 / (2 * (1 - 0.6) * (M100 + P100) / (M100 * P100))) - AK100 ^ 2)</f>
        <v/>
      </c>
      <c r="AQ100" t="str">
        <f>IF(ISBLANK(N100), "", 2 * AJ100 ^ 2 * (1 - 0.8) * (M100 + P100) / (M100 * P100) * (M100 + P100 - 2) / (M100 + P100 - 4) * (1 + AK100 ^ 2 / (2 * (1 - 0.8) * (M100 + P100) / (M100 * P100))) - AK100 ^ 2)</f>
        <v/>
      </c>
      <c r="AR100" t="str">
        <f t="shared" si="3"/>
        <v/>
      </c>
    </row>
    <row r="101" spans="1:52">
      <c r="A101" t="s">
        <v>164</v>
      </c>
      <c r="B101" s="5" t="s">
        <v>455</v>
      </c>
      <c r="C101">
        <v>20</v>
      </c>
      <c r="D101" t="s">
        <v>22</v>
      </c>
      <c r="E101" t="s">
        <v>404</v>
      </c>
      <c r="F101" t="s">
        <v>356</v>
      </c>
      <c r="G101">
        <v>1</v>
      </c>
      <c r="H101" t="s">
        <v>427</v>
      </c>
      <c r="I101" t="s">
        <v>159</v>
      </c>
      <c r="J101" t="s">
        <v>160</v>
      </c>
      <c r="K101" t="s">
        <v>457</v>
      </c>
      <c r="L101">
        <v>21</v>
      </c>
      <c r="M101" s="4"/>
      <c r="N101" s="3"/>
      <c r="O101" s="3"/>
      <c r="P101" s="4"/>
      <c r="Q101" s="3"/>
      <c r="R101" s="3"/>
      <c r="S101">
        <v>216</v>
      </c>
      <c r="T101">
        <v>38.549999999999997</v>
      </c>
      <c r="U101" s="3">
        <v>1.03</v>
      </c>
      <c r="V101">
        <v>240</v>
      </c>
      <c r="W101">
        <v>39.28</v>
      </c>
      <c r="X101" s="3">
        <v>1.08</v>
      </c>
      <c r="Y101">
        <f>T101-N101</f>
        <v>38.549999999999997</v>
      </c>
      <c r="Z101">
        <f>IF(ISBLANK(M101), U101, SQRT(U101 ^ 2 / S101 + O101 ^ 2 / M101))</f>
        <v>1.03</v>
      </c>
      <c r="AA101">
        <f>W101 - Q101</f>
        <v>39.28</v>
      </c>
      <c r="AB101">
        <f>IF(ISBLANK(M101), X101, SQRT(X101 ^ 2 / V101 + R101 ^ 2 / P101))</f>
        <v>1.08</v>
      </c>
      <c r="AC101" s="3"/>
      <c r="AD101" s="3"/>
      <c r="AE101" s="3"/>
      <c r="AF101" s="3"/>
      <c r="AG101" s="3" t="b">
        <v>1</v>
      </c>
      <c r="AI101" s="18" t="str">
        <f>IF(ISBLANK(N101), "", SQRT(((M101 - 1) * O101 ^ 2 + (P101 - 1) * R101 ^ 2) / (M101 + P101 - 2)))</f>
        <v/>
      </c>
      <c r="AJ101" t="str">
        <f>IF(ISBLANK(N101), "", 1 - 3 / (4 * (M101 + P101 - 2) - 1))</f>
        <v/>
      </c>
      <c r="AK101" t="str">
        <f>IF(ISBLANK(N101), "", AJ101 * (Y101 - AA101) / AI101)</f>
        <v/>
      </c>
      <c r="AL101" t="str">
        <f t="shared" si="4"/>
        <v/>
      </c>
      <c r="AM101" t="str">
        <f>IF(ISBLANK(N101), "", 2 * AJ101 ^ 2 * (1 - 0.2) * (M101 + P101) / (M101 * P101) * (M101 + P101 - 2) / (M101 + P101 - 4) * (1 + AK101 ^ 2 / (2 * (1 - 0.2) * (M101 + P101) / (M101 * P101))) - AK101 ^ 2)</f>
        <v/>
      </c>
      <c r="AN101" t="str">
        <f>IF(ISBLANK(N101), "", 2 * AJ101 ^ 2 * (1 - 0.4) * (M101 + P101) / (M101 * P101) * (M101 + P101 - 2) / (M101 + P101 - 4) * (1 + AK101 ^ 2 / (2 * (1 - 0.4) * (M101 + P101) / (M101 * P101))) - AK101 ^ 2)</f>
        <v/>
      </c>
      <c r="AO101" t="str">
        <f t="shared" si="5"/>
        <v/>
      </c>
      <c r="AP101" t="str">
        <f>IF(ISBLANK(N101), "", 2 * AJ101 ^ 2 * (1 - 0.6) * (M101 + P101) / (M101 * P101) * (M101 + P101 - 2) / (M101 + P101 - 4) * (1 + AK101 ^ 2 / (2 * (1 - 0.6) * (M101 + P101) / (M101 * P101))) - AK101 ^ 2)</f>
        <v/>
      </c>
      <c r="AQ101" t="str">
        <f>IF(ISBLANK(N101), "", 2 * AJ101 ^ 2 * (1 - 0.8) * (M101 + P101) / (M101 * P101) * (M101 + P101 - 2) / (M101 + P101 - 4) * (1 + AK101 ^ 2 / (2 * (1 - 0.8) * (M101 + P101) / (M101 * P101))) - AK101 ^ 2)</f>
        <v/>
      </c>
      <c r="AR101" t="str">
        <f t="shared" si="3"/>
        <v/>
      </c>
    </row>
    <row r="102" spans="1:52">
      <c r="A102" t="s">
        <v>83</v>
      </c>
      <c r="C102">
        <v>21</v>
      </c>
      <c r="D102" t="s">
        <v>22</v>
      </c>
      <c r="E102" t="s">
        <v>404</v>
      </c>
      <c r="F102" t="s">
        <v>405</v>
      </c>
      <c r="G102">
        <v>0.5</v>
      </c>
      <c r="H102" t="s">
        <v>427</v>
      </c>
      <c r="I102" t="s">
        <v>173</v>
      </c>
      <c r="J102" t="s">
        <v>160</v>
      </c>
      <c r="K102" t="s">
        <v>458</v>
      </c>
      <c r="L102">
        <v>1</v>
      </c>
      <c r="S102">
        <v>126</v>
      </c>
      <c r="T102">
        <v>4.3</v>
      </c>
      <c r="U102" s="3">
        <v>29.3</v>
      </c>
      <c r="V102">
        <v>124</v>
      </c>
      <c r="W102">
        <v>-22</v>
      </c>
      <c r="X102">
        <v>22.5</v>
      </c>
      <c r="Y102">
        <f>T102-N102</f>
        <v>4.3</v>
      </c>
      <c r="Z102">
        <f>IF(ISBLANK(M102), U102, SQRT(U102 ^ 2 / S102 + O102 ^ 2 / M102))</f>
        <v>29.3</v>
      </c>
      <c r="AA102">
        <f>W102 - Q102</f>
        <v>-22</v>
      </c>
      <c r="AB102">
        <f>IF(ISBLANK(M102), X102, SQRT(X102 ^ 2 / V102 + R102 ^ 2 / P102))</f>
        <v>22.5</v>
      </c>
      <c r="AG102" s="3" t="b">
        <v>1</v>
      </c>
      <c r="AI102" s="18" t="str">
        <f>IF(ISBLANK(N102), "", SQRT(((M102 - 1) * O102 ^ 2 + (P102 - 1) * R102 ^ 2) / (M102 + P102 - 2)))</f>
        <v/>
      </c>
      <c r="AJ102" t="str">
        <f>IF(ISBLANK(N102), "", 1 - 3 / (4 * (M102 + P102 - 2) - 1))</f>
        <v/>
      </c>
      <c r="AK102" t="str">
        <f>IF(ISBLANK(N102), "", AJ102 * (Y102 - AA102) / AI102)</f>
        <v/>
      </c>
      <c r="AL102" t="str">
        <f t="shared" si="4"/>
        <v/>
      </c>
      <c r="AM102" t="str">
        <f>IF(ISBLANK(N102), "", 2 * AJ102 ^ 2 * (1 - 0.2) * (M102 + P102) / (M102 * P102) * (M102 + P102 - 2) / (M102 + P102 - 4) * (1 + AK102 ^ 2 / (2 * (1 - 0.2) * (M102 + P102) / (M102 * P102))) - AK102 ^ 2)</f>
        <v/>
      </c>
      <c r="AN102" t="str">
        <f>IF(ISBLANK(N102), "", 2 * AJ102 ^ 2 * (1 - 0.4) * (M102 + P102) / (M102 * P102) * (M102 + P102 - 2) / (M102 + P102 - 4) * (1 + AK102 ^ 2 / (2 * (1 - 0.4) * (M102 + P102) / (M102 * P102))) - AK102 ^ 2)</f>
        <v/>
      </c>
      <c r="AO102" t="str">
        <f t="shared" si="5"/>
        <v/>
      </c>
      <c r="AP102" t="str">
        <f>IF(ISBLANK(N102), "", 2 * AJ102 ^ 2 * (1 - 0.6) * (M102 + P102) / (M102 * P102) * (M102 + P102 - 2) / (M102 + P102 - 4) * (1 + AK102 ^ 2 / (2 * (1 - 0.6) * (M102 + P102) / (M102 * P102))) - AK102 ^ 2)</f>
        <v/>
      </c>
      <c r="AQ102" t="str">
        <f>IF(ISBLANK(N102), "", 2 * AJ102 ^ 2 * (1 - 0.8) * (M102 + P102) / (M102 * P102) * (M102 + P102 - 2) / (M102 + P102 - 4) * (1 + AK102 ^ 2 / (2 * (1 - 0.8) * (M102 + P102) / (M102 * P102))) - AK102 ^ 2)</f>
        <v/>
      </c>
      <c r="AR102" t="str">
        <f t="shared" si="3"/>
        <v/>
      </c>
    </row>
    <row r="103" spans="1:52">
      <c r="A103" t="s">
        <v>83</v>
      </c>
      <c r="C103">
        <v>21</v>
      </c>
      <c r="D103" t="s">
        <v>22</v>
      </c>
      <c r="E103" t="s">
        <v>404</v>
      </c>
      <c r="F103" t="s">
        <v>405</v>
      </c>
      <c r="G103">
        <v>0.5</v>
      </c>
      <c r="H103" t="s">
        <v>427</v>
      </c>
      <c r="I103" t="s">
        <v>170</v>
      </c>
      <c r="J103" t="s">
        <v>160</v>
      </c>
      <c r="K103" t="s">
        <v>170</v>
      </c>
      <c r="L103">
        <v>1</v>
      </c>
      <c r="S103">
        <v>126</v>
      </c>
      <c r="T103">
        <v>0.31</v>
      </c>
      <c r="U103" s="3">
        <v>23.3</v>
      </c>
      <c r="V103">
        <v>124</v>
      </c>
      <c r="W103">
        <v>-27.4</v>
      </c>
      <c r="X103">
        <v>22.3</v>
      </c>
      <c r="Y103">
        <f>T103-N103</f>
        <v>0.31</v>
      </c>
      <c r="Z103">
        <f>IF(ISBLANK(M103), U103, SQRT(U103 ^ 2 / S103 + O103 ^ 2 / M103))</f>
        <v>23.3</v>
      </c>
      <c r="AA103">
        <f>W103 - Q103</f>
        <v>-27.4</v>
      </c>
      <c r="AB103">
        <f>IF(ISBLANK(M103), X103, SQRT(X103 ^ 2 / V103 + R103 ^ 2 / P103))</f>
        <v>22.3</v>
      </c>
      <c r="AG103" s="3" t="b">
        <v>1</v>
      </c>
      <c r="AI103" s="18" t="str">
        <f>IF(ISBLANK(N103), "", SQRT(((M103 - 1) * O103 ^ 2 + (P103 - 1) * R103 ^ 2) / (M103 + P103 - 2)))</f>
        <v/>
      </c>
      <c r="AJ103" t="str">
        <f>IF(ISBLANK(N103), "", 1 - 3 / (4 * (M103 + P103 - 2) - 1))</f>
        <v/>
      </c>
      <c r="AK103" t="str">
        <f>IF(ISBLANK(N103), "", AJ103 * (Y103 - AA103) / AI103)</f>
        <v/>
      </c>
      <c r="AL103" t="str">
        <f t="shared" si="4"/>
        <v/>
      </c>
      <c r="AM103" t="str">
        <f>IF(ISBLANK(N103), "", 2 * AJ103 ^ 2 * (1 - 0.2) * (M103 + P103) / (M103 * P103) * (M103 + P103 - 2) / (M103 + P103 - 4) * (1 + AK103 ^ 2 / (2 * (1 - 0.2) * (M103 + P103) / (M103 * P103))) - AK103 ^ 2)</f>
        <v/>
      </c>
      <c r="AN103" t="str">
        <f>IF(ISBLANK(N103), "", 2 * AJ103 ^ 2 * (1 - 0.4) * (M103 + P103) / (M103 * P103) * (M103 + P103 - 2) / (M103 + P103 - 4) * (1 + AK103 ^ 2 / (2 * (1 - 0.4) * (M103 + P103) / (M103 * P103))) - AK103 ^ 2)</f>
        <v/>
      </c>
      <c r="AO103" t="str">
        <f t="shared" si="5"/>
        <v/>
      </c>
      <c r="AP103" t="str">
        <f>IF(ISBLANK(N103), "", 2 * AJ103 ^ 2 * (1 - 0.6) * (M103 + P103) / (M103 * P103) * (M103 + P103 - 2) / (M103 + P103 - 4) * (1 + AK103 ^ 2 / (2 * (1 - 0.6) * (M103 + P103) / (M103 * P103))) - AK103 ^ 2)</f>
        <v/>
      </c>
      <c r="AQ103" t="str">
        <f>IF(ISBLANK(N103), "", 2 * AJ103 ^ 2 * (1 - 0.8) * (M103 + P103) / (M103 * P103) * (M103 + P103 - 2) / (M103 + P103 - 4) * (1 + AK103 ^ 2 / (2 * (1 - 0.8) * (M103 + P103) / (M103 * P103))) - AK103 ^ 2)</f>
        <v/>
      </c>
      <c r="AR103" t="str">
        <f t="shared" si="3"/>
        <v/>
      </c>
    </row>
    <row r="104" spans="1:52">
      <c r="A104" t="s">
        <v>45</v>
      </c>
      <c r="C104">
        <v>21</v>
      </c>
      <c r="D104" t="s">
        <v>22</v>
      </c>
      <c r="E104" t="s">
        <v>404</v>
      </c>
      <c r="F104" t="s">
        <v>405</v>
      </c>
      <c r="G104">
        <v>0.5</v>
      </c>
      <c r="H104" t="s">
        <v>427</v>
      </c>
      <c r="I104" t="s">
        <v>175</v>
      </c>
      <c r="J104" t="s">
        <v>160</v>
      </c>
      <c r="L104">
        <v>0</v>
      </c>
      <c r="M104" s="4">
        <v>118</v>
      </c>
      <c r="P104" s="4">
        <v>118</v>
      </c>
      <c r="S104">
        <v>106</v>
      </c>
      <c r="V104">
        <v>104</v>
      </c>
      <c r="Y104">
        <f>T104-N104</f>
        <v>0</v>
      </c>
      <c r="Z104">
        <f>IF(ISBLANK(M104), U104, SQRT(U104 ^ 2 / S104 + O104 ^ 2 / M104))</f>
        <v>0</v>
      </c>
      <c r="AA104">
        <f>W104 - Q104</f>
        <v>0</v>
      </c>
      <c r="AB104">
        <f>IF(ISBLANK(M104), X104, SQRT(X104 ^ 2 / V104 + R104 ^ 2 / P104))</f>
        <v>0</v>
      </c>
      <c r="AC104">
        <v>-9.92392E-2</v>
      </c>
      <c r="AD104">
        <v>6.426864E-3</v>
      </c>
      <c r="AE104">
        <v>-0.18</v>
      </c>
      <c r="AF104">
        <v>0.14540816300000001</v>
      </c>
      <c r="AG104" s="3" t="b">
        <v>1</v>
      </c>
      <c r="AI104" s="18" t="str">
        <f>IF(ISBLANK(N104), "", SQRT(((M104 - 1) * O104 ^ 2 + (P104 - 1) * R104 ^ 2) / (M104 + P104 - 2)))</f>
        <v/>
      </c>
      <c r="AJ104" t="str">
        <f>IF(ISBLANK(N104), "", 1 - 3 / (4 * (M104 + P104 - 2) - 1))</f>
        <v/>
      </c>
      <c r="AK104" t="str">
        <f>IF(ISBLANK(N104), "", AJ104 * (Y104 - AA104) / AI104)</f>
        <v/>
      </c>
      <c r="AL104" t="str">
        <f t="shared" si="4"/>
        <v/>
      </c>
      <c r="AM104" t="str">
        <f>IF(ISBLANK(N104), "", 2 * AJ104 ^ 2 * (1 - 0.2) * (M104 + P104) / (M104 * P104) * (M104 + P104 - 2) / (M104 + P104 - 4) * (1 + AK104 ^ 2 / (2 * (1 - 0.2) * (M104 + P104) / (M104 * P104))) - AK104 ^ 2)</f>
        <v/>
      </c>
      <c r="AN104" t="str">
        <f>IF(ISBLANK(N104), "", 2 * AJ104 ^ 2 * (1 - 0.4) * (M104 + P104) / (M104 * P104) * (M104 + P104 - 2) / (M104 + P104 - 4) * (1 + AK104 ^ 2 / (2 * (1 - 0.4) * (M104 + P104) / (M104 * P104))) - AK104 ^ 2)</f>
        <v/>
      </c>
      <c r="AO104" t="str">
        <f t="shared" si="5"/>
        <v/>
      </c>
      <c r="AP104" t="str">
        <f>IF(ISBLANK(N104), "", 2 * AJ104 ^ 2 * (1 - 0.6) * (M104 + P104) / (M104 * P104) * (M104 + P104 - 2) / (M104 + P104 - 4) * (1 + AK104 ^ 2 / (2 * (1 - 0.6) * (M104 + P104) / (M104 * P104))) - AK104 ^ 2)</f>
        <v/>
      </c>
      <c r="AQ104" t="str">
        <f>IF(ISBLANK(N104), "", 2 * AJ104 ^ 2 * (1 - 0.8) * (M104 + P104) / (M104 * P104) * (M104 + P104 - 2) / (M104 + P104 - 4) * (1 + AK104 ^ 2 / (2 * (1 - 0.8) * (M104 + P104) / (M104 * P104))) - AK104 ^ 2)</f>
        <v/>
      </c>
      <c r="AR104" t="str">
        <f t="shared" si="3"/>
        <v/>
      </c>
    </row>
    <row r="105" spans="1:52">
      <c r="A105" t="s">
        <v>45</v>
      </c>
      <c r="C105">
        <v>21</v>
      </c>
      <c r="D105" t="s">
        <v>22</v>
      </c>
      <c r="E105" t="s">
        <v>404</v>
      </c>
      <c r="F105" t="s">
        <v>405</v>
      </c>
      <c r="G105">
        <v>0.5</v>
      </c>
      <c r="H105" t="s">
        <v>427</v>
      </c>
      <c r="I105" t="s">
        <v>175</v>
      </c>
      <c r="J105" t="s">
        <v>160</v>
      </c>
      <c r="L105">
        <v>1</v>
      </c>
      <c r="M105" s="4">
        <v>118</v>
      </c>
      <c r="P105" s="4">
        <v>118</v>
      </c>
      <c r="S105">
        <v>94</v>
      </c>
      <c r="V105">
        <v>100</v>
      </c>
      <c r="Y105">
        <f>T105-N105</f>
        <v>0</v>
      </c>
      <c r="Z105">
        <f>IF(ISBLANK(M105), U105, SQRT(U105 ^ 2 / S105 + O105 ^ 2 / M105))</f>
        <v>0</v>
      </c>
      <c r="AA105">
        <f>W105 - Q105</f>
        <v>0</v>
      </c>
      <c r="AB105">
        <f>IF(ISBLANK(M105), X105, SQRT(X105 ^ 2 / V105 + R105 ^ 2 / P105))</f>
        <v>0</v>
      </c>
      <c r="AC105">
        <v>1.7256590000000001</v>
      </c>
      <c r="AD105">
        <v>9.4177589999999995E-3</v>
      </c>
      <c r="AE105">
        <v>3.13</v>
      </c>
      <c r="AF105">
        <v>0.17602040799999999</v>
      </c>
      <c r="AG105" s="3" t="b">
        <v>1</v>
      </c>
      <c r="AI105" s="18" t="str">
        <f>IF(ISBLANK(N105), "", SQRT(((M105 - 1) * O105 ^ 2 + (P105 - 1) * R105 ^ 2) / (M105 + P105 - 2)))</f>
        <v/>
      </c>
      <c r="AJ105" t="str">
        <f>IF(ISBLANK(N105), "", 1 - 3 / (4 * (M105 + P105 - 2) - 1))</f>
        <v/>
      </c>
      <c r="AK105" t="str">
        <f>IF(ISBLANK(N105), "", AJ105 * (Y105 - AA105) / AI105)</f>
        <v/>
      </c>
      <c r="AL105" t="str">
        <f t="shared" si="4"/>
        <v/>
      </c>
      <c r="AM105" t="str">
        <f>IF(ISBLANK(N105), "", 2 * AJ105 ^ 2 * (1 - 0.2) * (M105 + P105) / (M105 * P105) * (M105 + P105 - 2) / (M105 + P105 - 4) * (1 + AK105 ^ 2 / (2 * (1 - 0.2) * (M105 + P105) / (M105 * P105))) - AK105 ^ 2)</f>
        <v/>
      </c>
      <c r="AN105" t="str">
        <f>IF(ISBLANK(N105), "", 2 * AJ105 ^ 2 * (1 - 0.4) * (M105 + P105) / (M105 * P105) * (M105 + P105 - 2) / (M105 + P105 - 4) * (1 + AK105 ^ 2 / (2 * (1 - 0.4) * (M105 + P105) / (M105 * P105))) - AK105 ^ 2)</f>
        <v/>
      </c>
      <c r="AO105" t="str">
        <f t="shared" si="5"/>
        <v/>
      </c>
      <c r="AP105" t="str">
        <f>IF(ISBLANK(N105), "", 2 * AJ105 ^ 2 * (1 - 0.6) * (M105 + P105) / (M105 * P105) * (M105 + P105 - 2) / (M105 + P105 - 4) * (1 + AK105 ^ 2 / (2 * (1 - 0.6) * (M105 + P105) / (M105 * P105))) - AK105 ^ 2)</f>
        <v/>
      </c>
      <c r="AQ105" t="str">
        <f>IF(ISBLANK(N105), "", 2 * AJ105 ^ 2 * (1 - 0.8) * (M105 + P105) / (M105 * P105) * (M105 + P105 - 2) / (M105 + P105 - 4) * (1 + AK105 ^ 2 / (2 * (1 - 0.8) * (M105 + P105) / (M105 * P105))) - AK105 ^ 2)</f>
        <v/>
      </c>
      <c r="AR105" t="str">
        <f t="shared" si="3"/>
        <v/>
      </c>
    </row>
    <row r="106" spans="1:52">
      <c r="A106" t="s">
        <v>45</v>
      </c>
      <c r="C106">
        <v>21</v>
      </c>
      <c r="D106" t="s">
        <v>22</v>
      </c>
      <c r="E106" t="s">
        <v>404</v>
      </c>
      <c r="F106" t="s">
        <v>405</v>
      </c>
      <c r="G106">
        <v>0.5</v>
      </c>
      <c r="H106" t="s">
        <v>427</v>
      </c>
      <c r="I106" t="s">
        <v>175</v>
      </c>
      <c r="J106" t="s">
        <v>160</v>
      </c>
      <c r="L106">
        <v>3</v>
      </c>
      <c r="M106" s="4">
        <v>118</v>
      </c>
      <c r="P106" s="4">
        <v>118</v>
      </c>
      <c r="S106">
        <v>88</v>
      </c>
      <c r="V106">
        <v>98</v>
      </c>
      <c r="Y106">
        <f>T106-N106</f>
        <v>0</v>
      </c>
      <c r="Z106">
        <f>IF(ISBLANK(M106), U106, SQRT(U106 ^ 2 / S106 + O106 ^ 2 / M106))</f>
        <v>0</v>
      </c>
      <c r="AA106">
        <f>W106 - Q106</f>
        <v>0</v>
      </c>
      <c r="AB106">
        <f>IF(ISBLANK(M106), X106, SQRT(X106 ^ 2 / V106 + R106 ^ 2 / P106))</f>
        <v>0</v>
      </c>
      <c r="AC106">
        <v>0.41900999999999999</v>
      </c>
      <c r="AD106">
        <v>1.265987E-2</v>
      </c>
      <c r="AE106">
        <v>0.76</v>
      </c>
      <c r="AF106">
        <v>0.20408163300000001</v>
      </c>
      <c r="AG106" s="3" t="b">
        <v>1</v>
      </c>
      <c r="AI106" s="18" t="str">
        <f>IF(ISBLANK(N106), "", SQRT(((M106 - 1) * O106 ^ 2 + (P106 - 1) * R106 ^ 2) / (M106 + P106 - 2)))</f>
        <v/>
      </c>
      <c r="AJ106" t="str">
        <f>IF(ISBLANK(N106), "", 1 - 3 / (4 * (M106 + P106 - 2) - 1))</f>
        <v/>
      </c>
      <c r="AK106" t="str">
        <f>IF(ISBLANK(N106), "", AJ106 * (Y106 - AA106) / AI106)</f>
        <v/>
      </c>
      <c r="AL106" t="str">
        <f t="shared" si="4"/>
        <v/>
      </c>
      <c r="AM106" t="str">
        <f>IF(ISBLANK(N106), "", 2 * AJ106 ^ 2 * (1 - 0.2) * (M106 + P106) / (M106 * P106) * (M106 + P106 - 2) / (M106 + P106 - 4) * (1 + AK106 ^ 2 / (2 * (1 - 0.2) * (M106 + P106) / (M106 * P106))) - AK106 ^ 2)</f>
        <v/>
      </c>
      <c r="AN106" t="str">
        <f>IF(ISBLANK(N106), "", 2 * AJ106 ^ 2 * (1 - 0.4) * (M106 + P106) / (M106 * P106) * (M106 + P106 - 2) / (M106 + P106 - 4) * (1 + AK106 ^ 2 / (2 * (1 - 0.4) * (M106 + P106) / (M106 * P106))) - AK106 ^ 2)</f>
        <v/>
      </c>
      <c r="AO106" t="str">
        <f t="shared" si="5"/>
        <v/>
      </c>
      <c r="AP106" t="str">
        <f>IF(ISBLANK(N106), "", 2 * AJ106 ^ 2 * (1 - 0.6) * (M106 + P106) / (M106 * P106) * (M106 + P106 - 2) / (M106 + P106 - 4) * (1 + AK106 ^ 2 / (2 * (1 - 0.6) * (M106 + P106) / (M106 * P106))) - AK106 ^ 2)</f>
        <v/>
      </c>
      <c r="AQ106" t="str">
        <f>IF(ISBLANK(N106), "", 2 * AJ106 ^ 2 * (1 - 0.8) * (M106 + P106) / (M106 * P106) * (M106 + P106 - 2) / (M106 + P106 - 4) * (1 + AK106 ^ 2 / (2 * (1 - 0.8) * (M106 + P106) / (M106 * P106))) - AK106 ^ 2)</f>
        <v/>
      </c>
      <c r="AR106" t="str">
        <f t="shared" si="3"/>
        <v/>
      </c>
    </row>
    <row r="107" spans="1:52">
      <c r="A107" t="s">
        <v>202</v>
      </c>
      <c r="B107" t="s">
        <v>439</v>
      </c>
      <c r="C107">
        <v>22</v>
      </c>
      <c r="D107" t="s">
        <v>22</v>
      </c>
      <c r="E107" t="s">
        <v>355</v>
      </c>
      <c r="F107" t="s">
        <v>405</v>
      </c>
      <c r="G107">
        <v>1</v>
      </c>
      <c r="H107" t="s">
        <v>427</v>
      </c>
      <c r="I107" t="s">
        <v>160</v>
      </c>
      <c r="J107" t="s">
        <v>160</v>
      </c>
      <c r="L107">
        <v>1</v>
      </c>
      <c r="M107">
        <v>20</v>
      </c>
      <c r="N107">
        <v>58.75</v>
      </c>
      <c r="O107">
        <v>8.67</v>
      </c>
      <c r="P107">
        <v>25</v>
      </c>
      <c r="Q107">
        <v>58.04</v>
      </c>
      <c r="R107">
        <v>9.39</v>
      </c>
      <c r="S107">
        <v>20</v>
      </c>
      <c r="T107">
        <v>58.3</v>
      </c>
      <c r="U107" s="3">
        <v>7.31</v>
      </c>
      <c r="V107">
        <v>25</v>
      </c>
      <c r="W107">
        <v>57.6</v>
      </c>
      <c r="X107">
        <v>8.36</v>
      </c>
      <c r="Y107">
        <f>T107-N107</f>
        <v>-0.45000000000000284</v>
      </c>
      <c r="Z107">
        <f>IF(ISBLANK(M107), U107, SQRT(U107 ^ 2 / S107 + O107 ^ 2 / M107))</f>
        <v>2.5357937613299706</v>
      </c>
      <c r="AA107">
        <f>W107 - Q107</f>
        <v>-0.43999999999999773</v>
      </c>
      <c r="AB107">
        <f>IF(ISBLANK(M107), X107, SQRT(X107 ^ 2 / V107 + R107 ^ 2 / P107))</f>
        <v>2.5144518289281264</v>
      </c>
      <c r="AG107" t="b">
        <v>1</v>
      </c>
      <c r="AI107" s="18">
        <f>IF(ISBLANK(N107), "", SQRT(((M107 - 1) * O107 ^ 2 + (P107 - 1) * R107 ^ 2) / (M107 + P107 - 2)))</f>
        <v>9.0789041188901205</v>
      </c>
      <c r="AJ107">
        <f>IF(ISBLANK(N107), "", 1 - 3 / (4 * (M107 + P107 - 2) - 1))</f>
        <v>0.98245614035087714</v>
      </c>
      <c r="AK107">
        <f>IF(ISBLANK(N107), "", AJ107 * (Y107 - AA107) / AI107)</f>
        <v>-1.0821307588293853E-3</v>
      </c>
      <c r="AL107">
        <f t="shared" si="4"/>
        <v>0.18221472962998325</v>
      </c>
      <c r="AM107">
        <f>IF(ISBLANK(N107), "", 2 * AJ107 ^ 2 * (1 - 0.2) * (M107 + P107) / (M107 * P107) * (M107 + P107 - 2) / (M107 + P107 - 4) * (1 + AK107 ^ 2 / (2 * (1 - 0.2) * (M107 + P107) / (M107 * P107))) - AK107 ^ 2)</f>
        <v>0.14577178658559434</v>
      </c>
      <c r="AN107">
        <f>IF(ISBLANK(N107), "", 2 * AJ107 ^ 2 * (1 - 0.4) * (M107 + P107) / (M107 * P107) * (M107 + P107 - 2) / (M107 + P107 - 4) * (1 + AK107 ^ 2 / (2 * (1 - 0.4) * (M107 + P107) / (M107 * P107))) - AK107 ^ 2)</f>
        <v>0.10932884354120545</v>
      </c>
      <c r="AO107">
        <f t="shared" si="5"/>
        <v>9.1107372019011021E-2</v>
      </c>
      <c r="AP107">
        <f>IF(ISBLANK(N107), "", 2 * AJ107 ^ 2 * (1 - 0.6) * (M107 + P107) / (M107 * P107) * (M107 + P107 - 2) / (M107 + P107 - 4) * (1 + AK107 ^ 2 / (2 * (1 - 0.6) * (M107 + P107) / (M107 * P107))) - AK107 ^ 2)</f>
        <v>7.2885900496816577E-2</v>
      </c>
      <c r="AQ107">
        <f>IF(ISBLANK(N107), "", 2 * AJ107 ^ 2 * (1 - 0.8) * (M107 + P107) / (M107 * P107) * (M107 + P107 - 2) / (M107 + P107 - 4) * (1 + AK107 ^ 2 / (2 * (1 - 0.8) * (M107 + P107) / (M107 * P107))) - AK107 ^ 2)</f>
        <v>3.644295745242767E-2</v>
      </c>
      <c r="AR107">
        <f t="shared" si="3"/>
        <v>1.8221615602582338E-3</v>
      </c>
    </row>
    <row r="108" spans="1:52">
      <c r="A108" t="s">
        <v>202</v>
      </c>
      <c r="B108" t="s">
        <v>439</v>
      </c>
      <c r="C108">
        <v>22</v>
      </c>
      <c r="D108" t="s">
        <v>22</v>
      </c>
      <c r="E108" t="s">
        <v>355</v>
      </c>
      <c r="F108" t="s">
        <v>405</v>
      </c>
      <c r="G108">
        <v>1</v>
      </c>
      <c r="H108" t="s">
        <v>427</v>
      </c>
      <c r="I108" t="s">
        <v>160</v>
      </c>
      <c r="J108" t="s">
        <v>160</v>
      </c>
      <c r="L108">
        <v>2</v>
      </c>
      <c r="M108">
        <v>20</v>
      </c>
      <c r="N108">
        <v>58.75</v>
      </c>
      <c r="O108">
        <v>8.67</v>
      </c>
      <c r="P108">
        <v>25</v>
      </c>
      <c r="Q108">
        <v>58.04</v>
      </c>
      <c r="R108">
        <v>9.39</v>
      </c>
      <c r="S108">
        <v>20</v>
      </c>
      <c r="T108">
        <v>61.2</v>
      </c>
      <c r="U108" s="3">
        <v>7.85</v>
      </c>
      <c r="V108">
        <v>25</v>
      </c>
      <c r="W108">
        <v>58.4</v>
      </c>
      <c r="X108">
        <v>7.92</v>
      </c>
      <c r="Y108">
        <f>T108-N108</f>
        <v>2.4500000000000028</v>
      </c>
      <c r="Z108">
        <f>IF(ISBLANK(M108), U108, SQRT(U108 ^ 2 / S108 + O108 ^ 2 / M108))</f>
        <v>2.6152571575277257</v>
      </c>
      <c r="AA108">
        <f>W108 - Q108</f>
        <v>0.35999999999999943</v>
      </c>
      <c r="AB108">
        <f>IF(ISBLANK(M108), X108, SQRT(X108 ^ 2 / V108 + R108 ^ 2 / P108))</f>
        <v>2.4568150113510785</v>
      </c>
      <c r="AG108" t="b">
        <v>1</v>
      </c>
      <c r="AI108" s="18">
        <f>IF(ISBLANK(N108), "", SQRT(((M108 - 1) * O108 ^ 2 + (P108 - 1) * R108 ^ 2) / (M108 + P108 - 2)))</f>
        <v>9.0789041188901205</v>
      </c>
      <c r="AJ108">
        <f>IF(ISBLANK(N108), "", 1 - 3 / (4 * (M108 + P108 - 2) - 1))</f>
        <v>0.98245614035087714</v>
      </c>
      <c r="AK108">
        <f>IF(ISBLANK(N108), "", AJ108 * (Y108 - AA108) / AI108)</f>
        <v>0.2261653285952262</v>
      </c>
      <c r="AL108">
        <f t="shared" si="4"/>
        <v>0.18284407276424433</v>
      </c>
      <c r="AM108">
        <f>IF(ISBLANK(N108), "", 2 * AJ108 ^ 2 * (1 - 0.2) * (M108 + P108) / (M108 * P108) * (M108 + P108 - 2) / (M108 + P108 - 4) * (1 + AK108 ^ 2 / (2 * (1 - 0.2) * (M108 + P108) / (M108 * P108))) - AK108 ^ 2)</f>
        <v>0.14640112971985544</v>
      </c>
      <c r="AN108">
        <f>IF(ISBLANK(N108), "", 2 * AJ108 ^ 2 * (1 - 0.4) * (M108 + P108) / (M108 * P108) * (M108 + P108 - 2) / (M108 + P108 - 4) * (1 + AK108 ^ 2 / (2 * (1 - 0.4) * (M108 + P108) / (M108 * P108))) - AK108 ^ 2)</f>
        <v>0.1099581866754665</v>
      </c>
      <c r="AO108">
        <f t="shared" si="5"/>
        <v>9.1736715153272114E-2</v>
      </c>
      <c r="AP108">
        <f>IF(ISBLANK(N108), "", 2 * AJ108 ^ 2 * (1 - 0.6) * (M108 + P108) / (M108 * P108) * (M108 + P108 - 2) / (M108 + P108 - 4) * (1 + AK108 ^ 2 / (2 * (1 - 0.6) * (M108 + P108) / (M108 * P108))) - AK108 ^ 2)</f>
        <v>7.351524363107767E-2</v>
      </c>
      <c r="AQ108">
        <f>IF(ISBLANK(N108), "", 2 * AJ108 ^ 2 * (1 - 0.8) * (M108 + P108) / (M108 * P108) * (M108 + P108 - 2) / (M108 + P108 - 4) * (1 + AK108 ^ 2 / (2 * (1 - 0.8) * (M108 + P108) / (M108 * P108))) - AK108 ^ 2)</f>
        <v>3.7072300586688749E-2</v>
      </c>
      <c r="AR108">
        <f t="shared" si="3"/>
        <v>2.4515046945193034E-3</v>
      </c>
    </row>
    <row r="109" spans="1:52">
      <c r="A109" t="s">
        <v>92</v>
      </c>
      <c r="B109" s="5" t="s">
        <v>445</v>
      </c>
      <c r="C109">
        <v>2</v>
      </c>
      <c r="D109" t="s">
        <v>22</v>
      </c>
      <c r="E109" t="s">
        <v>355</v>
      </c>
      <c r="F109" t="s">
        <v>356</v>
      </c>
      <c r="G109">
        <v>0.8</v>
      </c>
      <c r="H109" t="s">
        <v>428</v>
      </c>
      <c r="I109" t="s">
        <v>459</v>
      </c>
      <c r="J109" t="s">
        <v>94</v>
      </c>
      <c r="K109" t="s">
        <v>460</v>
      </c>
      <c r="L109">
        <v>3</v>
      </c>
      <c r="M109">
        <v>134</v>
      </c>
      <c r="N109">
        <v>24.72</v>
      </c>
      <c r="O109">
        <v>8.02</v>
      </c>
      <c r="P109">
        <v>138</v>
      </c>
      <c r="Q109">
        <v>24.24</v>
      </c>
      <c r="R109">
        <v>7.18</v>
      </c>
      <c r="S109">
        <v>120</v>
      </c>
      <c r="T109">
        <v>23.97</v>
      </c>
      <c r="U109" s="3">
        <v>7.62</v>
      </c>
      <c r="V109">
        <v>135</v>
      </c>
      <c r="W109">
        <v>24.34</v>
      </c>
      <c r="X109">
        <v>7.29</v>
      </c>
      <c r="Y109">
        <f>T109-N109</f>
        <v>-0.75</v>
      </c>
      <c r="Z109">
        <f>IF(ISBLANK(M109), U109, SQRT(U109 ^ 2 / S109 + O109 ^ 2 / M109))</f>
        <v>0.98177033214221077</v>
      </c>
      <c r="AA109">
        <f>W109 - Q109</f>
        <v>0.10000000000000142</v>
      </c>
      <c r="AB109">
        <f>IF(ISBLANK(M109), X109, SQRT(X109 ^ 2 / V109 + R109 ^ 2 / P109))</f>
        <v>0.87591558722403673</v>
      </c>
      <c r="AG109" t="b">
        <v>1</v>
      </c>
      <c r="AI109" s="18">
        <f>IF(ISBLANK(N109), "", SQRT(((M109 - 1) * O109 ^ 2 + (P109 - 1) * R109 ^ 2) / (M109 + P109 - 2)))</f>
        <v>7.6053811358946515</v>
      </c>
      <c r="AJ109">
        <f>IF(ISBLANK(N109), "", 1 - 3 / (4 * (M109 + P109 - 2) - 1))</f>
        <v>0.99721964782205741</v>
      </c>
      <c r="AK109">
        <f>IF(ISBLANK(N109), "", AJ109 * (Y109 - AA109) / AI109)</f>
        <v>-0.1114522317163319</v>
      </c>
      <c r="AL109">
        <f t="shared" si="4"/>
        <v>2.9496294766878241E-2</v>
      </c>
      <c r="AM109">
        <f>IF(ISBLANK(N109), "", 2 * AJ109 ^ 2 * (1 - 0.2) * (M109 + P109) / (M109 * P109) * (M109 + P109 - 2) / (M109 + P109 - 4) * (1 + AK109 ^ 2 / (2 * (1 - 0.2) * (M109 + P109) / (M109 * P109))) - AK109 ^ 2)</f>
        <v>2.3601677200135979E-2</v>
      </c>
      <c r="AN109">
        <f>IF(ISBLANK(N109), "", 2 * AJ109 ^ 2 * (1 - 0.4) * (M109 + P109) / (M109 * P109) * (M109 + P109 - 2) / (M109 + P109 - 4) * (1 + AK109 ^ 2 / (2 * (1 - 0.4) * (M109 + P109) / (M109 * P109))) - AK109 ^ 2)</f>
        <v>1.7707059633393731E-2</v>
      </c>
      <c r="AO109">
        <f t="shared" si="5"/>
        <v>1.4759750850022613E-2</v>
      </c>
      <c r="AP109">
        <f>IF(ISBLANK(N109), "", 2 * AJ109 ^ 2 * (1 - 0.6) * (M109 + P109) / (M109 * P109) * (M109 + P109 - 2) / (M109 + P109 - 4) * (1 + AK109 ^ 2 / (2 * (1 - 0.6) * (M109 + P109) / (M109 * P109))) - AK109 ^ 2)</f>
        <v>1.1812442066651482E-2</v>
      </c>
      <c r="AQ109">
        <f>IF(ISBLANK(N109), "", 2 * AJ109 ^ 2 * (1 - 0.8) * (M109 + P109) / (M109 * P109) * (M109 + P109 - 2) / (M109 + P109 - 4) * (1 + AK109 ^ 2 / (2 * (1 - 0.8) * (M109 + P109) / (M109 * P109))) - AK109 ^ 2)</f>
        <v>5.9178244999092307E-3</v>
      </c>
      <c r="AR109">
        <f t="shared" si="3"/>
        <v>3.179378115040956E-4</v>
      </c>
    </row>
    <row r="110" spans="1:52">
      <c r="A110" t="s">
        <v>92</v>
      </c>
      <c r="B110" s="5" t="s">
        <v>445</v>
      </c>
      <c r="C110">
        <v>2</v>
      </c>
      <c r="D110" t="s">
        <v>22</v>
      </c>
      <c r="E110" t="s">
        <v>355</v>
      </c>
      <c r="F110" t="s">
        <v>356</v>
      </c>
      <c r="G110">
        <v>0.8</v>
      </c>
      <c r="H110" t="s">
        <v>428</v>
      </c>
      <c r="I110" t="s">
        <v>459</v>
      </c>
      <c r="J110" t="s">
        <v>94</v>
      </c>
      <c r="K110" t="s">
        <v>460</v>
      </c>
      <c r="L110">
        <v>6</v>
      </c>
      <c r="M110">
        <v>134</v>
      </c>
      <c r="N110">
        <v>24.72</v>
      </c>
      <c r="O110">
        <v>8.02</v>
      </c>
      <c r="P110">
        <v>138</v>
      </c>
      <c r="Q110">
        <v>24.24</v>
      </c>
      <c r="R110">
        <v>7.18</v>
      </c>
      <c r="S110">
        <v>129</v>
      </c>
      <c r="T110">
        <v>23.37</v>
      </c>
      <c r="U110" s="3">
        <v>7.45</v>
      </c>
      <c r="V110">
        <v>134</v>
      </c>
      <c r="W110">
        <v>23.46</v>
      </c>
      <c r="X110">
        <v>7.66</v>
      </c>
      <c r="Y110">
        <f>T110-N110</f>
        <v>-1.3499999999999979</v>
      </c>
      <c r="Z110">
        <f>IF(ISBLANK(M110), U110, SQRT(U110 ^ 2 / S110 + O110 ^ 2 / M110))</f>
        <v>0.95407280804932437</v>
      </c>
      <c r="AA110">
        <f>W110 - Q110</f>
        <v>-0.77999999999999758</v>
      </c>
      <c r="AB110">
        <f>IF(ISBLANK(M110), X110, SQRT(X110 ^ 2 / V110 + R110 ^ 2 / P110))</f>
        <v>0.90080282408656309</v>
      </c>
      <c r="AG110" t="b">
        <v>1</v>
      </c>
      <c r="AI110" s="18">
        <f>IF(ISBLANK(N110), "", SQRT(((M110 - 1) * O110 ^ 2 + (P110 - 1) * R110 ^ 2) / (M110 + P110 - 2)))</f>
        <v>7.6053811358946515</v>
      </c>
      <c r="AJ110">
        <f>IF(ISBLANK(N110), "", 1 - 3 / (4 * (M110 + P110 - 2) - 1))</f>
        <v>0.99721964782205741</v>
      </c>
      <c r="AK110">
        <f>IF(ISBLANK(N110), "", AJ110 * (Y110 - AA110) / AI110)</f>
        <v>-7.4738555386246006E-2</v>
      </c>
      <c r="AL110">
        <f t="shared" si="4"/>
        <v>2.9483523726563786E-2</v>
      </c>
      <c r="AM110">
        <f>IF(ISBLANK(N110), "", 2 * AJ110 ^ 2 * (1 - 0.2) * (M110 + P110) / (M110 * P110) * (M110 + P110 - 2) / (M110 + P110 - 4) * (1 + AK110 ^ 2 / (2 * (1 - 0.2) * (M110 + P110) / (M110 * P110))) - AK110 ^ 2)</f>
        <v>2.3588906159821531E-2</v>
      </c>
      <c r="AN110">
        <f>IF(ISBLANK(N110), "", 2 * AJ110 ^ 2 * (1 - 0.4) * (M110 + P110) / (M110 * P110) * (M110 + P110 - 2) / (M110 + P110 - 4) * (1 + AK110 ^ 2 / (2 * (1 - 0.4) * (M110 + P110) / (M110 * P110))) - AK110 ^ 2)</f>
        <v>1.7694288593079279E-2</v>
      </c>
      <c r="AO110">
        <f t="shared" si="5"/>
        <v>1.4746979809708155E-2</v>
      </c>
      <c r="AP110">
        <f>IF(ISBLANK(N110), "", 2 * AJ110 ^ 2 * (1 - 0.6) * (M110 + P110) / (M110 * P110) * (M110 + P110 - 2) / (M110 + P110 - 4) * (1 + AK110 ^ 2 / (2 * (1 - 0.6) * (M110 + P110) / (M110 * P110))) - AK110 ^ 2)</f>
        <v>1.1799671026337031E-2</v>
      </c>
      <c r="AQ110">
        <f>IF(ISBLANK(N110), "", 2 * AJ110 ^ 2 * (1 - 0.8) * (M110 + P110) / (M110 * P110) * (M110 + P110 - 2) / (M110 + P110 - 4) * (1 + AK110 ^ 2 / (2 * (1 - 0.8) * (M110 + P110) / (M110 * P110))) - AK110 ^ 2)</f>
        <v>5.9050534595947784E-3</v>
      </c>
      <c r="AR110">
        <f t="shared" si="3"/>
        <v>3.0516677118964334E-4</v>
      </c>
    </row>
    <row r="111" spans="1:52">
      <c r="A111" t="s">
        <v>92</v>
      </c>
      <c r="B111" s="5" t="s">
        <v>445</v>
      </c>
      <c r="C111">
        <v>2</v>
      </c>
      <c r="D111" t="s">
        <v>22</v>
      </c>
      <c r="E111" t="s">
        <v>355</v>
      </c>
      <c r="F111" t="s">
        <v>356</v>
      </c>
      <c r="G111">
        <v>0.8</v>
      </c>
      <c r="H111" t="s">
        <v>428</v>
      </c>
      <c r="I111" t="s">
        <v>459</v>
      </c>
      <c r="J111" t="s">
        <v>94</v>
      </c>
      <c r="K111" t="s">
        <v>460</v>
      </c>
      <c r="L111">
        <v>12</v>
      </c>
      <c r="M111">
        <v>134</v>
      </c>
      <c r="N111">
        <v>24.72</v>
      </c>
      <c r="O111">
        <v>8.02</v>
      </c>
      <c r="P111">
        <v>138</v>
      </c>
      <c r="Q111">
        <v>24.24</v>
      </c>
      <c r="R111">
        <v>7.18</v>
      </c>
      <c r="S111">
        <v>124</v>
      </c>
      <c r="T111">
        <v>23.11</v>
      </c>
      <c r="U111" s="3">
        <v>7.18</v>
      </c>
      <c r="V111">
        <v>132</v>
      </c>
      <c r="W111">
        <v>23.18</v>
      </c>
      <c r="X111">
        <v>7.6</v>
      </c>
      <c r="Y111">
        <f>T111-N111</f>
        <v>-1.6099999999999994</v>
      </c>
      <c r="Z111">
        <f>IF(ISBLANK(M111), U111, SQRT(U111 ^ 2 / S111 + O111 ^ 2 / M111))</f>
        <v>0.94643972146405042</v>
      </c>
      <c r="AA111">
        <f>W111 - Q111</f>
        <v>-1.0599999999999987</v>
      </c>
      <c r="AB111">
        <f>IF(ISBLANK(M111), X111, SQRT(X111 ^ 2 / V111 + R111 ^ 2 / P111))</f>
        <v>0.90063526108951919</v>
      </c>
      <c r="AG111" t="b">
        <v>1</v>
      </c>
      <c r="AI111" s="18">
        <f>IF(ISBLANK(N111), "", SQRT(((M111 - 1) * O111 ^ 2 + (P111 - 1) * R111 ^ 2) / (M111 + P111 - 2)))</f>
        <v>7.6053811358946515</v>
      </c>
      <c r="AJ111">
        <f>IF(ISBLANK(N111), "", 1 - 3 / (4 * (M111 + P111 - 2) - 1))</f>
        <v>0.99721964782205741</v>
      </c>
      <c r="AK111">
        <f>IF(ISBLANK(N111), "", AJ111 * (Y111 - AA111) / AI111)</f>
        <v>-7.2116149934097082E-2</v>
      </c>
      <c r="AL111">
        <f t="shared" si="4"/>
        <v>2.94828042313348E-2</v>
      </c>
      <c r="AM111">
        <f>IF(ISBLANK(N111), "", 2 * AJ111 ^ 2 * (1 - 0.2) * (M111 + P111) / (M111 * P111) * (M111 + P111 - 2) / (M111 + P111 - 4) * (1 + AK111 ^ 2 / (2 * (1 - 0.2) * (M111 + P111) / (M111 * P111))) - AK111 ^ 2)</f>
        <v>2.3588186664592541E-2</v>
      </c>
      <c r="AN111">
        <f>IF(ISBLANK(N111), "", 2 * AJ111 ^ 2 * (1 - 0.4) * (M111 + P111) / (M111 * P111) * (M111 + P111 - 2) / (M111 + P111 - 4) * (1 + AK111 ^ 2 / (2 * (1 - 0.4) * (M111 + P111) / (M111 * P111))) - AK111 ^ 2)</f>
        <v>1.7693569097850293E-2</v>
      </c>
      <c r="AO111">
        <f t="shared" si="5"/>
        <v>1.4746260314479172E-2</v>
      </c>
      <c r="AP111">
        <f>IF(ISBLANK(N111), "", 2 * AJ111 ^ 2 * (1 - 0.6) * (M111 + P111) / (M111 * P111) * (M111 + P111 - 2) / (M111 + P111 - 4) * (1 + AK111 ^ 2 / (2 * (1 - 0.6) * (M111 + P111) / (M111 * P111))) - AK111 ^ 2)</f>
        <v>1.1798951531108045E-2</v>
      </c>
      <c r="AQ111">
        <f>IF(ISBLANK(N111), "", 2 * AJ111 ^ 2 * (1 - 0.8) * (M111 + P111) / (M111 * P111) * (M111 + P111 - 2) / (M111 + P111 - 4) * (1 + AK111 ^ 2 / (2 * (1 - 0.8) * (M111 + P111) / (M111 * P111))) - AK111 ^ 2)</f>
        <v>5.9043339643657941E-3</v>
      </c>
      <c r="AR111">
        <f t="shared" si="3"/>
        <v>3.0444727596065906E-4</v>
      </c>
    </row>
    <row r="112" spans="1:52">
      <c r="A112" t="s">
        <v>92</v>
      </c>
      <c r="B112" s="5" t="s">
        <v>445</v>
      </c>
      <c r="C112">
        <v>2</v>
      </c>
      <c r="D112" t="s">
        <v>22</v>
      </c>
      <c r="E112" t="s">
        <v>355</v>
      </c>
      <c r="F112" t="s">
        <v>356</v>
      </c>
      <c r="G112">
        <v>0.8</v>
      </c>
      <c r="H112" t="s">
        <v>428</v>
      </c>
      <c r="I112" t="s">
        <v>461</v>
      </c>
      <c r="J112" t="s">
        <v>94</v>
      </c>
      <c r="K112" t="s">
        <v>462</v>
      </c>
      <c r="L112">
        <v>3</v>
      </c>
      <c r="M112">
        <v>134</v>
      </c>
      <c r="N112">
        <v>20.28</v>
      </c>
      <c r="O112">
        <v>6.38</v>
      </c>
      <c r="P112">
        <v>138</v>
      </c>
      <c r="Q112">
        <v>19.760000000000002</v>
      </c>
      <c r="R112">
        <v>6.03</v>
      </c>
      <c r="S112">
        <v>120</v>
      </c>
      <c r="T112">
        <v>19.62</v>
      </c>
      <c r="U112" s="3">
        <v>6.5</v>
      </c>
      <c r="V112">
        <v>135</v>
      </c>
      <c r="W112">
        <v>20.02</v>
      </c>
      <c r="X112">
        <v>5.79</v>
      </c>
      <c r="Y112">
        <f>T112-N112</f>
        <v>-0.66000000000000014</v>
      </c>
      <c r="Z112">
        <f>IF(ISBLANK(M112), U112, SQRT(U112 ^ 2 / S112 + O112 ^ 2 / M112))</f>
        <v>0.80984412848264264</v>
      </c>
      <c r="AA112">
        <f>W112 - Q112</f>
        <v>0.25999999999999801</v>
      </c>
      <c r="AB112">
        <f>IF(ISBLANK(M112), X112, SQRT(X112 ^ 2 / V112 + R112 ^ 2 / P112))</f>
        <v>0.7154099868434618</v>
      </c>
      <c r="AG112" t="b">
        <v>1</v>
      </c>
      <c r="AI112" s="18">
        <f>IF(ISBLANK(N112), "", SQRT(((M112 - 1) * O112 ^ 2 + (P112 - 1) * R112 ^ 2) / (M112 + P112 - 2)))</f>
        <v>6.2048751740809358</v>
      </c>
      <c r="AJ112">
        <f>IF(ISBLANK(N112), "", 1 - 3 / (4 * (M112 + P112 - 2) - 1))</f>
        <v>0.99721964782205741</v>
      </c>
      <c r="AK112">
        <f>IF(ISBLANK(N112), "", AJ112 * (Y112 - AA112) / AI112)</f>
        <v>-0.14785826471234084</v>
      </c>
      <c r="AL112">
        <f t="shared" si="4"/>
        <v>2.9513932130477254E-2</v>
      </c>
      <c r="AM112">
        <f>IF(ISBLANK(N112), "", 2 * AJ112 ^ 2 * (1 - 0.2) * (M112 + P112) / (M112 * P112) * (M112 + P112 - 2) / (M112 + P112 - 4) * (1 + AK112 ^ 2 / (2 * (1 - 0.2) * (M112 + P112) / (M112 * P112))) - AK112 ^ 2)</f>
        <v>2.3619314563734985E-2</v>
      </c>
      <c r="AN112">
        <f>IF(ISBLANK(N112), "", 2 * AJ112 ^ 2 * (1 - 0.4) * (M112 + P112) / (M112 * P112) * (M112 + P112 - 2) / (M112 + P112 - 4) * (1 + AK112 ^ 2 / (2 * (1 - 0.4) * (M112 + P112) / (M112 * P112))) - AK112 ^ 2)</f>
        <v>1.7724696996992736E-2</v>
      </c>
      <c r="AO112">
        <f t="shared" si="5"/>
        <v>1.477738821362163E-2</v>
      </c>
      <c r="AP112">
        <f>IF(ISBLANK(N112), "", 2 * AJ112 ^ 2 * (1 - 0.6) * (M112 + P112) / (M112 * P112) * (M112 + P112 - 2) / (M112 + P112 - 4) * (1 + AK112 ^ 2 / (2 * (1 - 0.6) * (M112 + P112) / (M112 * P112))) - AK112 ^ 2)</f>
        <v>1.1830079430250488E-2</v>
      </c>
      <c r="AQ112">
        <f>IF(ISBLANK(N112), "", 2 * AJ112 ^ 2 * (1 - 0.8) * (M112 + P112) / (M112 * P112) * (M112 + P112 - 2) / (M112 + P112 - 4) * (1 + AK112 ^ 2 / (2 * (1 - 0.8) * (M112 + P112) / (M112 * P112))) - AK112 ^ 2)</f>
        <v>5.9354618635082401E-3</v>
      </c>
      <c r="AR112">
        <f t="shared" si="3"/>
        <v>3.3557517510310678E-4</v>
      </c>
    </row>
    <row r="113" spans="1:52">
      <c r="A113" t="s">
        <v>92</v>
      </c>
      <c r="B113" s="5" t="s">
        <v>445</v>
      </c>
      <c r="C113">
        <v>2</v>
      </c>
      <c r="D113" t="s">
        <v>22</v>
      </c>
      <c r="E113" t="s">
        <v>355</v>
      </c>
      <c r="F113" t="s">
        <v>356</v>
      </c>
      <c r="G113">
        <v>0.8</v>
      </c>
      <c r="H113" t="s">
        <v>428</v>
      </c>
      <c r="I113" t="s">
        <v>461</v>
      </c>
      <c r="J113" t="s">
        <v>94</v>
      </c>
      <c r="K113" t="s">
        <v>462</v>
      </c>
      <c r="L113">
        <v>6</v>
      </c>
      <c r="M113">
        <v>134</v>
      </c>
      <c r="N113">
        <v>20.28</v>
      </c>
      <c r="O113">
        <v>6.38</v>
      </c>
      <c r="P113">
        <v>138</v>
      </c>
      <c r="Q113">
        <v>19.760000000000002</v>
      </c>
      <c r="R113">
        <v>6.03</v>
      </c>
      <c r="S113">
        <v>129</v>
      </c>
      <c r="T113">
        <v>19.62</v>
      </c>
      <c r="U113" s="3">
        <v>6.53</v>
      </c>
      <c r="V113">
        <v>134</v>
      </c>
      <c r="W113">
        <v>19.7</v>
      </c>
      <c r="X113">
        <v>6.87</v>
      </c>
      <c r="Y113">
        <f>T113-N113</f>
        <v>-0.66000000000000014</v>
      </c>
      <c r="Z113">
        <f>IF(ISBLANK(M113), U113, SQRT(U113 ^ 2 / S113 + O113 ^ 2 / M113))</f>
        <v>0.79643819063853183</v>
      </c>
      <c r="AA113">
        <f>W113 - Q113</f>
        <v>-6.0000000000002274E-2</v>
      </c>
      <c r="AB113">
        <f>IF(ISBLANK(M113), X113, SQRT(X113 ^ 2 / V113 + R113 ^ 2 / P113))</f>
        <v>0.78466582329708146</v>
      </c>
      <c r="AG113" t="b">
        <v>1</v>
      </c>
      <c r="AI113" s="18">
        <f>IF(ISBLANK(N113), "", SQRT(((M113 - 1) * O113 ^ 2 + (P113 - 1) * R113 ^ 2) / (M113 + P113 - 2)))</f>
        <v>6.2048751740809358</v>
      </c>
      <c r="AJ113">
        <f>IF(ISBLANK(N113), "", 1 - 3 / (4 * (M113 + P113 - 2) - 1))</f>
        <v>0.99721964782205741</v>
      </c>
      <c r="AK113">
        <f>IF(ISBLANK(N113), "", AJ113 * (Y113 - AA113) / AI113)</f>
        <v>-9.6429303073265624E-2</v>
      </c>
      <c r="AL113">
        <f t="shared" si="4"/>
        <v>2.9490460171655207E-2</v>
      </c>
      <c r="AM113">
        <f>IF(ISBLANK(N113), "", 2 * AJ113 ^ 2 * (1 - 0.2) * (M113 + P113) / (M113 * P113) * (M113 + P113 - 2) / (M113 + P113 - 4) * (1 + AK113 ^ 2 / (2 * (1 - 0.2) * (M113 + P113) / (M113 * P113))) - AK113 ^ 2)</f>
        <v>2.3595842604912945E-2</v>
      </c>
      <c r="AN113">
        <f>IF(ISBLANK(N113), "", 2 * AJ113 ^ 2 * (1 - 0.4) * (M113 + P113) / (M113 * P113) * (M113 + P113 - 2) / (M113 + P113 - 4) * (1 + AK113 ^ 2 / (2 * (1 - 0.4) * (M113 + P113) / (M113 * P113))) - AK113 ^ 2)</f>
        <v>1.7701225038170697E-2</v>
      </c>
      <c r="AO113">
        <f t="shared" si="5"/>
        <v>1.4753916254799576E-2</v>
      </c>
      <c r="AP113">
        <f>IF(ISBLANK(N113), "", 2 * AJ113 ^ 2 * (1 - 0.6) * (M113 + P113) / (M113 * P113) * (M113 + P113 - 2) / (M113 + P113 - 4) * (1 + AK113 ^ 2 / (2 * (1 - 0.6) * (M113 + P113) / (M113 * P113))) - AK113 ^ 2)</f>
        <v>1.1806607471428449E-2</v>
      </c>
      <c r="AQ113">
        <f>IF(ISBLANK(N113), "", 2 * AJ113 ^ 2 * (1 - 0.8) * (M113 + P113) / (M113 * P113) * (M113 + P113 - 2) / (M113 + P113 - 4) * (1 + AK113 ^ 2 / (2 * (1 - 0.8) * (M113 + P113) / (M113 * P113))) - AK113 ^ 2)</f>
        <v>5.9119899046861917E-3</v>
      </c>
      <c r="AR113">
        <f t="shared" si="3"/>
        <v>3.1210321628106184E-4</v>
      </c>
    </row>
    <row r="114" spans="1:52">
      <c r="A114" t="s">
        <v>92</v>
      </c>
      <c r="B114" s="5" t="s">
        <v>445</v>
      </c>
      <c r="C114">
        <v>2</v>
      </c>
      <c r="D114" t="s">
        <v>22</v>
      </c>
      <c r="E114" t="s">
        <v>355</v>
      </c>
      <c r="F114" t="s">
        <v>356</v>
      </c>
      <c r="G114">
        <v>0.8</v>
      </c>
      <c r="H114" t="s">
        <v>428</v>
      </c>
      <c r="I114" t="s">
        <v>461</v>
      </c>
      <c r="J114" t="s">
        <v>94</v>
      </c>
      <c r="K114" t="s">
        <v>462</v>
      </c>
      <c r="L114">
        <v>12</v>
      </c>
      <c r="M114">
        <v>134</v>
      </c>
      <c r="N114">
        <v>20.28</v>
      </c>
      <c r="O114">
        <v>6.38</v>
      </c>
      <c r="P114">
        <v>138</v>
      </c>
      <c r="Q114">
        <v>19.760000000000002</v>
      </c>
      <c r="R114">
        <v>6.03</v>
      </c>
      <c r="S114">
        <v>124</v>
      </c>
      <c r="T114">
        <v>19.52</v>
      </c>
      <c r="U114" s="3">
        <v>6.03</v>
      </c>
      <c r="V114">
        <v>132</v>
      </c>
      <c r="W114">
        <v>19.62</v>
      </c>
      <c r="X114">
        <v>6.07</v>
      </c>
      <c r="Y114">
        <f>T114-N114</f>
        <v>-0.76000000000000156</v>
      </c>
      <c r="Z114">
        <f>IF(ISBLANK(M114), U114, SQRT(U114 ^ 2 / S114 + O114 ^ 2 / M114))</f>
        <v>0.77265596718112939</v>
      </c>
      <c r="AA114">
        <f>W114 - Q114</f>
        <v>-0.14000000000000057</v>
      </c>
      <c r="AB114">
        <f>IF(ISBLANK(M114), X114, SQRT(X114 ^ 2 / V114 + R114 ^ 2 / P114))</f>
        <v>0.73662257154646438</v>
      </c>
      <c r="AG114" t="b">
        <v>1</v>
      </c>
      <c r="AI114" s="18">
        <f>IF(ISBLANK(N114), "", SQRT(((M114 - 1) * O114 ^ 2 + (P114 - 1) * R114 ^ 2) / (M114 + P114 - 2)))</f>
        <v>6.2048751740809358</v>
      </c>
      <c r="AJ114">
        <f>IF(ISBLANK(N114), "", 1 - 3 / (4 * (M114 + P114 - 2) - 1))</f>
        <v>0.99721964782205741</v>
      </c>
      <c r="AK114">
        <f>IF(ISBLANK(N114), "", AJ114 * (Y114 - AA114) / AI114)</f>
        <v>-9.9643613175708315E-2</v>
      </c>
      <c r="AL114">
        <f t="shared" si="4"/>
        <v>2.9491637630115846E-2</v>
      </c>
      <c r="AM114">
        <f>IF(ISBLANK(N114), "", 2 * AJ114 ^ 2 * (1 - 0.2) * (M114 + P114) / (M114 * P114) * (M114 + P114 - 2) / (M114 + P114 - 4) * (1 + AK114 ^ 2 / (2 * (1 - 0.2) * (M114 + P114) / (M114 * P114))) - AK114 ^ 2)</f>
        <v>2.3597020063373591E-2</v>
      </c>
      <c r="AN114">
        <f>IF(ISBLANK(N114), "", 2 * AJ114 ^ 2 * (1 - 0.4) * (M114 + P114) / (M114 * P114) * (M114 + P114 - 2) / (M114 + P114 - 4) * (1 + AK114 ^ 2 / (2 * (1 - 0.4) * (M114 + P114) / (M114 * P114))) - AK114 ^ 2)</f>
        <v>1.7702402496631343E-2</v>
      </c>
      <c r="AO114">
        <f t="shared" si="5"/>
        <v>1.4755093713260219E-2</v>
      </c>
      <c r="AP114">
        <f>IF(ISBLANK(N114), "", 2 * AJ114 ^ 2 * (1 - 0.6) * (M114 + P114) / (M114 * P114) * (M114 + P114 - 2) / (M114 + P114 - 4) * (1 + AK114 ^ 2 / (2 * (1 - 0.6) * (M114 + P114) / (M114 * P114))) - AK114 ^ 2)</f>
        <v>1.1807784929889091E-2</v>
      </c>
      <c r="AQ114">
        <f>IF(ISBLANK(N114), "", 2 * AJ114 ^ 2 * (1 - 0.8) * (M114 + P114) / (M114 * P114) * (M114 + P114 - 2) / (M114 + P114 - 4) * (1 + AK114 ^ 2 / (2 * (1 - 0.8) * (M114 + P114) / (M114 * P114))) - AK114 ^ 2)</f>
        <v>5.9131673631468394E-3</v>
      </c>
      <c r="AR114">
        <f t="shared" si="3"/>
        <v>3.132806747417078E-4</v>
      </c>
      <c r="AS114" s="2"/>
      <c r="AT114" s="2"/>
      <c r="AX114"/>
      <c r="AZ114" s="2"/>
    </row>
    <row r="115" spans="1:52">
      <c r="A115" t="s">
        <v>92</v>
      </c>
      <c r="B115" s="5" t="s">
        <v>445</v>
      </c>
      <c r="C115">
        <v>2</v>
      </c>
      <c r="D115" t="s">
        <v>22</v>
      </c>
      <c r="E115" t="s">
        <v>355</v>
      </c>
      <c r="F115" t="s">
        <v>356</v>
      </c>
      <c r="G115">
        <v>0.8</v>
      </c>
      <c r="H115" t="s">
        <v>428</v>
      </c>
      <c r="I115" t="s">
        <v>463</v>
      </c>
      <c r="J115" t="s">
        <v>94</v>
      </c>
      <c r="K115" t="s">
        <v>464</v>
      </c>
      <c r="L115">
        <v>3</v>
      </c>
      <c r="M115">
        <v>134</v>
      </c>
      <c r="N115">
        <v>26.06</v>
      </c>
      <c r="O115">
        <v>9.58</v>
      </c>
      <c r="P115">
        <v>138</v>
      </c>
      <c r="Q115">
        <v>25.53</v>
      </c>
      <c r="R115">
        <v>7.86</v>
      </c>
      <c r="S115">
        <v>120</v>
      </c>
      <c r="T115">
        <v>25.9</v>
      </c>
      <c r="U115" s="3">
        <v>9.26</v>
      </c>
      <c r="V115">
        <v>135</v>
      </c>
      <c r="W115">
        <v>25.25</v>
      </c>
      <c r="X115">
        <v>8.17</v>
      </c>
      <c r="Y115">
        <f>T115-N115</f>
        <v>-0.16000000000000014</v>
      </c>
      <c r="Z115">
        <f>IF(ISBLANK(M115), U115, SQRT(U115 ^ 2 / S115 + O115 ^ 2 / M115))</f>
        <v>1.1829885209908082</v>
      </c>
      <c r="AA115">
        <f>W115 - Q115</f>
        <v>-0.28000000000000114</v>
      </c>
      <c r="AB115">
        <f>IF(ISBLANK(M115), X115, SQRT(X115 ^ 2 / V115 + R115 ^ 2 / P115))</f>
        <v>0.97062585848815175</v>
      </c>
      <c r="AG115" t="b">
        <v>1</v>
      </c>
      <c r="AI115" s="18">
        <f>IF(ISBLANK(N115), "", SQRT(((M115 - 1) * O115 ^ 2 + (P115 - 1) * R115 ^ 2) / (M115 + P115 - 2)))</f>
        <v>8.749617219140589</v>
      </c>
      <c r="AJ115">
        <f>IF(ISBLANK(N115), "", 1 - 3 / (4 * (M115 + P115 - 2) - 1))</f>
        <v>0.99721964782205741</v>
      </c>
      <c r="AK115">
        <f>IF(ISBLANK(N115), "", AJ115 * (Y115 - AA115) / AI115)</f>
        <v>1.3676753478639815E-2</v>
      </c>
      <c r="AL115">
        <f t="shared" si="4"/>
        <v>2.9473437300774938E-2</v>
      </c>
      <c r="AM115">
        <f>IF(ISBLANK(N115), "", 2 * AJ115 ^ 2 * (1 - 0.2) * (M115 + P115) / (M115 * P115) * (M115 + P115 - 2) / (M115 + P115 - 4) * (1 + AK115 ^ 2 / (2 * (1 - 0.2) * (M115 + P115) / (M115 * P115))) - AK115 ^ 2)</f>
        <v>2.3578819734032679E-2</v>
      </c>
      <c r="AN115">
        <f>IF(ISBLANK(N115), "", 2 * AJ115 ^ 2 * (1 - 0.4) * (M115 + P115) / (M115 * P115) * (M115 + P115 - 2) / (M115 + P115 - 4) * (1 + AK115 ^ 2 / (2 * (1 - 0.4) * (M115 + P115) / (M115 * P115))) - AK115 ^ 2)</f>
        <v>1.7684202167290428E-2</v>
      </c>
      <c r="AO115">
        <f t="shared" si="5"/>
        <v>1.4736893383919309E-2</v>
      </c>
      <c r="AP115">
        <f>IF(ISBLANK(N115), "", 2 * AJ115 ^ 2 * (1 - 0.6) * (M115 + P115) / (M115 * P115) * (M115 + P115 - 2) / (M115 + P115 - 4) * (1 + AK115 ^ 2 / (2 * (1 - 0.6) * (M115 + P115) / (M115 * P115))) - AK115 ^ 2)</f>
        <v>1.1789584600548181E-2</v>
      </c>
      <c r="AQ115">
        <f>IF(ISBLANK(N115), "", 2 * AJ115 ^ 2 * (1 - 0.8) * (M115 + P115) / (M115 * P115) * (M115 + P115 - 2) / (M115 + P115 - 4) * (1 + AK115 ^ 2 / (2 * (1 - 0.8) * (M115 + P115) / (M115 * P115))) - AK115 ^ 2)</f>
        <v>5.8949670338059295E-3</v>
      </c>
      <c r="AR115">
        <f t="shared" si="3"/>
        <v>2.9508034540079431E-4</v>
      </c>
      <c r="AS115" s="2"/>
      <c r="AT115" s="2"/>
      <c r="AX115"/>
      <c r="AZ115" s="2"/>
    </row>
    <row r="116" spans="1:52">
      <c r="A116" t="s">
        <v>92</v>
      </c>
      <c r="B116" s="5" t="s">
        <v>445</v>
      </c>
      <c r="C116">
        <v>2</v>
      </c>
      <c r="D116" t="s">
        <v>22</v>
      </c>
      <c r="E116" t="s">
        <v>355</v>
      </c>
      <c r="F116" t="s">
        <v>356</v>
      </c>
      <c r="G116">
        <v>0.8</v>
      </c>
      <c r="H116" t="s">
        <v>428</v>
      </c>
      <c r="I116" t="s">
        <v>463</v>
      </c>
      <c r="J116" t="s">
        <v>94</v>
      </c>
      <c r="K116" t="s">
        <v>464</v>
      </c>
      <c r="L116">
        <v>6</v>
      </c>
      <c r="M116">
        <v>134</v>
      </c>
      <c r="N116">
        <v>26.06</v>
      </c>
      <c r="O116">
        <v>9.58</v>
      </c>
      <c r="P116">
        <v>138</v>
      </c>
      <c r="Q116">
        <v>25.53</v>
      </c>
      <c r="R116">
        <v>7.86</v>
      </c>
      <c r="S116">
        <v>129</v>
      </c>
      <c r="T116">
        <v>25.39</v>
      </c>
      <c r="U116" s="3">
        <v>10.039999999999999</v>
      </c>
      <c r="V116">
        <v>134</v>
      </c>
      <c r="W116">
        <v>25.41</v>
      </c>
      <c r="X116">
        <v>9.56</v>
      </c>
      <c r="Y116">
        <f>T116-N116</f>
        <v>-0.66999999999999815</v>
      </c>
      <c r="Z116">
        <f>IF(ISBLANK(M116), U116, SQRT(U116 ^ 2 / S116 + O116 ^ 2 / M116))</f>
        <v>1.2109113342440356</v>
      </c>
      <c r="AA116">
        <f>W116 - Q116</f>
        <v>-0.12000000000000099</v>
      </c>
      <c r="AB116">
        <f>IF(ISBLANK(M116), X116, SQRT(X116 ^ 2 / V116 + R116 ^ 2 / P116))</f>
        <v>1.0628828966138939</v>
      </c>
      <c r="AG116" t="b">
        <v>1</v>
      </c>
      <c r="AI116" s="18">
        <f>IF(ISBLANK(N116), "", SQRT(((M116 - 1) * O116 ^ 2 + (P116 - 1) * R116 ^ 2) / (M116 + P116 - 2)))</f>
        <v>8.749617219140589</v>
      </c>
      <c r="AJ116">
        <f>IF(ISBLANK(N116), "", 1 - 3 / (4 * (M116 + P116 - 2) - 1))</f>
        <v>0.99721964782205741</v>
      </c>
      <c r="AK116">
        <f>IF(ISBLANK(N116), "", AJ116 * (Y116 - AA116) / AI116)</f>
        <v>-6.2685120110431647E-2</v>
      </c>
      <c r="AL116">
        <f t="shared" si="4"/>
        <v>2.9480429068903177E-2</v>
      </c>
      <c r="AM116">
        <f>IF(ISBLANK(N116), "", 2 * AJ116 ^ 2 * (1 - 0.2) * (M116 + P116) / (M116 * P116) * (M116 + P116 - 2) / (M116 + P116 - 4) * (1 + AK116 ^ 2 / (2 * (1 - 0.2) * (M116 + P116) / (M116 * P116))) - AK116 ^ 2)</f>
        <v>2.3585811502160919E-2</v>
      </c>
      <c r="AN116">
        <f>IF(ISBLANK(N116), "", 2 * AJ116 ^ 2 * (1 - 0.4) * (M116 + P116) / (M116 * P116) * (M116 + P116 - 2) / (M116 + P116 - 4) * (1 + AK116 ^ 2 / (2 * (1 - 0.4) * (M116 + P116) / (M116 * P116))) - AK116 ^ 2)</f>
        <v>1.769119393541867E-2</v>
      </c>
      <c r="AO116">
        <f t="shared" si="5"/>
        <v>1.474388515204755E-2</v>
      </c>
      <c r="AP116">
        <f>IF(ISBLANK(N116), "", 2 * AJ116 ^ 2 * (1 - 0.6) * (M116 + P116) / (M116 * P116) * (M116 + P116 - 2) / (M116 + P116 - 4) * (1 + AK116 ^ 2 / (2 * (1 - 0.6) * (M116 + P116) / (M116 * P116))) - AK116 ^ 2)</f>
        <v>1.1796576368676419E-2</v>
      </c>
      <c r="AQ116">
        <f>IF(ISBLANK(N116), "", 2 * AJ116 ^ 2 * (1 - 0.8) * (M116 + P116) / (M116 * P116) * (M116 + P116 - 2) / (M116 + P116 - 4) * (1 + AK116 ^ 2 / (2 * (1 - 0.8) * (M116 + P116) / (M116 * P116))) - AK116 ^ 2)</f>
        <v>5.9019588019341681E-3</v>
      </c>
      <c r="AR116">
        <f t="shared" si="3"/>
        <v>3.0207211352903385E-4</v>
      </c>
    </row>
    <row r="117" spans="1:52">
      <c r="A117" t="s">
        <v>92</v>
      </c>
      <c r="B117" s="5" t="s">
        <v>445</v>
      </c>
      <c r="C117">
        <v>2</v>
      </c>
      <c r="D117" t="s">
        <v>22</v>
      </c>
      <c r="E117" t="s">
        <v>355</v>
      </c>
      <c r="F117" t="s">
        <v>356</v>
      </c>
      <c r="G117">
        <v>0.8</v>
      </c>
      <c r="H117" t="s">
        <v>428</v>
      </c>
      <c r="I117" t="s">
        <v>463</v>
      </c>
      <c r="J117" t="s">
        <v>94</v>
      </c>
      <c r="K117" t="s">
        <v>464</v>
      </c>
      <c r="L117">
        <v>12</v>
      </c>
      <c r="M117">
        <v>134</v>
      </c>
      <c r="N117">
        <v>26.06</v>
      </c>
      <c r="O117">
        <v>9.58</v>
      </c>
      <c r="P117">
        <v>138</v>
      </c>
      <c r="Q117">
        <v>25.53</v>
      </c>
      <c r="R117">
        <v>7.86</v>
      </c>
      <c r="S117">
        <v>124</v>
      </c>
      <c r="T117">
        <v>25.3</v>
      </c>
      <c r="U117" s="3">
        <v>9.7200000000000006</v>
      </c>
      <c r="V117">
        <v>132</v>
      </c>
      <c r="W117">
        <v>24.64</v>
      </c>
      <c r="X117">
        <v>8.18</v>
      </c>
      <c r="Y117">
        <f>T117-N117</f>
        <v>-0.75999999999999801</v>
      </c>
      <c r="Z117">
        <f>IF(ISBLANK(M117), U117, SQRT(U117 ^ 2 / S117 + O117 ^ 2 / M117))</f>
        <v>1.2028387623068388</v>
      </c>
      <c r="AA117">
        <f>W117 - Q117</f>
        <v>-0.89000000000000057</v>
      </c>
      <c r="AB117">
        <f>IF(ISBLANK(M117), X117, SQRT(X117 ^ 2 / V117 + R117 ^ 2 / P117))</f>
        <v>0.97703141304754693</v>
      </c>
      <c r="AG117" t="b">
        <v>1</v>
      </c>
      <c r="AI117" s="18">
        <f>IF(ISBLANK(N117), "", SQRT(((M117 - 1) * O117 ^ 2 + (P117 - 1) * R117 ^ 2) / (M117 + P117 - 2)))</f>
        <v>8.749617219140589</v>
      </c>
      <c r="AJ117">
        <f>IF(ISBLANK(N117), "", 1 - 3 / (4 * (M117 + P117 - 2) - 1))</f>
        <v>0.99721964782205741</v>
      </c>
      <c r="AK117">
        <f>IF(ISBLANK(N117), "", AJ117 * (Y117 - AA117) / AI117)</f>
        <v>1.4816482935193302E-2</v>
      </c>
      <c r="AL117">
        <f t="shared" si="4"/>
        <v>2.9473497972140161E-2</v>
      </c>
      <c r="AM117">
        <f>IF(ISBLANK(N117), "", 2 * AJ117 ^ 2 * (1 - 0.2) * (M117 + P117) / (M117 * P117) * (M117 + P117 - 2) / (M117 + P117 - 4) * (1 + AK117 ^ 2 / (2 * (1 - 0.2) * (M117 + P117) / (M117 * P117))) - AK117 ^ 2)</f>
        <v>2.3578880405397906E-2</v>
      </c>
      <c r="AN117">
        <f>IF(ISBLANK(N117), "", 2 * AJ117 ^ 2 * (1 - 0.4) * (M117 + P117) / (M117 * P117) * (M117 + P117 - 2) / (M117 + P117 - 4) * (1 + AK117 ^ 2 / (2 * (1 - 0.4) * (M117 + P117) / (M117 * P117))) - AK117 ^ 2)</f>
        <v>1.7684262838655651E-2</v>
      </c>
      <c r="AO117">
        <f t="shared" si="5"/>
        <v>1.473695405528453E-2</v>
      </c>
      <c r="AP117">
        <f>IF(ISBLANK(N117), "", 2 * AJ117 ^ 2 * (1 - 0.6) * (M117 + P117) / (M117 * P117) * (M117 + P117 - 2) / (M117 + P117 - 4) * (1 + AK117 ^ 2 / (2 * (1 - 0.6) * (M117 + P117) / (M117 * P117))) - AK117 ^ 2)</f>
        <v>1.1789645271913403E-2</v>
      </c>
      <c r="AQ117">
        <f>IF(ISBLANK(N117), "", 2 * AJ117 ^ 2 * (1 - 0.8) * (M117 + P117) / (M117 * P117) * (M117 + P117 - 2) / (M117 + P117 - 4) * (1 + AK117 ^ 2 / (2 * (1 - 0.8) * (M117 + P117) / (M117 * P117))) - AK117 ^ 2)</f>
        <v>5.8950277051711521E-3</v>
      </c>
      <c r="AR117">
        <f t="shared" si="3"/>
        <v>2.9514101676601681E-4</v>
      </c>
    </row>
    <row r="118" spans="1:52">
      <c r="A118" t="s">
        <v>103</v>
      </c>
      <c r="B118" s="5" t="s">
        <v>465</v>
      </c>
      <c r="C118">
        <v>6</v>
      </c>
      <c r="D118" t="s">
        <v>22</v>
      </c>
      <c r="E118" t="s">
        <v>404</v>
      </c>
      <c r="F118" t="s">
        <v>405</v>
      </c>
      <c r="G118">
        <v>1</v>
      </c>
      <c r="H118" t="s">
        <v>428</v>
      </c>
      <c r="I118" t="s">
        <v>104</v>
      </c>
      <c r="J118" t="s">
        <v>94</v>
      </c>
      <c r="L118">
        <v>0</v>
      </c>
      <c r="S118">
        <v>18</v>
      </c>
      <c r="T118">
        <v>70.5</v>
      </c>
      <c r="U118" s="3">
        <v>18.54</v>
      </c>
      <c r="V118">
        <v>26</v>
      </c>
      <c r="W118">
        <v>77.150000000000006</v>
      </c>
      <c r="X118">
        <v>17.670000000000002</v>
      </c>
      <c r="Y118">
        <f>T118-N118</f>
        <v>70.5</v>
      </c>
      <c r="Z118">
        <f>IF(ISBLANK(M118), U118, SQRT(U118 ^ 2 / S118 + O118 ^ 2 / M118))</f>
        <v>18.54</v>
      </c>
      <c r="AA118">
        <f>W118 - Q118</f>
        <v>77.150000000000006</v>
      </c>
      <c r="AB118">
        <f>IF(ISBLANK(M118), X118, SQRT(X118 ^ 2 / V118 + R118 ^ 2 / P118))</f>
        <v>17.670000000000002</v>
      </c>
      <c r="AG118" t="b">
        <v>0</v>
      </c>
      <c r="AI118" s="18" t="str">
        <f>IF(ISBLANK(N118), "", SQRT(((M118 - 1) * O118 ^ 2 + (P118 - 1) * R118 ^ 2) / (M118 + P118 - 2)))</f>
        <v/>
      </c>
      <c r="AJ118" t="str">
        <f>IF(ISBLANK(N118), "", 1 - 3 / (4 * (M118 + P118 - 2) - 1))</f>
        <v/>
      </c>
      <c r="AK118" t="str">
        <f>IF(ISBLANK(N118), "", AJ118 * (Y118 - AA118) / AI118)</f>
        <v/>
      </c>
      <c r="AL118" t="str">
        <f t="shared" si="4"/>
        <v/>
      </c>
      <c r="AM118" t="str">
        <f>IF(ISBLANK(N118), "", 2 * AJ118 ^ 2 * (1 - 0.2) * (M118 + P118) / (M118 * P118) * (M118 + P118 - 2) / (M118 + P118 - 4) * (1 + AK118 ^ 2 / (2 * (1 - 0.2) * (M118 + P118) / (M118 * P118))) - AK118 ^ 2)</f>
        <v/>
      </c>
      <c r="AN118" t="str">
        <f>IF(ISBLANK(N118), "", 2 * AJ118 ^ 2 * (1 - 0.4) * (M118 + P118) / (M118 * P118) * (M118 + P118 - 2) / (M118 + P118 - 4) * (1 + AK118 ^ 2 / (2 * (1 - 0.4) * (M118 + P118) / (M118 * P118))) - AK118 ^ 2)</f>
        <v/>
      </c>
      <c r="AO118" t="str">
        <f t="shared" si="5"/>
        <v/>
      </c>
      <c r="AP118" t="str">
        <f>IF(ISBLANK(N118), "", 2 * AJ118 ^ 2 * (1 - 0.6) * (M118 + P118) / (M118 * P118) * (M118 + P118 - 2) / (M118 + P118 - 4) * (1 + AK118 ^ 2 / (2 * (1 - 0.6) * (M118 + P118) / (M118 * P118))) - AK118 ^ 2)</f>
        <v/>
      </c>
      <c r="AQ118" t="str">
        <f>IF(ISBLANK(N118), "", 2 * AJ118 ^ 2 * (1 - 0.8) * (M118 + P118) / (M118 * P118) * (M118 + P118 - 2) / (M118 + P118 - 4) * (1 + AK118 ^ 2 / (2 * (1 - 0.8) * (M118 + P118) / (M118 * P118))) - AK118 ^ 2)</f>
        <v/>
      </c>
      <c r="AR118" t="str">
        <f t="shared" si="3"/>
        <v/>
      </c>
    </row>
    <row r="119" spans="1:52">
      <c r="A119" t="s">
        <v>69</v>
      </c>
      <c r="B119" s="5" t="s">
        <v>466</v>
      </c>
      <c r="C119">
        <v>11</v>
      </c>
      <c r="D119" t="s">
        <v>22</v>
      </c>
      <c r="E119" t="s">
        <v>404</v>
      </c>
      <c r="F119" t="s">
        <v>405</v>
      </c>
      <c r="G119">
        <v>1</v>
      </c>
      <c r="H119" t="s">
        <v>428</v>
      </c>
      <c r="I119" t="s">
        <v>110</v>
      </c>
      <c r="J119" t="s">
        <v>94</v>
      </c>
      <c r="K119" t="s">
        <v>467</v>
      </c>
      <c r="L119">
        <v>0</v>
      </c>
      <c r="S119">
        <v>94</v>
      </c>
      <c r="T119">
        <v>7.2</v>
      </c>
      <c r="U119" s="3">
        <v>10.66</v>
      </c>
      <c r="V119">
        <v>154</v>
      </c>
      <c r="W119">
        <v>8.56</v>
      </c>
      <c r="X119">
        <v>12.45</v>
      </c>
      <c r="Y119">
        <f>T119-N119</f>
        <v>7.2</v>
      </c>
      <c r="Z119">
        <f>IF(ISBLANK(M119), U119, SQRT(U119 ^ 2 / S119 + O119 ^ 2 / M119))</f>
        <v>10.66</v>
      </c>
      <c r="AA119">
        <f>W119 - Q119</f>
        <v>8.56</v>
      </c>
      <c r="AB119">
        <f>IF(ISBLANK(M119), X119, SQRT(X119 ^ 2 / V119 + R119 ^ 2 / P119))</f>
        <v>12.45</v>
      </c>
      <c r="AG119" s="3" t="b">
        <v>1</v>
      </c>
      <c r="AI119" s="18" t="str">
        <f>IF(ISBLANK(N119), "", SQRT(((M119 - 1) * O119 ^ 2 + (P119 - 1) * R119 ^ 2) / (M119 + P119 - 2)))</f>
        <v/>
      </c>
      <c r="AJ119" t="str">
        <f>IF(ISBLANK(N119), "", 1 - 3 / (4 * (M119 + P119 - 2) - 1))</f>
        <v/>
      </c>
      <c r="AK119" t="str">
        <f>IF(ISBLANK(N119), "", AJ119 * (Y119 - AA119) / AI119)</f>
        <v/>
      </c>
      <c r="AL119" t="str">
        <f t="shared" si="4"/>
        <v/>
      </c>
      <c r="AM119" t="str">
        <f>IF(ISBLANK(N119), "", 2 * AJ119 ^ 2 * (1 - 0.2) * (M119 + P119) / (M119 * P119) * (M119 + P119 - 2) / (M119 + P119 - 4) * (1 + AK119 ^ 2 / (2 * (1 - 0.2) * (M119 + P119) / (M119 * P119))) - AK119 ^ 2)</f>
        <v/>
      </c>
      <c r="AN119" t="str">
        <f>IF(ISBLANK(N119), "", 2 * AJ119 ^ 2 * (1 - 0.4) * (M119 + P119) / (M119 * P119) * (M119 + P119 - 2) / (M119 + P119 - 4) * (1 + AK119 ^ 2 / (2 * (1 - 0.4) * (M119 + P119) / (M119 * P119))) - AK119 ^ 2)</f>
        <v/>
      </c>
      <c r="AO119" t="str">
        <f t="shared" si="5"/>
        <v/>
      </c>
      <c r="AP119" t="str">
        <f>IF(ISBLANK(N119), "", 2 * AJ119 ^ 2 * (1 - 0.6) * (M119 + P119) / (M119 * P119) * (M119 + P119 - 2) / (M119 + P119 - 4) * (1 + AK119 ^ 2 / (2 * (1 - 0.6) * (M119 + P119) / (M119 * P119))) - AK119 ^ 2)</f>
        <v/>
      </c>
      <c r="AQ119" t="str">
        <f>IF(ISBLANK(N119), "", 2 * AJ119 ^ 2 * (1 - 0.8) * (M119 + P119) / (M119 * P119) * (M119 + P119 - 2) / (M119 + P119 - 4) * (1 + AK119 ^ 2 / (2 * (1 - 0.8) * (M119 + P119) / (M119 * P119))) - AK119 ^ 2)</f>
        <v/>
      </c>
      <c r="AR119" t="str">
        <f t="shared" si="3"/>
        <v/>
      </c>
    </row>
    <row r="120" spans="1:52">
      <c r="A120" t="s">
        <v>69</v>
      </c>
      <c r="B120" s="5" t="s">
        <v>466</v>
      </c>
      <c r="C120">
        <v>11</v>
      </c>
      <c r="D120" t="s">
        <v>22</v>
      </c>
      <c r="E120" t="s">
        <v>404</v>
      </c>
      <c r="F120" t="s">
        <v>405</v>
      </c>
      <c r="G120">
        <v>1</v>
      </c>
      <c r="H120" t="s">
        <v>428</v>
      </c>
      <c r="I120" t="s">
        <v>94</v>
      </c>
      <c r="J120" t="s">
        <v>94</v>
      </c>
      <c r="K120" t="s">
        <v>94</v>
      </c>
      <c r="L120">
        <v>0</v>
      </c>
      <c r="S120">
        <v>94</v>
      </c>
      <c r="T120">
        <v>6.66</v>
      </c>
      <c r="U120" s="3">
        <v>4.03</v>
      </c>
      <c r="V120">
        <v>154</v>
      </c>
      <c r="W120">
        <v>6.99</v>
      </c>
      <c r="X120">
        <v>4.84</v>
      </c>
      <c r="Y120">
        <f>T120-N120</f>
        <v>6.66</v>
      </c>
      <c r="Z120">
        <f>IF(ISBLANK(M120), U120, SQRT(U120 ^ 2 / S120 + O120 ^ 2 / M120))</f>
        <v>4.03</v>
      </c>
      <c r="AA120">
        <f>W120 - Q120</f>
        <v>6.99</v>
      </c>
      <c r="AB120">
        <f>IF(ISBLANK(M120), X120, SQRT(X120 ^ 2 / V120 + R120 ^ 2 / P120))</f>
        <v>4.84</v>
      </c>
      <c r="AG120" s="3" t="b">
        <v>1</v>
      </c>
      <c r="AI120" s="18" t="str">
        <f>IF(ISBLANK(N120), "", SQRT(((M120 - 1) * O120 ^ 2 + (P120 - 1) * R120 ^ 2) / (M120 + P120 - 2)))</f>
        <v/>
      </c>
      <c r="AJ120" t="str">
        <f>IF(ISBLANK(N120), "", 1 - 3 / (4 * (M120 + P120 - 2) - 1))</f>
        <v/>
      </c>
      <c r="AK120" t="str">
        <f>IF(ISBLANK(N120), "", AJ120 * (Y120 - AA120) / AI120)</f>
        <v/>
      </c>
      <c r="AL120" t="str">
        <f t="shared" si="4"/>
        <v/>
      </c>
      <c r="AM120" t="str">
        <f>IF(ISBLANK(N120), "", 2 * AJ120 ^ 2 * (1 - 0.2) * (M120 + P120) / (M120 * P120) * (M120 + P120 - 2) / (M120 + P120 - 4) * (1 + AK120 ^ 2 / (2 * (1 - 0.2) * (M120 + P120) / (M120 * P120))) - AK120 ^ 2)</f>
        <v/>
      </c>
      <c r="AN120" t="str">
        <f>IF(ISBLANK(N120), "", 2 * AJ120 ^ 2 * (1 - 0.4) * (M120 + P120) / (M120 * P120) * (M120 + P120 - 2) / (M120 + P120 - 4) * (1 + AK120 ^ 2 / (2 * (1 - 0.4) * (M120 + P120) / (M120 * P120))) - AK120 ^ 2)</f>
        <v/>
      </c>
      <c r="AO120" t="str">
        <f t="shared" si="5"/>
        <v/>
      </c>
      <c r="AP120" t="str">
        <f>IF(ISBLANK(N120), "", 2 * AJ120 ^ 2 * (1 - 0.6) * (M120 + P120) / (M120 * P120) * (M120 + P120 - 2) / (M120 + P120 - 4) * (1 + AK120 ^ 2 / (2 * (1 - 0.6) * (M120 + P120) / (M120 * P120))) - AK120 ^ 2)</f>
        <v/>
      </c>
      <c r="AQ120" t="str">
        <f>IF(ISBLANK(N120), "", 2 * AJ120 ^ 2 * (1 - 0.8) * (M120 + P120) / (M120 * P120) * (M120 + P120 - 2) / (M120 + P120 - 4) * (1 + AK120 ^ 2 / (2 * (1 - 0.8) * (M120 + P120) / (M120 * P120))) - AK120 ^ 2)</f>
        <v/>
      </c>
      <c r="AR120" t="str">
        <f t="shared" si="3"/>
        <v/>
      </c>
    </row>
    <row r="121" spans="1:52">
      <c r="A121" t="s">
        <v>111</v>
      </c>
      <c r="B121" s="5" t="s">
        <v>468</v>
      </c>
      <c r="C121">
        <v>12</v>
      </c>
      <c r="D121" t="s">
        <v>22</v>
      </c>
      <c r="E121" t="s">
        <v>355</v>
      </c>
      <c r="F121" t="s">
        <v>405</v>
      </c>
      <c r="G121">
        <v>0.92</v>
      </c>
      <c r="H121" t="s">
        <v>428</v>
      </c>
      <c r="I121" t="s">
        <v>112</v>
      </c>
      <c r="J121" t="s">
        <v>94</v>
      </c>
      <c r="K121" t="s">
        <v>469</v>
      </c>
      <c r="L121">
        <v>0</v>
      </c>
      <c r="S121">
        <v>209</v>
      </c>
      <c r="T121">
        <v>60.46</v>
      </c>
      <c r="U121" s="3">
        <v>10.72</v>
      </c>
      <c r="V121">
        <v>211</v>
      </c>
      <c r="W121">
        <v>47.29</v>
      </c>
      <c r="X121">
        <v>11.34</v>
      </c>
      <c r="Y121">
        <f>T121-N121</f>
        <v>60.46</v>
      </c>
      <c r="Z121">
        <f>IF(ISBLANK(M121), U121, SQRT(U121 ^ 2 / S121 + O121 ^ 2 / M121))</f>
        <v>10.72</v>
      </c>
      <c r="AA121">
        <f>W121 - Q121</f>
        <v>47.29</v>
      </c>
      <c r="AB121">
        <f>IF(ISBLANK(M121), X121, SQRT(X121 ^ 2 / V121 + R121 ^ 2 / P121))</f>
        <v>11.34</v>
      </c>
      <c r="AG121" s="3" t="b">
        <v>1</v>
      </c>
      <c r="AI121" s="18" t="str">
        <f>IF(ISBLANK(N121), "", SQRT(((M121 - 1) * O121 ^ 2 + (P121 - 1) * R121 ^ 2) / (M121 + P121 - 2)))</f>
        <v/>
      </c>
      <c r="AJ121" t="str">
        <f>IF(ISBLANK(N121), "", 1 - 3 / (4 * (M121 + P121 - 2) - 1))</f>
        <v/>
      </c>
      <c r="AK121" t="str">
        <f>IF(ISBLANK(N121), "", AJ121 * (Y121 - AA121) / AI121)</f>
        <v/>
      </c>
      <c r="AL121" t="str">
        <f t="shared" si="4"/>
        <v/>
      </c>
      <c r="AM121" t="str">
        <f>IF(ISBLANK(N121), "", 2 * AJ121 ^ 2 * (1 - 0.2) * (M121 + P121) / (M121 * P121) * (M121 + P121 - 2) / (M121 + P121 - 4) * (1 + AK121 ^ 2 / (2 * (1 - 0.2) * (M121 + P121) / (M121 * P121))) - AK121 ^ 2)</f>
        <v/>
      </c>
      <c r="AN121" t="str">
        <f>IF(ISBLANK(N121), "", 2 * AJ121 ^ 2 * (1 - 0.4) * (M121 + P121) / (M121 * P121) * (M121 + P121 - 2) / (M121 + P121 - 4) * (1 + AK121 ^ 2 / (2 * (1 - 0.4) * (M121 + P121) / (M121 * P121))) - AK121 ^ 2)</f>
        <v/>
      </c>
      <c r="AO121" t="str">
        <f t="shared" si="5"/>
        <v/>
      </c>
      <c r="AP121" t="str">
        <f>IF(ISBLANK(N121), "", 2 * AJ121 ^ 2 * (1 - 0.6) * (M121 + P121) / (M121 * P121) * (M121 + P121 - 2) / (M121 + P121 - 4) * (1 + AK121 ^ 2 / (2 * (1 - 0.6) * (M121 + P121) / (M121 * P121))) - AK121 ^ 2)</f>
        <v/>
      </c>
      <c r="AQ121" t="str">
        <f>IF(ISBLANK(N121), "", 2 * AJ121 ^ 2 * (1 - 0.8) * (M121 + P121) / (M121 * P121) * (M121 + P121 - 2) / (M121 + P121 - 4) * (1 + AK121 ^ 2 / (2 * (1 - 0.8) * (M121 + P121) / (M121 * P121))) - AK121 ^ 2)</f>
        <v/>
      </c>
      <c r="AR121" t="str">
        <f t="shared" si="3"/>
        <v/>
      </c>
    </row>
    <row r="122" spans="1:52">
      <c r="A122" t="s">
        <v>111</v>
      </c>
      <c r="B122" s="5" t="s">
        <v>468</v>
      </c>
      <c r="C122">
        <v>12</v>
      </c>
      <c r="D122" t="s">
        <v>22</v>
      </c>
      <c r="E122" t="s">
        <v>355</v>
      </c>
      <c r="F122" t="s">
        <v>405</v>
      </c>
      <c r="G122">
        <v>0.92</v>
      </c>
      <c r="H122" t="s">
        <v>428</v>
      </c>
      <c r="I122" t="s">
        <v>116</v>
      </c>
      <c r="J122" t="s">
        <v>94</v>
      </c>
      <c r="K122" t="s">
        <v>470</v>
      </c>
      <c r="L122">
        <v>0</v>
      </c>
      <c r="S122">
        <v>191</v>
      </c>
      <c r="T122">
        <v>53.65</v>
      </c>
      <c r="U122" s="3">
        <v>10.53</v>
      </c>
      <c r="V122">
        <v>213</v>
      </c>
      <c r="W122">
        <v>42.42</v>
      </c>
      <c r="X122">
        <v>12.92</v>
      </c>
      <c r="Y122">
        <f>T122-N122</f>
        <v>53.65</v>
      </c>
      <c r="Z122">
        <f>IF(ISBLANK(M122), U122, SQRT(U122 ^ 2 / S122 + O122 ^ 2 / M122))</f>
        <v>10.53</v>
      </c>
      <c r="AA122">
        <f>W122 - Q122</f>
        <v>42.42</v>
      </c>
      <c r="AB122">
        <f>IF(ISBLANK(M122), X122, SQRT(X122 ^ 2 / V122 + R122 ^ 2 / P122))</f>
        <v>12.92</v>
      </c>
      <c r="AG122" s="3" t="b">
        <v>1</v>
      </c>
      <c r="AI122" s="18" t="str">
        <f>IF(ISBLANK(N122), "", SQRT(((M122 - 1) * O122 ^ 2 + (P122 - 1) * R122 ^ 2) / (M122 + P122 - 2)))</f>
        <v/>
      </c>
      <c r="AJ122" t="str">
        <f>IF(ISBLANK(N122), "", 1 - 3 / (4 * (M122 + P122 - 2) - 1))</f>
        <v/>
      </c>
      <c r="AK122" t="str">
        <f>IF(ISBLANK(N122), "", AJ122 * (Y122 - AA122) / AI122)</f>
        <v/>
      </c>
      <c r="AL122" t="str">
        <f t="shared" si="4"/>
        <v/>
      </c>
      <c r="AM122" t="str">
        <f>IF(ISBLANK(N122), "", 2 * AJ122 ^ 2 * (1 - 0.2) * (M122 + P122) / (M122 * P122) * (M122 + P122 - 2) / (M122 + P122 - 4) * (1 + AK122 ^ 2 / (2 * (1 - 0.2) * (M122 + P122) / (M122 * P122))) - AK122 ^ 2)</f>
        <v/>
      </c>
      <c r="AN122" t="str">
        <f>IF(ISBLANK(N122), "", 2 * AJ122 ^ 2 * (1 - 0.4) * (M122 + P122) / (M122 * P122) * (M122 + P122 - 2) / (M122 + P122 - 4) * (1 + AK122 ^ 2 / (2 * (1 - 0.4) * (M122 + P122) / (M122 * P122))) - AK122 ^ 2)</f>
        <v/>
      </c>
      <c r="AO122" t="str">
        <f t="shared" si="5"/>
        <v/>
      </c>
      <c r="AP122" t="str">
        <f>IF(ISBLANK(N122), "", 2 * AJ122 ^ 2 * (1 - 0.6) * (M122 + P122) / (M122 * P122) * (M122 + P122 - 2) / (M122 + P122 - 4) * (1 + AK122 ^ 2 / (2 * (1 - 0.6) * (M122 + P122) / (M122 * P122))) - AK122 ^ 2)</f>
        <v/>
      </c>
      <c r="AQ122" t="str">
        <f>IF(ISBLANK(N122), "", 2 * AJ122 ^ 2 * (1 - 0.8) * (M122 + P122) / (M122 * P122) * (M122 + P122 - 2) / (M122 + P122 - 4) * (1 + AK122 ^ 2 / (2 * (1 - 0.8) * (M122 + P122) / (M122 * P122))) - AK122 ^ 2)</f>
        <v/>
      </c>
      <c r="AR122" t="str">
        <f t="shared" si="3"/>
        <v/>
      </c>
      <c r="AS122" s="2"/>
      <c r="AT122" s="2"/>
      <c r="AX122"/>
      <c r="AZ122" s="2"/>
    </row>
    <row r="123" spans="1:52">
      <c r="A123" t="s">
        <v>71</v>
      </c>
      <c r="B123" s="5" t="s">
        <v>471</v>
      </c>
      <c r="C123">
        <v>13</v>
      </c>
      <c r="D123" t="s">
        <v>22</v>
      </c>
      <c r="E123" t="s">
        <v>404</v>
      </c>
      <c r="F123" t="s">
        <v>405</v>
      </c>
      <c r="G123">
        <v>1</v>
      </c>
      <c r="H123" t="s">
        <v>428</v>
      </c>
      <c r="I123" t="s">
        <v>118</v>
      </c>
      <c r="J123" t="s">
        <v>94</v>
      </c>
      <c r="L123">
        <v>0</v>
      </c>
      <c r="S123">
        <v>24</v>
      </c>
      <c r="T123">
        <v>26.71</v>
      </c>
      <c r="U123" s="3">
        <v>7.47</v>
      </c>
      <c r="V123">
        <v>12</v>
      </c>
      <c r="W123">
        <v>22.17</v>
      </c>
      <c r="X123">
        <v>5.98</v>
      </c>
      <c r="Y123">
        <f>T123-N123</f>
        <v>26.71</v>
      </c>
      <c r="Z123">
        <f>IF(ISBLANK(M123), U123, SQRT(U123 ^ 2 / S123 + O123 ^ 2 / M123))</f>
        <v>7.47</v>
      </c>
      <c r="AA123">
        <f>W123 - Q123</f>
        <v>22.17</v>
      </c>
      <c r="AB123">
        <f>IF(ISBLANK(M123), X123, SQRT(X123 ^ 2 / V123 + R123 ^ 2 / P123))</f>
        <v>5.98</v>
      </c>
      <c r="AG123" s="3" t="b">
        <v>1</v>
      </c>
      <c r="AI123" s="18" t="str">
        <f>IF(ISBLANK(N123), "", SQRT(((M123 - 1) * O123 ^ 2 + (P123 - 1) * R123 ^ 2) / (M123 + P123 - 2)))</f>
        <v/>
      </c>
      <c r="AJ123" t="str">
        <f>IF(ISBLANK(N123), "", 1 - 3 / (4 * (M123 + P123 - 2) - 1))</f>
        <v/>
      </c>
      <c r="AK123" t="str">
        <f>IF(ISBLANK(N123), "", AJ123 * (Y123 - AA123) / AI123)</f>
        <v/>
      </c>
      <c r="AL123" t="str">
        <f t="shared" si="4"/>
        <v/>
      </c>
      <c r="AM123" t="str">
        <f>IF(ISBLANK(N123), "", 2 * AJ123 ^ 2 * (1 - 0.2) * (M123 + P123) / (M123 * P123) * (M123 + P123 - 2) / (M123 + P123 - 4) * (1 + AK123 ^ 2 / (2 * (1 - 0.2) * (M123 + P123) / (M123 * P123))) - AK123 ^ 2)</f>
        <v/>
      </c>
      <c r="AN123" t="str">
        <f>IF(ISBLANK(N123), "", 2 * AJ123 ^ 2 * (1 - 0.4) * (M123 + P123) / (M123 * P123) * (M123 + P123 - 2) / (M123 + P123 - 4) * (1 + AK123 ^ 2 / (2 * (1 - 0.4) * (M123 + P123) / (M123 * P123))) - AK123 ^ 2)</f>
        <v/>
      </c>
      <c r="AO123" t="str">
        <f t="shared" si="5"/>
        <v/>
      </c>
      <c r="AP123" t="str">
        <f>IF(ISBLANK(N123), "", 2 * AJ123 ^ 2 * (1 - 0.6) * (M123 + P123) / (M123 * P123) * (M123 + P123 - 2) / (M123 + P123 - 4) * (1 + AK123 ^ 2 / (2 * (1 - 0.6) * (M123 + P123) / (M123 * P123))) - AK123 ^ 2)</f>
        <v/>
      </c>
      <c r="AQ123" t="str">
        <f>IF(ISBLANK(N123), "", 2 * AJ123 ^ 2 * (1 - 0.8) * (M123 + P123) / (M123 * P123) * (M123 + P123 - 2) / (M123 + P123 - 4) * (1 + AK123 ^ 2 / (2 * (1 - 0.8) * (M123 + P123) / (M123 * P123))) - AK123 ^ 2)</f>
        <v/>
      </c>
      <c r="AR123" t="str">
        <f t="shared" si="3"/>
        <v/>
      </c>
      <c r="AS123" s="2"/>
      <c r="AT123" s="2"/>
      <c r="AX123"/>
      <c r="AZ123" s="2"/>
    </row>
    <row r="124" spans="1:52">
      <c r="A124" t="s">
        <v>196</v>
      </c>
      <c r="B124" t="s">
        <v>432</v>
      </c>
      <c r="C124">
        <v>14</v>
      </c>
      <c r="D124" t="s">
        <v>22</v>
      </c>
      <c r="E124" t="s">
        <v>404</v>
      </c>
      <c r="F124" t="s">
        <v>356</v>
      </c>
      <c r="G124">
        <v>0</v>
      </c>
      <c r="H124" t="s">
        <v>428</v>
      </c>
      <c r="I124" t="s">
        <v>108</v>
      </c>
      <c r="J124" t="s">
        <v>94</v>
      </c>
      <c r="K124" t="s">
        <v>433</v>
      </c>
      <c r="L124">
        <v>12</v>
      </c>
      <c r="M124">
        <v>74</v>
      </c>
      <c r="P124">
        <v>79</v>
      </c>
      <c r="S124">
        <v>74</v>
      </c>
      <c r="V124">
        <v>79</v>
      </c>
      <c r="Y124">
        <f>T124-N124</f>
        <v>0</v>
      </c>
      <c r="Z124">
        <f>IF(ISBLANK(M124), U124, SQRT(U124 ^ 2 / S124 + O124 ^ 2 / M124))</f>
        <v>0</v>
      </c>
      <c r="AA124">
        <f>W124 - Q124</f>
        <v>0</v>
      </c>
      <c r="AB124">
        <f>IF(ISBLANK(M124), X124, SQRT(X124 ^ 2 / V124 + R124 ^ 2 / P124))</f>
        <v>0</v>
      </c>
      <c r="AC124">
        <v>0.13</v>
      </c>
      <c r="AD124">
        <v>2.6226970119784712E-2</v>
      </c>
      <c r="AG124" t="b">
        <v>1</v>
      </c>
      <c r="AI124" s="18" t="str">
        <f>IF(ISBLANK(N124), "", SQRT(((M124 - 1) * O124 ^ 2 + (P124 - 1) * R124 ^ 2) / (M124 + P124 - 2)))</f>
        <v/>
      </c>
      <c r="AJ124" t="str">
        <f>IF(ISBLANK(N124), "", 1 - 3 / (4 * (M124 + P124 - 2) - 1))</f>
        <v/>
      </c>
      <c r="AK124" t="str">
        <f>IF(ISBLANK(N124), "", AJ124 * (Y124 - AA124) / AI124)</f>
        <v/>
      </c>
      <c r="AL124" t="str">
        <f t="shared" si="4"/>
        <v/>
      </c>
      <c r="AM124" t="str">
        <f>IF(ISBLANK(N124), "", 2 * AJ124 ^ 2 * (1 - 0.2) * (M124 + P124) / (M124 * P124) * (M124 + P124 - 2) / (M124 + P124 - 4) * (1 + AK124 ^ 2 / (2 * (1 - 0.2) * (M124 + P124) / (M124 * P124))) - AK124 ^ 2)</f>
        <v/>
      </c>
      <c r="AN124" t="str">
        <f>IF(ISBLANK(N124), "", 2 * AJ124 ^ 2 * (1 - 0.4) * (M124 + P124) / (M124 * P124) * (M124 + P124 - 2) / (M124 + P124 - 4) * (1 + AK124 ^ 2 / (2 * (1 - 0.4) * (M124 + P124) / (M124 * P124))) - AK124 ^ 2)</f>
        <v/>
      </c>
      <c r="AO124" t="str">
        <f t="shared" si="5"/>
        <v/>
      </c>
      <c r="AP124" t="str">
        <f>IF(ISBLANK(N124), "", 2 * AJ124 ^ 2 * (1 - 0.6) * (M124 + P124) / (M124 * P124) * (M124 + P124 - 2) / (M124 + P124 - 4) * (1 + AK124 ^ 2 / (2 * (1 - 0.6) * (M124 + P124) / (M124 * P124))) - AK124 ^ 2)</f>
        <v/>
      </c>
      <c r="AQ124" t="str">
        <f>IF(ISBLANK(N124), "", 2 * AJ124 ^ 2 * (1 - 0.8) * (M124 + P124) / (M124 * P124) * (M124 + P124 - 2) / (M124 + P124 - 4) * (1 + AK124 ^ 2 / (2 * (1 - 0.8) * (M124 + P124) / (M124 * P124))) - AK124 ^ 2)</f>
        <v/>
      </c>
      <c r="AR124" t="str">
        <f t="shared" si="3"/>
        <v/>
      </c>
      <c r="AS124" s="2"/>
      <c r="AT124" s="2"/>
      <c r="AX124"/>
      <c r="AZ124" s="2"/>
    </row>
    <row r="125" spans="1:52">
      <c r="A125" t="s">
        <v>196</v>
      </c>
      <c r="B125" t="s">
        <v>432</v>
      </c>
      <c r="C125">
        <v>15</v>
      </c>
      <c r="D125" t="s">
        <v>22</v>
      </c>
      <c r="E125" t="s">
        <v>404</v>
      </c>
      <c r="F125" t="s">
        <v>356</v>
      </c>
      <c r="G125">
        <v>1</v>
      </c>
      <c r="H125" t="s">
        <v>428</v>
      </c>
      <c r="I125" t="s">
        <v>108</v>
      </c>
      <c r="J125" t="s">
        <v>94</v>
      </c>
      <c r="K125" t="s">
        <v>434</v>
      </c>
      <c r="L125">
        <v>12</v>
      </c>
      <c r="M125">
        <v>97</v>
      </c>
      <c r="P125">
        <v>96</v>
      </c>
      <c r="S125">
        <v>97</v>
      </c>
      <c r="V125">
        <v>96</v>
      </c>
      <c r="Y125">
        <f>T125-N125</f>
        <v>0</v>
      </c>
      <c r="Z125">
        <f>IF(ISBLANK(M125), U125, SQRT(U125 ^ 2 / S125 + O125 ^ 2 / M125))</f>
        <v>0</v>
      </c>
      <c r="AA125">
        <f>W125 - Q125</f>
        <v>0</v>
      </c>
      <c r="AB125">
        <f>IF(ISBLANK(M125), X125, SQRT(X125 ^ 2 / V125 + R125 ^ 2 / P125))</f>
        <v>0</v>
      </c>
      <c r="AC125">
        <v>0.27</v>
      </c>
      <c r="AD125">
        <v>2.0914805120809073E-2</v>
      </c>
      <c r="AG125" t="b">
        <v>1</v>
      </c>
      <c r="AI125" s="18" t="str">
        <f>IF(ISBLANK(N125), "", SQRT(((M125 - 1) * O125 ^ 2 + (P125 - 1) * R125 ^ 2) / (M125 + P125 - 2)))</f>
        <v/>
      </c>
      <c r="AJ125" t="str">
        <f>IF(ISBLANK(N125), "", 1 - 3 / (4 * (M125 + P125 - 2) - 1))</f>
        <v/>
      </c>
      <c r="AK125" t="str">
        <f>IF(ISBLANK(N125), "", AJ125 * (Y125 - AA125) / AI125)</f>
        <v/>
      </c>
      <c r="AL125" t="str">
        <f t="shared" si="4"/>
        <v/>
      </c>
      <c r="AM125" t="str">
        <f>IF(ISBLANK(N125), "", 2 * AJ125 ^ 2 * (1 - 0.2) * (M125 + P125) / (M125 * P125) * (M125 + P125 - 2) / (M125 + P125 - 4) * (1 + AK125 ^ 2 / (2 * (1 - 0.2) * (M125 + P125) / (M125 * P125))) - AK125 ^ 2)</f>
        <v/>
      </c>
      <c r="AN125" t="str">
        <f>IF(ISBLANK(N125), "", 2 * AJ125 ^ 2 * (1 - 0.4) * (M125 + P125) / (M125 * P125) * (M125 + P125 - 2) / (M125 + P125 - 4) * (1 + AK125 ^ 2 / (2 * (1 - 0.4) * (M125 + P125) / (M125 * P125))) - AK125 ^ 2)</f>
        <v/>
      </c>
      <c r="AO125" t="str">
        <f t="shared" si="5"/>
        <v/>
      </c>
      <c r="AP125" t="str">
        <f>IF(ISBLANK(N125), "", 2 * AJ125 ^ 2 * (1 - 0.6) * (M125 + P125) / (M125 * P125) * (M125 + P125 - 2) / (M125 + P125 - 4) * (1 + AK125 ^ 2 / (2 * (1 - 0.6) * (M125 + P125) / (M125 * P125))) - AK125 ^ 2)</f>
        <v/>
      </c>
      <c r="AQ125" t="str">
        <f>IF(ISBLANK(N125), "", 2 * AJ125 ^ 2 * (1 - 0.8) * (M125 + P125) / (M125 * P125) * (M125 + P125 - 2) / (M125 + P125 - 4) * (1 + AK125 ^ 2 / (2 * (1 - 0.8) * (M125 + P125) / (M125 * P125))) - AK125 ^ 2)</f>
        <v/>
      </c>
      <c r="AR125" t="str">
        <f t="shared" si="3"/>
        <v/>
      </c>
      <c r="AT125" s="2"/>
      <c r="AX125"/>
    </row>
    <row r="126" spans="1:52">
      <c r="A126" t="s">
        <v>164</v>
      </c>
      <c r="B126" s="5" t="s">
        <v>455</v>
      </c>
      <c r="C126">
        <v>20</v>
      </c>
      <c r="D126" t="s">
        <v>22</v>
      </c>
      <c r="E126" t="s">
        <v>404</v>
      </c>
      <c r="F126" t="s">
        <v>356</v>
      </c>
      <c r="G126">
        <v>1</v>
      </c>
      <c r="H126" t="s">
        <v>427</v>
      </c>
      <c r="I126" t="s">
        <v>472</v>
      </c>
      <c r="J126" t="s">
        <v>94</v>
      </c>
      <c r="K126" t="s">
        <v>473</v>
      </c>
      <c r="L126">
        <v>9</v>
      </c>
      <c r="M126" s="4"/>
      <c r="N126" s="3"/>
      <c r="P126" s="4"/>
      <c r="S126">
        <v>233</v>
      </c>
      <c r="T126">
        <v>20.82</v>
      </c>
      <c r="U126" s="3">
        <v>0.61057350099999996</v>
      </c>
      <c r="V126" s="4">
        <v>250</v>
      </c>
      <c r="W126" s="3">
        <v>20.59</v>
      </c>
      <c r="X126" s="3">
        <v>0.63245553200000004</v>
      </c>
      <c r="Y126">
        <f>T126-N126</f>
        <v>20.82</v>
      </c>
      <c r="Z126">
        <f>IF(ISBLANK(M126), U126, SQRT(U126 ^ 2 / S126 + O126 ^ 2 / M126))</f>
        <v>0.61057350099999996</v>
      </c>
      <c r="AA126">
        <f>W126 - Q126</f>
        <v>20.59</v>
      </c>
      <c r="AB126">
        <f>IF(ISBLANK(M126), X126, SQRT(X126 ^ 2 / V126 + R126 ^ 2 / P126))</f>
        <v>0.63245553200000004</v>
      </c>
      <c r="AC126" s="3"/>
      <c r="AD126" s="3"/>
      <c r="AE126" s="3"/>
      <c r="AF126" s="3"/>
      <c r="AG126" s="3" t="b">
        <v>1</v>
      </c>
      <c r="AI126" s="18" t="str">
        <f>IF(ISBLANK(N126), "", SQRT(((M126 - 1) * O126 ^ 2 + (P126 - 1) * R126 ^ 2) / (M126 + P126 - 2)))</f>
        <v/>
      </c>
      <c r="AJ126" t="str">
        <f>IF(ISBLANK(N126), "", 1 - 3 / (4 * (M126 + P126 - 2) - 1))</f>
        <v/>
      </c>
      <c r="AK126" t="str">
        <f>IF(ISBLANK(N126), "", AJ126 * (Y126 - AA126) / AI126)</f>
        <v/>
      </c>
      <c r="AL126" t="str">
        <f t="shared" si="4"/>
        <v/>
      </c>
      <c r="AM126" t="str">
        <f>IF(ISBLANK(N126), "", 2 * AJ126 ^ 2 * (1 - 0.2) * (M126 + P126) / (M126 * P126) * (M126 + P126 - 2) / (M126 + P126 - 4) * (1 + AK126 ^ 2 / (2 * (1 - 0.2) * (M126 + P126) / (M126 * P126))) - AK126 ^ 2)</f>
        <v/>
      </c>
      <c r="AN126" t="str">
        <f>IF(ISBLANK(N126), "", 2 * AJ126 ^ 2 * (1 - 0.4) * (M126 + P126) / (M126 * P126) * (M126 + P126 - 2) / (M126 + P126 - 4) * (1 + AK126 ^ 2 / (2 * (1 - 0.4) * (M126 + P126) / (M126 * P126))) - AK126 ^ 2)</f>
        <v/>
      </c>
      <c r="AO126" t="str">
        <f t="shared" si="5"/>
        <v/>
      </c>
      <c r="AP126" t="str">
        <f>IF(ISBLANK(N126), "", 2 * AJ126 ^ 2 * (1 - 0.6) * (M126 + P126) / (M126 * P126) * (M126 + P126 - 2) / (M126 + P126 - 4) * (1 + AK126 ^ 2 / (2 * (1 - 0.6) * (M126 + P126) / (M126 * P126))) - AK126 ^ 2)</f>
        <v/>
      </c>
      <c r="AQ126" t="str">
        <f>IF(ISBLANK(N126), "", 2 * AJ126 ^ 2 * (1 - 0.8) * (M126 + P126) / (M126 * P126) * (M126 + P126 - 2) / (M126 + P126 - 4) * (1 + AK126 ^ 2 / (2 * (1 - 0.8) * (M126 + P126) / (M126 * P126))) - AK126 ^ 2)</f>
        <v/>
      </c>
      <c r="AR126" t="str">
        <f t="shared" si="3"/>
        <v/>
      </c>
      <c r="AX126"/>
    </row>
    <row r="127" spans="1:52">
      <c r="A127" t="s">
        <v>164</v>
      </c>
      <c r="B127" s="5" t="s">
        <v>455</v>
      </c>
      <c r="C127">
        <v>20</v>
      </c>
      <c r="D127" t="s">
        <v>22</v>
      </c>
      <c r="E127" t="s">
        <v>404</v>
      </c>
      <c r="F127" t="s">
        <v>356</v>
      </c>
      <c r="G127">
        <v>1</v>
      </c>
      <c r="H127" t="s">
        <v>427</v>
      </c>
      <c r="I127" t="s">
        <v>472</v>
      </c>
      <c r="J127" t="s">
        <v>94</v>
      </c>
      <c r="K127" t="s">
        <v>473</v>
      </c>
      <c r="L127">
        <v>15</v>
      </c>
      <c r="M127" s="4"/>
      <c r="N127" s="3"/>
      <c r="P127" s="4"/>
      <c r="S127">
        <v>231</v>
      </c>
      <c r="T127">
        <v>20.22</v>
      </c>
      <c r="U127" s="3">
        <v>0.60794736599999999</v>
      </c>
      <c r="V127" s="4">
        <v>247</v>
      </c>
      <c r="W127" s="3">
        <v>20.21</v>
      </c>
      <c r="X127" s="3">
        <v>0.628649346</v>
      </c>
      <c r="Y127">
        <f>T127-N127</f>
        <v>20.22</v>
      </c>
      <c r="Z127">
        <f>IF(ISBLANK(M127), U127, SQRT(U127 ^ 2 / S127 + O127 ^ 2 / M127))</f>
        <v>0.60794736599999999</v>
      </c>
      <c r="AA127">
        <f>W127 - Q127</f>
        <v>20.21</v>
      </c>
      <c r="AB127">
        <f>IF(ISBLANK(M127), X127, SQRT(X127 ^ 2 / V127 + R127 ^ 2 / P127))</f>
        <v>0.628649346</v>
      </c>
      <c r="AC127" s="3"/>
      <c r="AD127" s="3"/>
      <c r="AE127" s="3"/>
      <c r="AF127" s="3"/>
      <c r="AG127" s="3" t="b">
        <v>1</v>
      </c>
      <c r="AI127" s="18" t="str">
        <f>IF(ISBLANK(N127), "", SQRT(((M127 - 1) * O127 ^ 2 + (P127 - 1) * R127 ^ 2) / (M127 + P127 - 2)))</f>
        <v/>
      </c>
      <c r="AJ127" t="str">
        <f>IF(ISBLANK(N127), "", 1 - 3 / (4 * (M127 + P127 - 2) - 1))</f>
        <v/>
      </c>
      <c r="AK127" t="str">
        <f>IF(ISBLANK(N127), "", AJ127 * (Y127 - AA127) / AI127)</f>
        <v/>
      </c>
      <c r="AL127" t="str">
        <f t="shared" si="4"/>
        <v/>
      </c>
      <c r="AM127" t="str">
        <f>IF(ISBLANK(N127), "", 2 * AJ127 ^ 2 * (1 - 0.2) * (M127 + P127) / (M127 * P127) * (M127 + P127 - 2) / (M127 + P127 - 4) * (1 + AK127 ^ 2 / (2 * (1 - 0.2) * (M127 + P127) / (M127 * P127))) - AK127 ^ 2)</f>
        <v/>
      </c>
      <c r="AN127" t="str">
        <f>IF(ISBLANK(N127), "", 2 * AJ127 ^ 2 * (1 - 0.4) * (M127 + P127) / (M127 * P127) * (M127 + P127 - 2) / (M127 + P127 - 4) * (1 + AK127 ^ 2 / (2 * (1 - 0.4) * (M127 + P127) / (M127 * P127))) - AK127 ^ 2)</f>
        <v/>
      </c>
      <c r="AO127" t="str">
        <f t="shared" si="5"/>
        <v/>
      </c>
      <c r="AP127" t="str">
        <f>IF(ISBLANK(N127), "", 2 * AJ127 ^ 2 * (1 - 0.6) * (M127 + P127) / (M127 * P127) * (M127 + P127 - 2) / (M127 + P127 - 4) * (1 + AK127 ^ 2 / (2 * (1 - 0.6) * (M127 + P127) / (M127 * P127))) - AK127 ^ 2)</f>
        <v/>
      </c>
      <c r="AQ127" t="str">
        <f>IF(ISBLANK(N127), "", 2 * AJ127 ^ 2 * (1 - 0.8) * (M127 + P127) / (M127 * P127) * (M127 + P127 - 2) / (M127 + P127 - 4) * (1 + AK127 ^ 2 / (2 * (1 - 0.8) * (M127 + P127) / (M127 * P127))) - AK127 ^ 2)</f>
        <v/>
      </c>
      <c r="AR127" t="str">
        <f t="shared" si="3"/>
        <v/>
      </c>
      <c r="AX127"/>
    </row>
    <row r="128" spans="1:52">
      <c r="A128" t="s">
        <v>164</v>
      </c>
      <c r="B128" s="5" t="s">
        <v>455</v>
      </c>
      <c r="C128">
        <v>20</v>
      </c>
      <c r="D128" t="s">
        <v>22</v>
      </c>
      <c r="E128" t="s">
        <v>404</v>
      </c>
      <c r="F128" t="s">
        <v>356</v>
      </c>
      <c r="G128">
        <v>1</v>
      </c>
      <c r="H128" t="s">
        <v>427</v>
      </c>
      <c r="I128" t="s">
        <v>472</v>
      </c>
      <c r="J128" t="s">
        <v>94</v>
      </c>
      <c r="K128" t="s">
        <v>473</v>
      </c>
      <c r="L128">
        <v>21</v>
      </c>
      <c r="M128" s="4"/>
      <c r="N128" s="3"/>
      <c r="P128" s="4"/>
      <c r="S128">
        <v>216</v>
      </c>
      <c r="T128">
        <v>20.329999999999998</v>
      </c>
      <c r="U128" s="3">
        <v>0.58787753799999998</v>
      </c>
      <c r="V128" s="4">
        <v>240</v>
      </c>
      <c r="W128" s="3">
        <v>19.86</v>
      </c>
      <c r="X128" s="3">
        <v>0.619677335</v>
      </c>
      <c r="Y128">
        <f>T128-N128</f>
        <v>20.329999999999998</v>
      </c>
      <c r="Z128">
        <f>IF(ISBLANK(M128), U128, SQRT(U128 ^ 2 / S128 + O128 ^ 2 / M128))</f>
        <v>0.58787753799999998</v>
      </c>
      <c r="AA128">
        <f>W128 - Q128</f>
        <v>19.86</v>
      </c>
      <c r="AB128">
        <f>IF(ISBLANK(M128), X128, SQRT(X128 ^ 2 / V128 + R128 ^ 2 / P128))</f>
        <v>0.619677335</v>
      </c>
      <c r="AC128" s="3"/>
      <c r="AD128" s="3"/>
      <c r="AE128" s="3"/>
      <c r="AF128" s="3"/>
      <c r="AG128" s="3" t="b">
        <v>1</v>
      </c>
      <c r="AI128" s="18" t="str">
        <f>IF(ISBLANK(N128), "", SQRT(((M128 - 1) * O128 ^ 2 + (P128 - 1) * R128 ^ 2) / (M128 + P128 - 2)))</f>
        <v/>
      </c>
      <c r="AJ128" t="str">
        <f>IF(ISBLANK(N128), "", 1 - 3 / (4 * (M128 + P128 - 2) - 1))</f>
        <v/>
      </c>
      <c r="AK128" t="str">
        <f>IF(ISBLANK(N128), "", AJ128 * (Y128 - AA128) / AI128)</f>
        <v/>
      </c>
      <c r="AL128" t="str">
        <f t="shared" si="4"/>
        <v/>
      </c>
      <c r="AM128" t="str">
        <f>IF(ISBLANK(N128), "", 2 * AJ128 ^ 2 * (1 - 0.2) * (M128 + P128) / (M128 * P128) * (M128 + P128 - 2) / (M128 + P128 - 4) * (1 + AK128 ^ 2 / (2 * (1 - 0.2) * (M128 + P128) / (M128 * P128))) - AK128 ^ 2)</f>
        <v/>
      </c>
      <c r="AN128" t="str">
        <f>IF(ISBLANK(N128), "", 2 * AJ128 ^ 2 * (1 - 0.4) * (M128 + P128) / (M128 * P128) * (M128 + P128 - 2) / (M128 + P128 - 4) * (1 + AK128 ^ 2 / (2 * (1 - 0.4) * (M128 + P128) / (M128 * P128))) - AK128 ^ 2)</f>
        <v/>
      </c>
      <c r="AO128" t="str">
        <f t="shared" si="5"/>
        <v/>
      </c>
      <c r="AP128" t="str">
        <f>IF(ISBLANK(N128), "", 2 * AJ128 ^ 2 * (1 - 0.6) * (M128 + P128) / (M128 * P128) * (M128 + P128 - 2) / (M128 + P128 - 4) * (1 + AK128 ^ 2 / (2 * (1 - 0.6) * (M128 + P128) / (M128 * P128))) - AK128 ^ 2)</f>
        <v/>
      </c>
      <c r="AQ128" t="str">
        <f>IF(ISBLANK(N128), "", 2 * AJ128 ^ 2 * (1 - 0.8) * (M128 + P128) / (M128 * P128) * (M128 + P128 - 2) / (M128 + P128 - 4) * (1 + AK128 ^ 2 / (2 * (1 - 0.8) * (M128 + P128) / (M128 * P128))) - AK128 ^ 2)</f>
        <v/>
      </c>
      <c r="AR128" t="str">
        <f t="shared" si="3"/>
        <v/>
      </c>
      <c r="AX128"/>
    </row>
    <row r="129" spans="1:50">
      <c r="A129" t="s">
        <v>164</v>
      </c>
      <c r="B129" s="5" t="s">
        <v>455</v>
      </c>
      <c r="C129">
        <v>20</v>
      </c>
      <c r="D129" t="s">
        <v>22</v>
      </c>
      <c r="E129" t="s">
        <v>404</v>
      </c>
      <c r="F129" t="s">
        <v>356</v>
      </c>
      <c r="G129">
        <v>1</v>
      </c>
      <c r="H129" t="s">
        <v>427</v>
      </c>
      <c r="I129" t="s">
        <v>474</v>
      </c>
      <c r="J129" t="s">
        <v>94</v>
      </c>
      <c r="K129" t="s">
        <v>475</v>
      </c>
      <c r="L129">
        <v>9</v>
      </c>
      <c r="M129" s="4"/>
      <c r="N129" s="3"/>
      <c r="P129" s="4"/>
      <c r="S129">
        <v>233</v>
      </c>
      <c r="T129">
        <v>11.89</v>
      </c>
      <c r="U129" s="3">
        <v>0.30528675</v>
      </c>
      <c r="V129" s="4">
        <v>250</v>
      </c>
      <c r="W129" s="3">
        <v>11.49</v>
      </c>
      <c r="X129" s="3">
        <v>0.31622776601683794</v>
      </c>
      <c r="Y129">
        <f>T129-N129</f>
        <v>11.89</v>
      </c>
      <c r="Z129">
        <f>IF(ISBLANK(M129), U129, SQRT(U129 ^ 2 / S129 + O129 ^ 2 / M129))</f>
        <v>0.30528675</v>
      </c>
      <c r="AA129">
        <f>W129 - Q129</f>
        <v>11.49</v>
      </c>
      <c r="AB129">
        <f>IF(ISBLANK(M129), X129, SQRT(X129 ^ 2 / V129 + R129 ^ 2 / P129))</f>
        <v>0.31622776601683794</v>
      </c>
      <c r="AC129" s="3"/>
      <c r="AD129" s="3"/>
      <c r="AE129" s="3"/>
      <c r="AF129" s="3"/>
      <c r="AG129" s="3" t="b">
        <v>1</v>
      </c>
      <c r="AI129" s="18" t="str">
        <f>IF(ISBLANK(N129), "", SQRT(((M129 - 1) * O129 ^ 2 + (P129 - 1) * R129 ^ 2) / (M129 + P129 - 2)))</f>
        <v/>
      </c>
      <c r="AJ129" t="str">
        <f>IF(ISBLANK(N129), "", 1 - 3 / (4 * (M129 + P129 - 2) - 1))</f>
        <v/>
      </c>
      <c r="AK129" t="str">
        <f>IF(ISBLANK(N129), "", AJ129 * (Y129 - AA129) / AI129)</f>
        <v/>
      </c>
      <c r="AL129" t="str">
        <f t="shared" si="4"/>
        <v/>
      </c>
      <c r="AM129" t="str">
        <f>IF(ISBLANK(N129), "", 2 * AJ129 ^ 2 * (1 - 0.2) * (M129 + P129) / (M129 * P129) * (M129 + P129 - 2) / (M129 + P129 - 4) * (1 + AK129 ^ 2 / (2 * (1 - 0.2) * (M129 + P129) / (M129 * P129))) - AK129 ^ 2)</f>
        <v/>
      </c>
      <c r="AN129" t="str">
        <f>IF(ISBLANK(N129), "", 2 * AJ129 ^ 2 * (1 - 0.4) * (M129 + P129) / (M129 * P129) * (M129 + P129 - 2) / (M129 + P129 - 4) * (1 + AK129 ^ 2 / (2 * (1 - 0.4) * (M129 + P129) / (M129 * P129))) - AK129 ^ 2)</f>
        <v/>
      </c>
      <c r="AO129" t="str">
        <f t="shared" si="5"/>
        <v/>
      </c>
      <c r="AP129" t="str">
        <f>IF(ISBLANK(N129), "", 2 * AJ129 ^ 2 * (1 - 0.6) * (M129 + P129) / (M129 * P129) * (M129 + P129 - 2) / (M129 + P129 - 4) * (1 + AK129 ^ 2 / (2 * (1 - 0.6) * (M129 + P129) / (M129 * P129))) - AK129 ^ 2)</f>
        <v/>
      </c>
      <c r="AQ129" t="str">
        <f>IF(ISBLANK(N129), "", 2 * AJ129 ^ 2 * (1 - 0.8) * (M129 + P129) / (M129 * P129) * (M129 + P129 - 2) / (M129 + P129 - 4) * (1 + AK129 ^ 2 / (2 * (1 - 0.8) * (M129 + P129) / (M129 * P129))) - AK129 ^ 2)</f>
        <v/>
      </c>
      <c r="AR129" t="str">
        <f t="shared" si="3"/>
        <v/>
      </c>
      <c r="AX129"/>
    </row>
    <row r="130" spans="1:50">
      <c r="A130" t="s">
        <v>164</v>
      </c>
      <c r="B130" s="5" t="s">
        <v>455</v>
      </c>
      <c r="C130">
        <v>20</v>
      </c>
      <c r="D130" t="s">
        <v>22</v>
      </c>
      <c r="E130" t="s">
        <v>404</v>
      </c>
      <c r="F130" t="s">
        <v>356</v>
      </c>
      <c r="G130">
        <v>1</v>
      </c>
      <c r="H130" t="s">
        <v>427</v>
      </c>
      <c r="I130" t="s">
        <v>474</v>
      </c>
      <c r="J130" t="s">
        <v>94</v>
      </c>
      <c r="K130" t="s">
        <v>475</v>
      </c>
      <c r="L130">
        <v>15</v>
      </c>
      <c r="M130" s="4"/>
      <c r="N130" s="3"/>
      <c r="P130" s="4"/>
      <c r="S130">
        <v>231</v>
      </c>
      <c r="T130">
        <v>11.77</v>
      </c>
      <c r="U130" s="3">
        <v>0.30397368299999999</v>
      </c>
      <c r="V130" s="4">
        <v>247</v>
      </c>
      <c r="W130" s="3">
        <v>11.74</v>
      </c>
      <c r="X130" s="3">
        <v>0.31432467291003424</v>
      </c>
      <c r="Y130">
        <f>T130-N130</f>
        <v>11.77</v>
      </c>
      <c r="Z130">
        <f>IF(ISBLANK(M130), U130, SQRT(U130 ^ 2 / S130 + O130 ^ 2 / M130))</f>
        <v>0.30397368299999999</v>
      </c>
      <c r="AA130">
        <f>W130 - Q130</f>
        <v>11.74</v>
      </c>
      <c r="AB130">
        <f>IF(ISBLANK(M130), X130, SQRT(X130 ^ 2 / V130 + R130 ^ 2 / P130))</f>
        <v>0.31432467291003424</v>
      </c>
      <c r="AC130" s="3"/>
      <c r="AD130" s="3"/>
      <c r="AE130" s="3"/>
      <c r="AF130" s="3"/>
      <c r="AG130" s="3" t="b">
        <v>1</v>
      </c>
      <c r="AI130" s="18" t="str">
        <f>IF(ISBLANK(N130), "", SQRT(((M130 - 1) * O130 ^ 2 + (P130 - 1) * R130 ^ 2) / (M130 + P130 - 2)))</f>
        <v/>
      </c>
      <c r="AJ130" t="str">
        <f>IF(ISBLANK(N130), "", 1 - 3 / (4 * (M130 + P130 - 2) - 1))</f>
        <v/>
      </c>
      <c r="AK130" t="str">
        <f>IF(ISBLANK(N130), "", AJ130 * (Y130 - AA130) / AI130)</f>
        <v/>
      </c>
      <c r="AL130" t="str">
        <f t="shared" si="4"/>
        <v/>
      </c>
      <c r="AM130" t="str">
        <f>IF(ISBLANK(N130), "", 2 * AJ130 ^ 2 * (1 - 0.2) * (M130 + P130) / (M130 * P130) * (M130 + P130 - 2) / (M130 + P130 - 4) * (1 + AK130 ^ 2 / (2 * (1 - 0.2) * (M130 + P130) / (M130 * P130))) - AK130 ^ 2)</f>
        <v/>
      </c>
      <c r="AN130" t="str">
        <f>IF(ISBLANK(N130), "", 2 * AJ130 ^ 2 * (1 - 0.4) * (M130 + P130) / (M130 * P130) * (M130 + P130 - 2) / (M130 + P130 - 4) * (1 + AK130 ^ 2 / (2 * (1 - 0.4) * (M130 + P130) / (M130 * P130))) - AK130 ^ 2)</f>
        <v/>
      </c>
      <c r="AO130" t="str">
        <f t="shared" si="5"/>
        <v/>
      </c>
      <c r="AP130" t="str">
        <f>IF(ISBLANK(N130), "", 2 * AJ130 ^ 2 * (1 - 0.6) * (M130 + P130) / (M130 * P130) * (M130 + P130 - 2) / (M130 + P130 - 4) * (1 + AK130 ^ 2 / (2 * (1 - 0.6) * (M130 + P130) / (M130 * P130))) - AK130 ^ 2)</f>
        <v/>
      </c>
      <c r="AQ130" t="str">
        <f>IF(ISBLANK(N130), "", 2 * AJ130 ^ 2 * (1 - 0.8) * (M130 + P130) / (M130 * P130) * (M130 + P130 - 2) / (M130 + P130 - 4) * (1 + AK130 ^ 2 / (2 * (1 - 0.8) * (M130 + P130) / (M130 * P130))) - AK130 ^ 2)</f>
        <v/>
      </c>
      <c r="AR130" t="str">
        <f t="shared" ref="AR130:AR134" si="6">IF(ISBLANK(N130), "", 2 * AJ130 ^ 2 * (1 - 0.99) * (M130 + P130) / (M130 * P130) * (M130 + P130 - 2) / (M130 + P130 - 4) * (1 + AK130 ^ 2 / (2 * (1 - 0.99) * (M130 + P130) / (M130 * P130))) - AK130 ^ 2)</f>
        <v/>
      </c>
      <c r="AX130"/>
    </row>
    <row r="131" spans="1:50">
      <c r="A131" t="s">
        <v>164</v>
      </c>
      <c r="B131" s="5" t="s">
        <v>455</v>
      </c>
      <c r="C131">
        <v>20</v>
      </c>
      <c r="D131" t="s">
        <v>22</v>
      </c>
      <c r="E131" t="s">
        <v>404</v>
      </c>
      <c r="F131" t="s">
        <v>356</v>
      </c>
      <c r="G131">
        <v>1</v>
      </c>
      <c r="H131" t="s">
        <v>427</v>
      </c>
      <c r="I131" t="s">
        <v>474</v>
      </c>
      <c r="J131" t="s">
        <v>94</v>
      </c>
      <c r="K131" t="s">
        <v>475</v>
      </c>
      <c r="L131">
        <v>21</v>
      </c>
      <c r="M131" s="4"/>
      <c r="N131" s="3"/>
      <c r="P131" s="4"/>
      <c r="S131">
        <v>216</v>
      </c>
      <c r="T131">
        <v>11.79</v>
      </c>
      <c r="U131" s="3">
        <v>0.29393876899999999</v>
      </c>
      <c r="V131" s="4">
        <v>240</v>
      </c>
      <c r="W131" s="3">
        <v>11.77</v>
      </c>
      <c r="X131" s="3">
        <v>0.30983866769659335</v>
      </c>
      <c r="Y131">
        <f>T131-N131</f>
        <v>11.79</v>
      </c>
      <c r="Z131">
        <f>IF(ISBLANK(M131), U131, SQRT(U131 ^ 2 / S131 + O131 ^ 2 / M131))</f>
        <v>0.29393876899999999</v>
      </c>
      <c r="AA131">
        <f>W131 - Q131</f>
        <v>11.77</v>
      </c>
      <c r="AB131">
        <f>IF(ISBLANK(M131), X131, SQRT(X131 ^ 2 / V131 + R131 ^ 2 / P131))</f>
        <v>0.30983866769659335</v>
      </c>
      <c r="AC131" s="3"/>
      <c r="AD131" s="3"/>
      <c r="AE131" s="3"/>
      <c r="AF131" s="3"/>
      <c r="AG131" s="3" t="b">
        <v>1</v>
      </c>
      <c r="AI131" s="18" t="str">
        <f>IF(ISBLANK(N131), "", SQRT(((M131 - 1) * O131 ^ 2 + (P131 - 1) * R131 ^ 2) / (M131 + P131 - 2)))</f>
        <v/>
      </c>
      <c r="AJ131" t="str">
        <f>IF(ISBLANK(N131), "", 1 - 3 / (4 * (M131 + P131 - 2) - 1))</f>
        <v/>
      </c>
      <c r="AK131" t="str">
        <f>IF(ISBLANK(N131), "", AJ131 * (Y131 - AA131) / AI131)</f>
        <v/>
      </c>
      <c r="AL131" t="str">
        <f t="shared" ref="AL131:AL134" si="7">IF(ISBLANK(N131), "", 2 * AJ131 ^ 2 * (1 - 0) * (M131 + P131) / (M131 * P131) * (M131 + P131 - 2) / (M131 + P131 - 4) * (1 + AK131 ^ 2 / (2 * (1 - 0) * (M131 + P131) / (M131 * P131))) - AK131 ^ 2)</f>
        <v/>
      </c>
      <c r="AM131" t="str">
        <f>IF(ISBLANK(N131), "", 2 * AJ131 ^ 2 * (1 - 0.2) * (M131 + P131) / (M131 * P131) * (M131 + P131 - 2) / (M131 + P131 - 4) * (1 + AK131 ^ 2 / (2 * (1 - 0.2) * (M131 + P131) / (M131 * P131))) - AK131 ^ 2)</f>
        <v/>
      </c>
      <c r="AN131" t="str">
        <f>IF(ISBLANK(N131), "", 2 * AJ131 ^ 2 * (1 - 0.4) * (M131 + P131) / (M131 * P131) * (M131 + P131 - 2) / (M131 + P131 - 4) * (1 + AK131 ^ 2 / (2 * (1 - 0.4) * (M131 + P131) / (M131 * P131))) - AK131 ^ 2)</f>
        <v/>
      </c>
      <c r="AO131" t="str">
        <f t="shared" ref="AO131:AO134" si="8">IF(ISBLANK(N131), "", 2 * AJ131 ^ 2 * (1 - 0.5) * (M131 + P131) / (M131 * P131) * (M131 + P131 - 2) / (M131 + P131 - 4) * (1 + AK131 ^ 2 / (2 * (1 - 0.5) * (M131 + P131) / (M131 * P131))) - AK131 ^ 2)</f>
        <v/>
      </c>
      <c r="AP131" t="str">
        <f>IF(ISBLANK(N131), "", 2 * AJ131 ^ 2 * (1 - 0.6) * (M131 + P131) / (M131 * P131) * (M131 + P131 - 2) / (M131 + P131 - 4) * (1 + AK131 ^ 2 / (2 * (1 - 0.6) * (M131 + P131) / (M131 * P131))) - AK131 ^ 2)</f>
        <v/>
      </c>
      <c r="AQ131" t="str">
        <f>IF(ISBLANK(N131), "", 2 * AJ131 ^ 2 * (1 - 0.8) * (M131 + P131) / (M131 * P131) * (M131 + P131 - 2) / (M131 + P131 - 4) * (1 + AK131 ^ 2 / (2 * (1 - 0.8) * (M131 + P131) / (M131 * P131))) - AK131 ^ 2)</f>
        <v/>
      </c>
      <c r="AR131" t="str">
        <f t="shared" si="6"/>
        <v/>
      </c>
      <c r="AX131"/>
    </row>
    <row r="132" spans="1:50">
      <c r="A132" t="s">
        <v>202</v>
      </c>
      <c r="B132" s="5" t="s">
        <v>439</v>
      </c>
      <c r="C132">
        <v>22</v>
      </c>
      <c r="D132" t="s">
        <v>22</v>
      </c>
      <c r="E132" t="s">
        <v>355</v>
      </c>
      <c r="F132" t="s">
        <v>405</v>
      </c>
      <c r="G132">
        <v>1</v>
      </c>
      <c r="H132" t="s">
        <v>427</v>
      </c>
      <c r="I132" t="s">
        <v>204</v>
      </c>
      <c r="J132" t="s">
        <v>94</v>
      </c>
      <c r="L132">
        <v>1</v>
      </c>
      <c r="M132">
        <v>20</v>
      </c>
      <c r="N132">
        <v>39.549999999999997</v>
      </c>
      <c r="O132">
        <v>12.15</v>
      </c>
      <c r="P132">
        <v>25</v>
      </c>
      <c r="Q132">
        <v>33.200000000000003</v>
      </c>
      <c r="R132">
        <v>6.91</v>
      </c>
      <c r="S132">
        <v>20</v>
      </c>
      <c r="T132">
        <v>35.9</v>
      </c>
      <c r="U132" s="3">
        <v>10.65</v>
      </c>
      <c r="V132">
        <v>25</v>
      </c>
      <c r="W132">
        <v>33.68</v>
      </c>
      <c r="X132">
        <v>9.5399999999999991</v>
      </c>
      <c r="Y132">
        <f>T132-N132</f>
        <v>-3.6499999999999986</v>
      </c>
      <c r="Z132">
        <f>IF(ISBLANK(M132), U132, SQRT(U132 ^ 2 / S132 + O132 ^ 2 / M132))</f>
        <v>3.6127897807649978</v>
      </c>
      <c r="AA132">
        <f>W132 - Q132</f>
        <v>0.47999999999999687</v>
      </c>
      <c r="AB132">
        <f>IF(ISBLANK(M132), X132, SQRT(X132 ^ 2 / V132 + R132 ^ 2 / P132))</f>
        <v>2.3559261448525928</v>
      </c>
      <c r="AG132" t="b">
        <v>1</v>
      </c>
      <c r="AI132" s="18">
        <f>IF(ISBLANK(N132), "", SQRT(((M132 - 1) * O132 ^ 2 + (P132 - 1) * R132 ^ 2) / (M132 + P132 - 2)))</f>
        <v>9.5853350925885366</v>
      </c>
      <c r="AJ132">
        <f>IF(ISBLANK(N132), "", 1 - 3 / (4 * (M132 + P132 - 2) - 1))</f>
        <v>0.98245614035087714</v>
      </c>
      <c r="AK132">
        <f>IF(ISBLANK(N132), "", AJ132 * (Y132 - AA132) / AI132)</f>
        <v>-0.42330746087181093</v>
      </c>
      <c r="AL132">
        <f t="shared" si="7"/>
        <v>0.1844194544613228</v>
      </c>
      <c r="AM132">
        <f>IF(ISBLANK(N132), "", 2 * AJ132 ^ 2 * (1 - 0.2) * (M132 + P132) / (M132 * P132) * (M132 + P132 - 2) / (M132 + P132 - 4) * (1 + AK132 ^ 2 / (2 * (1 - 0.2) * (M132 + P132) / (M132 * P132))) - AK132 ^ 2)</f>
        <v>0.14797651141693385</v>
      </c>
      <c r="AN132">
        <f>IF(ISBLANK(N132), "", 2 * AJ132 ^ 2 * (1 - 0.4) * (M132 + P132) / (M132 * P132) * (M132 + P132 - 2) / (M132 + P132 - 4) * (1 + AK132 ^ 2 / (2 * (1 - 0.4) * (M132 + P132) / (M132 * P132))) - AK132 ^ 2)</f>
        <v>0.11153356837254486</v>
      </c>
      <c r="AO132">
        <f t="shared" si="8"/>
        <v>9.3312096850350523E-2</v>
      </c>
      <c r="AP132">
        <f>IF(ISBLANK(N132), "", 2 * AJ132 ^ 2 * (1 - 0.6) * (M132 + P132) / (M132 * P132) * (M132 + P132 - 2) / (M132 + P132 - 4) * (1 + AK132 ^ 2 / (2 * (1 - 0.6) * (M132 + P132) / (M132 * P132))) - AK132 ^ 2)</f>
        <v>7.509062532815608E-2</v>
      </c>
      <c r="AQ132">
        <f>IF(ISBLANK(N132), "", 2 * AJ132 ^ 2 * (1 - 0.8) * (M132 + P132) / (M132 * P132) * (M132 + P132 - 2) / (M132 + P132 - 4) * (1 + AK132 ^ 2 / (2 * (1 - 0.8) * (M132 + P132) / (M132 * P132))) - AK132 ^ 2)</f>
        <v>3.8647682283767165E-2</v>
      </c>
      <c r="AR132">
        <f t="shared" si="6"/>
        <v>4.0268863915976782E-3</v>
      </c>
      <c r="AX132"/>
    </row>
    <row r="133" spans="1:50">
      <c r="A133" t="s">
        <v>202</v>
      </c>
      <c r="B133" s="5" t="s">
        <v>439</v>
      </c>
      <c r="C133">
        <v>22</v>
      </c>
      <c r="D133" t="s">
        <v>22</v>
      </c>
      <c r="E133" t="s">
        <v>355</v>
      </c>
      <c r="F133" t="s">
        <v>405</v>
      </c>
      <c r="G133">
        <v>1</v>
      </c>
      <c r="H133" t="s">
        <v>427</v>
      </c>
      <c r="I133" t="s">
        <v>204</v>
      </c>
      <c r="J133" t="s">
        <v>94</v>
      </c>
      <c r="L133">
        <v>2</v>
      </c>
      <c r="M133">
        <v>20</v>
      </c>
      <c r="N133">
        <v>39.549999999999997</v>
      </c>
      <c r="O133">
        <v>12.15</v>
      </c>
      <c r="P133">
        <v>25</v>
      </c>
      <c r="Q133">
        <v>33.200000000000003</v>
      </c>
      <c r="R133">
        <v>6.91</v>
      </c>
      <c r="S133">
        <v>20</v>
      </c>
      <c r="T133">
        <v>30.15</v>
      </c>
      <c r="U133" s="3">
        <v>9.16</v>
      </c>
      <c r="V133">
        <v>25</v>
      </c>
      <c r="W133">
        <v>30.4</v>
      </c>
      <c r="X133">
        <v>10.17</v>
      </c>
      <c r="Y133">
        <f>T133-N133</f>
        <v>-9.3999999999999986</v>
      </c>
      <c r="Z133">
        <f>IF(ISBLANK(M133), U133, SQRT(U133 ^ 2 / S133 + O133 ^ 2 / M133))</f>
        <v>3.4024116447014463</v>
      </c>
      <c r="AA133">
        <f>W133 - Q133</f>
        <v>-2.8000000000000043</v>
      </c>
      <c r="AB133">
        <f>IF(ISBLANK(M133), X133, SQRT(X133 ^ 2 / V133 + R133 ^ 2 / P133))</f>
        <v>2.4590811292025321</v>
      </c>
      <c r="AG133" t="b">
        <v>1</v>
      </c>
      <c r="AI133" s="18">
        <f>IF(ISBLANK(N133), "", SQRT(((M133 - 1) * O133 ^ 2 + (P133 - 1) * R133 ^ 2) / (M133 + P133 - 2)))</f>
        <v>9.5853350925885366</v>
      </c>
      <c r="AJ133">
        <f>IF(ISBLANK(N133), "", 1 - 3 / (4 * (M133 + P133 - 2) - 1))</f>
        <v>0.98245614035087714</v>
      </c>
      <c r="AK133">
        <f>IF(ISBLANK(N133), "", AJ133 * (Y133 - AA133) / AI133)</f>
        <v>-0.67647197136899584</v>
      </c>
      <c r="AL133">
        <f t="shared" si="7"/>
        <v>0.18784518976698594</v>
      </c>
      <c r="AM133">
        <f>IF(ISBLANK(N133), "", 2 * AJ133 ^ 2 * (1 - 0.2) * (M133 + P133) / (M133 * P133) * (M133 + P133 - 2) / (M133 + P133 - 4) * (1 + AK133 ^ 2 / (2 * (1 - 0.2) * (M133 + P133) / (M133 * P133))) - AK133 ^ 2)</f>
        <v>0.15140224672259717</v>
      </c>
      <c r="AN133">
        <f>IF(ISBLANK(N133), "", 2 * AJ133 ^ 2 * (1 - 0.4) * (M133 + P133) / (M133 * P133) * (M133 + P133 - 2) / (M133 + P133 - 4) * (1 + AK133 ^ 2 / (2 * (1 - 0.4) * (M133 + P133) / (M133 * P133))) - AK133 ^ 2)</f>
        <v>0.11495930367820795</v>
      </c>
      <c r="AO133">
        <f t="shared" si="8"/>
        <v>9.6737832156013726E-2</v>
      </c>
      <c r="AP133">
        <f>IF(ISBLANK(N133), "", 2 * AJ133 ^ 2 * (1 - 0.6) * (M133 + P133) / (M133 * P133) * (M133 + P133 - 2) / (M133 + P133 - 4) * (1 + AK133 ^ 2 / (2 * (1 - 0.6) * (M133 + P133) / (M133 * P133))) - AK133 ^ 2)</f>
        <v>7.8516360633819393E-2</v>
      </c>
      <c r="AQ133">
        <f>IF(ISBLANK(N133), "", 2 * AJ133 ^ 2 * (1 - 0.8) * (M133 + P133) / (M133 * P133) * (M133 + P133 - 2) / (M133 + P133 - 4) * (1 + AK133 ^ 2 / (2 * (1 - 0.8) * (M133 + P133) / (M133 * P133))) - AK133 ^ 2)</f>
        <v>4.2073417589430395E-2</v>
      </c>
      <c r="AR133">
        <f t="shared" si="6"/>
        <v>7.4526216972608528E-3</v>
      </c>
      <c r="AX133"/>
    </row>
    <row r="134" spans="1:50">
      <c r="A134" t="s">
        <v>200</v>
      </c>
      <c r="B134" s="5" t="s">
        <v>437</v>
      </c>
      <c r="C134">
        <v>24</v>
      </c>
      <c r="D134" t="s">
        <v>22</v>
      </c>
      <c r="E134" t="s">
        <v>355</v>
      </c>
      <c r="F134" t="s">
        <v>405</v>
      </c>
      <c r="G134">
        <v>1</v>
      </c>
      <c r="H134" t="s">
        <v>427</v>
      </c>
      <c r="I134" t="s">
        <v>104</v>
      </c>
      <c r="J134" t="s">
        <v>94</v>
      </c>
      <c r="L134">
        <v>6</v>
      </c>
      <c r="S134">
        <v>29</v>
      </c>
      <c r="T134">
        <v>54</v>
      </c>
      <c r="U134" s="3">
        <v>20.74074074074074</v>
      </c>
      <c r="V134">
        <v>29</v>
      </c>
      <c r="W134">
        <v>65</v>
      </c>
      <c r="X134" s="3">
        <v>16.296296296296294</v>
      </c>
      <c r="Y134">
        <f>T134-N134</f>
        <v>54</v>
      </c>
      <c r="Z134">
        <f>IF(ISBLANK(M134), U134, SQRT(U134 ^ 2 / S134 + O134 ^ 2 / M134))</f>
        <v>20.74074074074074</v>
      </c>
      <c r="AA134">
        <f>W134 - Q134</f>
        <v>65</v>
      </c>
      <c r="AB134">
        <f>IF(ISBLANK(M134), X134, SQRT(X134 ^ 2 / V134 + R134 ^ 2 / P134))</f>
        <v>16.296296296296294</v>
      </c>
      <c r="AG134" t="b">
        <v>0</v>
      </c>
      <c r="AI134" s="18" t="str">
        <f>IF(ISBLANK(N134), "", SQRT(((M134 - 1) * O134 ^ 2 + (P134 - 1) * R134 ^ 2) / (M134 + P134 - 2)))</f>
        <v/>
      </c>
      <c r="AJ134" t="str">
        <f>IF(ISBLANK(N134), "", 1 - 3 / (4 * (M134 + P134 - 2) - 1))</f>
        <v/>
      </c>
      <c r="AK134" t="str">
        <f>IF(ISBLANK(N134), "", AJ134 * (Y134 - AA134) / AI134)</f>
        <v/>
      </c>
      <c r="AL134" t="str">
        <f t="shared" si="7"/>
        <v/>
      </c>
      <c r="AM134" t="str">
        <f>IF(ISBLANK(N134), "", 2 * AJ134 ^ 2 * (1 - 0.2) * (M134 + P134) / (M134 * P134) * (M134 + P134 - 2) / (M134 + P134 - 4) * (1 + AK134 ^ 2 / (2 * (1 - 0.2) * (M134 + P134) / (M134 * P134))) - AK134 ^ 2)</f>
        <v/>
      </c>
      <c r="AN134" t="str">
        <f>IF(ISBLANK(N134), "", 2 * AJ134 ^ 2 * (1 - 0.4) * (M134 + P134) / (M134 * P134) * (M134 + P134 - 2) / (M134 + P134 - 4) * (1 + AK134 ^ 2 / (2 * (1 - 0.4) * (M134 + P134) / (M134 * P134))) - AK134 ^ 2)</f>
        <v/>
      </c>
      <c r="AO134" t="str">
        <f t="shared" si="8"/>
        <v/>
      </c>
      <c r="AP134" t="str">
        <f>IF(ISBLANK(N134), "", 2 * AJ134 ^ 2 * (1 - 0.6) * (M134 + P134) / (M134 * P134) * (M134 + P134 - 2) / (M134 + P134 - 4) * (1 + AK134 ^ 2 / (2 * (1 - 0.6) * (M134 + P134) / (M134 * P134))) - AK134 ^ 2)</f>
        <v/>
      </c>
      <c r="AQ134" t="str">
        <f>IF(ISBLANK(N134), "", 2 * AJ134 ^ 2 * (1 - 0.8) * (M134 + P134) / (M134 * P134) * (M134 + P134 - 2) / (M134 + P134 - 4) * (1 + AK134 ^ 2 / (2 * (1 - 0.8) * (M134 + P134) / (M134 * P134))) - AK134 ^ 2)</f>
        <v/>
      </c>
      <c r="AR134" t="str">
        <f t="shared" si="6"/>
        <v/>
      </c>
    </row>
  </sheetData>
  <sortState xmlns:xlrd2="http://schemas.microsoft.com/office/spreadsheetml/2017/richdata2" ref="A2:AQ134">
    <sortCondition ref="J2:J134"/>
    <sortCondition ref="A2:A134"/>
    <sortCondition ref="K2:K134"/>
    <sortCondition ref="L2:L134"/>
  </sortState>
  <hyperlinks>
    <hyperlink ref="B6" r:id="rId1" xr:uid="{43B139F4-4959-4E3B-93B5-FA87C4D118FD}"/>
    <hyperlink ref="B7" r:id="rId2" xr:uid="{7711EB79-3770-4A51-9DDC-C86D438E43D0}"/>
    <hyperlink ref="B118" r:id="rId3" display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xr:uid="{FBC7E8C1-3284-40D6-8FF3-BAEDCFA24DF1}"/>
    <hyperlink ref="B49" r:id="rId4" xr:uid="{C98E4362-A0AC-47CC-AB32-2E8CEA08BC77}"/>
    <hyperlink ref="B50" r:id="rId5" xr:uid="{356B8E63-0E8F-46FA-B769-EF545D3CA47B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4276EC8-132A-49AB-A286-51D723571641}"/>
    <hyperlink ref="B9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7C54099-AC62-48C4-9F64-301942A4C60C}"/>
    <hyperlink ref="B10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0559D60C-A835-455C-92C4-B9036AAC607F}"/>
    <hyperlink ref="B28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CAA8B44-A6B1-4ADD-8FAF-7C617D0DDEAF}"/>
    <hyperlink ref="B29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9063737-38D6-4D6F-999B-26B4D20D155B}"/>
    <hyperlink ref="B30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862AF245-E150-4CD8-A0A7-9DFA04F3DC3D}"/>
    <hyperlink ref="B67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2C436A3-2125-4CFC-BC2F-9E1BC88146D3}"/>
    <hyperlink ref="B68" r:id="rId1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4421AC2-604E-43B5-A7D8-A94A589BD531}"/>
    <hyperlink ref="B69" r:id="rId1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0B1912D-CF81-425F-B691-80243AADC69F}"/>
    <hyperlink ref="B93" r:id="rId1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1102B4E-85E2-4846-AA71-8A38D1F35E6B}"/>
    <hyperlink ref="B94" r:id="rId1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8D5EF65-2A60-4B65-A517-397910AFD391}"/>
    <hyperlink ref="B95" r:id="rId1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8413AB9-ECC8-427B-B0A4-58940DF0A08B}"/>
    <hyperlink ref="B87" r:id="rId18" display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xr:uid="{FC90C138-6B9D-4CBC-908E-5222E36321ED}"/>
    <hyperlink ref="B79" r:id="rId19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2E08E52F-93DF-4C93-9B6F-CFCCCEFEA2A1}"/>
    <hyperlink ref="B80" r:id="rId20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B09FB811-8DE5-4B19-A049-B5AC603AB63E}"/>
    <hyperlink ref="B81" r:id="rId2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2BC2246C-0E8C-49A2-958E-D46780791599}"/>
    <hyperlink ref="B82" r:id="rId2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A7312E7-1126-471A-8261-5928A7577ED5}"/>
    <hyperlink ref="B83" r:id="rId2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383D44C9-4E60-44CC-9BC2-B3644122D051}"/>
    <hyperlink ref="B115" r:id="rId24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B0459359-A9CA-46E6-815D-10C9990364B5}"/>
    <hyperlink ref="B116" r:id="rId25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7FDC0A5-4AC4-468D-B3AA-D7FBE8EF421D}"/>
    <hyperlink ref="B117" r:id="rId26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DE86C1A1-5413-46B6-923F-F33FF26CE9DA}"/>
    <hyperlink ref="B112" r:id="rId27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49EBAB0E-11D3-4D71-8DD4-67891C7E00DA}"/>
    <hyperlink ref="B113" r:id="rId28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92A5F72-286C-4FA3-9CCE-A428723254AB}"/>
    <hyperlink ref="B114" r:id="rId29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46352CE-0AB1-43C6-BBCC-2FB41B0B3CE8}"/>
    <hyperlink ref="B109" r:id="rId30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8CF25EE-D4E2-4BA6-BA92-A87C99326173}"/>
    <hyperlink ref="B110" r:id="rId3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7A308AB1-0990-4C51-B29F-8220A22E65C9}"/>
    <hyperlink ref="B111" r:id="rId3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316D24B-9DFC-4260-8592-F25077DF0840}"/>
    <hyperlink ref="B84" r:id="rId33" display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xr:uid="{8D83AC50-00A6-4B2D-9782-27E7877D2CAA}"/>
    <hyperlink ref="B86" r:id="rId34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CCAD0ED7-3247-4B18-A068-4875FF54704B}"/>
    <hyperlink ref="B85" r:id="rId35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E029BD14-E6D7-4CB5-BDC9-4E8BBAA9D04A}"/>
    <hyperlink ref="B88" r:id="rId36" display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xr:uid="{86EBDF70-C9A8-4471-84DC-74533EB9F358}"/>
    <hyperlink ref="B126" r:id="rId3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6F0A878-0CA2-4A08-A512-D0DE85FC0D7D}"/>
    <hyperlink ref="B127" r:id="rId3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EA2E0B0-7E58-47E9-B41F-D139DADCC678}"/>
    <hyperlink ref="B128" r:id="rId3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B3C8707-6B0B-4C21-8D01-D373F3008329}"/>
    <hyperlink ref="B129" r:id="rId4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927A1AB-F479-4D73-AFD2-7B35E5706471}"/>
    <hyperlink ref="B130" r:id="rId4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324F4251-8606-4543-B3F0-32BB58C020A8}"/>
    <hyperlink ref="B131" r:id="rId4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BC309417-A0C3-42E0-BB2E-98ABABB1D48B}"/>
    <hyperlink ref="B96" r:id="rId4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1201370-E6D4-4D6E-8ED8-A1E6697F1CF6}"/>
    <hyperlink ref="B97" r:id="rId4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77CA895-828E-4323-A596-28F74F064998}"/>
    <hyperlink ref="B98" r:id="rId4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AE3A0E2E-80D0-4AD3-9C54-6F3D21C06E13}"/>
    <hyperlink ref="B99" r:id="rId4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5AEDDA62-72BA-4AE4-9835-3C9035C844D0}"/>
    <hyperlink ref="B100" r:id="rId4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0D34FE8-4A35-4191-B36A-539946CE2F02}"/>
    <hyperlink ref="B101" r:id="rId4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6D257CE-F3A1-4BC5-A089-5CC8C400DFFB}"/>
    <hyperlink ref="B119" r:id="rId49" xr:uid="{5CD56F0A-D88F-4B69-9BFD-24E6DE7673EB}"/>
    <hyperlink ref="B120" r:id="rId50" xr:uid="{68180BF0-D74B-47AB-8548-69AD4EA4AFD5}"/>
    <hyperlink ref="B121" r:id="rId51" xr:uid="{166012F6-ECEC-4E51-B9B6-2CDD64D45AC3}"/>
    <hyperlink ref="B122" r:id="rId52" xr:uid="{4341EF26-B858-481F-A28F-CC4E96AD2855}"/>
    <hyperlink ref="B123" r:id="rId53" xr:uid="{41DD919E-5396-4600-AA09-0F92B0A0B9C1}"/>
    <hyperlink ref="B132" r:id="rId54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AFEB6DBE-8080-42EB-A8ED-773E27C875E6}"/>
    <hyperlink ref="B133" r:id="rId5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049DA949-9BFC-4AD1-A955-81BAB32CCDFE}"/>
    <hyperlink ref="B134" r:id="rId56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4462B5E2-D370-455C-989A-5FD63A558474}"/>
    <hyperlink ref="B5" r:id="rId57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" xr:uid="{CA5126B4-7895-483D-B7D9-01C565F0438A}"/>
    <hyperlink ref="B17" r:id="rId58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" xr:uid="{6153CF93-6F9A-4201-A081-7789E2C6B566}"/>
    <hyperlink ref="B48" r:id="rId59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5377202E-444F-4C8A-ABB9-A9C5298E08B3}"/>
    <hyperlink ref="B77" r:id="rId60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73A02DEC-21AC-4D55-9EE3-9509F1D6F3CE}"/>
    <hyperlink ref="B2" r:id="rId61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496AD7D5-426F-4268-BE6F-7CF191B9A9AE}"/>
  </hyperlinks>
  <pageMargins left="0.7" right="0.7" top="0.75" bottom="0.75" header="0.3" footer="0.3"/>
  <legacyDrawing r:id="rId6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EAEB-E98C-4248-AAC1-ACAFA775285F}">
  <dimension ref="A1:AS39"/>
  <sheetViews>
    <sheetView workbookViewId="0">
      <selection activeCell="AA38" sqref="AA38"/>
    </sheetView>
  </sheetViews>
  <sheetFormatPr defaultRowHeight="14.45"/>
  <cols>
    <col min="1" max="1" width="12.42578125" bestFit="1" customWidth="1"/>
    <col min="3" max="3" width="9.5703125" bestFit="1" customWidth="1"/>
    <col min="4" max="4" width="8.140625" customWidth="1"/>
    <col min="5" max="5" width="23" customWidth="1"/>
    <col min="6" max="6" width="17.42578125" bestFit="1" customWidth="1"/>
    <col min="7" max="7" width="13.7109375" customWidth="1"/>
    <col min="8" max="8" width="13.85546875" customWidth="1"/>
    <col min="9" max="9" width="6.85546875" bestFit="1" customWidth="1"/>
    <col min="10" max="10" width="7.42578125" bestFit="1" customWidth="1"/>
    <col min="11" max="12" width="7.7109375" bestFit="1" customWidth="1"/>
    <col min="13" max="13" width="8.28515625" bestFit="1" customWidth="1"/>
    <col min="14" max="14" width="8.5703125" bestFit="1" customWidth="1"/>
    <col min="15" max="15" width="4.28515625" bestFit="1" customWidth="1"/>
    <col min="16" max="16" width="6" bestFit="1" customWidth="1"/>
    <col min="17" max="17" width="5.5703125" bestFit="1" customWidth="1"/>
    <col min="18" max="18" width="5.28515625" bestFit="1" customWidth="1"/>
    <col min="19" max="20" width="6" bestFit="1" customWidth="1"/>
    <col min="21" max="21" width="8.7109375" bestFit="1" customWidth="1"/>
    <col min="22" max="22" width="12" bestFit="1" customWidth="1"/>
    <col min="23" max="23" width="9.7109375" bestFit="1" customWidth="1"/>
    <col min="24" max="24" width="12" bestFit="1" customWidth="1"/>
    <col min="25" max="25" width="9.140625" bestFit="1" customWidth="1"/>
    <col min="26" max="26" width="9" bestFit="1" customWidth="1"/>
    <col min="27" max="27" width="13.140625" bestFit="1" customWidth="1"/>
    <col min="28" max="28" width="14.85546875" bestFit="1" customWidth="1"/>
    <col min="29" max="29" width="11.7109375" bestFit="1" customWidth="1"/>
    <col min="30" max="30" width="5.7109375" bestFit="1" customWidth="1"/>
  </cols>
  <sheetData>
    <row r="1" spans="1:43" s="1" customFormat="1">
      <c r="A1" s="1" t="s">
        <v>0</v>
      </c>
      <c r="B1" s="1" t="s">
        <v>374</v>
      </c>
      <c r="C1" s="1" t="s">
        <v>375</v>
      </c>
      <c r="D1" s="1" t="s">
        <v>1</v>
      </c>
      <c r="E1" s="1" t="s">
        <v>2</v>
      </c>
      <c r="F1" s="1" t="s">
        <v>3</v>
      </c>
      <c r="G1" s="1" t="s">
        <v>379</v>
      </c>
      <c r="H1" s="1" t="s">
        <v>380</v>
      </c>
      <c r="I1" s="1" t="s">
        <v>381</v>
      </c>
      <c r="J1" s="1" t="s">
        <v>382</v>
      </c>
      <c r="K1" s="1" t="s">
        <v>383</v>
      </c>
      <c r="L1" s="1" t="s">
        <v>384</v>
      </c>
      <c r="M1" s="1" t="s">
        <v>385</v>
      </c>
      <c r="N1" s="1" t="s">
        <v>386</v>
      </c>
      <c r="O1" s="1" t="s">
        <v>387</v>
      </c>
      <c r="P1" s="1" t="s">
        <v>388</v>
      </c>
      <c r="Q1" s="11" t="s">
        <v>389</v>
      </c>
      <c r="R1" s="1" t="s">
        <v>390</v>
      </c>
      <c r="S1" s="1" t="s">
        <v>391</v>
      </c>
      <c r="T1" s="1" t="s">
        <v>392</v>
      </c>
      <c r="U1" s="1" t="s">
        <v>393</v>
      </c>
      <c r="V1" s="1" t="s">
        <v>394</v>
      </c>
      <c r="W1" s="1" t="s">
        <v>395</v>
      </c>
      <c r="X1" s="1" t="s">
        <v>396</v>
      </c>
      <c r="Y1" s="1" t="s">
        <v>397</v>
      </c>
      <c r="Z1" s="1" t="s">
        <v>398</v>
      </c>
      <c r="AA1" s="1" t="s">
        <v>399</v>
      </c>
      <c r="AB1" s="1" t="s">
        <v>400</v>
      </c>
      <c r="AC1" s="1" t="s">
        <v>401</v>
      </c>
      <c r="AD1" s="1" t="s">
        <v>402</v>
      </c>
      <c r="AJ1" s="9"/>
      <c r="AK1" s="9"/>
      <c r="AQ1" s="9"/>
    </row>
    <row r="2" spans="1:43">
      <c r="A2" t="s">
        <v>21</v>
      </c>
      <c r="B2" s="5" t="s">
        <v>431</v>
      </c>
      <c r="C2">
        <v>7</v>
      </c>
      <c r="D2" t="s">
        <v>22</v>
      </c>
      <c r="E2" t="s">
        <v>23</v>
      </c>
      <c r="F2" t="s">
        <v>23</v>
      </c>
      <c r="H2">
        <v>1</v>
      </c>
      <c r="I2" s="4">
        <v>68</v>
      </c>
      <c r="J2" s="3">
        <v>5.2</v>
      </c>
      <c r="K2">
        <v>3.8</v>
      </c>
      <c r="L2" s="4"/>
      <c r="O2">
        <v>64</v>
      </c>
      <c r="P2">
        <v>3.39</v>
      </c>
      <c r="Q2" s="3">
        <v>7.68</v>
      </c>
      <c r="T2" s="3"/>
      <c r="U2">
        <f t="shared" ref="U2:U4" si="0">P2-J2</f>
        <v>-1.81</v>
      </c>
      <c r="V2">
        <f t="shared" ref="V2:V4" si="1">IF(ISBLANK(I2), Q2, SQRT(Q2 ^ 2 / O2 + K2 ^ 2 / I2))</f>
        <v>1.0648722651926241</v>
      </c>
      <c r="W2">
        <f t="shared" ref="W2:W4" si="2">S2 - M2</f>
        <v>0</v>
      </c>
      <c r="X2" t="e">
        <f t="shared" ref="X2:X4" si="3">IF(ISBLANK(I2), T2, SQRT(T2 ^ 2 / R2 + N2 ^ 2 / L2))</f>
        <v>#DIV/0!</v>
      </c>
      <c r="Y2" s="3"/>
      <c r="Z2" s="3"/>
      <c r="AA2" s="3"/>
      <c r="AB2" s="3"/>
      <c r="AC2" s="3" t="b">
        <v>1</v>
      </c>
      <c r="AJ2" s="2"/>
      <c r="AK2" s="2"/>
      <c r="AQ2" s="2"/>
    </row>
    <row r="3" spans="1:43">
      <c r="A3" t="s">
        <v>21</v>
      </c>
      <c r="B3" s="5" t="s">
        <v>431</v>
      </c>
      <c r="C3">
        <v>8</v>
      </c>
      <c r="D3" t="s">
        <v>22</v>
      </c>
      <c r="E3" t="s">
        <v>23</v>
      </c>
      <c r="F3" t="s">
        <v>23</v>
      </c>
      <c r="H3">
        <v>3</v>
      </c>
      <c r="I3" s="4">
        <v>68</v>
      </c>
      <c r="J3" s="3">
        <v>5.2</v>
      </c>
      <c r="K3">
        <v>3.8</v>
      </c>
      <c r="L3" s="4"/>
      <c r="O3">
        <v>56</v>
      </c>
      <c r="P3">
        <v>1.91</v>
      </c>
      <c r="Q3" s="3">
        <v>6.62</v>
      </c>
      <c r="T3" s="3"/>
      <c r="U3">
        <f t="shared" si="0"/>
        <v>-3.29</v>
      </c>
      <c r="V3">
        <f t="shared" si="1"/>
        <v>0.99746253694313847</v>
      </c>
      <c r="W3">
        <f t="shared" si="2"/>
        <v>0</v>
      </c>
      <c r="X3" t="e">
        <f t="shared" si="3"/>
        <v>#DIV/0!</v>
      </c>
      <c r="Y3" s="3"/>
      <c r="Z3" s="3"/>
      <c r="AA3" s="3"/>
      <c r="AB3" s="3"/>
      <c r="AC3" s="3" t="b">
        <v>1</v>
      </c>
      <c r="AJ3" s="2"/>
      <c r="AK3" s="2"/>
      <c r="AQ3" s="2"/>
    </row>
    <row r="4" spans="1:43">
      <c r="A4" t="s">
        <v>21</v>
      </c>
      <c r="B4" s="5" t="s">
        <v>431</v>
      </c>
      <c r="C4">
        <v>9</v>
      </c>
      <c r="D4" t="s">
        <v>22</v>
      </c>
      <c r="E4" t="s">
        <v>23</v>
      </c>
      <c r="F4" t="s">
        <v>23</v>
      </c>
      <c r="H4">
        <v>6</v>
      </c>
      <c r="I4" s="4">
        <v>68</v>
      </c>
      <c r="J4" s="3">
        <v>5.2</v>
      </c>
      <c r="K4">
        <v>3.8</v>
      </c>
      <c r="L4" s="4"/>
      <c r="O4">
        <v>61</v>
      </c>
      <c r="P4">
        <v>3.4</v>
      </c>
      <c r="Q4" s="3">
        <v>6.94</v>
      </c>
      <c r="T4" s="3"/>
      <c r="U4">
        <f t="shared" si="0"/>
        <v>-1.8000000000000003</v>
      </c>
      <c r="V4">
        <f t="shared" si="1"/>
        <v>1.000959616713494</v>
      </c>
      <c r="W4">
        <f t="shared" si="2"/>
        <v>0</v>
      </c>
      <c r="X4" t="e">
        <f t="shared" si="3"/>
        <v>#DIV/0!</v>
      </c>
      <c r="Y4" s="3"/>
      <c r="Z4" s="3"/>
      <c r="AA4" s="3"/>
      <c r="AB4" s="3"/>
      <c r="AC4" s="3" t="b">
        <v>1</v>
      </c>
      <c r="AJ4" s="2"/>
      <c r="AK4" s="2"/>
      <c r="AQ4" s="2"/>
    </row>
    <row r="6" spans="1:43">
      <c r="A6" t="s">
        <v>21</v>
      </c>
      <c r="B6" s="5" t="s">
        <v>431</v>
      </c>
      <c r="C6">
        <v>27</v>
      </c>
      <c r="D6" t="s">
        <v>22</v>
      </c>
      <c r="E6" t="s">
        <v>63</v>
      </c>
      <c r="F6" t="s">
        <v>53</v>
      </c>
      <c r="H6">
        <v>1</v>
      </c>
      <c r="I6" s="4">
        <v>68</v>
      </c>
      <c r="J6" s="3">
        <v>7.4</v>
      </c>
      <c r="K6">
        <v>4.5</v>
      </c>
      <c r="L6" s="4"/>
      <c r="O6">
        <v>64</v>
      </c>
      <c r="P6">
        <v>4.7300000000000004</v>
      </c>
      <c r="Q6" s="3">
        <v>9.94</v>
      </c>
      <c r="T6" s="3"/>
      <c r="U6">
        <f t="shared" ref="U6:U8" si="4">P6-J6</f>
        <v>-2.67</v>
      </c>
      <c r="V6">
        <f t="shared" ref="V6:V8" si="5">IF(ISBLANK(I6), Q6, SQRT(Q6 ^ 2 / O6 + K6 ^ 2 / I6))</f>
        <v>1.3570557717526051</v>
      </c>
      <c r="W6">
        <f t="shared" ref="W6:W8" si="6">S6 - M6</f>
        <v>0</v>
      </c>
      <c r="X6" t="e">
        <f t="shared" ref="X6:X8" si="7">IF(ISBLANK(I6), T6, SQRT(T6 ^ 2 / R6 + N6 ^ 2 / L6))</f>
        <v>#DIV/0!</v>
      </c>
      <c r="Y6" s="3"/>
      <c r="Z6" s="3"/>
      <c r="AA6" s="3"/>
      <c r="AB6" s="3"/>
      <c r="AC6" s="3" t="b">
        <v>1</v>
      </c>
      <c r="AJ6" s="2"/>
      <c r="AK6" s="2"/>
      <c r="AQ6" s="2"/>
    </row>
    <row r="7" spans="1:43">
      <c r="A7" t="s">
        <v>21</v>
      </c>
      <c r="B7" s="5" t="s">
        <v>431</v>
      </c>
      <c r="C7">
        <v>28</v>
      </c>
      <c r="D7" t="s">
        <v>22</v>
      </c>
      <c r="E7" t="s">
        <v>63</v>
      </c>
      <c r="F7" t="s">
        <v>53</v>
      </c>
      <c r="H7">
        <v>3</v>
      </c>
      <c r="I7" s="4">
        <v>68</v>
      </c>
      <c r="J7" s="3">
        <v>7.4</v>
      </c>
      <c r="K7">
        <v>4.5</v>
      </c>
      <c r="L7" s="4"/>
      <c r="O7">
        <v>56</v>
      </c>
      <c r="P7">
        <v>2.5099999999999998</v>
      </c>
      <c r="Q7" s="3">
        <v>9.01</v>
      </c>
      <c r="T7" s="3"/>
      <c r="U7">
        <f t="shared" si="4"/>
        <v>-4.8900000000000006</v>
      </c>
      <c r="V7">
        <f t="shared" si="5"/>
        <v>1.3219072435326926</v>
      </c>
      <c r="W7">
        <f t="shared" si="6"/>
        <v>0</v>
      </c>
      <c r="X7" t="e">
        <f t="shared" si="7"/>
        <v>#DIV/0!</v>
      </c>
      <c r="Y7" s="3"/>
      <c r="Z7" s="3"/>
      <c r="AA7" s="3"/>
      <c r="AB7" s="3"/>
      <c r="AC7" s="3" t="b">
        <v>1</v>
      </c>
      <c r="AJ7" s="2"/>
      <c r="AK7" s="2"/>
      <c r="AQ7" s="2"/>
    </row>
    <row r="8" spans="1:43">
      <c r="A8" t="s">
        <v>21</v>
      </c>
      <c r="B8" s="5" t="s">
        <v>431</v>
      </c>
      <c r="C8">
        <v>29</v>
      </c>
      <c r="D8" t="s">
        <v>22</v>
      </c>
      <c r="E8" t="s">
        <v>63</v>
      </c>
      <c r="F8" t="s">
        <v>53</v>
      </c>
      <c r="H8">
        <v>6</v>
      </c>
      <c r="I8" s="4">
        <v>68</v>
      </c>
      <c r="J8" s="3">
        <v>7.4</v>
      </c>
      <c r="K8">
        <v>4.5</v>
      </c>
      <c r="L8" s="4"/>
      <c r="O8">
        <v>61</v>
      </c>
      <c r="P8">
        <v>4.34</v>
      </c>
      <c r="Q8" s="3">
        <v>10.71</v>
      </c>
      <c r="T8" s="3"/>
      <c r="U8">
        <f t="shared" si="4"/>
        <v>-3.0600000000000005</v>
      </c>
      <c r="V8">
        <f t="shared" si="5"/>
        <v>1.4758689642425145</v>
      </c>
      <c r="W8">
        <f t="shared" si="6"/>
        <v>0</v>
      </c>
      <c r="X8" t="e">
        <f t="shared" si="7"/>
        <v>#DIV/0!</v>
      </c>
      <c r="Y8" s="3"/>
      <c r="Z8" s="3"/>
      <c r="AA8" s="3"/>
      <c r="AB8" s="3"/>
      <c r="AC8" s="3" t="b">
        <v>1</v>
      </c>
      <c r="AJ8" s="2"/>
      <c r="AK8" s="2"/>
      <c r="AQ8" s="2"/>
    </row>
    <row r="10" spans="1:43">
      <c r="A10" t="s">
        <v>21</v>
      </c>
      <c r="B10" s="5" t="s">
        <v>431</v>
      </c>
      <c r="C10">
        <v>66</v>
      </c>
      <c r="D10" t="s">
        <v>22</v>
      </c>
      <c r="E10" t="s">
        <v>144</v>
      </c>
      <c r="F10" t="s">
        <v>138</v>
      </c>
      <c r="H10">
        <v>1</v>
      </c>
      <c r="I10" s="4">
        <v>68</v>
      </c>
      <c r="J10">
        <v>45.7</v>
      </c>
      <c r="K10">
        <v>6.9</v>
      </c>
      <c r="L10" s="4"/>
      <c r="O10">
        <v>64</v>
      </c>
      <c r="P10">
        <v>52.44</v>
      </c>
      <c r="Q10" s="3">
        <v>14.08</v>
      </c>
      <c r="U10">
        <f t="shared" ref="U10:U12" si="8">P10-J10</f>
        <v>6.7399999999999949</v>
      </c>
      <c r="V10">
        <f t="shared" ref="V10:V12" si="9">IF(ISBLANK(I10), Q10, SQRT(Q10 ^ 2 / O10 + K10 ^ 2 / I10))</f>
        <v>1.948780916066126</v>
      </c>
      <c r="W10">
        <f t="shared" ref="W10:W12" si="10">S10 - M10</f>
        <v>0</v>
      </c>
      <c r="X10" t="e">
        <f t="shared" ref="X10:X12" si="11">IF(ISBLANK(I10), T10, SQRT(T10 ^ 2 / R10 + N10 ^ 2 / L10))</f>
        <v>#DIV/0!</v>
      </c>
      <c r="AC10" s="3" t="b">
        <v>1</v>
      </c>
      <c r="AJ10" s="2"/>
      <c r="AK10" s="2"/>
      <c r="AQ10" s="2"/>
    </row>
    <row r="11" spans="1:43">
      <c r="A11" t="s">
        <v>21</v>
      </c>
      <c r="B11" s="5" t="s">
        <v>431</v>
      </c>
      <c r="C11">
        <v>67</v>
      </c>
      <c r="D11" t="s">
        <v>22</v>
      </c>
      <c r="E11" t="s">
        <v>144</v>
      </c>
      <c r="F11" t="s">
        <v>138</v>
      </c>
      <c r="H11">
        <v>3</v>
      </c>
      <c r="I11" s="4">
        <v>68</v>
      </c>
      <c r="J11">
        <v>45.7</v>
      </c>
      <c r="K11">
        <v>6.9</v>
      </c>
      <c r="L11" s="4"/>
      <c r="O11">
        <v>56</v>
      </c>
      <c r="P11">
        <v>57.9</v>
      </c>
      <c r="Q11" s="3">
        <v>14.47</v>
      </c>
      <c r="U11">
        <f t="shared" si="8"/>
        <v>12.199999999999996</v>
      </c>
      <c r="V11">
        <f t="shared" si="9"/>
        <v>2.1069152098935238</v>
      </c>
      <c r="W11">
        <f t="shared" si="10"/>
        <v>0</v>
      </c>
      <c r="X11" t="e">
        <f t="shared" si="11"/>
        <v>#DIV/0!</v>
      </c>
      <c r="AC11" s="3" t="b">
        <v>1</v>
      </c>
      <c r="AJ11" s="2"/>
      <c r="AK11" s="2"/>
      <c r="AQ11" s="2"/>
    </row>
    <row r="12" spans="1:43">
      <c r="A12" t="s">
        <v>21</v>
      </c>
      <c r="B12" s="5" t="s">
        <v>431</v>
      </c>
      <c r="C12">
        <v>68</v>
      </c>
      <c r="D12" t="s">
        <v>22</v>
      </c>
      <c r="E12" t="s">
        <v>144</v>
      </c>
      <c r="F12" t="s">
        <v>138</v>
      </c>
      <c r="H12">
        <v>6</v>
      </c>
      <c r="I12" s="4">
        <v>68</v>
      </c>
      <c r="J12">
        <v>45.7</v>
      </c>
      <c r="K12">
        <v>6.9</v>
      </c>
      <c r="L12" s="4"/>
      <c r="O12">
        <v>61</v>
      </c>
      <c r="P12">
        <v>60.72</v>
      </c>
      <c r="Q12" s="3">
        <v>15.56</v>
      </c>
      <c r="U12">
        <f t="shared" si="8"/>
        <v>15.019999999999996</v>
      </c>
      <c r="V12">
        <f t="shared" si="9"/>
        <v>2.1608383717112201</v>
      </c>
      <c r="W12">
        <f t="shared" si="10"/>
        <v>0</v>
      </c>
      <c r="X12" t="e">
        <f t="shared" si="11"/>
        <v>#DIV/0!</v>
      </c>
      <c r="AC12" s="3" t="b">
        <v>1</v>
      </c>
      <c r="AJ12" s="2"/>
      <c r="AK12" s="2"/>
      <c r="AQ12" s="2"/>
    </row>
    <row r="14" spans="1:43">
      <c r="A14" t="s">
        <v>21</v>
      </c>
      <c r="B14" s="14" t="s">
        <v>431</v>
      </c>
      <c r="C14">
        <v>98</v>
      </c>
      <c r="D14" t="s">
        <v>22</v>
      </c>
      <c r="E14" t="s">
        <v>162</v>
      </c>
      <c r="F14" t="s">
        <v>160</v>
      </c>
      <c r="H14">
        <v>1</v>
      </c>
      <c r="I14" s="4">
        <v>68</v>
      </c>
      <c r="J14">
        <v>79.400000000000006</v>
      </c>
      <c r="K14">
        <v>11.7</v>
      </c>
      <c r="L14" s="4"/>
      <c r="O14">
        <v>64</v>
      </c>
      <c r="P14">
        <v>82.92</v>
      </c>
      <c r="Q14" s="3">
        <v>20.82</v>
      </c>
      <c r="U14">
        <f t="shared" ref="U14:U16" si="12">P14-J14</f>
        <v>3.519999999999996</v>
      </c>
      <c r="V14">
        <f t="shared" ref="V14:V16" si="13">IF(ISBLANK(I14), Q14, SQRT(Q14 ^ 2 / O14 + K14 ^ 2 / I14))</f>
        <v>2.9641346941888651</v>
      </c>
      <c r="W14">
        <f t="shared" ref="W14:W16" si="14">S14 - M14</f>
        <v>0</v>
      </c>
      <c r="X14" t="e">
        <f t="shared" ref="X14:X16" si="15">IF(ISBLANK(I14), T14, SQRT(T14 ^ 2 / R14 + N14 ^ 2 / L14))</f>
        <v>#DIV/0!</v>
      </c>
      <c r="AC14" s="3" t="b">
        <v>1</v>
      </c>
      <c r="AJ14" s="2"/>
      <c r="AK14" s="2"/>
      <c r="AQ14" s="2"/>
    </row>
    <row r="15" spans="1:43">
      <c r="A15" t="s">
        <v>21</v>
      </c>
      <c r="B15" s="14" t="s">
        <v>431</v>
      </c>
      <c r="C15">
        <v>99</v>
      </c>
      <c r="D15" t="s">
        <v>22</v>
      </c>
      <c r="E15" t="s">
        <v>162</v>
      </c>
      <c r="F15" t="s">
        <v>160</v>
      </c>
      <c r="H15">
        <v>3</v>
      </c>
      <c r="I15" s="4">
        <v>68</v>
      </c>
      <c r="J15">
        <v>79.400000000000006</v>
      </c>
      <c r="K15">
        <v>11.7</v>
      </c>
      <c r="L15" s="4"/>
      <c r="O15">
        <v>56</v>
      </c>
      <c r="P15">
        <v>85.98</v>
      </c>
      <c r="Q15" s="3">
        <v>19.489999999999998</v>
      </c>
      <c r="U15">
        <f t="shared" si="12"/>
        <v>6.5799999999999983</v>
      </c>
      <c r="V15">
        <f t="shared" si="13"/>
        <v>2.9658564204496964</v>
      </c>
      <c r="W15">
        <f t="shared" si="14"/>
        <v>0</v>
      </c>
      <c r="X15" t="e">
        <f t="shared" si="15"/>
        <v>#DIV/0!</v>
      </c>
      <c r="AC15" s="3" t="b">
        <v>1</v>
      </c>
      <c r="AJ15" s="2"/>
      <c r="AK15" s="2"/>
      <c r="AQ15" s="2"/>
    </row>
    <row r="16" spans="1:43">
      <c r="A16" t="s">
        <v>21</v>
      </c>
      <c r="B16" s="14" t="s">
        <v>431</v>
      </c>
      <c r="C16">
        <v>100</v>
      </c>
      <c r="D16" t="s">
        <v>22</v>
      </c>
      <c r="E16" t="s">
        <v>162</v>
      </c>
      <c r="F16" t="s">
        <v>160</v>
      </c>
      <c r="H16">
        <v>6</v>
      </c>
      <c r="I16" s="4">
        <v>68</v>
      </c>
      <c r="J16">
        <v>79.400000000000006</v>
      </c>
      <c r="K16">
        <v>11.7</v>
      </c>
      <c r="L16" s="4"/>
      <c r="O16">
        <v>61</v>
      </c>
      <c r="P16">
        <v>85.86</v>
      </c>
      <c r="Q16" s="3">
        <v>21.78</v>
      </c>
      <c r="U16">
        <f t="shared" si="12"/>
        <v>6.4599999999999937</v>
      </c>
      <c r="V16">
        <f t="shared" si="13"/>
        <v>3.1288367459544935</v>
      </c>
      <c r="W16">
        <f t="shared" si="14"/>
        <v>0</v>
      </c>
      <c r="X16" t="e">
        <f t="shared" si="15"/>
        <v>#DIV/0!</v>
      </c>
      <c r="AC16" s="3" t="b">
        <v>1</v>
      </c>
      <c r="AJ16" s="2"/>
      <c r="AK16" s="2"/>
      <c r="AQ16" s="2"/>
    </row>
    <row r="18" spans="1:45">
      <c r="A18" t="s">
        <v>164</v>
      </c>
      <c r="B18" t="s">
        <v>409</v>
      </c>
      <c r="C18">
        <v>81</v>
      </c>
      <c r="D18" t="s">
        <v>22</v>
      </c>
      <c r="E18" t="s">
        <v>180</v>
      </c>
      <c r="F18" t="s">
        <v>180</v>
      </c>
      <c r="H18">
        <v>9</v>
      </c>
      <c r="I18" s="4"/>
      <c r="L18" s="4"/>
      <c r="O18">
        <v>233</v>
      </c>
      <c r="P18">
        <v>41.79</v>
      </c>
      <c r="Q18" s="3">
        <v>0.30528675044947495</v>
      </c>
      <c r="R18" s="4">
        <v>250</v>
      </c>
      <c r="S18" s="3">
        <v>41.83</v>
      </c>
      <c r="T18" s="3">
        <v>0.31622776601683794</v>
      </c>
      <c r="U18">
        <f t="shared" ref="U18:U20" si="16">P18-J18</f>
        <v>41.79</v>
      </c>
      <c r="V18">
        <f t="shared" ref="V18:V20" si="17">IF(ISBLANK(I18), Q18, SQRT(Q18 ^ 2 / O18 + K18 ^ 2 / I18))</f>
        <v>0.30528675044947495</v>
      </c>
      <c r="W18">
        <f t="shared" ref="W18:W20" si="18">S18 - M18</f>
        <v>41.83</v>
      </c>
      <c r="X18">
        <f t="shared" ref="X18:X20" si="19">IF(ISBLANK(I18), T18, SQRT(T18 ^ 2 / R18 + N18 ^ 2 / L18))</f>
        <v>0.31622776601683794</v>
      </c>
      <c r="AC18" s="3" t="b">
        <v>1</v>
      </c>
      <c r="AL18" s="2"/>
      <c r="AM18" s="2"/>
      <c r="AS18" s="2"/>
    </row>
    <row r="19" spans="1:45">
      <c r="A19" t="s">
        <v>164</v>
      </c>
      <c r="B19" t="s">
        <v>409</v>
      </c>
      <c r="C19">
        <v>82</v>
      </c>
      <c r="D19" t="s">
        <v>22</v>
      </c>
      <c r="E19" t="s">
        <v>180</v>
      </c>
      <c r="F19" t="s">
        <v>180</v>
      </c>
      <c r="H19">
        <v>15</v>
      </c>
      <c r="I19" s="4"/>
      <c r="L19" s="4"/>
      <c r="O19">
        <v>231</v>
      </c>
      <c r="P19">
        <v>41.83</v>
      </c>
      <c r="Q19" s="3">
        <v>0.30397368307141326</v>
      </c>
      <c r="R19" s="4">
        <v>247</v>
      </c>
      <c r="S19" s="3">
        <v>41.8</v>
      </c>
      <c r="T19" s="3">
        <v>0.31432467291003424</v>
      </c>
      <c r="U19">
        <f t="shared" si="16"/>
        <v>41.83</v>
      </c>
      <c r="V19">
        <f t="shared" si="17"/>
        <v>0.30397368307141326</v>
      </c>
      <c r="W19">
        <f t="shared" si="18"/>
        <v>41.8</v>
      </c>
      <c r="X19">
        <f t="shared" si="19"/>
        <v>0.31432467291003424</v>
      </c>
      <c r="AC19" s="3" t="b">
        <v>1</v>
      </c>
      <c r="AL19" s="2"/>
      <c r="AM19" s="2"/>
      <c r="AS19" s="2"/>
    </row>
    <row r="20" spans="1:45">
      <c r="A20" t="s">
        <v>164</v>
      </c>
      <c r="B20" t="s">
        <v>409</v>
      </c>
      <c r="C20">
        <v>83</v>
      </c>
      <c r="D20" t="s">
        <v>22</v>
      </c>
      <c r="E20" t="s">
        <v>180</v>
      </c>
      <c r="F20" t="s">
        <v>180</v>
      </c>
      <c r="H20">
        <v>21</v>
      </c>
      <c r="I20" s="4"/>
      <c r="L20" s="4"/>
      <c r="O20">
        <v>216</v>
      </c>
      <c r="P20">
        <v>42.07</v>
      </c>
      <c r="Q20" s="3">
        <v>0.29393876913398137</v>
      </c>
      <c r="R20" s="4">
        <v>240</v>
      </c>
      <c r="S20" s="3">
        <v>42.22</v>
      </c>
      <c r="T20" s="3">
        <v>0.30983866769659335</v>
      </c>
      <c r="U20">
        <f t="shared" si="16"/>
        <v>42.07</v>
      </c>
      <c r="V20">
        <f t="shared" si="17"/>
        <v>0.29393876913398137</v>
      </c>
      <c r="W20">
        <f t="shared" si="18"/>
        <v>42.22</v>
      </c>
      <c r="X20">
        <f t="shared" si="19"/>
        <v>0.30983866769659335</v>
      </c>
      <c r="AC20" s="3" t="b">
        <v>1</v>
      </c>
      <c r="AL20" s="2"/>
      <c r="AM20" s="2"/>
      <c r="AS20" s="2"/>
    </row>
    <row r="22" spans="1:45">
      <c r="A22" t="s">
        <v>164</v>
      </c>
      <c r="B22" s="5" t="s">
        <v>455</v>
      </c>
      <c r="C22">
        <v>101</v>
      </c>
      <c r="D22" t="s">
        <v>22</v>
      </c>
      <c r="E22" t="s">
        <v>159</v>
      </c>
      <c r="F22" t="s">
        <v>160</v>
      </c>
      <c r="G22" t="s">
        <v>456</v>
      </c>
      <c r="H22">
        <v>9</v>
      </c>
      <c r="I22" s="4"/>
      <c r="J22" s="3"/>
      <c r="K22" s="3"/>
      <c r="L22" s="4"/>
      <c r="M22" s="3"/>
      <c r="N22" s="3"/>
      <c r="O22">
        <v>233</v>
      </c>
      <c r="P22">
        <v>75.11</v>
      </c>
      <c r="Q22" s="3">
        <v>1.2211470019999999</v>
      </c>
      <c r="R22">
        <v>250</v>
      </c>
      <c r="S22">
        <v>76.040000000000006</v>
      </c>
      <c r="T22" s="3">
        <v>1.423024947</v>
      </c>
      <c r="U22">
        <f t="shared" ref="U22:U27" si="20">P22-J22</f>
        <v>75.11</v>
      </c>
      <c r="V22">
        <f t="shared" ref="V22:V27" si="21">IF(ISBLANK(I22), Q22, SQRT(Q22 ^ 2 / O22 + K22 ^ 2 / I22))</f>
        <v>1.2211470019999999</v>
      </c>
      <c r="W22">
        <f t="shared" ref="W22:W27" si="22">S22 - M22</f>
        <v>76.040000000000006</v>
      </c>
      <c r="X22">
        <f t="shared" ref="X22:X27" si="23">IF(ISBLANK(I22), T22, SQRT(T22 ^ 2 / R22 + N22 ^ 2 / L22))</f>
        <v>1.423024947</v>
      </c>
      <c r="Y22" s="3"/>
      <c r="Z22" s="3"/>
      <c r="AA22" s="3"/>
      <c r="AB22" s="3"/>
      <c r="AC22" s="3" t="b">
        <v>1</v>
      </c>
      <c r="AJ22" s="2"/>
      <c r="AK22" s="2"/>
      <c r="AQ22" s="2"/>
    </row>
    <row r="23" spans="1:45">
      <c r="A23" t="s">
        <v>164</v>
      </c>
      <c r="B23" s="5" t="s">
        <v>455</v>
      </c>
      <c r="C23">
        <v>102</v>
      </c>
      <c r="D23" t="s">
        <v>22</v>
      </c>
      <c r="E23" t="s">
        <v>159</v>
      </c>
      <c r="F23" t="s">
        <v>160</v>
      </c>
      <c r="G23" t="s">
        <v>456</v>
      </c>
      <c r="H23">
        <v>15</v>
      </c>
      <c r="I23" s="4"/>
      <c r="J23" s="3"/>
      <c r="K23" s="3"/>
      <c r="L23" s="4"/>
      <c r="M23" s="3"/>
      <c r="N23" s="3"/>
      <c r="O23">
        <v>231</v>
      </c>
      <c r="P23">
        <v>75.61</v>
      </c>
      <c r="Q23" s="3">
        <v>1.215894732</v>
      </c>
      <c r="R23">
        <v>247</v>
      </c>
      <c r="S23">
        <v>75.56</v>
      </c>
      <c r="T23" s="3">
        <v>1.4144610280000001</v>
      </c>
      <c r="U23">
        <f t="shared" si="20"/>
        <v>75.61</v>
      </c>
      <c r="V23">
        <f t="shared" si="21"/>
        <v>1.215894732</v>
      </c>
      <c r="W23">
        <f t="shared" si="22"/>
        <v>75.56</v>
      </c>
      <c r="X23">
        <f t="shared" si="23"/>
        <v>1.4144610280000001</v>
      </c>
      <c r="Y23" s="3"/>
      <c r="Z23" s="3"/>
      <c r="AA23" s="3"/>
      <c r="AB23" s="3"/>
      <c r="AC23" s="3" t="b">
        <v>1</v>
      </c>
      <c r="AL23" s="2"/>
      <c r="AM23" s="2"/>
      <c r="AS23" s="2"/>
    </row>
    <row r="24" spans="1:45">
      <c r="A24" t="s">
        <v>164</v>
      </c>
      <c r="B24" s="5" t="s">
        <v>455</v>
      </c>
      <c r="C24">
        <v>103</v>
      </c>
      <c r="D24" t="s">
        <v>22</v>
      </c>
      <c r="E24" t="s">
        <v>159</v>
      </c>
      <c r="F24" t="s">
        <v>160</v>
      </c>
      <c r="G24" t="s">
        <v>456</v>
      </c>
      <c r="H24">
        <v>21</v>
      </c>
      <c r="I24" s="4"/>
      <c r="J24" s="3"/>
      <c r="K24" s="3"/>
      <c r="L24" s="4"/>
      <c r="M24" s="3"/>
      <c r="N24" s="3"/>
      <c r="O24">
        <v>216</v>
      </c>
      <c r="P24">
        <v>75.650000000000006</v>
      </c>
      <c r="Q24" s="3">
        <v>1.175755077</v>
      </c>
      <c r="R24">
        <v>240</v>
      </c>
      <c r="S24">
        <v>76.3</v>
      </c>
      <c r="T24" s="3">
        <v>1.394274005</v>
      </c>
      <c r="U24">
        <f t="shared" si="20"/>
        <v>75.650000000000006</v>
      </c>
      <c r="V24">
        <f t="shared" si="21"/>
        <v>1.175755077</v>
      </c>
      <c r="W24">
        <f t="shared" si="22"/>
        <v>76.3</v>
      </c>
      <c r="X24">
        <f t="shared" si="23"/>
        <v>1.394274005</v>
      </c>
      <c r="Y24" s="3"/>
      <c r="Z24" s="3"/>
      <c r="AA24" s="3"/>
      <c r="AB24" s="3"/>
      <c r="AC24" s="3" t="b">
        <v>1</v>
      </c>
      <c r="AL24" s="2"/>
      <c r="AM24" s="2"/>
      <c r="AS24" s="2"/>
    </row>
    <row r="25" spans="1:45">
      <c r="A25" t="s">
        <v>164</v>
      </c>
      <c r="B25" s="5" t="s">
        <v>455</v>
      </c>
      <c r="C25">
        <v>104</v>
      </c>
      <c r="D25" t="s">
        <v>22</v>
      </c>
      <c r="E25" t="s">
        <v>159</v>
      </c>
      <c r="F25" t="s">
        <v>160</v>
      </c>
      <c r="G25" t="s">
        <v>457</v>
      </c>
      <c r="H25">
        <v>9</v>
      </c>
      <c r="I25" s="4"/>
      <c r="J25" s="3"/>
      <c r="K25" s="3"/>
      <c r="L25" s="4"/>
      <c r="M25" s="3"/>
      <c r="N25" s="3"/>
      <c r="O25">
        <v>233</v>
      </c>
      <c r="P25">
        <v>38.96</v>
      </c>
      <c r="Q25" s="3">
        <v>1.07</v>
      </c>
      <c r="R25">
        <v>250</v>
      </c>
      <c r="S25">
        <v>39.43</v>
      </c>
      <c r="T25" s="3">
        <v>1.1100000000000001</v>
      </c>
      <c r="U25">
        <f t="shared" si="20"/>
        <v>38.96</v>
      </c>
      <c r="V25">
        <f t="shared" si="21"/>
        <v>1.07</v>
      </c>
      <c r="W25">
        <f t="shared" si="22"/>
        <v>39.43</v>
      </c>
      <c r="X25">
        <f t="shared" si="23"/>
        <v>1.1100000000000001</v>
      </c>
      <c r="Y25" s="3"/>
      <c r="Z25" s="3"/>
      <c r="AA25" s="3"/>
      <c r="AB25" s="3"/>
      <c r="AC25" s="3" t="b">
        <v>1</v>
      </c>
      <c r="AJ25" s="2"/>
      <c r="AK25" s="2"/>
      <c r="AQ25" s="2"/>
    </row>
    <row r="26" spans="1:45">
      <c r="A26" t="s">
        <v>164</v>
      </c>
      <c r="B26" s="5" t="s">
        <v>455</v>
      </c>
      <c r="C26">
        <v>105</v>
      </c>
      <c r="D26" t="s">
        <v>22</v>
      </c>
      <c r="E26" t="s">
        <v>159</v>
      </c>
      <c r="F26" t="s">
        <v>160</v>
      </c>
      <c r="G26" t="s">
        <v>457</v>
      </c>
      <c r="H26">
        <v>15</v>
      </c>
      <c r="I26" s="4"/>
      <c r="J26" s="3"/>
      <c r="K26" s="3"/>
      <c r="L26" s="4"/>
      <c r="M26" s="3"/>
      <c r="N26" s="3"/>
      <c r="O26">
        <v>231</v>
      </c>
      <c r="P26">
        <v>38.840000000000003</v>
      </c>
      <c r="Q26" s="3">
        <v>1.06</v>
      </c>
      <c r="R26">
        <v>247</v>
      </c>
      <c r="S26">
        <v>38.64</v>
      </c>
      <c r="T26" s="3">
        <v>1.1000000000000001</v>
      </c>
      <c r="U26">
        <f t="shared" si="20"/>
        <v>38.840000000000003</v>
      </c>
      <c r="V26">
        <f t="shared" si="21"/>
        <v>1.06</v>
      </c>
      <c r="W26">
        <f t="shared" si="22"/>
        <v>38.64</v>
      </c>
      <c r="X26">
        <f t="shared" si="23"/>
        <v>1.1000000000000001</v>
      </c>
      <c r="Y26" s="3"/>
      <c r="Z26" s="3"/>
      <c r="AA26" s="3"/>
      <c r="AB26" s="3"/>
      <c r="AC26" s="3" t="b">
        <v>1</v>
      </c>
      <c r="AJ26" s="2"/>
      <c r="AK26" s="2"/>
      <c r="AQ26" s="2"/>
    </row>
    <row r="27" spans="1:45">
      <c r="A27" t="s">
        <v>164</v>
      </c>
      <c r="B27" s="5" t="s">
        <v>455</v>
      </c>
      <c r="C27">
        <v>106</v>
      </c>
      <c r="D27" t="s">
        <v>22</v>
      </c>
      <c r="E27" t="s">
        <v>159</v>
      </c>
      <c r="F27" t="s">
        <v>160</v>
      </c>
      <c r="G27" t="s">
        <v>457</v>
      </c>
      <c r="H27">
        <v>21</v>
      </c>
      <c r="I27" s="4"/>
      <c r="J27" s="3"/>
      <c r="K27" s="3"/>
      <c r="L27" s="4"/>
      <c r="M27" s="3"/>
      <c r="N27" s="3"/>
      <c r="O27">
        <v>216</v>
      </c>
      <c r="P27">
        <v>38.549999999999997</v>
      </c>
      <c r="Q27" s="3">
        <v>1.03</v>
      </c>
      <c r="R27">
        <v>240</v>
      </c>
      <c r="S27">
        <v>39.28</v>
      </c>
      <c r="T27" s="3">
        <v>1.08</v>
      </c>
      <c r="U27">
        <f t="shared" si="20"/>
        <v>38.549999999999997</v>
      </c>
      <c r="V27">
        <f t="shared" si="21"/>
        <v>1.03</v>
      </c>
      <c r="W27">
        <f t="shared" si="22"/>
        <v>39.28</v>
      </c>
      <c r="X27">
        <f t="shared" si="23"/>
        <v>1.08</v>
      </c>
      <c r="Y27" s="3"/>
      <c r="Z27" s="3"/>
      <c r="AA27" s="3"/>
      <c r="AB27" s="3"/>
      <c r="AC27" s="3" t="b">
        <v>1</v>
      </c>
      <c r="AJ27" s="2"/>
      <c r="AK27" s="2"/>
      <c r="AQ27" s="2"/>
    </row>
    <row r="29" spans="1:45">
      <c r="A29" t="s">
        <v>164</v>
      </c>
      <c r="B29" s="5" t="s">
        <v>455</v>
      </c>
      <c r="C29">
        <v>131</v>
      </c>
      <c r="D29" t="s">
        <v>22</v>
      </c>
      <c r="E29" t="s">
        <v>472</v>
      </c>
      <c r="F29" t="s">
        <v>94</v>
      </c>
      <c r="G29" t="s">
        <v>473</v>
      </c>
      <c r="H29">
        <v>9</v>
      </c>
      <c r="I29" s="4"/>
      <c r="J29" s="3"/>
      <c r="L29" s="4"/>
      <c r="O29">
        <v>233</v>
      </c>
      <c r="P29">
        <v>20.82</v>
      </c>
      <c r="Q29" s="3">
        <v>0.61057350099999996</v>
      </c>
      <c r="R29" s="4">
        <v>250</v>
      </c>
      <c r="S29" s="3">
        <v>20.59</v>
      </c>
      <c r="T29" s="3">
        <v>0.63245553200000004</v>
      </c>
      <c r="U29">
        <f t="shared" ref="U29:U34" si="24">P29-J29</f>
        <v>20.82</v>
      </c>
      <c r="V29">
        <f t="shared" ref="V29:V34" si="25">IF(ISBLANK(I29), Q29, SQRT(Q29 ^ 2 / O29 + K29 ^ 2 / I29))</f>
        <v>0.61057350099999996</v>
      </c>
      <c r="W29">
        <f t="shared" ref="W29:W34" si="26">S29 - M29</f>
        <v>20.59</v>
      </c>
      <c r="X29">
        <f t="shared" ref="X29:X34" si="27">IF(ISBLANK(I29), T29, SQRT(T29 ^ 2 / R29 + N29 ^ 2 / L29))</f>
        <v>0.63245553200000004</v>
      </c>
      <c r="Y29" s="3"/>
      <c r="Z29" s="3"/>
      <c r="AA29" s="3"/>
      <c r="AB29" s="3"/>
      <c r="AC29" s="3" t="b">
        <v>1</v>
      </c>
    </row>
    <row r="30" spans="1:45">
      <c r="A30" t="s">
        <v>164</v>
      </c>
      <c r="B30" s="5" t="s">
        <v>455</v>
      </c>
      <c r="C30">
        <v>132</v>
      </c>
      <c r="D30" t="s">
        <v>22</v>
      </c>
      <c r="E30" t="s">
        <v>472</v>
      </c>
      <c r="F30" t="s">
        <v>94</v>
      </c>
      <c r="G30" t="s">
        <v>473</v>
      </c>
      <c r="H30">
        <v>15</v>
      </c>
      <c r="I30" s="4"/>
      <c r="J30" s="3"/>
      <c r="L30" s="4"/>
      <c r="O30">
        <v>231</v>
      </c>
      <c r="P30">
        <v>20.22</v>
      </c>
      <c r="Q30" s="3">
        <v>0.60794736599999999</v>
      </c>
      <c r="R30" s="4">
        <v>247</v>
      </c>
      <c r="S30" s="3">
        <v>20.21</v>
      </c>
      <c r="T30" s="3">
        <v>0.628649346</v>
      </c>
      <c r="U30">
        <f t="shared" si="24"/>
        <v>20.22</v>
      </c>
      <c r="V30">
        <f t="shared" si="25"/>
        <v>0.60794736599999999</v>
      </c>
      <c r="W30">
        <f t="shared" si="26"/>
        <v>20.21</v>
      </c>
      <c r="X30">
        <f t="shared" si="27"/>
        <v>0.628649346</v>
      </c>
      <c r="Y30" s="3"/>
      <c r="Z30" s="3"/>
      <c r="AA30" s="3"/>
      <c r="AB30" s="3"/>
      <c r="AC30" s="3" t="b">
        <v>1</v>
      </c>
    </row>
    <row r="31" spans="1:45">
      <c r="A31" t="s">
        <v>164</v>
      </c>
      <c r="B31" s="5" t="s">
        <v>455</v>
      </c>
      <c r="C31">
        <v>133</v>
      </c>
      <c r="D31" t="s">
        <v>22</v>
      </c>
      <c r="E31" t="s">
        <v>472</v>
      </c>
      <c r="F31" t="s">
        <v>94</v>
      </c>
      <c r="G31" t="s">
        <v>473</v>
      </c>
      <c r="H31">
        <v>21</v>
      </c>
      <c r="I31" s="4"/>
      <c r="J31" s="3"/>
      <c r="L31" s="4"/>
      <c r="O31">
        <v>216</v>
      </c>
      <c r="P31">
        <v>20.329999999999998</v>
      </c>
      <c r="Q31" s="3">
        <v>0.58787753799999998</v>
      </c>
      <c r="R31" s="4">
        <v>240</v>
      </c>
      <c r="S31" s="3">
        <v>19.86</v>
      </c>
      <c r="T31" s="3">
        <v>0.619677335</v>
      </c>
      <c r="U31">
        <f t="shared" si="24"/>
        <v>20.329999999999998</v>
      </c>
      <c r="V31">
        <f t="shared" si="25"/>
        <v>0.58787753799999998</v>
      </c>
      <c r="W31">
        <f t="shared" si="26"/>
        <v>19.86</v>
      </c>
      <c r="X31">
        <f t="shared" si="27"/>
        <v>0.619677335</v>
      </c>
      <c r="Y31" s="3"/>
      <c r="Z31" s="3"/>
      <c r="AA31" s="3"/>
      <c r="AB31" s="3"/>
      <c r="AC31" s="3" t="b">
        <v>1</v>
      </c>
    </row>
    <row r="32" spans="1:45">
      <c r="A32" t="s">
        <v>164</v>
      </c>
      <c r="B32" s="5" t="s">
        <v>455</v>
      </c>
      <c r="C32">
        <v>134</v>
      </c>
      <c r="D32" t="s">
        <v>22</v>
      </c>
      <c r="E32" t="s">
        <v>474</v>
      </c>
      <c r="F32" t="s">
        <v>94</v>
      </c>
      <c r="G32" t="s">
        <v>475</v>
      </c>
      <c r="H32">
        <v>9</v>
      </c>
      <c r="I32" s="4"/>
      <c r="J32" s="3"/>
      <c r="L32" s="4"/>
      <c r="O32">
        <v>233</v>
      </c>
      <c r="P32">
        <v>11.89</v>
      </c>
      <c r="Q32" s="3">
        <v>0.30528675</v>
      </c>
      <c r="R32" s="4">
        <v>250</v>
      </c>
      <c r="S32" s="3">
        <v>11.49</v>
      </c>
      <c r="T32" s="3">
        <v>0.31622776601683794</v>
      </c>
      <c r="U32">
        <f t="shared" si="24"/>
        <v>11.89</v>
      </c>
      <c r="V32">
        <f t="shared" si="25"/>
        <v>0.30528675</v>
      </c>
      <c r="W32">
        <f t="shared" si="26"/>
        <v>11.49</v>
      </c>
      <c r="X32">
        <f t="shared" si="27"/>
        <v>0.31622776601683794</v>
      </c>
      <c r="Y32" s="3"/>
      <c r="Z32" s="3"/>
      <c r="AA32" s="3"/>
      <c r="AB32" s="3"/>
      <c r="AC32" s="3" t="b">
        <v>1</v>
      </c>
    </row>
    <row r="33" spans="1:45">
      <c r="A33" t="s">
        <v>164</v>
      </c>
      <c r="B33" s="5" t="s">
        <v>455</v>
      </c>
      <c r="C33">
        <v>135</v>
      </c>
      <c r="D33" t="s">
        <v>22</v>
      </c>
      <c r="E33" t="s">
        <v>474</v>
      </c>
      <c r="F33" t="s">
        <v>94</v>
      </c>
      <c r="G33" t="s">
        <v>475</v>
      </c>
      <c r="H33">
        <v>15</v>
      </c>
      <c r="I33" s="4"/>
      <c r="J33" s="3"/>
      <c r="L33" s="4"/>
      <c r="O33">
        <v>231</v>
      </c>
      <c r="P33">
        <v>11.77</v>
      </c>
      <c r="Q33" s="3">
        <v>0.30397368299999999</v>
      </c>
      <c r="R33" s="4">
        <v>247</v>
      </c>
      <c r="S33" s="3">
        <v>11.74</v>
      </c>
      <c r="T33" s="3">
        <v>0.31432467291003424</v>
      </c>
      <c r="U33">
        <f t="shared" si="24"/>
        <v>11.77</v>
      </c>
      <c r="V33">
        <f t="shared" si="25"/>
        <v>0.30397368299999999</v>
      </c>
      <c r="W33">
        <f t="shared" si="26"/>
        <v>11.74</v>
      </c>
      <c r="X33">
        <f t="shared" si="27"/>
        <v>0.31432467291003424</v>
      </c>
      <c r="Y33" s="3"/>
      <c r="Z33" s="3"/>
      <c r="AA33" s="3"/>
      <c r="AB33" s="3"/>
      <c r="AC33" s="3" t="b">
        <v>1</v>
      </c>
    </row>
    <row r="34" spans="1:45">
      <c r="A34" t="s">
        <v>164</v>
      </c>
      <c r="B34" s="5" t="s">
        <v>455</v>
      </c>
      <c r="C34">
        <v>136</v>
      </c>
      <c r="D34" t="s">
        <v>22</v>
      </c>
      <c r="E34" t="s">
        <v>474</v>
      </c>
      <c r="F34" t="s">
        <v>94</v>
      </c>
      <c r="G34" t="s">
        <v>475</v>
      </c>
      <c r="H34">
        <v>21</v>
      </c>
      <c r="I34" s="4"/>
      <c r="J34" s="3"/>
      <c r="L34" s="4"/>
      <c r="O34">
        <v>216</v>
      </c>
      <c r="P34">
        <v>11.79</v>
      </c>
      <c r="Q34" s="3">
        <v>0.29393876899999999</v>
      </c>
      <c r="R34" s="4">
        <v>240</v>
      </c>
      <c r="S34" s="3">
        <v>11.77</v>
      </c>
      <c r="T34" s="3">
        <v>0.30983866769659335</v>
      </c>
      <c r="U34">
        <f t="shared" si="24"/>
        <v>11.79</v>
      </c>
      <c r="V34">
        <f t="shared" si="25"/>
        <v>0.29393876899999999</v>
      </c>
      <c r="W34">
        <f t="shared" si="26"/>
        <v>11.77</v>
      </c>
      <c r="X34">
        <f t="shared" si="27"/>
        <v>0.30983866769659335</v>
      </c>
      <c r="Y34" s="3"/>
      <c r="Z34" s="3"/>
      <c r="AA34" s="3"/>
      <c r="AB34" s="3"/>
      <c r="AC34" s="3" t="b">
        <v>1</v>
      </c>
    </row>
    <row r="36" spans="1:45">
      <c r="A36" t="s">
        <v>193</v>
      </c>
      <c r="B36" s="5" t="s">
        <v>354</v>
      </c>
      <c r="C36">
        <v>1</v>
      </c>
      <c r="D36" t="s">
        <v>22</v>
      </c>
      <c r="E36" t="s">
        <v>357</v>
      </c>
      <c r="F36" t="s">
        <v>23</v>
      </c>
      <c r="G36" t="s">
        <v>357</v>
      </c>
      <c r="H36">
        <v>0</v>
      </c>
      <c r="O36">
        <v>427</v>
      </c>
      <c r="P36">
        <v>44.62</v>
      </c>
      <c r="Q36" s="3">
        <v>10.24</v>
      </c>
      <c r="R36">
        <v>714</v>
      </c>
      <c r="S36">
        <v>46.18</v>
      </c>
      <c r="T36">
        <v>11.23</v>
      </c>
      <c r="U36">
        <f t="shared" ref="U36:U37" si="28">P36-J36</f>
        <v>44.62</v>
      </c>
      <c r="V36">
        <f t="shared" ref="V36:V37" si="29">IF(ISBLANK(I36), Q36, SQRT(Q36 ^ 2 / O36 + K36 ^ 2 / I36))</f>
        <v>10.24</v>
      </c>
      <c r="W36">
        <f t="shared" ref="W36:W37" si="30">S36 - M36</f>
        <v>46.18</v>
      </c>
      <c r="X36">
        <f t="shared" ref="X36:X37" si="31">IF(ISBLANK(I36), T36, SQRT(T36 ^ 2 / R36 + N36 ^ 2 / L36))</f>
        <v>11.23</v>
      </c>
      <c r="AC36" t="b">
        <v>0</v>
      </c>
      <c r="AL36" s="2"/>
      <c r="AM36" s="2"/>
      <c r="AS36" s="2"/>
    </row>
    <row r="37" spans="1:45">
      <c r="A37" t="s">
        <v>193</v>
      </c>
      <c r="B37" t="s">
        <v>354</v>
      </c>
      <c r="C37">
        <v>2</v>
      </c>
      <c r="D37" t="s">
        <v>22</v>
      </c>
      <c r="E37" t="s">
        <v>358</v>
      </c>
      <c r="F37" t="s">
        <v>23</v>
      </c>
      <c r="G37" t="s">
        <v>358</v>
      </c>
      <c r="H37">
        <v>0</v>
      </c>
      <c r="O37">
        <v>427</v>
      </c>
      <c r="P37">
        <v>44.76</v>
      </c>
      <c r="Q37" s="3">
        <v>8.2100000000000009</v>
      </c>
      <c r="R37">
        <v>714</v>
      </c>
      <c r="S37">
        <v>46.17</v>
      </c>
      <c r="T37">
        <v>8.49</v>
      </c>
      <c r="U37">
        <f t="shared" si="28"/>
        <v>44.76</v>
      </c>
      <c r="V37">
        <f t="shared" si="29"/>
        <v>8.2100000000000009</v>
      </c>
      <c r="W37">
        <f t="shared" si="30"/>
        <v>46.17</v>
      </c>
      <c r="X37">
        <f t="shared" si="31"/>
        <v>8.49</v>
      </c>
      <c r="AC37" t="b">
        <v>0</v>
      </c>
      <c r="AL37" s="2"/>
      <c r="AM37" s="2"/>
      <c r="AS37" s="2"/>
    </row>
    <row r="39" spans="1:45">
      <c r="A39" t="s">
        <v>193</v>
      </c>
      <c r="B39" t="s">
        <v>359</v>
      </c>
      <c r="C39">
        <v>22</v>
      </c>
      <c r="D39" t="s">
        <v>22</v>
      </c>
      <c r="E39" t="s">
        <v>53</v>
      </c>
      <c r="F39" t="s">
        <v>53</v>
      </c>
      <c r="H39">
        <v>0</v>
      </c>
      <c r="O39">
        <v>427</v>
      </c>
      <c r="P39">
        <v>8.2799999999999994</v>
      </c>
      <c r="Q39" s="3">
        <v>4.95</v>
      </c>
      <c r="R39">
        <v>714</v>
      </c>
      <c r="S39">
        <v>8.9600000000000009</v>
      </c>
      <c r="T39">
        <v>5.35</v>
      </c>
      <c r="U39">
        <f t="shared" ref="U39" si="32">P39-J39</f>
        <v>8.2799999999999994</v>
      </c>
      <c r="V39">
        <f t="shared" ref="V39" si="33">IF(ISBLANK(I39), Q39, SQRT(Q39 ^ 2 / O39 + K39 ^ 2 / I39))</f>
        <v>4.95</v>
      </c>
      <c r="W39">
        <f t="shared" ref="W39" si="34">S39 - M39</f>
        <v>8.9600000000000009</v>
      </c>
      <c r="X39">
        <f t="shared" ref="X39" si="35">IF(ISBLANK(I39), T39, SQRT(T39 ^ 2 / R39 + N39 ^ 2 / L39))</f>
        <v>5.35</v>
      </c>
      <c r="AC39" t="b">
        <v>0</v>
      </c>
      <c r="AL39" s="2"/>
      <c r="AM39" s="2"/>
      <c r="AS39" s="2"/>
    </row>
  </sheetData>
  <hyperlinks>
    <hyperlink ref="B2" r:id="rId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A793D3B-DA33-48DD-81B4-9E7D3BBE01F6}"/>
    <hyperlink ref="B3" r:id="rId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952D37A7-DFC2-4953-8629-C96882F5A7E8}"/>
    <hyperlink ref="B4" r:id="rId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4270B2A-17AE-44F6-8CEF-964EB64EE370}"/>
    <hyperlink ref="B6" r:id="rId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A6A7C97-E3AB-4DDB-B435-B3C510066A02}"/>
    <hyperlink ref="B7" r:id="rId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71F1A4C-0C5E-43CD-AC07-72908B92C7CA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1F3B9AC-A222-4A00-AFBD-51EAD94B6935}"/>
    <hyperlink ref="B10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EBEE7AF0-E329-47FC-B2E3-67D2D9E97F0F}"/>
    <hyperlink ref="B11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82097B3-B51D-4942-BFFE-01A0DA72B895}"/>
    <hyperlink ref="B12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535AA40-BB0F-4F77-A5BF-0D3E6034BB41}"/>
    <hyperlink ref="B14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C9A96B7-F6F2-466A-BAAD-0A6A2F2AED55}"/>
    <hyperlink ref="B15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B94DE2B4-3D8C-491D-B13D-4F7C51C14382}"/>
    <hyperlink ref="B16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7A66675-D0BD-46CB-995C-52A12F62E7E5}"/>
    <hyperlink ref="B22" r:id="rId1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9242178-9012-483D-86FE-A82B4AB56358}"/>
    <hyperlink ref="B23" r:id="rId1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78069AF-7FE7-4A87-A3BA-8127FC78FACC}"/>
    <hyperlink ref="B24" r:id="rId1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28840F1-9DF0-4D2D-99D0-366E96EED3CE}"/>
    <hyperlink ref="B25" r:id="rId1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F7DAA86-F446-4D78-A6A8-0FD5FB9D48B4}"/>
    <hyperlink ref="B26" r:id="rId1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1C7C1EBA-A3EB-4242-944C-138D62775EE9}"/>
    <hyperlink ref="B27" r:id="rId1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2C8B752-CC38-493C-90C8-9168FE8DEC5E}"/>
    <hyperlink ref="B29" r:id="rId1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C5C1A2A5-4C4D-40B3-BA8A-90F153844CE9}"/>
    <hyperlink ref="B30" r:id="rId2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7821DAD1-029D-4E37-96E2-1641036E4EB7}"/>
    <hyperlink ref="B31" r:id="rId2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6B68A19-1780-4489-A61E-DA72234CE728}"/>
    <hyperlink ref="B32" r:id="rId2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9DE361F-7257-4005-93D2-E58602B842BD}"/>
    <hyperlink ref="B33" r:id="rId2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5224FBC-560A-4674-AD2B-4DFF9A343E19}"/>
    <hyperlink ref="B34" r:id="rId2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BC1EA32-A939-4165-8114-EE09728147BD}"/>
    <hyperlink ref="B36" r:id="rId2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7BD64A97-AF7F-437E-ABE5-5555DF891E73}"/>
  </hyperlinks>
  <pageMargins left="0.7" right="0.7" top="0.75" bottom="0.75" header="0.3" footer="0.3"/>
  <legacyDrawing r:id="rId2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04C6-D417-41CB-A789-3F3400450D65}">
  <dimension ref="A1:W38"/>
  <sheetViews>
    <sheetView workbookViewId="0">
      <selection activeCell="J9" sqref="J9:J10"/>
    </sheetView>
  </sheetViews>
  <sheetFormatPr defaultRowHeight="14.45"/>
  <cols>
    <col min="1" max="1" width="13.42578125" customWidth="1"/>
    <col min="4" max="4" width="31.85546875" bestFit="1" customWidth="1"/>
    <col min="21" max="22" width="8.85546875" bestFit="1" customWidth="1"/>
    <col min="23" max="23" width="12.5703125" bestFit="1" customWidth="1"/>
  </cols>
  <sheetData>
    <row r="1" spans="1:23">
      <c r="A1" s="16" t="s">
        <v>476</v>
      </c>
      <c r="B1" s="16"/>
      <c r="C1" s="16"/>
      <c r="D1" s="16"/>
      <c r="G1" s="17" t="s">
        <v>477</v>
      </c>
      <c r="H1" s="17"/>
      <c r="I1" s="17"/>
      <c r="J1" s="17"/>
      <c r="K1" s="10"/>
      <c r="M1" s="17" t="s">
        <v>478</v>
      </c>
      <c r="N1" s="17"/>
      <c r="Q1" s="17" t="s">
        <v>479</v>
      </c>
      <c r="R1" s="17"/>
      <c r="S1" s="17"/>
      <c r="U1" s="16" t="s">
        <v>476</v>
      </c>
      <c r="V1" s="16"/>
      <c r="W1" s="16"/>
    </row>
    <row r="2" spans="1:23">
      <c r="A2" s="1" t="s">
        <v>480</v>
      </c>
      <c r="B2" s="1" t="s">
        <v>481</v>
      </c>
      <c r="C2" s="1" t="s">
        <v>482</v>
      </c>
      <c r="D2" s="1" t="s">
        <v>483</v>
      </c>
      <c r="G2" s="1" t="s">
        <v>484</v>
      </c>
      <c r="H2" s="1" t="s">
        <v>485</v>
      </c>
      <c r="I2" s="1" t="s">
        <v>6</v>
      </c>
      <c r="J2" s="1" t="s">
        <v>486</v>
      </c>
      <c r="K2" s="1"/>
      <c r="M2" s="1" t="s">
        <v>487</v>
      </c>
      <c r="N2" s="1" t="s">
        <v>483</v>
      </c>
      <c r="Q2" s="1" t="s">
        <v>488</v>
      </c>
      <c r="R2" s="1" t="s">
        <v>482</v>
      </c>
      <c r="S2" s="1" t="s">
        <v>483</v>
      </c>
      <c r="U2" s="1" t="s">
        <v>480</v>
      </c>
      <c r="V2" s="1" t="s">
        <v>481</v>
      </c>
      <c r="W2" s="1" t="s">
        <v>488</v>
      </c>
    </row>
    <row r="3" spans="1:23">
      <c r="A3">
        <v>7.77</v>
      </c>
      <c r="B3">
        <v>7.9</v>
      </c>
      <c r="C3">
        <v>327</v>
      </c>
      <c r="D3">
        <f>((B3-A3)/2)/TINV(0.05, C3-1)*SQRT(C3)</f>
        <v>0.59748060317260288</v>
      </c>
      <c r="G3">
        <v>97</v>
      </c>
      <c r="H3">
        <v>96</v>
      </c>
      <c r="I3">
        <v>0.14000000000000001</v>
      </c>
      <c r="J3">
        <f>(G3 + H3) / (G3 * H3) + I3 ^ 2 / (2 * (G3 + H3))</f>
        <v>2.0776722219254667E-2</v>
      </c>
      <c r="M3">
        <v>11</v>
      </c>
      <c r="N3">
        <f>M3/1.35</f>
        <v>8.148148148148147</v>
      </c>
      <c r="Q3" s="3">
        <v>0.08</v>
      </c>
      <c r="R3" s="4">
        <v>240</v>
      </c>
      <c r="S3">
        <f>Q3 * SQRT(R3)</f>
        <v>1.2393546707863734</v>
      </c>
      <c r="U3">
        <v>-0.12</v>
      </c>
      <c r="V3">
        <v>0.43</v>
      </c>
      <c r="W3">
        <f>(V3 - U3) / 3.92</f>
        <v>0.14030612244897961</v>
      </c>
    </row>
    <row r="4" spans="1:23">
      <c r="A4">
        <v>7.68</v>
      </c>
      <c r="B4">
        <v>7.83</v>
      </c>
      <c r="C4">
        <v>218</v>
      </c>
      <c r="D4">
        <f t="shared" ref="D4:D6" si="0">((B4-A4)/2)/TINV(0.05, C4-1)*SQRT(C4)</f>
        <v>0.56183981817415252</v>
      </c>
      <c r="G4">
        <v>74</v>
      </c>
      <c r="H4">
        <v>79</v>
      </c>
      <c r="I4">
        <v>0.14000000000000001</v>
      </c>
      <c r="J4">
        <f t="shared" ref="J4:J8" si="1">(G4 + H4) / (G4 * H4) + I4 ^ 2 / (2 * (G4 + H4))</f>
        <v>2.6235793649196478E-2</v>
      </c>
      <c r="M4">
        <v>9</v>
      </c>
      <c r="N4">
        <f t="shared" ref="N4:N7" si="2">M4/1.35</f>
        <v>6.6666666666666661</v>
      </c>
      <c r="Q4" s="3">
        <v>0.08</v>
      </c>
      <c r="R4" s="4">
        <v>240</v>
      </c>
      <c r="S4">
        <f t="shared" ref="S4:S38" si="3">Q4 * SQRT(R4)</f>
        <v>1.2393546707863734</v>
      </c>
      <c r="U4">
        <v>-3.65</v>
      </c>
      <c r="V4">
        <v>-2.85</v>
      </c>
      <c r="W4">
        <f t="shared" ref="W4:W17" si="4">(V4 - U4) / 3.92</f>
        <v>0.20408163265306117</v>
      </c>
    </row>
    <row r="5" spans="1:23">
      <c r="A5">
        <v>8.1199999999999992</v>
      </c>
      <c r="B5">
        <v>8.2799999999999994</v>
      </c>
      <c r="C5">
        <v>208</v>
      </c>
      <c r="D5">
        <f t="shared" si="0"/>
        <v>0.58523055091110676</v>
      </c>
      <c r="G5">
        <v>97</v>
      </c>
      <c r="H5">
        <v>96</v>
      </c>
      <c r="I5">
        <v>0.2</v>
      </c>
      <c r="J5">
        <f t="shared" si="1"/>
        <v>2.082957196018731E-2</v>
      </c>
      <c r="M5">
        <v>7</v>
      </c>
      <c r="N5">
        <f t="shared" si="2"/>
        <v>5.1851851851851851</v>
      </c>
      <c r="Q5" s="3">
        <v>0.08</v>
      </c>
      <c r="R5" s="4">
        <v>240</v>
      </c>
      <c r="S5">
        <f t="shared" si="3"/>
        <v>1.2393546707863734</v>
      </c>
      <c r="U5">
        <v>-1.1499999999999999</v>
      </c>
      <c r="V5">
        <v>-0.49</v>
      </c>
      <c r="W5">
        <f t="shared" si="4"/>
        <v>0.1683673469387755</v>
      </c>
    </row>
    <row r="6" spans="1:23">
      <c r="A6">
        <v>8.15</v>
      </c>
      <c r="B6">
        <v>8.32</v>
      </c>
      <c r="C6">
        <v>174</v>
      </c>
      <c r="D6">
        <f t="shared" si="0"/>
        <v>0.56806327333807616</v>
      </c>
      <c r="G6">
        <v>74</v>
      </c>
      <c r="H6">
        <v>79</v>
      </c>
      <c r="I6">
        <v>0.21</v>
      </c>
      <c r="J6">
        <f t="shared" si="1"/>
        <v>2.6315859008673601E-2</v>
      </c>
      <c r="M6">
        <v>28</v>
      </c>
      <c r="N6">
        <f t="shared" si="2"/>
        <v>20.74074074074074</v>
      </c>
      <c r="Q6" s="3">
        <v>7.0000000000000007E-2</v>
      </c>
      <c r="R6" s="4">
        <v>240</v>
      </c>
      <c r="S6">
        <f t="shared" si="3"/>
        <v>1.0844353369380768</v>
      </c>
      <c r="U6">
        <v>-0.26</v>
      </c>
      <c r="V6">
        <v>0.35</v>
      </c>
      <c r="W6">
        <f t="shared" si="4"/>
        <v>0.15561224489795919</v>
      </c>
    </row>
    <row r="7" spans="1:23">
      <c r="A7">
        <v>7.77</v>
      </c>
      <c r="B7">
        <v>7.85</v>
      </c>
      <c r="C7">
        <v>433</v>
      </c>
      <c r="D7">
        <f>((B7-A7)/2)/TINV(0.05, C7-1)*SQRT(C7)</f>
        <v>0.42348439120033587</v>
      </c>
      <c r="G7">
        <v>97</v>
      </c>
      <c r="H7">
        <v>96</v>
      </c>
      <c r="I7">
        <v>0.27</v>
      </c>
      <c r="J7">
        <f t="shared" si="1"/>
        <v>2.0914805120809073E-2</v>
      </c>
      <c r="M7">
        <v>22</v>
      </c>
      <c r="N7">
        <f t="shared" si="2"/>
        <v>16.296296296296294</v>
      </c>
      <c r="Q7" s="3">
        <v>7.0000000000000007E-2</v>
      </c>
      <c r="R7" s="4">
        <v>240</v>
      </c>
      <c r="S7">
        <f t="shared" si="3"/>
        <v>1.0844353369380768</v>
      </c>
      <c r="U7">
        <v>-3.93</v>
      </c>
      <c r="V7">
        <v>-3.15</v>
      </c>
      <c r="W7">
        <f t="shared" si="4"/>
        <v>0.19897959183673475</v>
      </c>
    </row>
    <row r="8" spans="1:23">
      <c r="A8">
        <v>7.76</v>
      </c>
      <c r="B8">
        <v>7.89</v>
      </c>
      <c r="C8">
        <v>294</v>
      </c>
      <c r="D8">
        <f t="shared" ref="D8:D18" si="5">((B8-A8)/2)/TINV(0.05, C8-1)*SQRT(C8)</f>
        <v>0.56629314601220615</v>
      </c>
      <c r="G8">
        <v>74</v>
      </c>
      <c r="H8">
        <v>79</v>
      </c>
      <c r="I8">
        <v>0.13</v>
      </c>
      <c r="J8">
        <f t="shared" si="1"/>
        <v>2.6226970119784712E-2</v>
      </c>
      <c r="Q8" s="3">
        <v>7.0000000000000007E-2</v>
      </c>
      <c r="R8" s="4">
        <v>240</v>
      </c>
      <c r="S8">
        <f t="shared" si="3"/>
        <v>1.0844353369380768</v>
      </c>
      <c r="U8">
        <v>-1.38</v>
      </c>
      <c r="V8">
        <v>-0.47</v>
      </c>
      <c r="W8">
        <f t="shared" si="4"/>
        <v>0.23214285714285712</v>
      </c>
    </row>
    <row r="9" spans="1:23">
      <c r="A9">
        <v>8.07</v>
      </c>
      <c r="B9">
        <v>8.2100000000000009</v>
      </c>
      <c r="C9">
        <v>293</v>
      </c>
      <c r="D9">
        <f t="shared" si="5"/>
        <v>0.60880745950740278</v>
      </c>
      <c r="G9">
        <v>97</v>
      </c>
      <c r="H9">
        <v>96</v>
      </c>
      <c r="I9">
        <v>0.36</v>
      </c>
      <c r="J9">
        <f t="shared" ref="J9:J10" si="6">(G9 + H9) / (G9 * H9) + I9 ^ 2 / (2 * (G9 + H9))</f>
        <v>2.1061696312518918E-2</v>
      </c>
      <c r="Q9" s="3">
        <v>0.09</v>
      </c>
      <c r="R9" s="4">
        <v>251</v>
      </c>
      <c r="S9">
        <f t="shared" si="3"/>
        <v>1.4258681565979372</v>
      </c>
      <c r="U9">
        <v>-0.37</v>
      </c>
      <c r="V9">
        <v>0.34</v>
      </c>
      <c r="W9">
        <f t="shared" si="4"/>
        <v>0.18112244897959184</v>
      </c>
    </row>
    <row r="10" spans="1:23">
      <c r="A10">
        <v>8.1300000000000008</v>
      </c>
      <c r="B10">
        <v>8.2799999999999994</v>
      </c>
      <c r="C10">
        <v>249</v>
      </c>
      <c r="D10">
        <f t="shared" si="5"/>
        <v>0.6008807205123583</v>
      </c>
      <c r="G10">
        <v>74</v>
      </c>
      <c r="H10">
        <v>79</v>
      </c>
      <c r="I10">
        <v>0</v>
      </c>
      <c r="J10">
        <f t="shared" si="6"/>
        <v>2.6171741361614778E-2</v>
      </c>
      <c r="Q10" s="3">
        <v>0.09</v>
      </c>
      <c r="R10" s="4">
        <v>251</v>
      </c>
      <c r="S10">
        <f t="shared" si="3"/>
        <v>1.4258681565979372</v>
      </c>
      <c r="U10">
        <v>3.14</v>
      </c>
      <c r="V10">
        <v>3.83</v>
      </c>
      <c r="W10">
        <f t="shared" si="4"/>
        <v>0.17602040816326531</v>
      </c>
    </row>
    <row r="11" spans="1:23">
      <c r="A11">
        <v>4.21</v>
      </c>
      <c r="B11">
        <v>5.34</v>
      </c>
      <c r="C11">
        <v>433</v>
      </c>
      <c r="D11">
        <f t="shared" si="5"/>
        <v>5.9817170257047385</v>
      </c>
      <c r="Q11" s="3">
        <v>0.09</v>
      </c>
      <c r="R11" s="4">
        <v>251</v>
      </c>
      <c r="S11">
        <f t="shared" si="3"/>
        <v>1.4258681565979372</v>
      </c>
      <c r="U11">
        <v>1.05</v>
      </c>
      <c r="V11">
        <v>1.82</v>
      </c>
      <c r="W11">
        <f t="shared" si="4"/>
        <v>0.19642857142857142</v>
      </c>
    </row>
    <row r="12" spans="1:23">
      <c r="A12">
        <v>4.2</v>
      </c>
      <c r="B12">
        <v>5.09</v>
      </c>
      <c r="C12">
        <v>294</v>
      </c>
      <c r="D12">
        <f t="shared" si="5"/>
        <v>3.8769299996220283</v>
      </c>
      <c r="Q12" s="3">
        <v>7.0000000000000007E-2</v>
      </c>
      <c r="R12" s="4">
        <v>251</v>
      </c>
      <c r="S12">
        <f t="shared" si="3"/>
        <v>1.1090085662428402</v>
      </c>
      <c r="U12">
        <v>-0.75</v>
      </c>
      <c r="V12">
        <v>0.17</v>
      </c>
      <c r="W12">
        <f t="shared" si="4"/>
        <v>0.23469387755102042</v>
      </c>
    </row>
    <row r="13" spans="1:23">
      <c r="A13">
        <v>4.46</v>
      </c>
      <c r="B13">
        <v>5.35</v>
      </c>
      <c r="C13">
        <v>293</v>
      </c>
      <c r="D13">
        <f t="shared" si="5"/>
        <v>3.8702759925827577</v>
      </c>
      <c r="Q13" s="3">
        <v>7.0000000000000007E-2</v>
      </c>
      <c r="R13" s="4">
        <v>251</v>
      </c>
      <c r="S13">
        <f t="shared" si="3"/>
        <v>1.1090085662428402</v>
      </c>
      <c r="U13">
        <v>1.94</v>
      </c>
      <c r="V13">
        <v>2.79</v>
      </c>
      <c r="W13">
        <f t="shared" si="4"/>
        <v>0.21683673469387757</v>
      </c>
    </row>
    <row r="14" spans="1:23">
      <c r="A14">
        <v>4.41</v>
      </c>
      <c r="B14">
        <v>5.37</v>
      </c>
      <c r="C14">
        <v>249</v>
      </c>
      <c r="D14">
        <f t="shared" si="5"/>
        <v>3.8456366112791289</v>
      </c>
      <c r="Q14" s="3">
        <v>7.0000000000000007E-2</v>
      </c>
      <c r="R14" s="4">
        <v>251</v>
      </c>
      <c r="S14">
        <f t="shared" si="3"/>
        <v>1.1090085662428402</v>
      </c>
      <c r="U14">
        <v>0.03</v>
      </c>
      <c r="V14">
        <v>0.86</v>
      </c>
      <c r="W14">
        <f t="shared" si="4"/>
        <v>0.21173469387755101</v>
      </c>
    </row>
    <row r="15" spans="1:23">
      <c r="A15">
        <v>6.06</v>
      </c>
      <c r="B15">
        <v>6.94</v>
      </c>
      <c r="C15">
        <v>327</v>
      </c>
      <c r="D15">
        <f t="shared" si="5"/>
        <v>4.0444840830145221</v>
      </c>
      <c r="Q15">
        <v>0.04</v>
      </c>
      <c r="R15" s="4">
        <v>240</v>
      </c>
      <c r="S15">
        <f t="shared" si="3"/>
        <v>0.6196773353931867</v>
      </c>
      <c r="U15">
        <v>-0.47</v>
      </c>
      <c r="V15">
        <v>0.1</v>
      </c>
      <c r="W15">
        <f t="shared" si="4"/>
        <v>0.14540816326530612</v>
      </c>
    </row>
    <row r="16" spans="1:23">
      <c r="A16">
        <v>3.83</v>
      </c>
      <c r="B16">
        <v>4.8499999999999996</v>
      </c>
      <c r="C16">
        <v>218</v>
      </c>
      <c r="D16">
        <f t="shared" si="5"/>
        <v>3.8205107635842266</v>
      </c>
      <c r="Q16">
        <v>0.04</v>
      </c>
      <c r="R16" s="4">
        <v>240</v>
      </c>
      <c r="S16">
        <f t="shared" si="3"/>
        <v>0.6196773353931867</v>
      </c>
      <c r="U16">
        <v>2.78</v>
      </c>
      <c r="V16">
        <v>3.47</v>
      </c>
      <c r="W16">
        <f t="shared" si="4"/>
        <v>0.17602040816326542</v>
      </c>
    </row>
    <row r="17" spans="1:23">
      <c r="A17">
        <v>4.07</v>
      </c>
      <c r="B17">
        <v>5.12</v>
      </c>
      <c r="C17">
        <v>208</v>
      </c>
      <c r="D17">
        <f t="shared" si="5"/>
        <v>3.840575490354134</v>
      </c>
      <c r="Q17">
        <v>0.04</v>
      </c>
      <c r="R17" s="4">
        <v>240</v>
      </c>
      <c r="S17">
        <f t="shared" si="3"/>
        <v>0.6196773353931867</v>
      </c>
      <c r="U17">
        <v>0.36</v>
      </c>
      <c r="V17">
        <v>1.1599999999999999</v>
      </c>
      <c r="W17">
        <f t="shared" si="4"/>
        <v>0.2040816326530612</v>
      </c>
    </row>
    <row r="18" spans="1:23">
      <c r="A18">
        <v>4.21</v>
      </c>
      <c r="B18">
        <v>5.34</v>
      </c>
      <c r="C18">
        <v>174</v>
      </c>
      <c r="D18">
        <f t="shared" si="5"/>
        <v>3.7759499933648604</v>
      </c>
      <c r="Q18">
        <v>0.02</v>
      </c>
      <c r="R18" s="4">
        <v>240</v>
      </c>
      <c r="S18">
        <f t="shared" si="3"/>
        <v>0.30983866769659335</v>
      </c>
    </row>
    <row r="19" spans="1:23">
      <c r="Q19">
        <v>0.02</v>
      </c>
      <c r="R19" s="4">
        <v>240</v>
      </c>
      <c r="S19">
        <f t="shared" si="3"/>
        <v>0.30983866769659335</v>
      </c>
    </row>
    <row r="20" spans="1:23">
      <c r="Q20">
        <v>0.02</v>
      </c>
      <c r="R20" s="4">
        <v>240</v>
      </c>
      <c r="S20">
        <f t="shared" si="3"/>
        <v>0.30983866769659335</v>
      </c>
    </row>
    <row r="21" spans="1:23">
      <c r="Q21">
        <v>0.04</v>
      </c>
      <c r="R21" s="4">
        <v>251</v>
      </c>
      <c r="S21">
        <f t="shared" si="3"/>
        <v>0.6337191807101944</v>
      </c>
    </row>
    <row r="22" spans="1:23">
      <c r="Q22">
        <v>0.04</v>
      </c>
      <c r="R22" s="4">
        <v>251</v>
      </c>
      <c r="S22">
        <f t="shared" si="3"/>
        <v>0.6337191807101944</v>
      </c>
    </row>
    <row r="23" spans="1:23">
      <c r="Q23">
        <v>0.04</v>
      </c>
      <c r="R23" s="4">
        <v>251</v>
      </c>
      <c r="S23">
        <f t="shared" si="3"/>
        <v>0.6337191807101944</v>
      </c>
    </row>
    <row r="24" spans="1:23">
      <c r="Q24">
        <v>0.02</v>
      </c>
      <c r="R24" s="4">
        <v>251</v>
      </c>
      <c r="S24">
        <f t="shared" si="3"/>
        <v>0.3168595903550972</v>
      </c>
    </row>
    <row r="25" spans="1:23">
      <c r="Q25">
        <v>0.02</v>
      </c>
      <c r="R25" s="4">
        <v>251</v>
      </c>
      <c r="S25">
        <f t="shared" si="3"/>
        <v>0.3168595903550972</v>
      </c>
    </row>
    <row r="26" spans="1:23">
      <c r="Q26">
        <v>0.02</v>
      </c>
      <c r="R26" s="4">
        <v>251</v>
      </c>
      <c r="S26">
        <f t="shared" si="3"/>
        <v>0.3168595903550972</v>
      </c>
    </row>
    <row r="27" spans="1:23">
      <c r="Q27">
        <v>0.02</v>
      </c>
      <c r="R27" s="4">
        <v>240</v>
      </c>
      <c r="S27">
        <f t="shared" si="3"/>
        <v>0.30983866769659335</v>
      </c>
    </row>
    <row r="28" spans="1:23">
      <c r="Q28">
        <v>0.02</v>
      </c>
      <c r="R28" s="4">
        <v>240</v>
      </c>
      <c r="S28">
        <f t="shared" si="3"/>
        <v>0.30983866769659335</v>
      </c>
    </row>
    <row r="29" spans="1:23">
      <c r="Q29">
        <v>0.02</v>
      </c>
      <c r="R29" s="4">
        <v>240</v>
      </c>
      <c r="S29">
        <f t="shared" si="3"/>
        <v>0.30983866769659335</v>
      </c>
    </row>
    <row r="30" spans="1:23">
      <c r="Q30">
        <v>0.02</v>
      </c>
      <c r="R30" s="4">
        <v>251</v>
      </c>
      <c r="S30">
        <f t="shared" si="3"/>
        <v>0.3168595903550972</v>
      </c>
    </row>
    <row r="31" spans="1:23">
      <c r="Q31">
        <v>0.02</v>
      </c>
      <c r="R31" s="4">
        <v>251</v>
      </c>
      <c r="S31">
        <f t="shared" si="3"/>
        <v>0.3168595903550972</v>
      </c>
    </row>
    <row r="32" spans="1:23">
      <c r="Q32">
        <v>0.02</v>
      </c>
      <c r="R32" s="4">
        <v>251</v>
      </c>
      <c r="S32">
        <f t="shared" si="3"/>
        <v>0.3168595903550972</v>
      </c>
    </row>
    <row r="33" spans="17:19">
      <c r="Q33" s="3">
        <v>0.02</v>
      </c>
      <c r="R33">
        <v>233</v>
      </c>
      <c r="S33">
        <f t="shared" si="3"/>
        <v>0.30528675044947495</v>
      </c>
    </row>
    <row r="34" spans="17:19">
      <c r="Q34" s="3">
        <v>0.02</v>
      </c>
      <c r="R34">
        <v>231</v>
      </c>
      <c r="S34">
        <f t="shared" si="3"/>
        <v>0.30397368307141326</v>
      </c>
    </row>
    <row r="35" spans="17:19">
      <c r="Q35" s="3">
        <v>0.02</v>
      </c>
      <c r="R35">
        <v>216</v>
      </c>
      <c r="S35">
        <f t="shared" si="3"/>
        <v>0.29393876913398137</v>
      </c>
    </row>
    <row r="36" spans="17:19">
      <c r="Q36" s="3">
        <v>0.02</v>
      </c>
      <c r="R36" s="4">
        <v>250</v>
      </c>
      <c r="S36">
        <f t="shared" si="3"/>
        <v>0.31622776601683794</v>
      </c>
    </row>
    <row r="37" spans="17:19">
      <c r="Q37" s="3">
        <v>0.02</v>
      </c>
      <c r="R37" s="4">
        <v>247</v>
      </c>
      <c r="S37">
        <f t="shared" si="3"/>
        <v>0.31432467291003424</v>
      </c>
    </row>
    <row r="38" spans="17:19">
      <c r="Q38" s="3">
        <v>0.02</v>
      </c>
      <c r="R38" s="4">
        <v>240</v>
      </c>
      <c r="S38">
        <f t="shared" si="3"/>
        <v>0.30983866769659335</v>
      </c>
    </row>
  </sheetData>
  <mergeCells count="5">
    <mergeCell ref="A1:D1"/>
    <mergeCell ref="G1:J1"/>
    <mergeCell ref="M1:N1"/>
    <mergeCell ref="Q1:S1"/>
    <mergeCell ref="U1:W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D076DB4944242BD8F10DB27929B21" ma:contentTypeVersion="14" ma:contentTypeDescription="Create a new document." ma:contentTypeScope="" ma:versionID="76d6280827467d84939e4694bc88b638">
  <xsd:schema xmlns:xsd="http://www.w3.org/2001/XMLSchema" xmlns:xs="http://www.w3.org/2001/XMLSchema" xmlns:p="http://schemas.microsoft.com/office/2006/metadata/properties" xmlns:ns2="6f1c3b6d-7f32-4752-9b60-8760effeb2ab" xmlns:ns3="b77b1af8-43ce-437e-80a0-2a6bb447a677" targetNamespace="http://schemas.microsoft.com/office/2006/metadata/properties" ma:root="true" ma:fieldsID="74c914b0449d12a5aaf279a9afdd045c" ns2:_="" ns3:_="">
    <xsd:import namespace="6f1c3b6d-7f32-4752-9b60-8760effeb2ab"/>
    <xsd:import namespace="b77b1af8-43ce-437e-80a0-2a6bb447a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c3b6d-7f32-4752-9b60-8760effeb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b76b242-6fdc-4a91-9ac1-a1e9a1762e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b1af8-43ce-437e-80a0-2a6bb447a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9126db1-2e22-4aaf-905e-438ac433fc2b}" ma:internalName="TaxCatchAll" ma:showField="CatchAllData" ma:web="b77b1af8-43ce-437e-80a0-2a6bb447a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1c3b6d-7f32-4752-9b60-8760effeb2ab">
      <Terms xmlns="http://schemas.microsoft.com/office/infopath/2007/PartnerControls"/>
    </lcf76f155ced4ddcb4097134ff3c332f>
    <TaxCatchAll xmlns="b77b1af8-43ce-437e-80a0-2a6bb447a677" xsi:nil="true"/>
  </documentManagement>
</p:properties>
</file>

<file path=customXml/itemProps1.xml><?xml version="1.0" encoding="utf-8"?>
<ds:datastoreItem xmlns:ds="http://schemas.openxmlformats.org/officeDocument/2006/customXml" ds:itemID="{CBE96651-E477-4C50-BC89-C335725EFCB2}"/>
</file>

<file path=customXml/itemProps2.xml><?xml version="1.0" encoding="utf-8"?>
<ds:datastoreItem xmlns:ds="http://schemas.openxmlformats.org/officeDocument/2006/customXml" ds:itemID="{2C637C4C-9A48-4ADA-A1DE-A69ED46A1145}"/>
</file>

<file path=customXml/itemProps3.xml><?xml version="1.0" encoding="utf-8"?>
<ds:datastoreItem xmlns:ds="http://schemas.openxmlformats.org/officeDocument/2006/customXml" ds:itemID="{B935DA7E-A5AF-431A-9EAB-82483DAFB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2023-02-05T19:05:49Z</dcterms:created>
  <dcterms:modified xsi:type="dcterms:W3CDTF">2023-05-27T23:28:58Z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0x010100CBCD076DB4944242BD8F10DB27929B21</vt:lpwstr>
  </property>
  <property fmtid="{D5CDD505-2E9C-101B-9397-08002B2CF9AE}" pid="3" name="MediaServiceImageTags">
    <vt:lpwstr/>
  </property>
</Properties>
</file>