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trobeuni.sharepoint.com/teams/O365-OnlineParentingSR/Shared Documents/General/ONLINE PARENTING SR/"/>
    </mc:Choice>
  </mc:AlternateContent>
  <xr:revisionPtr revIDLastSave="0" documentId="8_{63323A51-26B5-4ACC-BDE9-B96145EC4FFB}" xr6:coauthVersionLast="47" xr6:coauthVersionMax="47" xr10:uidLastSave="{00000000-0000-0000-0000-000000000000}"/>
  <bookViews>
    <workbookView xWindow="-108" yWindow="-108" windowWidth="30936" windowHeight="16776" firstSheet="6" activeTab="6" xr2:uid="{00000000-000D-0000-FFFF-FFFF00000000}"/>
  </bookViews>
  <sheets>
    <sheet name="Study Statistics (original)" sheetId="1" r:id="rId1"/>
    <sheet name="Removed Studies (not between)" sheetId="3" r:id="rId2"/>
    <sheet name="Removed Studies (small outcome)" sheetId="5" r:id="rId3"/>
    <sheet name="Removed Studies (no Cohens d)" sheetId="7" r:id="rId4"/>
    <sheet name="Removed Studies (2 ints)" sheetId="8" r:id="rId5"/>
    <sheet name="Studies to Check" sheetId="2" r:id="rId6"/>
    <sheet name="Study Statistics" sheetId="4" r:id="rId7"/>
    <sheet name="Delivery Mode Comp" sheetId="9" r:id="rId8"/>
    <sheet name="Calculators" sheetId="6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3" i="4" l="1"/>
  <c r="AA23" i="4"/>
  <c r="Z23" i="4"/>
  <c r="Y23" i="4"/>
  <c r="AB3" i="4"/>
  <c r="AA3" i="4"/>
  <c r="Z3" i="4"/>
  <c r="Y3" i="4"/>
  <c r="AB2" i="4"/>
  <c r="AA2" i="4"/>
  <c r="Z2" i="4"/>
  <c r="Y2" i="4"/>
  <c r="Y58" i="3"/>
  <c r="Z58" i="3"/>
  <c r="AA58" i="3"/>
  <c r="AB58" i="3"/>
  <c r="Y59" i="3"/>
  <c r="Z59" i="3"/>
  <c r="AA59" i="3"/>
  <c r="AB59" i="3"/>
  <c r="Y60" i="3"/>
  <c r="Z60" i="3"/>
  <c r="AA60" i="3"/>
  <c r="AB60" i="3"/>
  <c r="AA15" i="5"/>
  <c r="Z15" i="5"/>
  <c r="Y15" i="5"/>
  <c r="X15" i="5"/>
  <c r="AA14" i="5"/>
  <c r="Z14" i="5"/>
  <c r="Y14" i="5"/>
  <c r="X14" i="5"/>
  <c r="AA13" i="5"/>
  <c r="Z13" i="5"/>
  <c r="Y13" i="5"/>
  <c r="X13" i="5"/>
  <c r="AA12" i="5"/>
  <c r="Z12" i="5"/>
  <c r="Y12" i="5"/>
  <c r="X12" i="5"/>
  <c r="AA11" i="5"/>
  <c r="Z11" i="5"/>
  <c r="Y11" i="5"/>
  <c r="X11" i="5"/>
  <c r="AA10" i="5"/>
  <c r="Z10" i="5"/>
  <c r="Y10" i="5"/>
  <c r="X10" i="5"/>
  <c r="X39" i="9"/>
  <c r="W39" i="9"/>
  <c r="V39" i="9"/>
  <c r="U39" i="9"/>
  <c r="X37" i="9"/>
  <c r="W37" i="9"/>
  <c r="V37" i="9"/>
  <c r="U37" i="9"/>
  <c r="X36" i="9"/>
  <c r="W36" i="9"/>
  <c r="V36" i="9"/>
  <c r="U36" i="9"/>
  <c r="X34" i="9"/>
  <c r="W34" i="9"/>
  <c r="V34" i="9"/>
  <c r="U34" i="9"/>
  <c r="X33" i="9"/>
  <c r="W33" i="9"/>
  <c r="V33" i="9"/>
  <c r="U33" i="9"/>
  <c r="X32" i="9"/>
  <c r="W32" i="9"/>
  <c r="V32" i="9"/>
  <c r="U32" i="9"/>
  <c r="X31" i="9"/>
  <c r="W31" i="9"/>
  <c r="V31" i="9"/>
  <c r="U31" i="9"/>
  <c r="X30" i="9"/>
  <c r="W30" i="9"/>
  <c r="V30" i="9"/>
  <c r="U30" i="9"/>
  <c r="X29" i="9"/>
  <c r="W29" i="9"/>
  <c r="V29" i="9"/>
  <c r="U29" i="9"/>
  <c r="X27" i="9"/>
  <c r="W27" i="9"/>
  <c r="V27" i="9"/>
  <c r="U27" i="9"/>
  <c r="X26" i="9"/>
  <c r="W26" i="9"/>
  <c r="V26" i="9"/>
  <c r="U26" i="9"/>
  <c r="X25" i="9"/>
  <c r="W25" i="9"/>
  <c r="V25" i="9"/>
  <c r="U25" i="9"/>
  <c r="X24" i="9"/>
  <c r="W24" i="9"/>
  <c r="V24" i="9"/>
  <c r="U24" i="9"/>
  <c r="X23" i="9"/>
  <c r="W23" i="9"/>
  <c r="V23" i="9"/>
  <c r="U23" i="9"/>
  <c r="X22" i="9"/>
  <c r="W22" i="9"/>
  <c r="V22" i="9"/>
  <c r="U22" i="9"/>
  <c r="X20" i="9"/>
  <c r="W20" i="9"/>
  <c r="V20" i="9"/>
  <c r="U20" i="9"/>
  <c r="X19" i="9"/>
  <c r="W19" i="9"/>
  <c r="V19" i="9"/>
  <c r="U19" i="9"/>
  <c r="X18" i="9"/>
  <c r="W18" i="9"/>
  <c r="V18" i="9"/>
  <c r="U18" i="9"/>
  <c r="X16" i="9"/>
  <c r="W16" i="9"/>
  <c r="V16" i="9"/>
  <c r="U16" i="9"/>
  <c r="X15" i="9"/>
  <c r="W15" i="9"/>
  <c r="V15" i="9"/>
  <c r="U15" i="9"/>
  <c r="X14" i="9"/>
  <c r="W14" i="9"/>
  <c r="V14" i="9"/>
  <c r="U14" i="9"/>
  <c r="X12" i="9"/>
  <c r="W12" i="9"/>
  <c r="V12" i="9"/>
  <c r="U12" i="9"/>
  <c r="X11" i="9"/>
  <c r="W11" i="9"/>
  <c r="V11" i="9"/>
  <c r="U11" i="9"/>
  <c r="X10" i="9"/>
  <c r="W10" i="9"/>
  <c r="V10" i="9"/>
  <c r="U10" i="9"/>
  <c r="X8" i="9"/>
  <c r="W8" i="9"/>
  <c r="V8" i="9"/>
  <c r="U8" i="9"/>
  <c r="X7" i="9"/>
  <c r="W7" i="9"/>
  <c r="V7" i="9"/>
  <c r="U7" i="9"/>
  <c r="X6" i="9"/>
  <c r="W6" i="9"/>
  <c r="V6" i="9"/>
  <c r="U6" i="9"/>
  <c r="X4" i="9"/>
  <c r="W4" i="9"/>
  <c r="V4" i="9"/>
  <c r="U4" i="9"/>
  <c r="X3" i="9"/>
  <c r="W3" i="9"/>
  <c r="V3" i="9"/>
  <c r="U3" i="9"/>
  <c r="X2" i="9"/>
  <c r="W2" i="9"/>
  <c r="V2" i="9"/>
  <c r="U2" i="9"/>
  <c r="AB88" i="4"/>
  <c r="AA88" i="4"/>
  <c r="Z88" i="4"/>
  <c r="Y88" i="4"/>
  <c r="J10" i="6"/>
  <c r="J9" i="6"/>
  <c r="AB86" i="4"/>
  <c r="AA86" i="4"/>
  <c r="AB85" i="4"/>
  <c r="AA85" i="4"/>
  <c r="Z86" i="4"/>
  <c r="Y86" i="4"/>
  <c r="Z85" i="4"/>
  <c r="Y85" i="4"/>
  <c r="AB84" i="4"/>
  <c r="AA84" i="4"/>
  <c r="Z84" i="4"/>
  <c r="Y84" i="4"/>
  <c r="AB83" i="4"/>
  <c r="AA83" i="4"/>
  <c r="Z83" i="4"/>
  <c r="Y83" i="4"/>
  <c r="AB82" i="4"/>
  <c r="AA82" i="4"/>
  <c r="Z82" i="4"/>
  <c r="Y82" i="4"/>
  <c r="AB81" i="4"/>
  <c r="AA81" i="4"/>
  <c r="Z81" i="4"/>
  <c r="Y81" i="4"/>
  <c r="Y80" i="4"/>
  <c r="Z80" i="4"/>
  <c r="AA80" i="4"/>
  <c r="AB80" i="4"/>
  <c r="AB79" i="4"/>
  <c r="AA79" i="4"/>
  <c r="Z79" i="4"/>
  <c r="Y79" i="4"/>
  <c r="AB87" i="4"/>
  <c r="Z87" i="4"/>
  <c r="AA87" i="4"/>
  <c r="Y87" i="4"/>
  <c r="W15" i="6"/>
  <c r="W16" i="6"/>
  <c r="W17" i="6"/>
  <c r="W12" i="6"/>
  <c r="W13" i="6"/>
  <c r="W14" i="6"/>
  <c r="W9" i="6"/>
  <c r="W10" i="6"/>
  <c r="W11" i="6"/>
  <c r="W6" i="6"/>
  <c r="W7" i="6"/>
  <c r="W8" i="6"/>
  <c r="W4" i="6"/>
  <c r="W5" i="6"/>
  <c r="W3" i="6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S36" i="6"/>
  <c r="S37" i="6"/>
  <c r="S38" i="6"/>
  <c r="S33" i="6"/>
  <c r="S34" i="6"/>
  <c r="S35" i="6"/>
  <c r="S30" i="6"/>
  <c r="S31" i="6"/>
  <c r="S32" i="6"/>
  <c r="S27" i="6"/>
  <c r="S28" i="6"/>
  <c r="S29" i="6"/>
  <c r="S15" i="6"/>
  <c r="S16" i="6"/>
  <c r="S17" i="6"/>
  <c r="S18" i="6"/>
  <c r="S19" i="6"/>
  <c r="S20" i="6"/>
  <c r="S21" i="6"/>
  <c r="S22" i="6"/>
  <c r="S23" i="6"/>
  <c r="S24" i="6"/>
  <c r="S25" i="6"/>
  <c r="S26" i="6"/>
  <c r="S9" i="6"/>
  <c r="S10" i="6"/>
  <c r="S11" i="6"/>
  <c r="S12" i="6"/>
  <c r="S13" i="6"/>
  <c r="S14" i="6"/>
  <c r="S4" i="6"/>
  <c r="S5" i="6"/>
  <c r="S6" i="6"/>
  <c r="S7" i="6"/>
  <c r="S8" i="6"/>
  <c r="S3" i="6"/>
  <c r="N4" i="6"/>
  <c r="N5" i="6"/>
  <c r="N6" i="6"/>
  <c r="N7" i="6"/>
  <c r="N3" i="6"/>
  <c r="J4" i="6"/>
  <c r="J5" i="6"/>
  <c r="J6" i="6"/>
  <c r="J7" i="6"/>
  <c r="J8" i="6"/>
  <c r="J3" i="6"/>
  <c r="D11" i="6"/>
  <c r="D12" i="6"/>
  <c r="D13" i="6"/>
  <c r="D14" i="6"/>
  <c r="D15" i="6"/>
  <c r="D16" i="6"/>
  <c r="D17" i="6"/>
  <c r="D18" i="6"/>
  <c r="D10" i="6"/>
  <c r="D9" i="6"/>
  <c r="D8" i="6"/>
  <c r="D7" i="6"/>
  <c r="D4" i="6"/>
  <c r="D5" i="6"/>
  <c r="D6" i="6"/>
  <c r="D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tc={85E3B000-5651-4D86-B681-6E4746D41B72}</author>
  </authors>
  <commentList>
    <comment ref="A1" authorId="0" shapeId="0" xr:uid="{85E3B000-5651-4D86-B681-6E4746D41B72}">
      <text>
        <t>[Threaded comment]
Your version of Excel allows you to read this threaded comment; however, any edits to it will get removed if the file is opened in a newer version of Excel. Learn more: https://go.microsoft.com/fwlink/?linkid=870924
Comment:
    @Felicity Painter these are our final studies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tc={91C9DF83-59D8-4DA1-BA3E-0B5C816AEF8E}</author>
  </authors>
  <commentList>
    <comment ref="A1" authorId="0" shapeId="0" xr:uid="{91C9DF83-59D8-4DA1-BA3E-0B5C816AEF8E}">
      <text>
        <t>[Threaded comment]
Your version of Excel allows you to read this threaded comment; however, any edits to it will get removed if the file is opened in a newer version of Excel. Learn more: https://go.microsoft.com/fwlink/?linkid=870924
Comment:
    @Felicity Painter these are our final studies</t>
      </text>
    </comment>
  </commentList>
</comments>
</file>

<file path=xl/sharedStrings.xml><?xml version="1.0" encoding="utf-8"?>
<sst xmlns="http://schemas.openxmlformats.org/spreadsheetml/2006/main" count="2742" uniqueCount="479">
  <si>
    <t>study</t>
  </si>
  <si>
    <t>publication_state</t>
  </si>
  <si>
    <t>outcome_original</t>
  </si>
  <si>
    <t>outcome</t>
  </si>
  <si>
    <t>collection_format</t>
  </si>
  <si>
    <t>within_between</t>
  </si>
  <si>
    <t>d</t>
  </si>
  <si>
    <t>r</t>
  </si>
  <si>
    <t>F</t>
  </si>
  <si>
    <t>p</t>
  </si>
  <si>
    <t>Partial η2</t>
  </si>
  <si>
    <t>Any other effect size</t>
  </si>
  <si>
    <t>Pre/post effects (e.g., M(SD), M(SE), M diff)</t>
  </si>
  <si>
    <t>Intervention length</t>
  </si>
  <si>
    <t>Total PRE (Int &amp; Con) N</t>
  </si>
  <si>
    <t>Control pre N</t>
  </si>
  <si>
    <t>Control post N</t>
  </si>
  <si>
    <t>Treatment pre N</t>
  </si>
  <si>
    <t>Treatment post N</t>
  </si>
  <si>
    <t>Effect direction</t>
  </si>
  <si>
    <t>Comments for Brad</t>
  </si>
  <si>
    <t>Jiao (2019)</t>
  </si>
  <si>
    <t>P</t>
  </si>
  <si>
    <t>Anxiety</t>
  </si>
  <si>
    <t>Group difference</t>
  </si>
  <si>
    <t>Between</t>
  </si>
  <si>
    <t>1-month: 1.0
3-month: 0.227
6-month: 0.358</t>
  </si>
  <si>
    <t>M diff (95% CI), p-value
1-month: -0.5(-1.84 to 0.85), 1.0
3-month: -0.97 (-2.27 to 0.34), 0.227
6-month: -0.82(-2.10 to 0.45), 0.358
M (SD)
1-month web: 3.39 (7.68)
3-month web: 1.91 (6.62)
6-month web: 3.40 (6.94)
1-month cont.: 3.88 (8.15)
3-month cont.: 2.88 (7.16)
6-month cont.: 4.22 (7.45)</t>
  </si>
  <si>
    <t>4 wks</t>
  </si>
  <si>
    <t>1mnth: 64; 3mnths: 60; 6mnths: 63</t>
  </si>
  <si>
    <t>1mnth: 64; 3mnths: 56; 6mnths: 61</t>
  </si>
  <si>
    <t>No change</t>
  </si>
  <si>
    <t>ITT - use pre N
Q for Brad: Isn't the mean diff sufficient? We also can't use the F and p-value associated with the mean (SD) because it aggregates the web and home groups.
I've also included the means and SD anyway</t>
  </si>
  <si>
    <t>Jareethum, (2008)</t>
  </si>
  <si>
    <t>Antenatal Anxiety</t>
  </si>
  <si>
    <t>Intervention M(SD)=2.78 (2.06)
Control M(SD): 4.93 (2.89)</t>
  </si>
  <si>
    <t>12 wks</t>
  </si>
  <si>
    <t>Decline</t>
  </si>
  <si>
    <t>Yes, these are just post scores. For the N, the post N's were used for descriptives.</t>
  </si>
  <si>
    <t>Perinatal Anxiety</t>
  </si>
  <si>
    <t>Intervention M(SD)=4.78 (2.45)
Control M(SD): 5.79(2.60)</t>
  </si>
  <si>
    <t>No difference</t>
  </si>
  <si>
    <t>Lennard, (2021)</t>
  </si>
  <si>
    <t>8 wks</t>
  </si>
  <si>
    <t>ITT - use pre N</t>
  </si>
  <si>
    <t>Shorey (2019a)</t>
  </si>
  <si>
    <t>Postnatal anxiety</t>
  </si>
  <si>
    <t>f/u 1: 0.37,
f/u 2:  0.07,
f/u 3:  &lt;0.001</t>
  </si>
  <si>
    <t>OR at f/u 1: 0.11 (−0.14-0.36)
 f/u 2: -3.30 (-8.17 - 1.57)
 f/u 3: -0.71(-1.01 - -0.42)
M(SD): baseline (control 67.46(17.2), int 68.23(17.8)), 2 days (control 66.47(19.2), int 68.29(18.1)), 1 month (control 64.34(21.9), int 66.97(17.8)), 3 month (control 61.28(16.7), int 62.29(18.2))</t>
  </si>
  <si>
    <t>T2 (2 days postpartum): 106
T3 (1mnth PP): 94
T4 (3mnth PP): 88</t>
  </si>
  <si>
    <t>T2: no diff
T3: No diff
T4: Int decline</t>
  </si>
  <si>
    <t>Baggett (2010)</t>
  </si>
  <si>
    <t>Maternal depression - Postpartum</t>
  </si>
  <si>
    <t>Depression</t>
  </si>
  <si>
    <t>η2=.07</t>
  </si>
  <si>
    <t>10 x 90 min sessions</t>
  </si>
  <si>
    <t>Use post N</t>
  </si>
  <si>
    <t>Huang (2021)</t>
  </si>
  <si>
    <t>Postpartum depression</t>
  </si>
  <si>
    <t>T1 (M diff=3.11, p=0.003), &amp; T2 (M diff=2.50, p= 0.005)</t>
  </si>
  <si>
    <t>3 mnths</t>
  </si>
  <si>
    <t>T1: 20
T2: 18</t>
  </si>
  <si>
    <t>Use post N. Paper is in the teams folder and also available free online.</t>
  </si>
  <si>
    <t>Depression - postnatal</t>
  </si>
  <si>
    <t>1-month: 1.0
3-month: 0.044
6-month: 1.0</t>
  </si>
  <si>
    <t xml:space="preserve">M diff (95% CI), p-value
1-month: -0.41(-2.15 to 1.34), 1.0 
3-month: -1.82 (-3.61 to -0.04), 0.044
6-month: -0.72(-2.69 to 1.24), 1.0 </t>
  </si>
  <si>
    <t>Decline at 3-month only</t>
  </si>
  <si>
    <t>This row should not be included since we only want to look at web-based interventions</t>
  </si>
  <si>
    <t>M diff (95% CI), p-value
1-month: -0.41(-2.15 to 1.34), 1.0
3-month: -1.82 (-3.61 to -0.04), 0.044
6-month: -0.72(-2.69 to 1.24), 1.0
M (SD)
1-month web: 4.73 (9.94)
3-month web: 2.51 (9.01)
6-month web: 4.34 (10.71)
1-month cont.: 5.14 (10.55)
3-month cont.: 4.33 (9.76)
6-month cont.: 5.06 (11.49)</t>
  </si>
  <si>
    <t>Lennard (2021)</t>
  </si>
  <si>
    <t>8wks</t>
  </si>
  <si>
    <t>Matvienko-Sikar (2017)</t>
  </si>
  <si>
    <t>&lt;.002</t>
  </si>
  <si>
    <t>3wks</t>
  </si>
  <si>
    <t>T2 (1.5wk): 13
T3 (3wk): 12</t>
  </si>
  <si>
    <t>T2: 30, T3: 24</t>
  </si>
  <si>
    <t>Salonen (2014)</t>
  </si>
  <si>
    <t>Depressive symptoms - postnatal</t>
  </si>
  <si>
    <t>p-value at 4 data points: 0.488, 0.384, 0.372, 0.763</t>
  </si>
  <si>
    <t>M diff at 4 data points: Intention to Treat model: 0.20, −0.30, −0.31, −0.11</t>
  </si>
  <si>
    <t>12mnths</t>
  </si>
  <si>
    <t>T2 (6wk): 218
T3 (6mnth): 208
T4: 12mnth: 174</t>
  </si>
  <si>
    <t>T2 (6wk): 294
T3 (6mnth): 293
T4: 12mnth: 249</t>
  </si>
  <si>
    <t>Shorey (2017)</t>
  </si>
  <si>
    <t>Postnatal Depression</t>
  </si>
  <si>
    <t>Change pre to follow-up</t>
  </si>
  <si>
    <t>M diff=-0.33, CI: -1.21 - 0.53, t=-1.44</t>
  </si>
  <si>
    <t>4wks</t>
  </si>
  <si>
    <t>f/u 1: 0.69,
f/u 2:  &lt;.001,
f/u 3:  &lt;.001</t>
  </si>
  <si>
    <t>OR (95% CI): at f/u 1: −0.05 (−0.33-0.22), f/u 2:−3.40(−3.97 to −3.22), f/u 3: −0.91(−1.34 to −0.49)
M(SD): baseline (control 6.02(4.1), int 6.39(4.1)), 2 days (control 5.96(4.6), int 6.09(3.8)), 1 month (control 4.76(4.9), int 5.65(4.2)), 3 month (control 4.16(4.3), int 5.37(4.1))</t>
  </si>
  <si>
    <t>T2 (2 days postpartum[PP]): 104
T3 (1mnth PP): 100
T4 (3mnth PP): 98</t>
  </si>
  <si>
    <t>f/u 1: No diff
f/u 2: Int lower 
f/u 3: Int lower</t>
  </si>
  <si>
    <t>Breitenstein (2021)</t>
  </si>
  <si>
    <t>Parenting stress Parent stress index- short form subscale -parent distress)</t>
  </si>
  <si>
    <t>Stress</t>
  </si>
  <si>
    <t>Initial treatment effect:est=0.69;SE=0.84;p=.416;d=0.08.
Maintenance over time 3 mnths: Est=-0.02;SE=0.11;p=.832;d=-0.02</t>
  </si>
  <si>
    <t>12wks</t>
  </si>
  <si>
    <t>3mnth: 135
6mnth: 134
12mnth: 132</t>
  </si>
  <si>
    <t>3mnth: 120
6mnth: 129
12mnth: 124</t>
  </si>
  <si>
    <t>Parenting stress Parent stress index- short form subscale -parent child dysfunctional interaction)</t>
  </si>
  <si>
    <t>Initial treatment effect:est=-.28,SE=0.56,p=.618;d=-0.05
Maintenance over time 3 mnths:est=0.03, SE=0.08, p=.688,d=0.04</t>
  </si>
  <si>
    <t>Parenting stress Parent stress index- short form subscale -difficult child)</t>
  </si>
  <si>
    <t>Initial treatment effect: est=-0.39,SE=0.60,p=.519,d=-0.05
Maintenance over time 3 mnths:est=0.03,SE=0.08,p=.724,d=0.03</t>
  </si>
  <si>
    <t>Ehrensaft (2016)</t>
  </si>
  <si>
    <t>Parenting stress</t>
  </si>
  <si>
    <t>Intent-to-treat: Beta=−.20; B=−7.01; SEB=5.08; p=.18; Complier Average Causal Effect: Beta=−.30; B=−12.73; SEB=9.72; p=.20.</t>
  </si>
  <si>
    <t>8-12wks</t>
  </si>
  <si>
    <t>Includes both ITT and non-ITT results, so use pre for ITT and post N for the other</t>
  </si>
  <si>
    <t>Parental distress</t>
  </si>
  <si>
    <t>Intent-to-treat: Beta=−.18; B=−3.59; SEB=2.38; p=.14; Complier Average Causal Effect: Beta= −.28; B=−6.44; SEB= 4.63; p=.17.</t>
  </si>
  <si>
    <t>Post-traumatic Stress</t>
  </si>
  <si>
    <t>Lindsay (2017)</t>
  </si>
  <si>
    <t>Parenting Stress Frequency</t>
  </si>
  <si>
    <t>d 95% CI (-0.12, 0.26)</t>
  </si>
  <si>
    <t>1-10wks</t>
  </si>
  <si>
    <t>Used maximum likelihood imputation, use pre N</t>
  </si>
  <si>
    <t>Parenting Stress Intensity</t>
  </si>
  <si>
    <t>d 95% CI (-0.03, 0.36)</t>
  </si>
  <si>
    <t>Prenatal Stress</t>
  </si>
  <si>
    <t>Antenatal satisfaction level</t>
  </si>
  <si>
    <t>Parent satisfaction</t>
  </si>
  <si>
    <t>&lt;0.001</t>
  </si>
  <si>
    <t>Intervention M(SD)=9.25(0.72)
Control M(SD)=8.00(1.10)</t>
  </si>
  <si>
    <t>Increase</t>
  </si>
  <si>
    <t>These are just post scores. For the N, the post N's were used for descriptives.</t>
  </si>
  <si>
    <t>Perinatal satisfaction level</t>
  </si>
  <si>
    <t>Intervention M(SD)=9.09(0.93)
Control M(SD)=7.90(2.08)</t>
  </si>
  <si>
    <t>−0.01</t>
  </si>
  <si>
    <t>d 95% CI (-0.20, 0.19)</t>
  </si>
  <si>
    <t>p-value at 4 data points: 0.334, 0.173, 0.247, 0.630</t>
  </si>
  <si>
    <t>M diff at 4 data points: Intention to Treat model: 0.04, -0.07, 0.06, 0.03</t>
  </si>
  <si>
    <t>12 mnths</t>
  </si>
  <si>
    <t>&lt; 0.001</t>
  </si>
  <si>
    <t>M diff (CI)=37.48 (32.23 - 42.73), t =14.16</t>
  </si>
  <si>
    <t>f/u 1: 0.44,
f/u 2:  &lt;.001,
f/u 3:  &lt;.001</t>
  </si>
  <si>
    <t>OR (95% CI) f/u 1: 0.14 (−0.21-0.49), f/u 2: 3.31 (2.92 to 3.69); f/u 3: 1.40(0.86-1.93)
M(SD): baseline (control 85.32(12.2), int 82.14(12.1)), 2 days (control 83.32(12.1), int 81.18(12.7)), 1 month (control 83.87(13.5), int 82.8(12.2)), 3 month (control 88.5(8.7), int 87.61(10.5))</t>
  </si>
  <si>
    <t>T2: no diff
T3: Int greater
T4: Int greater</t>
  </si>
  <si>
    <t>Parenting self-efficacy</t>
  </si>
  <si>
    <t>Parent self-efficacy</t>
  </si>
  <si>
    <t>Initial treatment effect:est=0.20;SE=0.97;p=.833;d=0.02.
Maintenance over time 3 mnths: Est=-0.07;SE=0.13;p=.572;d=-0.06.</t>
  </si>
  <si>
    <t>Maternal self-efficacy</t>
  </si>
  <si>
    <t>T1 (M diff=6.63, p=0.007), &amp; T2 (M diff=5.75, p=0.020)</t>
  </si>
  <si>
    <t>Int more improvement vs con</t>
  </si>
  <si>
    <t>Jiao (2019</t>
  </si>
  <si>
    <t>Parental self-efficacy</t>
  </si>
  <si>
    <t>1-month: 0.028
3-month: 0.069
6-month: 0.051</t>
  </si>
  <si>
    <t>M diff (95% CI), p-value
1-month: 2.68(0.21 to 5.14), 0.028
3-month: 2.63 (-0.15 to 5.4), 0.069
6-month: 2.84(-0.01 to 5.69), 0.051
M (SD)
1-month web: 52.44 (14.08)
3-month web: 57.90 (14.47)
6-month web: 60.72 (15.56)
1-month cont.: 49.77 (14.86)
3-month cont.: 55.28 (15.52)
6-month cont.: 57.88 (16.78)</t>
  </si>
  <si>
    <t>Increase at 1-month only</t>
  </si>
  <si>
    <t>d 95% CI (0.68, 1.09)</t>
  </si>
  <si>
    <t>Sari (2020)</t>
  </si>
  <si>
    <t>First wk postnatal, parental self-efficacy for Int [M(+/-SD] (79.54 ± 7.02)  vs. Con(65.58 ± 7.81),  (p=.001). Third postnatal mnth,  Int (85.82 ± 3.51) vs. Con (70.72 ± 8.40)  (p=.001)</t>
  </si>
  <si>
    <t>3-5wks</t>
  </si>
  <si>
    <t>Int higher vs con</t>
  </si>
  <si>
    <t>No attrition</t>
  </si>
  <si>
    <t>M diff (CI)=23.20 (16.44 - 29.95), t=6.80</t>
  </si>
  <si>
    <t>f/u 1: 0.21,
f/u 2:  &lt;.001,
f/u 3:  0.21</t>
  </si>
  <si>
    <t>OR (95% CI) at f/u 1: 0.20 (−0.53-0.12); 
f/u 2: 2.23(1.92-2.54); 
f/u 3: 0.37 (0.06-0.68)
M(SD): baseline (control 28.45(6.2), int 29.91(5.8)), 2 days (control 27.37(5.9), int 27.27(6.3)), 1 month (control 29.46(6.2), int 29.07(5.9)), 3 month (control 32.10(4.8), int 31.95(4.4))</t>
  </si>
  <si>
    <t>T2 (2 days postpartum): 104
T3 (1mnth PP): 100
T4 (3mnth PP): 98</t>
  </si>
  <si>
    <t>f/1: No diff, f/u 2&amp;3: Int higher vs con</t>
  </si>
  <si>
    <t>Maternal social support</t>
  </si>
  <si>
    <t>Social support</t>
  </si>
  <si>
    <t xml:space="preserve">T1 (M diff (95CI)=4.30(1.99-6.62), p = 0.001) 
T2 (M diff(95CI)=0.35 (-1.80-2.5), p = 0.743)
</t>
  </si>
  <si>
    <t>Infant care social support</t>
  </si>
  <si>
    <t>M diff (95% CI), p-value
1-month: 5.49(1.83 to 9.15), 0.001
3-month: 6.55(2.70 to 10.39), &lt;0.001
6-month: 5.57(1.49 to 9.64), 0.003
M (SD)
1-month web: 82.92 (20.82)
3-month web: 85.98 (19.49)
6-month web: 85.86 (21.78)
1-month cont.: 77.43 (22.12)
3-month cont.: 79.43 (21.28)
6-month cont.: 80.29 (23.57)</t>
  </si>
  <si>
    <t>Sawyer (2017)</t>
  </si>
  <si>
    <t xml:space="preserve">Parenting stress index- Isolation: Difference (95%): Baseline:0.11(0.05,0.17); 9mnths:0.39(0.33,0.45); 15mnths: 0.03(-0.04,0.09); 21mnths: 0.01(-0.05,0.08).
Interpersonal support evaluation list-short form: Difference (95%): Baseline:-0.25(-0.44,0.06); 9mnths:-0.47(-0.66,-0.28); 15mnths: 0.20(0.01,0.39); 21mnths: -0.74(-0.92,-0.55).
Maternal support scale: Difference (95%): Baseline:-0.88(-1.11,0.64); 9mnths:-0.92(-1.16,-0.69); 15mnths: 0.05(-1.18,0.28); 21mnths: -0.65(-0.89,-0.42)
</t>
  </si>
  <si>
    <t>Con 1: 251; Con 2: 187</t>
  </si>
  <si>
    <t>9-mnth pp: Con 1 250, Int 2: 183
15-mnth pp: Con 1: 247, Con 2: 180
21-mnth pp: Con 1: 240, Con 2: 177</t>
  </si>
  <si>
    <t>Int 1: 240; Int 2: 141</t>
  </si>
  <si>
    <t>9-mnth pp: Int 1: 233, Int 2: 128 
15-mnth pp Int 1: 231, Int 2: 125
21-mnth pp: Int 1: 216, Int 2: 120</t>
  </si>
  <si>
    <t>Spousal support</t>
  </si>
  <si>
    <t>p&lt;0.001</t>
  </si>
  <si>
    <t>M diff (CI)= 27.08 (20.94 - 34.80), t=7.96</t>
  </si>
  <si>
    <t>Other social support sources (non-spousal)</t>
  </si>
  <si>
    <t>M diff (CI)= 27.23 (19.06 - 35.40), t=6.59</t>
  </si>
  <si>
    <t>Perceived social support</t>
  </si>
  <si>
    <t>f/u 1: 0.37,
f/u 2:  &lt;.001,
f/u 3:  0.008</t>
  </si>
  <si>
    <t>OR at f/u 1: 0.13 (−0.42-0.16) p=.37
 f/u 2: 3.14 (2.75-3.53) p &lt;.001
 f/u 3: 0.69(0.18-1.19), p= 0.008
M(SD): baseline (control 33.38(5.8), int 32.14(7.5)), 2 days (control 35.86(4.4), int 35.41(7.7)), 1 month (control 34.53(6.0), int 33.27(6.5)), 3 month (control 35.72(4.3), int 33.36(7.2))</t>
  </si>
  <si>
    <t>Achouche (2022)</t>
  </si>
  <si>
    <t>Parenting sense of competence</t>
  </si>
  <si>
    <t>Parental confidence</t>
  </si>
  <si>
    <t>Jareethum (2008)</t>
  </si>
  <si>
    <t>Antenatal Parental confidence</t>
  </si>
  <si>
    <t>Intervention M(SD)=8.91(0.86)
Control M(SD)=7.79(1.45)</t>
  </si>
  <si>
    <t>Perinatal Parental confidence</t>
  </si>
  <si>
    <t>Intervention M(SD)=8.94(0.95)
Control M(SD)=8.38(1.43)</t>
  </si>
  <si>
    <t>Na (2008)</t>
  </si>
  <si>
    <t>p&lt; 0.01</t>
  </si>
  <si>
    <t>t= 3.798, percent change: control 1.1%; intervention 14.5%</t>
  </si>
  <si>
    <t>3mnth</t>
  </si>
  <si>
    <t xml:space="preserve">PSI - Competence: Difference (95%): Baseline:0.05(-0.07,0.17); 9mnths:0.23(0.11,0.35); 15mnths: 0.01(-0.11,0.13); 21mnths: 0.47(0.35,0.59).
Karitane parenting confidence scale: Difference (95%): Baseline:0.05(-0.01,0.11); 9mnths:-0.04(-0.10,0.02); 15mnths: 0.02(-0.04,0.08); 21mnths: -0.15(-0.21,-0.09).
</t>
  </si>
  <si>
    <t>9-mnth pp: Con 1 250, Int 2: 183, 15-mnth pp: Con 1: 247, Con 2: 180, 21-mnth pp: Con 1: 240, Con 2: 177</t>
  </si>
  <si>
    <t>9-mnth pp: Int 1: 233, Int 2: 128 
 15-mnth pp Int 1: 231, Int 2: 125, 21-mnth pp: Int 1: 216, Int 2: 120</t>
  </si>
  <si>
    <t>Coichon (2022)</t>
  </si>
  <si>
    <t>Dol (2022)</t>
  </si>
  <si>
    <t>Postpartum anxiety</t>
  </si>
  <si>
    <t>Mogil (2022)</t>
  </si>
  <si>
    <t>Zhang (2023)</t>
  </si>
  <si>
    <t>Maternal anxiety</t>
  </si>
  <si>
    <t>Maternal depression</t>
  </si>
  <si>
    <t>Zuckerman (2022)</t>
  </si>
  <si>
    <t>Self-efficacy</t>
  </si>
  <si>
    <t>Song (2022)</t>
  </si>
  <si>
    <t>Parenting efficacy</t>
  </si>
  <si>
    <t>Childcare stress</t>
  </si>
  <si>
    <t>Ayers (2015)</t>
  </si>
  <si>
    <t>UP</t>
  </si>
  <si>
    <t>Anxiety-parental</t>
  </si>
  <si>
    <t>&lt;.001</t>
  </si>
  <si>
    <t>η2=.21</t>
  </si>
  <si>
    <t>-</t>
  </si>
  <si>
    <t>Barrera (2020)</t>
  </si>
  <si>
    <t>Within</t>
  </si>
  <si>
    <t xml:space="preserve">Pre M(SD)=2.17(1.72); post: M(SD)=1.00(1.10)). </t>
  </si>
  <si>
    <t>10 wks</t>
  </si>
  <si>
    <t>Descriptives use pre N</t>
  </si>
  <si>
    <t>Dol (2021)</t>
  </si>
  <si>
    <t>General Anxiety</t>
  </si>
  <si>
    <t>B=38.49</t>
  </si>
  <si>
    <t>Pre M(SD)=38.49(10.82)
Post M(SD)=34.79(8.94)
Mdiff M(SD)=3.70 (11.24)</t>
  </si>
  <si>
    <t>6wks</t>
  </si>
  <si>
    <t>Postpartum specific  Anxiety</t>
  </si>
  <si>
    <t>Pre M(SD)=99.27(20.55)
Post M(SD)=87.88(20.48)
Mdiff M(SD)=1.39(16.93)</t>
  </si>
  <si>
    <t>COVID-19 anxiety</t>
  </si>
  <si>
    <t>Pre M(SD)=1.19(2.65)
Post M(SD)=1.09(3.12)
Mdiff M(SD)=0.10(3.18)</t>
  </si>
  <si>
    <t>Farris (2013)</t>
  </si>
  <si>
    <t>Change pre to follow-up for Int</t>
  </si>
  <si>
    <t>Within from between study</t>
  </si>
  <si>
    <t>Web-based: pre M(SD)=0.3(0.36); post M(SD)=0.15(0.24)</t>
  </si>
  <si>
    <t>Kelman, (2018)</t>
  </si>
  <si>
    <t>21.28 t= 4.61</t>
  </si>
  <si>
    <t>2wks</t>
  </si>
  <si>
    <t>Use post N - they mention doing ITT but it gave them the same results so they did not report the ITT results</t>
  </si>
  <si>
    <t>Tandon (2021)</t>
  </si>
  <si>
    <t>Father, 3 mnth vs pre: 0.20; 6 mnth vs pre: 0.13
Mother, 3 mnth vs pre: 0.11; 6 mnth vs pre: -0.08</t>
  </si>
  <si>
    <t>Fathers: Pre M(SD)=4.1(4.5); 3 mnth f/u M(SD)=3.2(3.4); 6 mnth f/u M(SD)=2.8(3.2)
Mothers: Pre M(SD)=6.8(5.5); 3 mnth f/u M(SD)=6.2(5.1); 6 mnth f/u M(SD)=6.3(4.8)</t>
  </si>
  <si>
    <t>Mothers 30
Fathers 30</t>
  </si>
  <si>
    <t>3months: fathers 24, mothers 27
6months: fathers 17, mothers 23</t>
  </si>
  <si>
    <t>Depressoin</t>
  </si>
  <si>
    <t>Pre M(SD)=1.50 (1.05); Post M(SD)=1.50 (2.07)</t>
  </si>
  <si>
    <t>10wks</t>
  </si>
  <si>
    <t>Dalton (2018)</t>
  </si>
  <si>
    <t>Pre M (SE)= 6.07 SE(1.29) SD[6.578]; Post M (SE) = 5.65 (1.26) SD [6.425])</t>
  </si>
  <si>
    <t>Pre M(SD)=7.6(4.83)
Post M(SD)=7.30(5.01)
Mdiff M(SD)=0.30(4.32)</t>
  </si>
  <si>
    <t>No-</t>
  </si>
  <si>
    <t>Web-based: pre M(SD)=0.51(0.44); post M(SD)=0.31(0.26)</t>
  </si>
  <si>
    <t>Kavanagh (2021)</t>
  </si>
  <si>
    <t>Depression (Babycare int)</t>
  </si>
  <si>
    <t>M(SE) for baseline, 3 months, 6 months:
Fathers: baseline 4.52 (0.30), 3 months 4.26 (0.32), 6 months 4.09 (0.32)
Mothers: baseline 5.47 (0.30), 3 months 6.26 (0.32), 6 months 5.54 (0.32)</t>
  </si>
  <si>
    <t>12 weeks</t>
  </si>
  <si>
    <t>3 mnth: 218, 6 month: 214</t>
  </si>
  <si>
    <t>Father declined, mother increased initially before declining</t>
  </si>
  <si>
    <t>Depression (Baby Steps Wellbeing int)</t>
  </si>
  <si>
    <t>M(SE) for baseline, 3 months, 6 months:
Fathers: baseline 4.42 (0.30), 3 months 4.28 (0.32), 6 months 3.62 (0.32)
Mothers: baseline 5.37 (0.30), 3 months 6.28 (0.32), 6 months 5.07 (0.32)</t>
  </si>
  <si>
    <t>3 month: 207, 6 mnth: 212</t>
  </si>
  <si>
    <t>Kelman (2018)</t>
  </si>
  <si>
    <t>&lt;.01</t>
  </si>
  <si>
    <t>Father, 3 mnth vs pre: 0.35; 6 mnth vs pre: 0.24
Mother, 3 mnth vs pre: 0.21; 6 mnth vs pre: -0.02</t>
  </si>
  <si>
    <t>Fathers: Pre M(SD)=6.5(6.6) vs. 3mnth f/u M(SD)=4.5(4.6), Pre vs. 6 mnth f/u M(SD)=3.6(5.1), Mothers: Pre M(SD)=9.7(8.1) vs. 3mnth f/u M(SD)=8.4(9.5), Pre vs. 6 mnth f/u M(SD)=8.3(8.4)]</t>
  </si>
  <si>
    <t>Trude (2021)</t>
  </si>
  <si>
    <t>Maternal Depression</t>
  </si>
  <si>
    <t>13.3% point decrease in the prevalence of maternal depression</t>
  </si>
  <si>
    <t>Last-observation-carried-forward imputation used (i.e., ITT) - use pre N</t>
  </si>
  <si>
    <t>Kuo (2009)</t>
  </si>
  <si>
    <t>Maternal confidence</t>
  </si>
  <si>
    <t xml:space="preserve">Int (INCEP) M(SD)=8.46(4.95) &amp; M(SD)=3.05(1.83) for Control. Difference between least-squares means 5.94, p&lt; 0.001). </t>
  </si>
  <si>
    <t>prenatal-6wks postpartum</t>
  </si>
  <si>
    <t>Boekhorst (2021)</t>
  </si>
  <si>
    <t>Change pre to post</t>
  </si>
  <si>
    <t>0.002 (df 1,124)</t>
  </si>
  <si>
    <t>Posttest: 135
Follow-up: 73</t>
  </si>
  <si>
    <t>Use mixed model analyses where all cases are included - Use pre N</t>
  </si>
  <si>
    <t>Brophy-Herb (2021)</t>
  </si>
  <si>
    <t>M(SD) Pre = 29.11 (9.41), Post = 25.81 (7.47)</t>
  </si>
  <si>
    <t>8 session</t>
  </si>
  <si>
    <t>observed power =.61</t>
  </si>
  <si>
    <t>Mitchell (2018)</t>
  </si>
  <si>
    <t>Post-traumatic stress</t>
  </si>
  <si>
    <t>t=3.19</t>
  </si>
  <si>
    <t>Missing data imputed using expectation maximisation method - use pre N</t>
  </si>
  <si>
    <t>Perceived stress</t>
  </si>
  <si>
    <t>Father, 3 mnth vs pre: 0.48; 6 mnth vs pre: 0.66
Mother, 3 mnth vs pre: 0.57; 6 mnth vs pre: 0.47</t>
  </si>
  <si>
    <t>Father, 3 mnth vs pre: &lt;0.05; 6 mnth vs pre: &lt;0.05
Mother, 3 mnth vs pre: &lt;0.05; 6 mnth vs pre: &lt;0.05</t>
  </si>
  <si>
    <t>Fathers: Pre M(SD)=14.9(7.6) vs. 3mnth f/u M(SD)=12.6(7.1), Pre vs. 6 mnth f/u M(SD)=10.9(9.1), Mothers: Pre M(SD)=20.4(9.1) vs. 3 mnth f/u M(SD)=16.9(7.4), Pre vs. 6 mnth f/u M(SD)=16.8(6.8)</t>
  </si>
  <si>
    <t>COVID-19 related stress</t>
  </si>
  <si>
    <t>Pre M(SD)=1.47(1.58)
Post M(SD)=1.47(1.96)
Mdiff M(SD)=-0.01(1.26)</t>
  </si>
  <si>
    <t>Hudson (2003)</t>
  </si>
  <si>
    <t>Change pre to follow-up for INTERVENTION</t>
  </si>
  <si>
    <t>&lt; .05</t>
  </si>
  <si>
    <t>t= –2.63</t>
  </si>
  <si>
    <t>M(SD)=6.90(1.07) at 4 wks; 7.31(.85) at 8 wks.</t>
  </si>
  <si>
    <t>20 min per week for 4 wks</t>
  </si>
  <si>
    <t>Use post N (but no attrition anyway)</t>
  </si>
  <si>
    <t>Change pre to follow-up for CONTROL</t>
  </si>
  <si>
    <t>&gt;.05</t>
  </si>
  <si>
    <t>t=.59</t>
  </si>
  <si>
    <t>M(SD)=7.11(1.00) at 4 wks; 7.28(.70) at 8 wks.</t>
  </si>
  <si>
    <t>&lt; .001</t>
  </si>
  <si>
    <t>t=–5.27</t>
  </si>
  <si>
    <t>M(SD)=2.79(.73) at 4 wks; M(SD)=3.66(.53) at 8 wks.</t>
  </si>
  <si>
    <t>t= –1.16</t>
  </si>
  <si>
    <t>M(SD)=3.45(.79) at 4 wks; M(SD)=3.69(.74) at 8 wks.</t>
  </si>
  <si>
    <t>Callejas (2021)</t>
  </si>
  <si>
    <t>Level 1: Online course. : Pre M(SD)=4.30(.84), Post M(SD)=4.60(.81), t=0.50, d=0.10, p&gt;.05.
Level 2: Online course plus group workshops. Pre M(SD) = 4.34(0.47) Post M(SD) 4.43(.36) t=1.05 d=0.19, p&gt;0.05
Level 3: Online course plus group workshops plus individual support at medical check-ups: Pre M(SD)=4.34(0.47), Post M(SD)= 4.43 (.36), t= 1.05, d= 0.19, p&gt;.05</t>
  </si>
  <si>
    <t>Online: 8hrs; Workshop: 4x 1hr wkly session.</t>
  </si>
  <si>
    <t>Level 1: 54
Level 2: 65
Level 3: 58</t>
  </si>
  <si>
    <t>Level 1: 24; Level 2: 29; Level 3: 34</t>
  </si>
  <si>
    <t>L1/L2/L3: No change</t>
  </si>
  <si>
    <t>Used missing value imputation, use pre N</t>
  </si>
  <si>
    <t>F= 37.11</t>
  </si>
  <si>
    <t>p=0.000</t>
  </si>
  <si>
    <t>B= 33.33</t>
  </si>
  <si>
    <t>Pre M(SD)=33.70(6.57)
Post M(SD)=37.92(5.54)
Mdiff M(SD)=-4.22(5.17)</t>
  </si>
  <si>
    <t>Parenting self-efficacy (Babycare int)</t>
  </si>
  <si>
    <t>M(SE) for baseline, 3 months, 6 months:
Fathers: baseline 64.5(1.55), 3 months 74.2 (1.65), 6 months 80.6 (1.67)
Mothers: baseline 66.4 (1.55), 3 months 77.2 (1.63), 6 months 85.2 (1.63)</t>
  </si>
  <si>
    <t>Parenting self-efficacy (Baby Steps Wellbeing int)</t>
  </si>
  <si>
    <t>M(SE) for baseline, 3 months, 6 months:
Fathers: baseline 65.9 (1.55), 3 months 75.4 (1.69), 6 months 77.3 (1.67)
Mothers: baseline 64.2 (1.55), 3 months 76.1 (1.65), 6 months 88.0 (1.65)</t>
  </si>
  <si>
    <t>Self-compassion</t>
  </si>
  <si>
    <t>&lt;.001 (posttest)
&lt;.001 (follow-up)</t>
  </si>
  <si>
    <t>t=5.47 (posttest)
t=5.31 (follow-up)</t>
  </si>
  <si>
    <t>beta=.39 SE=.07 (posttest)
beta=.47 SE.09 (follow-up)</t>
  </si>
  <si>
    <t>t=3.20</t>
  </si>
  <si>
    <t>Overall social support</t>
  </si>
  <si>
    <t>Pre M(SD)=6.35(0.82)
Post M(SD)=6.29(0.78)
Mdiff M(SD)=0.06(0.67)</t>
  </si>
  <si>
    <t>Significant other social support</t>
  </si>
  <si>
    <t>Pre M(SD)=6.71(0.68)
Post M(SD)=6.69(0.50)
Mdiff M(SD)=0.24(0.56)</t>
  </si>
  <si>
    <t>Family social support</t>
  </si>
  <si>
    <t>Pre M(SD)=6.24(1.12)
Post M(SD)=6.18(1.11)
Mdiff M(SD)=0.06(0.79)</t>
  </si>
  <si>
    <t>Friend social support</t>
  </si>
  <si>
    <t>Pre M(SD)=6.11(1.06)
Post M(SD)=6.01(1.28)
Mdiff M(SD)=0.10(1.07)</t>
  </si>
  <si>
    <t>Social support (Babycare int)</t>
  </si>
  <si>
    <t>M(SE) for baseline, 3 months, 6 months:
Fathers: baseline 15.8 (0.264), 3 months 15.4 (0.279), 6 months 15.4 (0.281)
Mothers: baseline 16.5 (0.264), 3 months 16.3 (0.278), 6 months 16.0 (0.278)</t>
  </si>
  <si>
    <t>Social support (Baby Steps Wellbeing int)</t>
  </si>
  <si>
    <t>M(SE) for baseline, 3 months, 6 months:
Fathers: baseline 15.9 (0.264), 3 months 15.7 (0.284), 6 months 15.9 (0.282)
Mothers: baseline 16.7 (0.264), 3 months 16.6 (0.281), 6 months 16.4 (0.279)</t>
  </si>
  <si>
    <t>Fathers: Pre M(SD)=60.9(14.3) 3 mnth f/u M(SD)=57.8(12.6) 6 mnth f/u M(SD)=59.3(13.7);Mothers: Pre M(SD)=48.9(11.6) 3 mnth f/u M(SD)=51.4(14.5) 6 mnth f/u M(SD)=52.2 12.2</t>
  </si>
  <si>
    <t>Fathers: No change (significant not specified)
Mothers: Increase (significance not specified)</t>
  </si>
  <si>
    <t>Brophy-Herb (2021</t>
  </si>
  <si>
    <t xml:space="preserve">Parent-child dysfunctional interaction: </t>
  </si>
  <si>
    <t>Parent-child interaction</t>
  </si>
  <si>
    <t>Pre M(SD)=16.97(6.00), Post M(SD)=16.15(5.86)</t>
  </si>
  <si>
    <t>Parent-child relationship problems:</t>
  </si>
  <si>
    <t>Pre-post: t=.05, p=.963, beta=0.00, SE=.07, pre-f/u: t=− 1.46, p=.149, beta=-.14,SE=.09</t>
  </si>
  <si>
    <t>Attachment bonds</t>
  </si>
  <si>
    <t>Level 1: Online course. : Pre M(SD)=3.34(.45), Post M(SD)=3.47(.42), t=3.01, d=0.61, p&lt;.01.
Level 2: Online course plus group workshops. : Pre M(SD)=3.49(0.38), Post M(SD)=3.58(.31), t=1.75, d=0.32, p&gt;.05.
Level 3: Online course plus group workshops plus individual support at medical check-ups: Pre M(SD)=3.51(.37), Post M(SD) 3.59(.28) t=1.45, d=0.25, p&gt;0.05</t>
  </si>
  <si>
    <t>Level 1: 24
Level 2: 29
Level 3: 34</t>
  </si>
  <si>
    <t>Level 1 increase
Leve 2 no difference
Level3: no difference</t>
  </si>
  <si>
    <t>Bailin (2022)</t>
  </si>
  <si>
    <t>Parental stress</t>
  </si>
  <si>
    <t>Between (2 exp groups)</t>
  </si>
  <si>
    <t>Spigner (2016)</t>
  </si>
  <si>
    <t>?</t>
  </si>
  <si>
    <t>Parent-child interaction quality</t>
  </si>
  <si>
    <t>REMOVED SINCE STUDY WAS ANTENATAL</t>
  </si>
  <si>
    <t>Ciochoń (2022)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</si>
  <si>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</t>
  </si>
  <si>
    <t>Quasi-experimental</t>
  </si>
  <si>
    <t>Informational resources</t>
  </si>
  <si>
    <t>State anxiety</t>
  </si>
  <si>
    <t>Trait anxiety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</si>
  <si>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Dol%202022%20Effectiveness%20of%20the%20Essential%20Coaching%20for%20Every%20Mother%2Epdf&amp;viewid=4fbd683f%2Dbc81%2D4ccf%2Da362%2D5e25f0a3d027&amp;q=Dol&amp;parent=%2Fteams%2FO365%2DOnlineParentingSR%2FShared%20Documents%2FGeneral%2FONLINE%20PARENTING%20SR%2FINCLUDED%20PAPERS&amp;parentview=7</t>
  </si>
  <si>
    <t>Lau (2022)</t>
  </si>
  <si>
    <t>Child prosocial and problem behaviors</t>
  </si>
  <si>
    <t>Parent mental health</t>
  </si>
  <si>
    <t>Gammer (2020)</t>
  </si>
  <si>
    <t>pre to post (wk 6) (original—U=1443.0, Z=3.259, p=0.001, r=−0.28; imputed—t=3.03, p=0.003)
pre to f/u (wk 12) (original—U=1393.50, Z=−2.820, p=0.005, r=−0.25; imputed—t=2.28, p=0.023</t>
  </si>
  <si>
    <t>5-6wks</t>
  </si>
  <si>
    <t>6wk: 54
12 wk: 55</t>
  </si>
  <si>
    <t>6wk: 80
12 wk: 73</t>
  </si>
  <si>
    <t>Increases in Int at 6 and 12wk vs Con</t>
  </si>
  <si>
    <t>Use post N - they mention doing imputation but it gave them the same results so they did not report the imputed results</t>
  </si>
  <si>
    <t>Self-compassion (engagement)</t>
  </si>
  <si>
    <t>Self-compassion (action)</t>
  </si>
  <si>
    <t>Mahalik (2023)</t>
  </si>
  <si>
    <t>Sense of purpose</t>
  </si>
  <si>
    <t>link</t>
  </si>
  <si>
    <t>sample_id</t>
  </si>
  <si>
    <t>design</t>
  </si>
  <si>
    <t>control</t>
  </si>
  <si>
    <t>pct_female</t>
  </si>
  <si>
    <t>subsample</t>
  </si>
  <si>
    <t>post_intervention_months</t>
  </si>
  <si>
    <t>nint_bl</t>
  </si>
  <si>
    <t>mint_bl</t>
  </si>
  <si>
    <t>sdint_bl</t>
  </si>
  <si>
    <t>ncon_bl</t>
  </si>
  <si>
    <t>mcon_bl</t>
  </si>
  <si>
    <t>sdcon_bl</t>
  </si>
  <si>
    <t>nint</t>
  </si>
  <si>
    <t>mint</t>
  </si>
  <si>
    <t>sdint</t>
  </si>
  <si>
    <t>ncon</t>
  </si>
  <si>
    <t>mcon</t>
  </si>
  <si>
    <t>sdcon</t>
  </si>
  <si>
    <t>mint_diff</t>
  </si>
  <si>
    <t>sdint_diff</t>
  </si>
  <si>
    <t>mcon_diff</t>
  </si>
  <si>
    <t>sdcon_diff</t>
  </si>
  <si>
    <t>precalc_d</t>
  </si>
  <si>
    <t>precalc_v</t>
  </si>
  <si>
    <t>precalc_logOR</t>
  </si>
  <si>
    <t>precalc_logORse</t>
  </si>
  <si>
    <t>has_baseline</t>
  </si>
  <si>
    <t>notes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</si>
  <si>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chouche%202022%20The%20impact%20of%20a%20mobile%20application%20on%20parental%20attitudes%2C%20their%20knowledge%20of%20child%20development%2Epdf&amp;viewid=4fbd683f%2Dbc81%2D4ccf%2Da362%2D5e25f0a3d027&amp;q=Achouche&amp;parent=%2Fteams%2FO365%2DOnlineParentingSR%2FShared%20Documents%2FGeneral%2FONLINE%20PARENTING%20SR%2FINCLUDED%20PAPERS&amp;parentview=7</t>
  </si>
  <si>
    <t>Experimental</t>
  </si>
  <si>
    <t>Routine care</t>
  </si>
  <si>
    <t>https://www.researchgate.net/publication/5299599_Satisfaction_of_healthy_pregnant_women_receiving_short_message_service_via_mobile_phone_for_prenatal_support_A_randomized_controlled_trial</t>
  </si>
  <si>
    <t>Antenatal</t>
  </si>
  <si>
    <t>Perinatal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</si>
  <si>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viewid=4fbd683f%2Dbc81%2D4ccf%2Da362%2D5e25f0a3d027&amp;q=Sawyer&amp;parent=%2Fteams%2FO365%2DOnlineParentingSR%2FShared%20Documents%2FGeneral%2FONLINE%20PARENTING%20SR%2FINCLUDED%20PAPERS&amp;parentview=7</t>
  </si>
  <si>
    <t>Barrera (2015)</t>
  </si>
  <si>
    <t>b=−0.514, χ2=3.453; HR=0.598</t>
  </si>
  <si>
    <t>8-session</t>
  </si>
  <si>
    <t>Descriptives use post N</t>
  </si>
  <si>
    <t>Studies to check</t>
  </si>
  <si>
    <t>prop_female</t>
  </si>
  <si>
    <t>guidance</t>
  </si>
  <si>
    <t>Partially self-guided</t>
  </si>
  <si>
    <t>Self-guided</t>
  </si>
  <si>
    <t>Primiparious</t>
  </si>
  <si>
    <t>Multiparous</t>
  </si>
  <si>
    <t>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</si>
  <si>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Mogil%202022%20A%20Trauma%2DInformed%2C%20Family%2DCentered%2C%20Virtual%20Home%20Visiting%20Program%20for%20Young%20Children%20One%2DYear%20Outcomes%2Epdf&amp;viewid=4fbd683f%2Dbc81%2D4ccf%2Da362%2D5e25f0a3d027&amp;q=Mogil&amp;parent=%2Fteams%2FO365%2DOnlineParentingSR%2FShared%20Documents%2FGeneral%2FONLINE%20PARENTING%20SR%2FINCLUDED%20PAPERS&amp;parentview=7</t>
  </si>
  <si>
    <t>Mothers</t>
  </si>
  <si>
    <t>Fathers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</si>
  <si>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hang%202023%20Effectiveness%20of%20Digital%20Guided%20Self%2Dhelp%20Mindfulness%20Training%20During%20Pregnancy%20on%20Maternal%20Psychological%2Epdf&amp;viewid=4fbd683f%2Dbc81%2D4ccf%2Da362%2D5e25f0a3d027&amp;q=Zhang&amp;parent=%2Fteams%2FO365%2DOnlineParentingSR%2FShared%20Documents%2FGeneral%2FONLINE%20PARENTING%20SR%2FINCLUDED%20PAPERS&amp;parentview=7</t>
  </si>
  <si>
    <t>Change from baseline reported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</si>
  <si>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</t>
  </si>
  <si>
    <t>Large pre-intervention group differences due to (known) bias in recruitment process. Mitigated using propensity weighting, making this quasi-experimental.</t>
  </si>
  <si>
    <t>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</t>
  </si>
  <si>
    <t>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</t>
  </si>
  <si>
    <t>Positive behavior in infant interaction</t>
  </si>
  <si>
    <t>Infant behavior</t>
  </si>
  <si>
    <t>Parent responsiveness in infant interaction</t>
  </si>
  <si>
    <t>Responsiveness</t>
  </si>
  <si>
    <t>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</t>
  </si>
  <si>
    <t>Parent-child dysfunctional interaction</t>
  </si>
  <si>
    <t>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</t>
  </si>
  <si>
    <t>Parent-child dysfunction</t>
  </si>
  <si>
    <t>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</t>
  </si>
  <si>
    <t>Parent-child relationship</t>
  </si>
  <si>
    <t>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</t>
  </si>
  <si>
    <t>Park (2022)</t>
  </si>
  <si>
    <t>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</t>
  </si>
  <si>
    <t>Father-infant interaction</t>
  </si>
  <si>
    <t>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</t>
  </si>
  <si>
    <t>Maternal support scale</t>
  </si>
  <si>
    <t>Support eval. list</t>
  </si>
  <si>
    <t>Non-spousal support</t>
  </si>
  <si>
    <t>Parenting stress - parent domain</t>
  </si>
  <si>
    <t>Parent domain</t>
  </si>
  <si>
    <t>Parenting stress - parent-child domain</t>
  </si>
  <si>
    <t>Dyadic domain</t>
  </si>
  <si>
    <t>Parenting stress - child domain</t>
  </si>
  <si>
    <t>Child domain</t>
  </si>
  <si>
    <t>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</t>
  </si>
  <si>
    <t>O365-MERTIL - Online Parenting SR &amp; Protocol - Lennard (2021) Randomized controlled trial of a brief online self-compassion intervention for mothers of infants- Effects on mental health outcomes.pdf - All Documents (sharepoint.com)</t>
  </si>
  <si>
    <t>Post-traumatic</t>
  </si>
  <si>
    <t>O365-MERTIL - Online Parenting SR &amp; Protocol - Lindsay (2017) The effectiveness of universal parenting programmes- the CANparent trial.pdf - All Documents (sharepoint.com)</t>
  </si>
  <si>
    <t>Stress frequency</t>
  </si>
  <si>
    <t>Stress intensity</t>
  </si>
  <si>
    <t>O365-MERTIL - Online Parenting SR &amp; Protocol - Matvienko-Sikar (2017) Effects of a novel positive psychological intervention on prenatal stress and well-being- A pilot randomised controlled trial.pdf - All Documents (sharepoint.com)</t>
  </si>
  <si>
    <t>Parenting stress index - competence</t>
  </si>
  <si>
    <t>Competence</t>
  </si>
  <si>
    <t>Parenting stress index - isolation</t>
  </si>
  <si>
    <t>Isolation</t>
  </si>
  <si>
    <t>CI to SD Converter</t>
  </si>
  <si>
    <t>Cohen's d variance</t>
  </si>
  <si>
    <t>IQR to SD</t>
  </si>
  <si>
    <t>SE to SD</t>
  </si>
  <si>
    <t>Lower CI</t>
  </si>
  <si>
    <t>Upper CI</t>
  </si>
  <si>
    <t>N</t>
  </si>
  <si>
    <t>SD</t>
  </si>
  <si>
    <t>n1</t>
  </si>
  <si>
    <t>n2</t>
  </si>
  <si>
    <t>v</t>
  </si>
  <si>
    <t>IQR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</si>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</sst>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1" fillId="0" borderId="0" xfId="1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2" fontId="2" fillId="0" borderId="0" xfId="0" applyNumberFormat="1" applyFont="1"/>
    <xf numFmtId="164" fontId="0" fillId="0" borderId="0" xfId="0" applyNumberFormat="1"/>
    <xf numFmtId="0" fontId="1" fillId="0" borderId="0" xfId="1" applyFill="1"/>
    <xf numFmtId="0" fontId="1" fillId="0" borderId="0" xfId="1" applyBorder="1"/>
    <xf numFmtId="165" fontId="0" fillId="0" borderId="0" xfId="0" applyNumberFormat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licity Painter" id="{0B4DB856-515E-4CE8-9E53-7BD9ADEBBC6C}" userId="F.Painter@latrobe.edu.au" providerId="PeoplePicker"/>
  <person displayName="Jessica Opie" id="{01FBE822-907B-4C9D-9E9E-52ED858BD6FA}" userId="S::JEOpie@ltu.edu.au::d94e7270-fea7-49b5-b35e-7dd04e4b35d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4-04T23:12:47.06" personId="{01FBE822-907B-4C9D-9E9E-52ED858BD6FA}" id="{85E3B000-5651-4D86-B681-6E4746D41B72}">
    <text>@Felicity Painter these are our final studies</text>
    <mentions>
      <mention mentionpersonId="{0B4DB856-515E-4CE8-9E53-7BD9ADEBBC6C}" mentionId="{6A7CE555-56DD-4C0A-A8D0-D60E932ACE95}" startIndex="0" length="17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4-04T23:12:47.06" personId="{01FBE822-907B-4C9D-9E9E-52ED858BD6FA}" id="{91C9DF83-59D8-4DA1-BA3E-0B5C816AEF8E}">
    <text>@Felicity Painter these are our final studies</text>
    <mentions>
      <mention mentionpersonId="{0B4DB856-515E-4CE8-9E53-7BD9ADEBBC6C}" mentionId="{EC6CBFA3-0448-4CB6-ABB3-F48A1C97A840}" startIndex="0" length="17"/>
    </mentions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viewid=4fbd683f%2Dbc81%2D4ccf%2Da362%2D5e25f0a3d027&amp;q=Sawyer&amp;parent=%2Fteams%2FO365%2DOnlineParentingSR%2FShared%20Documents%2FGeneral%2FONLINE%20PARENTING%20SR%2FINCLUDED%20PAPERS&amp;parentview=7" TargetMode="External"/><Relationship Id="rId2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chouche%202022%20The%20impact%20of%20a%20mobile%20application%20on%20parental%20attitudes%2C%20their%20knowledge%20of%20child%20development%2Epdf&amp;viewid=4fbd683f%2Dbc81%2D4ccf%2Da362%2D5e25f0a3d027&amp;q=Achouche&amp;parent=%2Fteams%2FO365%2DOnlineParentingSR%2FShared%20Documents%2FGeneral%2FONLINE%20PARENTING%20SR%2FINCLUDED%20PAPERS&amp;parentview=7" TargetMode="External"/><Relationship Id="rId1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8" Type="http://schemas.openxmlformats.org/officeDocument/2006/relationships/hyperlink" Target="../..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" TargetMode="External"/><Relationship Id="rId26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9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1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4" Type="http://schemas.openxmlformats.org/officeDocument/2006/relationships/hyperlink" Target="../..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TargetMode="External"/><Relationship Id="rId42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7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0" Type="http://schemas.openxmlformats.org/officeDocument/2006/relationships/hyperlink" Target="../../Forms/AllItems.aspx?ga=1&amp;id=%2Fteams%2FO365%2DOnlineParentingSR%2FShared%20Documents%2FGeneral%2FONLINE%20PARENTING%20SR%2FINCLUDED%20PAPERS%2FALL%2FLennard%20%282021%29%20Randomized%20controlled%20trial%20of%20a%20brief%20online%20self%2Dcompassion%20intervention%20for%20mothers%20of%20infants%2D%20Effects%20on%20mental%20health%20outcomes%2Epdf&amp;viewid=4fbd683f%2Dbc81%2D4ccf%2Da362%2D5e25f0a3d027&amp;parent=%2Fteams%2FO365%2DOnlineParentingSR%2FShared%20Documents%2FGeneral%2FONLINE%20PARENTING%20SR%2FINCLUDED%20PAPERS%2FALL" TargetMode="External"/><Relationship Id="rId55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63" Type="http://schemas.openxmlformats.org/officeDocument/2006/relationships/comments" Target="../comments1.xml"/><Relationship Id="rId7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16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9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11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4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2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7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0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5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3" Type="http://schemas.openxmlformats.org/officeDocument/2006/relationships/hyperlink" Target="../../Forms/AllItems.aspx?ga=1&amp;id=%2Fteams%2FO365%2DOnlineParentingSR%2FShared%20Documents%2FGeneral%2FONLINE%20PARENTING%20SR%2FINCLUDED%20PAPERS%2FALL%2FMatvienko%2DSikar%20%282017%29%20Effects%20of%20a%20novel%20positive%20psychological%20intervention%20on%20prenatal%20stress%20and%20well%2Dbeing%2D%20A%20pilot%20randomised%20controlled%20trial%2Epdf&amp;viewid=4fbd683f%2Dbc81%2D4ccf%2Da362%2D5e25f0a3d027&amp;parent=%2Fteams%2FO365%2DOnlineParentingSR%2FShared%20Documents%2FGeneral%2FONLINE%20PARENTING%20SR%2FINCLUDED%20PAPERS%2FALL" TargetMode="External"/><Relationship Id="rId58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hang%202023%20Effectiveness%20of%20Digital%20Guided%20Self%2Dhelp%20Mindfulness%20Training%20During%20Pregnancy%20on%20Maternal%20Psychological%2Epdf&amp;viewid=4fbd683f%2Dbc81%2D4ccf%2Da362%2D5e25f0a3d027&amp;q=Zhang&amp;parent=%2Fteams%2FO365%2DOnlineParentingSR%2FShared%20Documents%2FGeneral%2FONLINE%20PARENTING%20SR%2FINCLUDED%20PAPERS&amp;parentview=7" TargetMode="External"/><Relationship Id="rId5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61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TargetMode="External"/><Relationship Id="rId19" Type="http://schemas.openxmlformats.org/officeDocument/2006/relationships/hyperlink" Target="../..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TargetMode="External"/><Relationship Id="rId14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2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7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0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5" Type="http://schemas.openxmlformats.org/officeDocument/2006/relationships/hyperlink" Target="../..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TargetMode="External"/><Relationship Id="rId43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8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6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TargetMode="External"/><Relationship Id="rId64" Type="http://schemas.microsoft.com/office/2017/10/relationships/threadedComment" Target="../threadedComments/threadedComment1.xml"/><Relationship Id="rId8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51" Type="http://schemas.openxmlformats.org/officeDocument/2006/relationships/hyperlink" Target="../../Forms/AllItems.aspx?ga=1&amp;id=%2Fteams%2FO365%2DOnlineParentingSR%2FShared%20Documents%2FGeneral%2FONLINE%20PARENTING%20SR%2FINCLUDED%20PAPERS%2FALL%2FLindsay%20%282017%29%20The%20effectiveness%20of%20universal%20parenting%20programmes%2D%20the%20CANparent%20trial%2Epdf&amp;viewid=4fbd683f%2Dbc81%2D4ccf%2Da362%2D5e25f0a3d027&amp;parent=%2Fteams%2FO365%2DOnlineParentingSR%2FShared%20Documents%2FGeneral%2FONLINE%20PARENTING%20SR%2FINCLUDED%20PAPERS%2FALL" TargetMode="External"/><Relationship Id="rId3" Type="http://schemas.openxmlformats.org/officeDocument/2006/relationships/hyperlink" Target="../..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" TargetMode="External"/><Relationship Id="rId12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7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5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3" Type="http://schemas.openxmlformats.org/officeDocument/2006/relationships/hyperlink" Target="../..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" TargetMode="External"/><Relationship Id="rId38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6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9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TargetMode="External"/><Relationship Id="rId20" Type="http://schemas.openxmlformats.org/officeDocument/2006/relationships/hyperlink" Target="../..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TargetMode="External"/><Relationship Id="rId41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4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62" Type="http://schemas.openxmlformats.org/officeDocument/2006/relationships/vmlDrawing" Target="../drawings/vmlDrawing1.vml"/><Relationship Id="rId1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6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5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3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28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36" Type="http://schemas.openxmlformats.org/officeDocument/2006/relationships/hyperlink" Target="../..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" TargetMode="External"/><Relationship Id="rId49" Type="http://schemas.openxmlformats.org/officeDocument/2006/relationships/hyperlink" Target="../../Forms/AllItems.aspx?ga=1&amp;id=%2Fteams%2FO365%2DOnlineParentingSR%2FShared%20Documents%2FGeneral%2FONLINE%20PARENTING%20SR%2FINCLUDED%20PAPERS%2FALL%2FLennard%20%282021%29%20Randomized%20controlled%20trial%20of%20a%20brief%20online%20self%2Dcompassion%20intervention%20for%20mothers%20of%20infants%2D%20Effects%20on%20mental%20health%20outcomes%2Epdf&amp;viewid=4fbd683f%2Dbc81%2D4ccf%2Da362%2D5e25f0a3d027&amp;parent=%2Fteams%2FO365%2DOnlineParentingSR%2FShared%20Documents%2FGeneral%2FONLINE%20PARENTING%20SR%2FINCLUDED%20PAPERS%2FALL" TargetMode="External"/><Relationship Id="rId57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Dol%202022%20Effectiveness%20of%20the%20Essential%20Coaching%20for%20Every%20Mother%2Epdf&amp;viewid=4fbd683f%2Dbc81%2D4ccf%2Da362%2D5e25f0a3d027&amp;q=Dol&amp;parent=%2Fteams%2FO365%2DOnlineParentingSR%2FShared%20Documents%2FGeneral%2FONLINE%20PARENTING%20SR%2FINCLUDED%20PAPERS&amp;parentview=7" TargetMode="External"/><Relationship Id="rId10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31" Type="http://schemas.openxmlformats.org/officeDocument/2006/relationships/hyperlink" Target="../..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TargetMode="External"/><Relationship Id="rId44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2" Type="http://schemas.openxmlformats.org/officeDocument/2006/relationships/hyperlink" Target="../../Forms/AllItems.aspx?ga=1&amp;id=%2Fteams%2FO365%2DOnlineParentingSR%2FShared%20Documents%2FGeneral%2FONLINE%20PARENTING%20SR%2FINCLUDED%20PAPERS%2FALL%2FLindsay%20%282017%29%20The%20effectiveness%20of%20universal%20parenting%20programmes%2D%20the%20CANparent%20trial%2Epdf&amp;viewid=4fbd683f%2Dbc81%2D4ccf%2Da362%2D5e25f0a3d027&amp;parent=%2Fteams%2FO365%2DOnlineParentingSR%2FShared%20Documents%2FGeneral%2FONLINE%20PARENTING%20SR%2FINCLUDED%20PAPERS%2FALL" TargetMode="External"/><Relationship Id="rId60" Type="http://schemas.openxmlformats.org/officeDocument/2006/relationships/hyperlink" Target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TargetMode="External"/><Relationship Id="rId4" Type="http://schemas.openxmlformats.org/officeDocument/2006/relationships/hyperlink" Target="https://www.researchgate.net/publication/5299599_Satisfaction_of_healthy_pregnant_women_receiving_short_message_service_via_mobile_phone_for_prenatal_support_A_randomized_controlled_trial" TargetMode="External"/><Relationship Id="rId9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3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18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6" Type="http://schemas.openxmlformats.org/officeDocument/2006/relationships/vmlDrawing" Target="../drawings/vmlDrawing2.vml"/><Relationship Id="rId3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1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7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2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7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5" Type="http://schemas.openxmlformats.org/officeDocument/2006/relationships/hyperlink" Target="../..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TargetMode="External"/><Relationship Id="rId2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6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0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1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6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1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24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5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5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3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8" Type="http://schemas.microsoft.com/office/2017/10/relationships/threadedComment" Target="../threadedComments/threadedComment2.xml"/><Relationship Id="rId10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9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4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9" Type="http://schemas.openxmlformats.org/officeDocument/2006/relationships/hyperlink" Target="../..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TargetMode="External"/><Relationship Id="rId14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2" Type="http://schemas.openxmlformats.org/officeDocument/2006/relationships/hyperlink" Target="../..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TargetMode="External"/><Relationship Id="rId27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opLeftCell="M1" workbookViewId="0">
      <selection activeCell="L33" sqref="L33"/>
    </sheetView>
  </sheetViews>
  <sheetFormatPr defaultRowHeight="14.45"/>
  <cols>
    <col min="1" max="1" width="35.5703125" customWidth="1"/>
    <col min="2" max="2" width="16.5703125" customWidth="1"/>
    <col min="3" max="3" width="43.28515625" customWidth="1"/>
    <col min="4" max="4" width="26.42578125" customWidth="1"/>
    <col min="5" max="5" width="26" customWidth="1"/>
    <col min="6" max="6" width="16.140625" customWidth="1"/>
    <col min="7" max="11" width="14.28515625" customWidth="1"/>
    <col min="12" max="12" width="22.140625" customWidth="1"/>
    <col min="13" max="13" width="88.5703125" customWidth="1"/>
    <col min="14" max="14" width="24.140625" customWidth="1"/>
    <col min="15" max="15" width="19.42578125" customWidth="1"/>
    <col min="16" max="16" width="21.7109375" customWidth="1"/>
    <col min="17" max="17" width="24.42578125" customWidth="1"/>
    <col min="18" max="18" width="24" customWidth="1"/>
    <col min="19" max="19" width="25.7109375" customWidth="1"/>
    <col min="20" max="20" width="23.7109375" customWidth="1"/>
    <col min="21" max="21" width="109.28515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 t="s">
        <v>23</v>
      </c>
      <c r="D2" t="s">
        <v>23</v>
      </c>
      <c r="E2" t="s">
        <v>24</v>
      </c>
      <c r="F2" t="s">
        <v>25</v>
      </c>
      <c r="J2" t="s">
        <v>26</v>
      </c>
      <c r="M2" t="s">
        <v>27</v>
      </c>
      <c r="N2" t="s">
        <v>28</v>
      </c>
      <c r="O2">
        <v>136</v>
      </c>
      <c r="P2">
        <v>68</v>
      </c>
      <c r="Q2" t="s">
        <v>29</v>
      </c>
      <c r="R2">
        <v>68</v>
      </c>
      <c r="S2" t="s">
        <v>30</v>
      </c>
      <c r="T2" t="s">
        <v>31</v>
      </c>
      <c r="U2" t="s">
        <v>32</v>
      </c>
    </row>
    <row r="3" spans="1:21">
      <c r="A3" t="s">
        <v>33</v>
      </c>
      <c r="B3" t="s">
        <v>22</v>
      </c>
      <c r="C3" t="s">
        <v>34</v>
      </c>
      <c r="D3" t="s">
        <v>23</v>
      </c>
      <c r="E3" t="s">
        <v>24</v>
      </c>
      <c r="F3" t="s">
        <v>25</v>
      </c>
      <c r="J3">
        <v>2E-3</v>
      </c>
      <c r="M3" t="s">
        <v>35</v>
      </c>
      <c r="N3" t="s">
        <v>36</v>
      </c>
      <c r="O3">
        <v>68</v>
      </c>
      <c r="P3">
        <v>34</v>
      </c>
      <c r="Q3">
        <v>29</v>
      </c>
      <c r="R3">
        <v>34</v>
      </c>
      <c r="S3">
        <v>32</v>
      </c>
      <c r="T3" t="s">
        <v>37</v>
      </c>
      <c r="U3" t="s">
        <v>38</v>
      </c>
    </row>
    <row r="4" spans="1:21">
      <c r="A4" t="s">
        <v>33</v>
      </c>
      <c r="B4" t="s">
        <v>22</v>
      </c>
      <c r="C4" t="s">
        <v>39</v>
      </c>
      <c r="D4" t="s">
        <v>23</v>
      </c>
      <c r="E4" t="s">
        <v>24</v>
      </c>
      <c r="F4" t="s">
        <v>25</v>
      </c>
      <c r="J4">
        <v>0.122</v>
      </c>
      <c r="M4" t="s">
        <v>40</v>
      </c>
      <c r="N4" t="s">
        <v>36</v>
      </c>
      <c r="O4">
        <v>68</v>
      </c>
      <c r="P4">
        <v>34</v>
      </c>
      <c r="Q4">
        <v>29</v>
      </c>
      <c r="R4">
        <v>34</v>
      </c>
      <c r="S4">
        <v>32</v>
      </c>
      <c r="T4" t="s">
        <v>41</v>
      </c>
      <c r="U4" t="s">
        <v>38</v>
      </c>
    </row>
    <row r="5" spans="1:21">
      <c r="A5" t="s">
        <v>42</v>
      </c>
      <c r="B5" t="s">
        <v>22</v>
      </c>
      <c r="C5" t="s">
        <v>23</v>
      </c>
      <c r="D5" t="s">
        <v>23</v>
      </c>
      <c r="E5" t="s">
        <v>24</v>
      </c>
      <c r="F5" t="s">
        <v>25</v>
      </c>
      <c r="I5">
        <v>1.55</v>
      </c>
      <c r="J5">
        <v>0.215</v>
      </c>
      <c r="K5">
        <v>7.0000000000000001E-3</v>
      </c>
      <c r="N5" t="s">
        <v>43</v>
      </c>
      <c r="O5">
        <v>470</v>
      </c>
      <c r="P5">
        <v>239</v>
      </c>
      <c r="Q5">
        <v>154</v>
      </c>
      <c r="R5">
        <v>231</v>
      </c>
      <c r="S5">
        <v>94</v>
      </c>
      <c r="T5" t="s">
        <v>41</v>
      </c>
      <c r="U5" t="s">
        <v>44</v>
      </c>
    </row>
    <row r="6" spans="1:21">
      <c r="A6" t="s">
        <v>45</v>
      </c>
      <c r="B6" t="s">
        <v>22</v>
      </c>
      <c r="C6" t="s">
        <v>46</v>
      </c>
      <c r="D6" t="s">
        <v>23</v>
      </c>
      <c r="E6" t="s">
        <v>24</v>
      </c>
      <c r="F6" t="s">
        <v>25</v>
      </c>
      <c r="J6" t="s">
        <v>47</v>
      </c>
      <c r="M6" t="s">
        <v>48</v>
      </c>
      <c r="N6" t="s">
        <v>28</v>
      </c>
      <c r="O6">
        <v>236</v>
      </c>
      <c r="P6">
        <v>118</v>
      </c>
      <c r="Q6">
        <v>106</v>
      </c>
      <c r="R6">
        <v>118</v>
      </c>
      <c r="S6" t="s">
        <v>49</v>
      </c>
      <c r="T6" t="s">
        <v>50</v>
      </c>
      <c r="U6" t="s">
        <v>44</v>
      </c>
    </row>
    <row r="7" spans="1:21">
      <c r="A7" t="s">
        <v>51</v>
      </c>
      <c r="B7" t="s">
        <v>22</v>
      </c>
      <c r="C7" t="s">
        <v>52</v>
      </c>
      <c r="D7" t="s">
        <v>53</v>
      </c>
      <c r="E7" t="s">
        <v>24</v>
      </c>
      <c r="F7" t="s">
        <v>25</v>
      </c>
      <c r="I7">
        <v>2.71</v>
      </c>
      <c r="J7">
        <v>0.1</v>
      </c>
      <c r="L7" t="s">
        <v>54</v>
      </c>
      <c r="N7" t="s">
        <v>55</v>
      </c>
      <c r="O7">
        <v>40</v>
      </c>
      <c r="P7">
        <v>20</v>
      </c>
      <c r="Q7">
        <v>19</v>
      </c>
      <c r="R7">
        <v>20</v>
      </c>
      <c r="S7">
        <v>19</v>
      </c>
      <c r="T7" t="s">
        <v>41</v>
      </c>
      <c r="U7" t="s">
        <v>56</v>
      </c>
    </row>
    <row r="8" spans="1:21">
      <c r="A8" t="s">
        <v>57</v>
      </c>
      <c r="B8" t="s">
        <v>22</v>
      </c>
      <c r="C8" t="s">
        <v>58</v>
      </c>
      <c r="D8" t="s">
        <v>53</v>
      </c>
      <c r="E8" t="s">
        <v>24</v>
      </c>
      <c r="F8" t="s">
        <v>25</v>
      </c>
      <c r="M8" t="s">
        <v>59</v>
      </c>
      <c r="N8" t="s">
        <v>60</v>
      </c>
      <c r="O8">
        <v>40</v>
      </c>
      <c r="P8">
        <v>20</v>
      </c>
      <c r="Q8" t="s">
        <v>61</v>
      </c>
      <c r="R8">
        <v>20</v>
      </c>
      <c r="S8" t="s">
        <v>61</v>
      </c>
      <c r="T8" t="s">
        <v>37</v>
      </c>
      <c r="U8" t="s">
        <v>62</v>
      </c>
    </row>
    <row r="9" spans="1:21">
      <c r="A9" t="s">
        <v>21</v>
      </c>
      <c r="B9" t="s">
        <v>22</v>
      </c>
      <c r="C9" t="s">
        <v>63</v>
      </c>
      <c r="D9" t="s">
        <v>53</v>
      </c>
      <c r="E9" t="s">
        <v>24</v>
      </c>
      <c r="F9" t="s">
        <v>25</v>
      </c>
      <c r="J9" t="s">
        <v>64</v>
      </c>
      <c r="M9" t="s">
        <v>65</v>
      </c>
      <c r="N9" t="s">
        <v>28</v>
      </c>
      <c r="O9">
        <v>136</v>
      </c>
      <c r="P9">
        <v>68</v>
      </c>
      <c r="Q9" t="s">
        <v>29</v>
      </c>
      <c r="R9">
        <v>68</v>
      </c>
      <c r="S9" t="s">
        <v>30</v>
      </c>
      <c r="T9" t="s">
        <v>66</v>
      </c>
      <c r="U9" t="s">
        <v>67</v>
      </c>
    </row>
    <row r="10" spans="1:21">
      <c r="A10" t="s">
        <v>21</v>
      </c>
      <c r="B10" t="s">
        <v>22</v>
      </c>
      <c r="C10" t="s">
        <v>63</v>
      </c>
      <c r="D10" t="s">
        <v>53</v>
      </c>
      <c r="E10" t="s">
        <v>24</v>
      </c>
      <c r="F10" t="s">
        <v>25</v>
      </c>
      <c r="J10" t="s">
        <v>64</v>
      </c>
      <c r="M10" t="s">
        <v>68</v>
      </c>
      <c r="N10" t="s">
        <v>28</v>
      </c>
      <c r="O10">
        <v>136</v>
      </c>
      <c r="P10">
        <v>68</v>
      </c>
      <c r="Q10" t="s">
        <v>29</v>
      </c>
      <c r="R10">
        <v>68</v>
      </c>
      <c r="S10" t="s">
        <v>30</v>
      </c>
      <c r="T10" t="s">
        <v>66</v>
      </c>
      <c r="U10" t="s">
        <v>32</v>
      </c>
    </row>
    <row r="11" spans="1:21">
      <c r="A11" t="s">
        <v>69</v>
      </c>
      <c r="B11" t="s">
        <v>22</v>
      </c>
      <c r="C11" t="s">
        <v>53</v>
      </c>
      <c r="D11" t="s">
        <v>53</v>
      </c>
      <c r="E11" t="s">
        <v>24</v>
      </c>
      <c r="F11" t="s">
        <v>25</v>
      </c>
      <c r="I11">
        <v>5.21</v>
      </c>
      <c r="J11">
        <v>2.3E-2</v>
      </c>
      <c r="K11">
        <v>2.4E-2</v>
      </c>
      <c r="N11" t="s">
        <v>70</v>
      </c>
      <c r="O11">
        <v>470</v>
      </c>
      <c r="P11">
        <v>239</v>
      </c>
      <c r="Q11">
        <v>154</v>
      </c>
      <c r="R11">
        <v>231</v>
      </c>
      <c r="S11">
        <v>94</v>
      </c>
      <c r="T11" t="s">
        <v>37</v>
      </c>
      <c r="U11" t="s">
        <v>44</v>
      </c>
    </row>
    <row r="12" spans="1:21">
      <c r="A12" t="s">
        <v>71</v>
      </c>
      <c r="B12" t="s">
        <v>22</v>
      </c>
      <c r="C12" t="s">
        <v>63</v>
      </c>
      <c r="D12" t="s">
        <v>53</v>
      </c>
      <c r="E12" t="s">
        <v>24</v>
      </c>
      <c r="F12" t="s">
        <v>25</v>
      </c>
      <c r="J12">
        <v>0.97</v>
      </c>
      <c r="K12" t="s">
        <v>72</v>
      </c>
      <c r="N12" t="s">
        <v>73</v>
      </c>
      <c r="O12">
        <v>46</v>
      </c>
      <c r="P12">
        <v>14</v>
      </c>
      <c r="Q12" t="s">
        <v>74</v>
      </c>
      <c r="R12">
        <v>32</v>
      </c>
      <c r="S12" t="s">
        <v>75</v>
      </c>
      <c r="T12" t="s">
        <v>41</v>
      </c>
      <c r="U12" t="s">
        <v>56</v>
      </c>
    </row>
    <row r="13" spans="1:21">
      <c r="A13" t="s">
        <v>76</v>
      </c>
      <c r="B13" t="s">
        <v>22</v>
      </c>
      <c r="C13" t="s">
        <v>77</v>
      </c>
      <c r="D13" t="s">
        <v>53</v>
      </c>
      <c r="E13" t="s">
        <v>24</v>
      </c>
      <c r="F13" t="s">
        <v>25</v>
      </c>
      <c r="J13" t="s">
        <v>78</v>
      </c>
      <c r="L13" t="s">
        <v>79</v>
      </c>
      <c r="N13" t="s">
        <v>80</v>
      </c>
      <c r="O13">
        <v>760</v>
      </c>
      <c r="P13">
        <v>327</v>
      </c>
      <c r="Q13" t="s">
        <v>81</v>
      </c>
      <c r="R13">
        <v>433</v>
      </c>
      <c r="S13" t="s">
        <v>82</v>
      </c>
      <c r="T13" t="s">
        <v>41</v>
      </c>
      <c r="U13" t="s">
        <v>44</v>
      </c>
    </row>
    <row r="14" spans="1:21">
      <c r="A14" t="s">
        <v>83</v>
      </c>
      <c r="B14" t="s">
        <v>22</v>
      </c>
      <c r="C14" t="s">
        <v>84</v>
      </c>
      <c r="D14" t="s">
        <v>53</v>
      </c>
      <c r="E14" t="s">
        <v>85</v>
      </c>
      <c r="F14" t="s">
        <v>25</v>
      </c>
      <c r="J14">
        <v>0.45</v>
      </c>
      <c r="L14" t="s">
        <v>86</v>
      </c>
      <c r="N14" t="s">
        <v>87</v>
      </c>
      <c r="O14">
        <v>250</v>
      </c>
      <c r="P14">
        <v>124</v>
      </c>
      <c r="Q14">
        <v>62</v>
      </c>
      <c r="R14">
        <v>126</v>
      </c>
      <c r="S14">
        <v>63</v>
      </c>
      <c r="T14" t="s">
        <v>31</v>
      </c>
      <c r="U14" t="s">
        <v>44</v>
      </c>
    </row>
    <row r="15" spans="1:21">
      <c r="A15" t="s">
        <v>45</v>
      </c>
      <c r="B15" t="s">
        <v>22</v>
      </c>
      <c r="C15" t="s">
        <v>84</v>
      </c>
      <c r="D15" t="s">
        <v>53</v>
      </c>
      <c r="E15" t="s">
        <v>24</v>
      </c>
      <c r="F15" t="s">
        <v>25</v>
      </c>
      <c r="J15" t="s">
        <v>88</v>
      </c>
      <c r="L15" t="s">
        <v>89</v>
      </c>
      <c r="N15" t="s">
        <v>28</v>
      </c>
      <c r="O15">
        <v>236</v>
      </c>
      <c r="P15">
        <v>118</v>
      </c>
      <c r="Q15" t="s">
        <v>90</v>
      </c>
      <c r="R15">
        <v>118</v>
      </c>
      <c r="S15" t="s">
        <v>49</v>
      </c>
      <c r="T15" t="s">
        <v>91</v>
      </c>
      <c r="U15" t="s">
        <v>44</v>
      </c>
    </row>
    <row r="16" spans="1:21">
      <c r="A16" t="s">
        <v>92</v>
      </c>
      <c r="B16" t="s">
        <v>22</v>
      </c>
      <c r="C16" t="s">
        <v>93</v>
      </c>
      <c r="D16" t="s">
        <v>94</v>
      </c>
      <c r="E16" t="s">
        <v>24</v>
      </c>
      <c r="F16" t="s">
        <v>25</v>
      </c>
      <c r="L16" t="s">
        <v>95</v>
      </c>
      <c r="N16" t="s">
        <v>96</v>
      </c>
      <c r="O16">
        <v>287</v>
      </c>
      <c r="P16">
        <v>143</v>
      </c>
      <c r="Q16" t="s">
        <v>97</v>
      </c>
      <c r="R16">
        <v>144</v>
      </c>
      <c r="S16" t="s">
        <v>98</v>
      </c>
      <c r="T16" t="s">
        <v>41</v>
      </c>
      <c r="U16" t="s">
        <v>44</v>
      </c>
    </row>
    <row r="17" spans="1:21">
      <c r="A17" t="s">
        <v>92</v>
      </c>
      <c r="B17" t="s">
        <v>22</v>
      </c>
      <c r="C17" t="s">
        <v>99</v>
      </c>
      <c r="D17" t="s">
        <v>94</v>
      </c>
      <c r="E17" t="s">
        <v>24</v>
      </c>
      <c r="F17" t="s">
        <v>25</v>
      </c>
      <c r="L17" t="s">
        <v>100</v>
      </c>
      <c r="N17" t="s">
        <v>96</v>
      </c>
      <c r="O17">
        <v>287</v>
      </c>
      <c r="P17">
        <v>143</v>
      </c>
      <c r="Q17" t="s">
        <v>97</v>
      </c>
      <c r="R17">
        <v>144</v>
      </c>
      <c r="S17" t="s">
        <v>98</v>
      </c>
      <c r="T17" t="s">
        <v>41</v>
      </c>
      <c r="U17" t="s">
        <v>44</v>
      </c>
    </row>
    <row r="18" spans="1:21">
      <c r="A18" t="s">
        <v>92</v>
      </c>
      <c r="B18" t="s">
        <v>22</v>
      </c>
      <c r="C18" t="s">
        <v>101</v>
      </c>
      <c r="D18" t="s">
        <v>94</v>
      </c>
      <c r="E18" t="s">
        <v>24</v>
      </c>
      <c r="F18" t="s">
        <v>25</v>
      </c>
      <c r="L18" t="s">
        <v>102</v>
      </c>
      <c r="T18" t="s">
        <v>41</v>
      </c>
      <c r="U18" t="s">
        <v>44</v>
      </c>
    </row>
    <row r="19" spans="1:21">
      <c r="A19" t="s">
        <v>103</v>
      </c>
      <c r="B19" t="s">
        <v>22</v>
      </c>
      <c r="C19" t="s">
        <v>104</v>
      </c>
      <c r="D19" t="s">
        <v>94</v>
      </c>
      <c r="E19" t="s">
        <v>24</v>
      </c>
      <c r="F19" t="s">
        <v>25</v>
      </c>
      <c r="L19" t="s">
        <v>105</v>
      </c>
      <c r="N19" t="s">
        <v>106</v>
      </c>
      <c r="O19">
        <v>52</v>
      </c>
      <c r="P19">
        <v>26</v>
      </c>
      <c r="Q19">
        <v>26</v>
      </c>
      <c r="R19">
        <v>26</v>
      </c>
      <c r="S19">
        <v>18</v>
      </c>
      <c r="T19" t="s">
        <v>41</v>
      </c>
      <c r="U19" t="s">
        <v>107</v>
      </c>
    </row>
    <row r="20" spans="1:21">
      <c r="A20" t="s">
        <v>103</v>
      </c>
      <c r="B20" t="s">
        <v>22</v>
      </c>
      <c r="C20" t="s">
        <v>108</v>
      </c>
      <c r="D20" t="s">
        <v>94</v>
      </c>
      <c r="E20" t="s">
        <v>24</v>
      </c>
      <c r="F20" t="s">
        <v>25</v>
      </c>
      <c r="L20" t="s">
        <v>109</v>
      </c>
      <c r="N20" t="s">
        <v>106</v>
      </c>
      <c r="O20">
        <v>52</v>
      </c>
      <c r="P20">
        <v>26</v>
      </c>
      <c r="Q20">
        <v>26</v>
      </c>
      <c r="R20">
        <v>26</v>
      </c>
      <c r="S20">
        <v>18</v>
      </c>
      <c r="T20" t="s">
        <v>41</v>
      </c>
      <c r="U20" t="s">
        <v>107</v>
      </c>
    </row>
    <row r="21" spans="1:21">
      <c r="A21" t="s">
        <v>69</v>
      </c>
      <c r="B21" t="s">
        <v>22</v>
      </c>
      <c r="C21" t="s">
        <v>110</v>
      </c>
      <c r="D21" t="s">
        <v>94</v>
      </c>
      <c r="E21" t="s">
        <v>24</v>
      </c>
      <c r="F21" t="s">
        <v>25</v>
      </c>
      <c r="I21">
        <v>4.88</v>
      </c>
      <c r="J21">
        <v>2.8000000000000001E-2</v>
      </c>
      <c r="K21">
        <v>2.3E-2</v>
      </c>
      <c r="N21" t="s">
        <v>70</v>
      </c>
      <c r="O21">
        <v>470</v>
      </c>
      <c r="P21">
        <v>239</v>
      </c>
      <c r="Q21">
        <v>154</v>
      </c>
      <c r="R21">
        <v>231</v>
      </c>
      <c r="S21">
        <v>94</v>
      </c>
      <c r="T21" t="s">
        <v>37</v>
      </c>
      <c r="U21" t="s">
        <v>44</v>
      </c>
    </row>
    <row r="22" spans="1:21">
      <c r="A22" t="s">
        <v>69</v>
      </c>
      <c r="B22" t="s">
        <v>22</v>
      </c>
      <c r="C22" t="s">
        <v>94</v>
      </c>
      <c r="D22" t="s">
        <v>94</v>
      </c>
      <c r="E22" t="s">
        <v>24</v>
      </c>
      <c r="F22" t="s">
        <v>25</v>
      </c>
      <c r="I22">
        <v>1.76</v>
      </c>
      <c r="J22">
        <v>0.186</v>
      </c>
      <c r="K22">
        <v>8.0000000000000002E-3</v>
      </c>
      <c r="N22" t="s">
        <v>70</v>
      </c>
      <c r="O22">
        <v>470</v>
      </c>
      <c r="P22">
        <v>239</v>
      </c>
      <c r="Q22">
        <v>154</v>
      </c>
      <c r="R22">
        <v>231</v>
      </c>
      <c r="S22">
        <v>94</v>
      </c>
      <c r="T22" t="s">
        <v>41</v>
      </c>
      <c r="U22" t="s">
        <v>44</v>
      </c>
    </row>
    <row r="23" spans="1:21">
      <c r="A23" t="s">
        <v>111</v>
      </c>
      <c r="B23" t="s">
        <v>22</v>
      </c>
      <c r="C23" t="s">
        <v>112</v>
      </c>
      <c r="D23" t="s">
        <v>94</v>
      </c>
      <c r="E23" t="s">
        <v>24</v>
      </c>
      <c r="F23" t="s">
        <v>25</v>
      </c>
      <c r="G23">
        <v>7.0000000000000007E-2</v>
      </c>
      <c r="L23" t="s">
        <v>113</v>
      </c>
      <c r="N23" t="s">
        <v>114</v>
      </c>
      <c r="O23">
        <v>2210</v>
      </c>
      <c r="P23">
        <v>1535</v>
      </c>
      <c r="Q23">
        <v>395</v>
      </c>
      <c r="R23">
        <v>675</v>
      </c>
      <c r="S23">
        <v>378</v>
      </c>
      <c r="T23" t="s">
        <v>41</v>
      </c>
      <c r="U23" t="s">
        <v>115</v>
      </c>
    </row>
    <row r="24" spans="1:21">
      <c r="A24" t="s">
        <v>111</v>
      </c>
      <c r="B24" t="s">
        <v>22</v>
      </c>
      <c r="C24" t="s">
        <v>116</v>
      </c>
      <c r="D24" t="s">
        <v>94</v>
      </c>
      <c r="E24" t="s">
        <v>24</v>
      </c>
      <c r="F24" t="s">
        <v>25</v>
      </c>
      <c r="G24">
        <v>0.17</v>
      </c>
      <c r="L24" t="s">
        <v>117</v>
      </c>
      <c r="N24" t="s">
        <v>114</v>
      </c>
      <c r="O24">
        <v>2210</v>
      </c>
      <c r="P24">
        <v>1535</v>
      </c>
      <c r="Q24">
        <v>395</v>
      </c>
      <c r="R24">
        <v>675</v>
      </c>
      <c r="S24">
        <v>378</v>
      </c>
      <c r="T24" t="s">
        <v>41</v>
      </c>
      <c r="U24" t="s">
        <v>115</v>
      </c>
    </row>
    <row r="25" spans="1:21">
      <c r="A25" t="s">
        <v>71</v>
      </c>
      <c r="B25" t="s">
        <v>22</v>
      </c>
      <c r="C25" t="s">
        <v>118</v>
      </c>
      <c r="D25" t="s">
        <v>94</v>
      </c>
      <c r="E25" t="s">
        <v>24</v>
      </c>
      <c r="F25" t="s">
        <v>25</v>
      </c>
      <c r="J25">
        <v>0.04</v>
      </c>
      <c r="K25">
        <v>0.11</v>
      </c>
      <c r="N25" t="s">
        <v>73</v>
      </c>
      <c r="O25">
        <v>46</v>
      </c>
      <c r="P25">
        <v>14</v>
      </c>
      <c r="Q25" t="s">
        <v>74</v>
      </c>
      <c r="R25">
        <v>32</v>
      </c>
      <c r="S25" t="s">
        <v>75</v>
      </c>
      <c r="T25" t="s">
        <v>37</v>
      </c>
      <c r="U25" t="s">
        <v>56</v>
      </c>
    </row>
    <row r="26" spans="1:21">
      <c r="A26" t="s">
        <v>33</v>
      </c>
      <c r="B26" t="s">
        <v>22</v>
      </c>
      <c r="C26" t="s">
        <v>119</v>
      </c>
      <c r="D26" t="s">
        <v>120</v>
      </c>
      <c r="E26" t="s">
        <v>24</v>
      </c>
      <c r="F26" t="s">
        <v>25</v>
      </c>
      <c r="J26" t="s">
        <v>121</v>
      </c>
      <c r="M26" t="s">
        <v>122</v>
      </c>
      <c r="N26" t="s">
        <v>36</v>
      </c>
      <c r="O26">
        <v>68</v>
      </c>
      <c r="P26">
        <v>34</v>
      </c>
      <c r="Q26">
        <v>29</v>
      </c>
      <c r="R26">
        <v>34</v>
      </c>
      <c r="S26">
        <v>32</v>
      </c>
      <c r="T26" t="s">
        <v>123</v>
      </c>
      <c r="U26" t="s">
        <v>124</v>
      </c>
    </row>
    <row r="27" spans="1:21">
      <c r="A27" t="s">
        <v>33</v>
      </c>
      <c r="B27" t="s">
        <v>22</v>
      </c>
      <c r="C27" t="s">
        <v>125</v>
      </c>
      <c r="D27" t="s">
        <v>120</v>
      </c>
      <c r="E27" t="s">
        <v>24</v>
      </c>
      <c r="F27" t="s">
        <v>25</v>
      </c>
      <c r="J27">
        <v>7.0000000000000001E-3</v>
      </c>
      <c r="M27" t="s">
        <v>126</v>
      </c>
      <c r="N27" t="s">
        <v>36</v>
      </c>
      <c r="O27">
        <v>68</v>
      </c>
      <c r="P27">
        <v>34</v>
      </c>
      <c r="Q27">
        <v>29</v>
      </c>
      <c r="R27">
        <v>34</v>
      </c>
      <c r="S27">
        <v>32</v>
      </c>
      <c r="T27" t="s">
        <v>123</v>
      </c>
      <c r="U27" t="s">
        <v>124</v>
      </c>
    </row>
    <row r="28" spans="1:21">
      <c r="A28" t="s">
        <v>111</v>
      </c>
      <c r="B28" t="s">
        <v>22</v>
      </c>
      <c r="C28" t="s">
        <v>120</v>
      </c>
      <c r="D28" t="s">
        <v>120</v>
      </c>
      <c r="E28" t="s">
        <v>24</v>
      </c>
      <c r="F28" t="s">
        <v>25</v>
      </c>
      <c r="G28" t="s">
        <v>127</v>
      </c>
      <c r="L28" t="s">
        <v>128</v>
      </c>
      <c r="N28" t="s">
        <v>114</v>
      </c>
      <c r="O28">
        <v>2210</v>
      </c>
      <c r="P28">
        <v>1535</v>
      </c>
      <c r="Q28">
        <v>395</v>
      </c>
      <c r="R28">
        <v>675</v>
      </c>
      <c r="S28">
        <v>378</v>
      </c>
      <c r="T28" t="s">
        <v>41</v>
      </c>
      <c r="U28" t="s">
        <v>115</v>
      </c>
    </row>
    <row r="29" spans="1:21">
      <c r="A29" t="s">
        <v>76</v>
      </c>
      <c r="B29" t="s">
        <v>22</v>
      </c>
      <c r="C29" t="s">
        <v>120</v>
      </c>
      <c r="D29" t="s">
        <v>120</v>
      </c>
      <c r="E29" t="s">
        <v>24</v>
      </c>
      <c r="F29" t="s">
        <v>25</v>
      </c>
      <c r="J29" t="s">
        <v>129</v>
      </c>
      <c r="L29" t="s">
        <v>130</v>
      </c>
      <c r="N29" t="s">
        <v>131</v>
      </c>
      <c r="O29">
        <v>760</v>
      </c>
      <c r="P29">
        <v>327</v>
      </c>
      <c r="Q29" t="s">
        <v>81</v>
      </c>
      <c r="R29">
        <v>433</v>
      </c>
      <c r="S29" t="s">
        <v>82</v>
      </c>
      <c r="T29" t="s">
        <v>41</v>
      </c>
      <c r="U29" t="s">
        <v>44</v>
      </c>
    </row>
    <row r="30" spans="1:21">
      <c r="A30" t="s">
        <v>83</v>
      </c>
      <c r="B30" t="s">
        <v>22</v>
      </c>
      <c r="C30" t="s">
        <v>120</v>
      </c>
      <c r="D30" t="s">
        <v>120</v>
      </c>
      <c r="E30" t="s">
        <v>85</v>
      </c>
      <c r="F30" t="s">
        <v>25</v>
      </c>
      <c r="J30" t="s">
        <v>132</v>
      </c>
      <c r="L30" t="s">
        <v>133</v>
      </c>
      <c r="N30" t="s">
        <v>87</v>
      </c>
      <c r="O30">
        <v>250</v>
      </c>
      <c r="P30">
        <v>124</v>
      </c>
      <c r="Q30">
        <v>62</v>
      </c>
      <c r="R30">
        <v>126</v>
      </c>
      <c r="S30">
        <v>63</v>
      </c>
      <c r="T30" t="s">
        <v>123</v>
      </c>
      <c r="U30" t="s">
        <v>44</v>
      </c>
    </row>
    <row r="31" spans="1:21">
      <c r="A31" t="s">
        <v>45</v>
      </c>
      <c r="B31" t="s">
        <v>22</v>
      </c>
      <c r="C31" t="s">
        <v>120</v>
      </c>
      <c r="D31" t="s">
        <v>120</v>
      </c>
      <c r="E31" t="s">
        <v>24</v>
      </c>
      <c r="F31" t="s">
        <v>25</v>
      </c>
      <c r="J31" t="s">
        <v>134</v>
      </c>
      <c r="M31" t="s">
        <v>135</v>
      </c>
      <c r="N31" t="s">
        <v>28</v>
      </c>
      <c r="O31">
        <v>236</v>
      </c>
      <c r="P31">
        <v>118</v>
      </c>
      <c r="Q31" t="s">
        <v>90</v>
      </c>
      <c r="R31">
        <v>118</v>
      </c>
      <c r="S31" t="s">
        <v>49</v>
      </c>
      <c r="T31" t="s">
        <v>136</v>
      </c>
      <c r="U31" t="s">
        <v>44</v>
      </c>
    </row>
    <row r="32" spans="1:21">
      <c r="A32" t="s">
        <v>92</v>
      </c>
      <c r="B32" t="s">
        <v>22</v>
      </c>
      <c r="C32" t="s">
        <v>137</v>
      </c>
      <c r="D32" t="s">
        <v>138</v>
      </c>
      <c r="E32" t="s">
        <v>24</v>
      </c>
      <c r="F32" t="s">
        <v>25</v>
      </c>
      <c r="M32" t="s">
        <v>139</v>
      </c>
      <c r="N32" t="s">
        <v>96</v>
      </c>
      <c r="O32">
        <v>287</v>
      </c>
      <c r="P32">
        <v>143</v>
      </c>
      <c r="Q32" t="s">
        <v>97</v>
      </c>
      <c r="R32">
        <v>144</v>
      </c>
      <c r="S32" t="s">
        <v>98</v>
      </c>
      <c r="T32" t="s">
        <v>41</v>
      </c>
      <c r="U32" t="s">
        <v>44</v>
      </c>
    </row>
    <row r="33" spans="1:21">
      <c r="A33" t="s">
        <v>57</v>
      </c>
      <c r="B33" t="s">
        <v>22</v>
      </c>
      <c r="C33" t="s">
        <v>140</v>
      </c>
      <c r="D33" t="s">
        <v>138</v>
      </c>
      <c r="E33" t="s">
        <v>24</v>
      </c>
      <c r="F33" t="s">
        <v>25</v>
      </c>
      <c r="M33" t="s">
        <v>141</v>
      </c>
      <c r="N33" t="s">
        <v>60</v>
      </c>
      <c r="O33">
        <v>40</v>
      </c>
      <c r="P33">
        <v>20</v>
      </c>
      <c r="Q33" t="s">
        <v>61</v>
      </c>
      <c r="R33">
        <v>20</v>
      </c>
      <c r="S33" t="s">
        <v>61</v>
      </c>
      <c r="T33" t="s">
        <v>142</v>
      </c>
      <c r="U33" t="s">
        <v>62</v>
      </c>
    </row>
    <row r="34" spans="1:21">
      <c r="A34" t="s">
        <v>143</v>
      </c>
      <c r="B34" t="s">
        <v>22</v>
      </c>
      <c r="C34" t="s">
        <v>144</v>
      </c>
      <c r="D34" t="s">
        <v>138</v>
      </c>
      <c r="E34" t="s">
        <v>24</v>
      </c>
      <c r="F34" t="s">
        <v>25</v>
      </c>
      <c r="J34" t="s">
        <v>145</v>
      </c>
      <c r="M34" t="s">
        <v>146</v>
      </c>
      <c r="N34" t="s">
        <v>28</v>
      </c>
      <c r="O34">
        <v>136</v>
      </c>
      <c r="P34">
        <v>68</v>
      </c>
      <c r="Q34" t="s">
        <v>29</v>
      </c>
      <c r="R34">
        <v>68</v>
      </c>
      <c r="S34" t="s">
        <v>30</v>
      </c>
      <c r="T34" t="s">
        <v>147</v>
      </c>
      <c r="U34" t="s">
        <v>32</v>
      </c>
    </row>
    <row r="35" spans="1:21">
      <c r="A35" t="s">
        <v>111</v>
      </c>
      <c r="B35" t="s">
        <v>22</v>
      </c>
      <c r="C35" t="s">
        <v>137</v>
      </c>
      <c r="D35" t="s">
        <v>138</v>
      </c>
      <c r="E35" t="s">
        <v>24</v>
      </c>
      <c r="F35" t="s">
        <v>25</v>
      </c>
      <c r="G35">
        <v>0.89</v>
      </c>
      <c r="L35" t="s">
        <v>148</v>
      </c>
      <c r="N35" t="s">
        <v>114</v>
      </c>
      <c r="O35">
        <v>2210</v>
      </c>
      <c r="P35">
        <v>1535</v>
      </c>
      <c r="Q35">
        <v>395</v>
      </c>
      <c r="R35">
        <v>675</v>
      </c>
      <c r="S35">
        <v>378</v>
      </c>
      <c r="T35" t="s">
        <v>123</v>
      </c>
      <c r="U35" t="s">
        <v>115</v>
      </c>
    </row>
    <row r="36" spans="1:21">
      <c r="A36" t="s">
        <v>149</v>
      </c>
      <c r="B36" t="s">
        <v>22</v>
      </c>
      <c r="C36" t="s">
        <v>137</v>
      </c>
      <c r="D36" t="s">
        <v>138</v>
      </c>
      <c r="E36" t="s">
        <v>24</v>
      </c>
      <c r="F36" t="s">
        <v>25</v>
      </c>
      <c r="M36" t="s">
        <v>150</v>
      </c>
      <c r="N36" t="s">
        <v>151</v>
      </c>
      <c r="O36">
        <v>71</v>
      </c>
      <c r="P36">
        <v>36</v>
      </c>
      <c r="Q36">
        <v>36</v>
      </c>
      <c r="R36">
        <v>35</v>
      </c>
      <c r="S36">
        <v>35</v>
      </c>
      <c r="T36" t="s">
        <v>152</v>
      </c>
      <c r="U36" t="s">
        <v>153</v>
      </c>
    </row>
    <row r="37" spans="1:21">
      <c r="A37" t="s">
        <v>83</v>
      </c>
      <c r="B37" t="s">
        <v>22</v>
      </c>
      <c r="C37" t="s">
        <v>137</v>
      </c>
      <c r="D37" t="s">
        <v>138</v>
      </c>
      <c r="E37" t="s">
        <v>85</v>
      </c>
      <c r="F37" t="s">
        <v>25</v>
      </c>
      <c r="J37" t="s">
        <v>121</v>
      </c>
      <c r="L37" t="s">
        <v>154</v>
      </c>
      <c r="N37" t="s">
        <v>87</v>
      </c>
      <c r="O37">
        <v>250</v>
      </c>
      <c r="P37">
        <v>124</v>
      </c>
      <c r="Q37">
        <v>62</v>
      </c>
      <c r="R37">
        <v>126</v>
      </c>
      <c r="S37">
        <v>63</v>
      </c>
      <c r="T37" t="s">
        <v>123</v>
      </c>
      <c r="U37" t="s">
        <v>44</v>
      </c>
    </row>
    <row r="38" spans="1:21">
      <c r="A38" t="s">
        <v>45</v>
      </c>
      <c r="B38" t="s">
        <v>22</v>
      </c>
      <c r="C38" t="s">
        <v>137</v>
      </c>
      <c r="D38" t="s">
        <v>138</v>
      </c>
      <c r="E38" t="s">
        <v>24</v>
      </c>
      <c r="F38" t="s">
        <v>25</v>
      </c>
      <c r="J38" t="s">
        <v>155</v>
      </c>
      <c r="M38" t="s">
        <v>156</v>
      </c>
      <c r="N38" t="s">
        <v>28</v>
      </c>
      <c r="O38">
        <v>236</v>
      </c>
      <c r="P38">
        <v>118</v>
      </c>
      <c r="Q38" t="s">
        <v>157</v>
      </c>
      <c r="R38">
        <v>118</v>
      </c>
      <c r="S38" t="s">
        <v>49</v>
      </c>
      <c r="T38" t="s">
        <v>158</v>
      </c>
      <c r="U38" t="s">
        <v>44</v>
      </c>
    </row>
    <row r="39" spans="1:21">
      <c r="A39" t="s">
        <v>57</v>
      </c>
      <c r="B39" t="s">
        <v>22</v>
      </c>
      <c r="C39" t="s">
        <v>159</v>
      </c>
      <c r="D39" t="s">
        <v>160</v>
      </c>
      <c r="E39" t="s">
        <v>24</v>
      </c>
      <c r="F39" t="s">
        <v>25</v>
      </c>
      <c r="M39" t="s">
        <v>161</v>
      </c>
      <c r="N39" t="s">
        <v>60</v>
      </c>
      <c r="O39">
        <v>40</v>
      </c>
      <c r="P39">
        <v>20</v>
      </c>
      <c r="Q39" t="s">
        <v>61</v>
      </c>
      <c r="R39">
        <v>20</v>
      </c>
      <c r="S39" t="s">
        <v>61</v>
      </c>
      <c r="T39" t="s">
        <v>123</v>
      </c>
      <c r="U39" t="s">
        <v>62</v>
      </c>
    </row>
    <row r="40" spans="1:21">
      <c r="A40" t="s">
        <v>21</v>
      </c>
      <c r="B40" t="s">
        <v>22</v>
      </c>
      <c r="C40" t="s">
        <v>162</v>
      </c>
      <c r="D40" t="s">
        <v>160</v>
      </c>
      <c r="E40" t="s">
        <v>24</v>
      </c>
      <c r="F40" t="s">
        <v>25</v>
      </c>
      <c r="J40" t="s">
        <v>145</v>
      </c>
      <c r="M40" t="s">
        <v>163</v>
      </c>
      <c r="N40" t="s">
        <v>28</v>
      </c>
      <c r="O40">
        <v>136</v>
      </c>
      <c r="P40">
        <v>68</v>
      </c>
      <c r="Q40" t="s">
        <v>29</v>
      </c>
      <c r="R40">
        <v>68</v>
      </c>
      <c r="S40" t="s">
        <v>30</v>
      </c>
      <c r="T40" t="s">
        <v>123</v>
      </c>
      <c r="U40" t="s">
        <v>32</v>
      </c>
    </row>
    <row r="41" spans="1:21">
      <c r="A41" t="s">
        <v>164</v>
      </c>
      <c r="B41" t="s">
        <v>22</v>
      </c>
      <c r="C41" t="s">
        <v>159</v>
      </c>
      <c r="D41" t="s">
        <v>160</v>
      </c>
      <c r="E41" t="s">
        <v>24</v>
      </c>
      <c r="F41" t="s">
        <v>25</v>
      </c>
      <c r="L41" t="s">
        <v>165</v>
      </c>
      <c r="O41">
        <v>819</v>
      </c>
      <c r="P41" t="s">
        <v>166</v>
      </c>
      <c r="Q41" t="s">
        <v>167</v>
      </c>
      <c r="R41" t="s">
        <v>168</v>
      </c>
      <c r="S41" t="s">
        <v>169</v>
      </c>
      <c r="U41" t="s">
        <v>44</v>
      </c>
    </row>
    <row r="42" spans="1:21">
      <c r="A42" t="s">
        <v>83</v>
      </c>
      <c r="B42" t="s">
        <v>22</v>
      </c>
      <c r="C42" t="s">
        <v>170</v>
      </c>
      <c r="D42" t="s">
        <v>160</v>
      </c>
      <c r="E42" t="s">
        <v>85</v>
      </c>
      <c r="F42" t="s">
        <v>25</v>
      </c>
      <c r="J42" t="s">
        <v>171</v>
      </c>
      <c r="L42" t="s">
        <v>172</v>
      </c>
      <c r="N42" t="s">
        <v>87</v>
      </c>
      <c r="O42">
        <v>250</v>
      </c>
      <c r="P42">
        <v>124</v>
      </c>
      <c r="Q42">
        <v>62</v>
      </c>
      <c r="R42">
        <v>126</v>
      </c>
      <c r="S42">
        <v>63</v>
      </c>
      <c r="T42" t="s">
        <v>123</v>
      </c>
      <c r="U42" t="s">
        <v>44</v>
      </c>
    </row>
    <row r="43" spans="1:21">
      <c r="A43" t="s">
        <v>83</v>
      </c>
      <c r="B43" t="s">
        <v>22</v>
      </c>
      <c r="C43" t="s">
        <v>173</v>
      </c>
      <c r="D43" t="s">
        <v>160</v>
      </c>
      <c r="E43" t="s">
        <v>85</v>
      </c>
      <c r="F43" t="s">
        <v>25</v>
      </c>
      <c r="J43" t="s">
        <v>171</v>
      </c>
      <c r="L43" t="s">
        <v>174</v>
      </c>
      <c r="N43" t="s">
        <v>87</v>
      </c>
      <c r="O43">
        <v>250</v>
      </c>
      <c r="P43">
        <v>124</v>
      </c>
      <c r="Q43">
        <v>62</v>
      </c>
      <c r="R43">
        <v>126</v>
      </c>
      <c r="S43">
        <v>63</v>
      </c>
      <c r="T43" t="s">
        <v>123</v>
      </c>
      <c r="U43" t="s">
        <v>44</v>
      </c>
    </row>
    <row r="44" spans="1:21">
      <c r="A44" t="s">
        <v>45</v>
      </c>
      <c r="B44" t="s">
        <v>22</v>
      </c>
      <c r="C44" t="s">
        <v>175</v>
      </c>
      <c r="D44" t="s">
        <v>160</v>
      </c>
      <c r="E44" t="s">
        <v>24</v>
      </c>
      <c r="F44" t="s">
        <v>25</v>
      </c>
      <c r="J44" t="s">
        <v>176</v>
      </c>
      <c r="M44" t="s">
        <v>177</v>
      </c>
      <c r="N44" t="s">
        <v>28</v>
      </c>
      <c r="O44">
        <v>236</v>
      </c>
      <c r="P44">
        <v>118</v>
      </c>
      <c r="Q44" t="s">
        <v>157</v>
      </c>
      <c r="R44">
        <v>118</v>
      </c>
      <c r="S44" t="s">
        <v>49</v>
      </c>
      <c r="T44" t="s">
        <v>136</v>
      </c>
      <c r="U44" t="s">
        <v>44</v>
      </c>
    </row>
    <row r="45" spans="1:21" s="6" customFormat="1">
      <c r="A45" s="7" t="s">
        <v>178</v>
      </c>
      <c r="B45" s="6" t="s">
        <v>22</v>
      </c>
      <c r="C45" s="6" t="s">
        <v>179</v>
      </c>
      <c r="D45" s="6" t="s">
        <v>180</v>
      </c>
      <c r="E45" s="6" t="s">
        <v>24</v>
      </c>
      <c r="F45" s="6" t="s">
        <v>25</v>
      </c>
    </row>
    <row r="46" spans="1:21">
      <c r="A46" t="s">
        <v>181</v>
      </c>
      <c r="B46" t="s">
        <v>22</v>
      </c>
      <c r="C46" t="s">
        <v>182</v>
      </c>
      <c r="D46" t="s">
        <v>180</v>
      </c>
      <c r="E46" t="s">
        <v>24</v>
      </c>
      <c r="F46" t="s">
        <v>25</v>
      </c>
      <c r="J46">
        <v>1E-3</v>
      </c>
      <c r="M46" t="s">
        <v>183</v>
      </c>
      <c r="N46" t="s">
        <v>36</v>
      </c>
      <c r="O46">
        <v>68</v>
      </c>
      <c r="P46">
        <v>34</v>
      </c>
      <c r="Q46">
        <v>29</v>
      </c>
      <c r="R46">
        <v>34</v>
      </c>
      <c r="S46">
        <v>32</v>
      </c>
      <c r="T46" t="s">
        <v>123</v>
      </c>
      <c r="U46" t="s">
        <v>124</v>
      </c>
    </row>
    <row r="47" spans="1:21">
      <c r="A47" t="s">
        <v>181</v>
      </c>
      <c r="B47" t="s">
        <v>22</v>
      </c>
      <c r="C47" t="s">
        <v>184</v>
      </c>
      <c r="D47" t="s">
        <v>180</v>
      </c>
      <c r="E47" t="s">
        <v>24</v>
      </c>
      <c r="F47" t="s">
        <v>25</v>
      </c>
      <c r="J47">
        <v>7.3999999999999996E-2</v>
      </c>
      <c r="M47" t="s">
        <v>185</v>
      </c>
      <c r="N47" t="s">
        <v>36</v>
      </c>
      <c r="O47">
        <v>68</v>
      </c>
      <c r="P47">
        <v>34</v>
      </c>
      <c r="Q47">
        <v>29</v>
      </c>
      <c r="R47">
        <v>34</v>
      </c>
      <c r="S47">
        <v>32</v>
      </c>
      <c r="T47" t="s">
        <v>41</v>
      </c>
      <c r="U47" t="s">
        <v>124</v>
      </c>
    </row>
    <row r="48" spans="1:21">
      <c r="A48" t="s">
        <v>186</v>
      </c>
      <c r="B48" t="s">
        <v>22</v>
      </c>
      <c r="C48" t="s">
        <v>180</v>
      </c>
      <c r="D48" t="s">
        <v>180</v>
      </c>
      <c r="E48" t="s">
        <v>24</v>
      </c>
      <c r="F48" t="s">
        <v>25</v>
      </c>
      <c r="J48" t="s">
        <v>187</v>
      </c>
      <c r="L48" t="s">
        <v>188</v>
      </c>
      <c r="N48" t="s">
        <v>189</v>
      </c>
      <c r="O48">
        <v>821</v>
      </c>
      <c r="P48">
        <v>410</v>
      </c>
      <c r="Q48">
        <v>273</v>
      </c>
      <c r="R48">
        <v>411</v>
      </c>
      <c r="S48">
        <v>145</v>
      </c>
      <c r="T48" t="s">
        <v>123</v>
      </c>
      <c r="U48" t="s">
        <v>56</v>
      </c>
    </row>
    <row r="49" spans="1:21">
      <c r="A49" t="s">
        <v>164</v>
      </c>
      <c r="B49" t="s">
        <v>22</v>
      </c>
      <c r="C49" t="s">
        <v>180</v>
      </c>
      <c r="D49" t="s">
        <v>180</v>
      </c>
      <c r="E49" t="s">
        <v>24</v>
      </c>
      <c r="F49" t="s">
        <v>25</v>
      </c>
      <c r="L49" t="s">
        <v>190</v>
      </c>
      <c r="O49">
        <v>819</v>
      </c>
      <c r="P49" t="s">
        <v>166</v>
      </c>
      <c r="Q49" t="s">
        <v>191</v>
      </c>
      <c r="R49" t="s">
        <v>168</v>
      </c>
      <c r="S49" t="s">
        <v>192</v>
      </c>
      <c r="U49" t="s">
        <v>44</v>
      </c>
    </row>
    <row r="50" spans="1:21">
      <c r="A50" s="8" t="s">
        <v>193</v>
      </c>
      <c r="B50" t="s">
        <v>22</v>
      </c>
      <c r="C50" t="s">
        <v>23</v>
      </c>
      <c r="D50" t="s">
        <v>23</v>
      </c>
      <c r="E50" t="s">
        <v>24</v>
      </c>
      <c r="F50" t="s">
        <v>25</v>
      </c>
    </row>
    <row r="51" spans="1:21">
      <c r="A51" s="8" t="s">
        <v>194</v>
      </c>
      <c r="B51" t="s">
        <v>22</v>
      </c>
      <c r="C51" t="s">
        <v>195</v>
      </c>
      <c r="D51" t="s">
        <v>23</v>
      </c>
      <c r="E51" t="s">
        <v>24</v>
      </c>
      <c r="F51" t="s">
        <v>25</v>
      </c>
    </row>
    <row r="52" spans="1:21">
      <c r="A52" s="8" t="s">
        <v>196</v>
      </c>
      <c r="B52" t="s">
        <v>22</v>
      </c>
      <c r="C52" t="s">
        <v>23</v>
      </c>
      <c r="D52" t="s">
        <v>23</v>
      </c>
      <c r="E52" t="s">
        <v>24</v>
      </c>
      <c r="F52" t="s">
        <v>25</v>
      </c>
    </row>
    <row r="53" spans="1:21">
      <c r="A53" s="8" t="s">
        <v>197</v>
      </c>
      <c r="B53" t="s">
        <v>22</v>
      </c>
      <c r="C53" t="s">
        <v>198</v>
      </c>
      <c r="D53" t="s">
        <v>23</v>
      </c>
      <c r="E53" t="s">
        <v>24</v>
      </c>
      <c r="F53" t="s">
        <v>25</v>
      </c>
    </row>
    <row r="54" spans="1:21">
      <c r="A54" s="8" t="s">
        <v>193</v>
      </c>
      <c r="B54" t="s">
        <v>22</v>
      </c>
      <c r="C54" t="s">
        <v>53</v>
      </c>
      <c r="D54" t="s">
        <v>53</v>
      </c>
      <c r="E54" t="s">
        <v>24</v>
      </c>
      <c r="F54" t="s">
        <v>25</v>
      </c>
    </row>
    <row r="55" spans="1:21">
      <c r="A55" s="8" t="s">
        <v>194</v>
      </c>
      <c r="B55" t="s">
        <v>22</v>
      </c>
      <c r="C55" t="s">
        <v>58</v>
      </c>
      <c r="D55" t="s">
        <v>53</v>
      </c>
      <c r="E55" t="s">
        <v>24</v>
      </c>
      <c r="F55" t="s">
        <v>25</v>
      </c>
    </row>
    <row r="56" spans="1:21">
      <c r="A56" s="8" t="s">
        <v>196</v>
      </c>
      <c r="B56" t="s">
        <v>22</v>
      </c>
      <c r="C56" t="s">
        <v>53</v>
      </c>
      <c r="D56" t="s">
        <v>53</v>
      </c>
      <c r="E56" t="s">
        <v>24</v>
      </c>
      <c r="F56" t="s">
        <v>25</v>
      </c>
    </row>
    <row r="57" spans="1:21">
      <c r="A57" s="8" t="s">
        <v>197</v>
      </c>
      <c r="B57" t="s">
        <v>22</v>
      </c>
      <c r="C57" t="s">
        <v>199</v>
      </c>
      <c r="D57" t="s">
        <v>53</v>
      </c>
      <c r="E57" t="s">
        <v>24</v>
      </c>
      <c r="F57" t="s">
        <v>25</v>
      </c>
    </row>
    <row r="58" spans="1:21">
      <c r="A58" s="8" t="s">
        <v>200</v>
      </c>
      <c r="B58" t="s">
        <v>22</v>
      </c>
      <c r="C58" t="s">
        <v>53</v>
      </c>
      <c r="D58" t="s">
        <v>53</v>
      </c>
      <c r="E58" t="s">
        <v>24</v>
      </c>
      <c r="F58" t="s">
        <v>25</v>
      </c>
    </row>
    <row r="59" spans="1:21">
      <c r="A59" s="8" t="s">
        <v>194</v>
      </c>
      <c r="B59" t="s">
        <v>22</v>
      </c>
      <c r="C59" t="s">
        <v>201</v>
      </c>
      <c r="D59" t="s">
        <v>138</v>
      </c>
      <c r="E59" t="s">
        <v>24</v>
      </c>
      <c r="F59" t="s">
        <v>25</v>
      </c>
    </row>
    <row r="60" spans="1:21">
      <c r="A60" s="8" t="s">
        <v>202</v>
      </c>
      <c r="B60" t="s">
        <v>22</v>
      </c>
      <c r="C60" t="s">
        <v>203</v>
      </c>
      <c r="D60" t="s">
        <v>137</v>
      </c>
      <c r="E60" t="s">
        <v>24</v>
      </c>
      <c r="F60" t="s">
        <v>25</v>
      </c>
    </row>
    <row r="61" spans="1:21">
      <c r="A61" s="8" t="s">
        <v>194</v>
      </c>
      <c r="B61" t="s">
        <v>22</v>
      </c>
      <c r="C61" t="s">
        <v>160</v>
      </c>
      <c r="D61" t="s">
        <v>160</v>
      </c>
      <c r="E61" t="s">
        <v>24</v>
      </c>
      <c r="F61" t="s">
        <v>25</v>
      </c>
    </row>
    <row r="62" spans="1:21">
      <c r="A62" s="8" t="s">
        <v>202</v>
      </c>
      <c r="B62" t="s">
        <v>22</v>
      </c>
      <c r="C62" t="s">
        <v>160</v>
      </c>
      <c r="D62" t="s">
        <v>160</v>
      </c>
      <c r="E62" t="s">
        <v>24</v>
      </c>
      <c r="F62" t="s">
        <v>25</v>
      </c>
    </row>
    <row r="63" spans="1:21">
      <c r="A63" s="8" t="s">
        <v>196</v>
      </c>
      <c r="B63" t="s">
        <v>22</v>
      </c>
      <c r="C63" t="s">
        <v>108</v>
      </c>
      <c r="D63" t="s">
        <v>94</v>
      </c>
      <c r="E63" t="s">
        <v>24</v>
      </c>
      <c r="F63" t="s">
        <v>25</v>
      </c>
    </row>
    <row r="64" spans="1:21">
      <c r="A64" s="8" t="s">
        <v>202</v>
      </c>
      <c r="B64" t="s">
        <v>22</v>
      </c>
      <c r="C64" t="s">
        <v>204</v>
      </c>
      <c r="D64" t="s">
        <v>94</v>
      </c>
      <c r="E64" t="s">
        <v>24</v>
      </c>
      <c r="F64" t="s">
        <v>25</v>
      </c>
    </row>
    <row r="65" spans="1:6">
      <c r="A65" s="8" t="s">
        <v>200</v>
      </c>
      <c r="B65" t="s">
        <v>22</v>
      </c>
      <c r="C65" t="s">
        <v>104</v>
      </c>
      <c r="D65" t="s">
        <v>94</v>
      </c>
      <c r="E65" t="s">
        <v>24</v>
      </c>
      <c r="F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5694-603D-4F8D-A467-95665E6FB069}">
  <dimension ref="A1:AW60"/>
  <sheetViews>
    <sheetView topLeftCell="A51" workbookViewId="0">
      <selection activeCell="A58" sqref="A58:XFD60"/>
    </sheetView>
  </sheetViews>
  <sheetFormatPr defaultRowHeight="14.45"/>
  <cols>
    <col min="1" max="1" width="21.85546875" bestFit="1" customWidth="1"/>
    <col min="3" max="3" width="45" bestFit="1" customWidth="1"/>
    <col min="4" max="4" width="22.140625" bestFit="1" customWidth="1"/>
    <col min="5" max="5" width="39.85546875" bestFit="1" customWidth="1"/>
    <col min="6" max="6" width="25.71093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205</v>
      </c>
      <c r="B2" t="s">
        <v>206</v>
      </c>
      <c r="C2" t="s">
        <v>207</v>
      </c>
      <c r="D2" t="s">
        <v>23</v>
      </c>
      <c r="E2" t="s">
        <v>85</v>
      </c>
      <c r="F2" t="s">
        <v>25</v>
      </c>
      <c r="I2">
        <v>20.43</v>
      </c>
      <c r="J2" t="s">
        <v>208</v>
      </c>
      <c r="L2" t="s">
        <v>209</v>
      </c>
      <c r="N2" t="s">
        <v>210</v>
      </c>
      <c r="O2">
        <v>80</v>
      </c>
      <c r="P2">
        <v>40</v>
      </c>
      <c r="Q2">
        <v>39</v>
      </c>
      <c r="R2">
        <v>40</v>
      </c>
      <c r="S2">
        <v>40</v>
      </c>
      <c r="T2" t="s">
        <v>37</v>
      </c>
      <c r="U2" t="s">
        <v>56</v>
      </c>
    </row>
    <row r="3" spans="1:21">
      <c r="A3" t="s">
        <v>211</v>
      </c>
      <c r="B3" t="s">
        <v>22</v>
      </c>
      <c r="C3" t="s">
        <v>23</v>
      </c>
      <c r="D3" t="s">
        <v>23</v>
      </c>
      <c r="E3" t="s">
        <v>85</v>
      </c>
      <c r="F3" t="s">
        <v>212</v>
      </c>
      <c r="M3" t="s">
        <v>213</v>
      </c>
      <c r="N3" t="s">
        <v>214</v>
      </c>
      <c r="O3">
        <v>10</v>
      </c>
      <c r="R3">
        <v>10</v>
      </c>
      <c r="S3">
        <v>7</v>
      </c>
      <c r="T3" t="s">
        <v>37</v>
      </c>
      <c r="U3" t="s">
        <v>215</v>
      </c>
    </row>
    <row r="4" spans="1:21">
      <c r="A4" t="s">
        <v>216</v>
      </c>
      <c r="B4" t="s">
        <v>22</v>
      </c>
      <c r="C4" t="s">
        <v>217</v>
      </c>
      <c r="D4" t="s">
        <v>23</v>
      </c>
      <c r="E4" t="s">
        <v>85</v>
      </c>
      <c r="F4" t="s">
        <v>212</v>
      </c>
      <c r="H4">
        <v>0.37</v>
      </c>
      <c r="I4">
        <v>34.79</v>
      </c>
      <c r="J4">
        <v>4.0000000000000001E-3</v>
      </c>
      <c r="L4" t="s">
        <v>218</v>
      </c>
      <c r="M4" t="s">
        <v>219</v>
      </c>
      <c r="N4" t="s">
        <v>220</v>
      </c>
      <c r="O4">
        <v>88</v>
      </c>
      <c r="R4">
        <v>88</v>
      </c>
      <c r="S4">
        <v>80</v>
      </c>
      <c r="T4" t="s">
        <v>37</v>
      </c>
      <c r="U4" t="s">
        <v>56</v>
      </c>
    </row>
    <row r="5" spans="1:21">
      <c r="A5" t="s">
        <v>216</v>
      </c>
      <c r="B5" t="s">
        <v>22</v>
      </c>
      <c r="C5" t="s">
        <v>221</v>
      </c>
      <c r="D5" t="s">
        <v>23</v>
      </c>
      <c r="E5" t="s">
        <v>85</v>
      </c>
      <c r="F5" t="s">
        <v>212</v>
      </c>
      <c r="H5">
        <v>0.66</v>
      </c>
      <c r="J5">
        <v>0.46</v>
      </c>
      <c r="M5" t="s">
        <v>222</v>
      </c>
      <c r="N5" t="s">
        <v>220</v>
      </c>
      <c r="O5">
        <v>88</v>
      </c>
      <c r="R5">
        <v>88</v>
      </c>
      <c r="S5">
        <v>81</v>
      </c>
      <c r="T5" t="s">
        <v>31</v>
      </c>
      <c r="U5" t="s">
        <v>56</v>
      </c>
    </row>
    <row r="6" spans="1:21">
      <c r="A6" t="s">
        <v>216</v>
      </c>
      <c r="B6" t="s">
        <v>22</v>
      </c>
      <c r="C6" t="s">
        <v>223</v>
      </c>
      <c r="D6" t="s">
        <v>23</v>
      </c>
      <c r="E6" t="s">
        <v>85</v>
      </c>
      <c r="F6" t="s">
        <v>212</v>
      </c>
      <c r="H6">
        <v>0.45</v>
      </c>
      <c r="J6">
        <v>0.78</v>
      </c>
      <c r="M6" t="s">
        <v>224</v>
      </c>
      <c r="N6" t="s">
        <v>220</v>
      </c>
      <c r="O6">
        <v>88</v>
      </c>
      <c r="R6">
        <v>88</v>
      </c>
      <c r="S6">
        <v>78</v>
      </c>
      <c r="T6" t="s">
        <v>31</v>
      </c>
      <c r="U6" t="s">
        <v>56</v>
      </c>
    </row>
    <row r="7" spans="1:21">
      <c r="A7" t="s">
        <v>225</v>
      </c>
      <c r="B7" t="s">
        <v>22</v>
      </c>
      <c r="C7" t="s">
        <v>23</v>
      </c>
      <c r="D7" t="s">
        <v>23</v>
      </c>
      <c r="E7" t="s">
        <v>226</v>
      </c>
      <c r="F7" t="s">
        <v>227</v>
      </c>
      <c r="M7" t="s">
        <v>228</v>
      </c>
      <c r="N7" t="s">
        <v>60</v>
      </c>
      <c r="O7">
        <v>31</v>
      </c>
      <c r="R7">
        <v>31</v>
      </c>
      <c r="S7">
        <v>28</v>
      </c>
      <c r="T7" t="s">
        <v>31</v>
      </c>
      <c r="U7" t="s">
        <v>56</v>
      </c>
    </row>
    <row r="8" spans="1:21">
      <c r="A8" t="s">
        <v>229</v>
      </c>
      <c r="B8" t="s">
        <v>22</v>
      </c>
      <c r="C8" t="s">
        <v>23</v>
      </c>
      <c r="D8" t="s">
        <v>23</v>
      </c>
      <c r="E8" t="s">
        <v>85</v>
      </c>
      <c r="F8" t="s">
        <v>212</v>
      </c>
      <c r="I8" t="s">
        <v>230</v>
      </c>
      <c r="J8" t="s">
        <v>208</v>
      </c>
      <c r="N8" t="s">
        <v>231</v>
      </c>
      <c r="O8">
        <v>123</v>
      </c>
      <c r="R8">
        <v>123</v>
      </c>
      <c r="S8">
        <v>84</v>
      </c>
      <c r="T8" t="s">
        <v>37</v>
      </c>
      <c r="U8" t="s">
        <v>232</v>
      </c>
    </row>
    <row r="9" spans="1:21">
      <c r="A9" t="s">
        <v>233</v>
      </c>
      <c r="B9" t="s">
        <v>22</v>
      </c>
      <c r="C9" t="s">
        <v>23</v>
      </c>
      <c r="D9" t="s">
        <v>23</v>
      </c>
      <c r="E9" t="s">
        <v>85</v>
      </c>
      <c r="F9" t="s">
        <v>212</v>
      </c>
      <c r="G9" t="s">
        <v>234</v>
      </c>
      <c r="M9" t="s">
        <v>235</v>
      </c>
      <c r="N9" t="s">
        <v>36</v>
      </c>
      <c r="O9" t="s">
        <v>236</v>
      </c>
      <c r="R9" t="s">
        <v>236</v>
      </c>
      <c r="S9" t="s">
        <v>237</v>
      </c>
      <c r="T9" t="s">
        <v>41</v>
      </c>
      <c r="U9" t="s">
        <v>56</v>
      </c>
    </row>
    <row r="10" spans="1:21">
      <c r="A10" t="s">
        <v>205</v>
      </c>
      <c r="B10" t="s">
        <v>206</v>
      </c>
      <c r="C10" t="s">
        <v>238</v>
      </c>
      <c r="D10" t="s">
        <v>53</v>
      </c>
      <c r="E10" t="s">
        <v>85</v>
      </c>
      <c r="F10" t="s">
        <v>25</v>
      </c>
      <c r="I10">
        <v>16.77</v>
      </c>
      <c r="J10" t="s">
        <v>208</v>
      </c>
      <c r="N10" t="s">
        <v>210</v>
      </c>
      <c r="O10">
        <v>80</v>
      </c>
      <c r="P10">
        <v>40</v>
      </c>
      <c r="Q10">
        <v>39</v>
      </c>
      <c r="R10">
        <v>40</v>
      </c>
      <c r="S10">
        <v>40</v>
      </c>
      <c r="T10" t="s">
        <v>37</v>
      </c>
      <c r="U10" t="s">
        <v>56</v>
      </c>
    </row>
    <row r="11" spans="1:21">
      <c r="A11" t="s">
        <v>211</v>
      </c>
      <c r="B11" t="s">
        <v>22</v>
      </c>
      <c r="C11" t="s">
        <v>53</v>
      </c>
      <c r="D11" t="s">
        <v>53</v>
      </c>
      <c r="E11" t="s">
        <v>85</v>
      </c>
      <c r="F11" t="s">
        <v>212</v>
      </c>
      <c r="M11" t="s">
        <v>239</v>
      </c>
      <c r="N11" t="s">
        <v>240</v>
      </c>
      <c r="O11">
        <v>10</v>
      </c>
      <c r="R11">
        <v>10</v>
      </c>
      <c r="S11">
        <v>7</v>
      </c>
      <c r="T11" t="s">
        <v>37</v>
      </c>
      <c r="U11" t="s">
        <v>215</v>
      </c>
    </row>
    <row r="12" spans="1:21">
      <c r="A12" t="s">
        <v>241</v>
      </c>
      <c r="B12" t="s">
        <v>22</v>
      </c>
      <c r="C12" t="s">
        <v>53</v>
      </c>
      <c r="D12" t="s">
        <v>53</v>
      </c>
      <c r="E12" t="s">
        <v>85</v>
      </c>
      <c r="F12" t="s">
        <v>212</v>
      </c>
      <c r="J12">
        <v>0.65300000000000002</v>
      </c>
      <c r="M12" t="s">
        <v>242</v>
      </c>
      <c r="R12">
        <v>26</v>
      </c>
      <c r="S12">
        <v>26</v>
      </c>
      <c r="T12" t="s">
        <v>41</v>
      </c>
      <c r="U12" t="s">
        <v>153</v>
      </c>
    </row>
    <row r="13" spans="1:21">
      <c r="A13" t="s">
        <v>216</v>
      </c>
      <c r="B13" t="s">
        <v>22</v>
      </c>
      <c r="C13" t="s">
        <v>58</v>
      </c>
      <c r="D13" t="s">
        <v>53</v>
      </c>
      <c r="E13" t="s">
        <v>85</v>
      </c>
      <c r="F13" t="s">
        <v>212</v>
      </c>
      <c r="H13">
        <v>0.62</v>
      </c>
      <c r="J13">
        <v>0.54</v>
      </c>
      <c r="M13" t="s">
        <v>243</v>
      </c>
      <c r="N13" t="s">
        <v>220</v>
      </c>
      <c r="O13" t="s">
        <v>244</v>
      </c>
      <c r="R13">
        <v>88</v>
      </c>
      <c r="S13">
        <v>80</v>
      </c>
      <c r="T13" t="s">
        <v>41</v>
      </c>
      <c r="U13" t="s">
        <v>56</v>
      </c>
    </row>
    <row r="14" spans="1:21">
      <c r="A14" t="s">
        <v>225</v>
      </c>
      <c r="B14" t="s">
        <v>22</v>
      </c>
      <c r="C14" t="s">
        <v>53</v>
      </c>
      <c r="D14" t="s">
        <v>53</v>
      </c>
      <c r="E14" t="s">
        <v>226</v>
      </c>
      <c r="F14" t="s">
        <v>227</v>
      </c>
      <c r="M14" t="s">
        <v>245</v>
      </c>
      <c r="N14" t="s">
        <v>60</v>
      </c>
      <c r="O14">
        <v>31</v>
      </c>
      <c r="R14">
        <v>31</v>
      </c>
      <c r="S14">
        <v>28</v>
      </c>
      <c r="T14" t="s">
        <v>37</v>
      </c>
      <c r="U14" t="s">
        <v>56</v>
      </c>
    </row>
    <row r="15" spans="1:21">
      <c r="A15" t="s">
        <v>246</v>
      </c>
      <c r="B15" t="s">
        <v>22</v>
      </c>
      <c r="C15" t="s">
        <v>247</v>
      </c>
      <c r="D15" t="s">
        <v>53</v>
      </c>
      <c r="E15" t="s">
        <v>85</v>
      </c>
      <c r="F15" t="s">
        <v>212</v>
      </c>
      <c r="M15" t="s">
        <v>248</v>
      </c>
      <c r="N15" t="s">
        <v>249</v>
      </c>
      <c r="O15">
        <v>248</v>
      </c>
      <c r="R15">
        <v>248</v>
      </c>
      <c r="S15" t="s">
        <v>250</v>
      </c>
      <c r="T15" t="s">
        <v>251</v>
      </c>
      <c r="U15" t="s">
        <v>44</v>
      </c>
    </row>
    <row r="16" spans="1:21">
      <c r="A16" t="s">
        <v>246</v>
      </c>
      <c r="B16" t="s">
        <v>22</v>
      </c>
      <c r="C16" t="s">
        <v>252</v>
      </c>
      <c r="D16" t="s">
        <v>53</v>
      </c>
      <c r="E16" t="s">
        <v>85</v>
      </c>
      <c r="F16" t="s">
        <v>212</v>
      </c>
      <c r="M16" t="s">
        <v>253</v>
      </c>
      <c r="N16" t="s">
        <v>96</v>
      </c>
      <c r="O16">
        <v>248</v>
      </c>
      <c r="R16">
        <v>248</v>
      </c>
      <c r="S16" t="s">
        <v>254</v>
      </c>
      <c r="T16" t="s">
        <v>251</v>
      </c>
      <c r="U16" t="s">
        <v>44</v>
      </c>
    </row>
    <row r="17" spans="1:21">
      <c r="A17" t="s">
        <v>255</v>
      </c>
      <c r="B17" t="s">
        <v>22</v>
      </c>
      <c r="C17" t="s">
        <v>53</v>
      </c>
      <c r="D17" t="s">
        <v>53</v>
      </c>
      <c r="E17" t="s">
        <v>85</v>
      </c>
      <c r="F17" t="s">
        <v>212</v>
      </c>
      <c r="I17">
        <v>10.78</v>
      </c>
      <c r="J17" t="s">
        <v>256</v>
      </c>
      <c r="N17" t="s">
        <v>231</v>
      </c>
      <c r="O17">
        <v>123</v>
      </c>
      <c r="R17">
        <v>123</v>
      </c>
      <c r="S17">
        <v>84</v>
      </c>
      <c r="T17" t="s">
        <v>37</v>
      </c>
      <c r="U17" t="s">
        <v>232</v>
      </c>
    </row>
    <row r="18" spans="1:21">
      <c r="A18" t="s">
        <v>71</v>
      </c>
      <c r="B18" t="s">
        <v>22</v>
      </c>
      <c r="C18" t="s">
        <v>63</v>
      </c>
      <c r="D18" t="s">
        <v>53</v>
      </c>
      <c r="E18" t="s">
        <v>85</v>
      </c>
      <c r="F18" t="s">
        <v>227</v>
      </c>
      <c r="J18">
        <v>0.03</v>
      </c>
      <c r="K18">
        <v>0.19</v>
      </c>
      <c r="N18" t="s">
        <v>73</v>
      </c>
      <c r="O18">
        <v>46</v>
      </c>
      <c r="P18">
        <v>14</v>
      </c>
      <c r="Q18" t="s">
        <v>74</v>
      </c>
      <c r="R18">
        <v>32</v>
      </c>
      <c r="S18" t="s">
        <v>75</v>
      </c>
      <c r="T18" t="s">
        <v>37</v>
      </c>
      <c r="U18" t="s">
        <v>56</v>
      </c>
    </row>
    <row r="19" spans="1:21">
      <c r="A19" t="s">
        <v>233</v>
      </c>
      <c r="B19" t="s">
        <v>22</v>
      </c>
      <c r="C19" t="s">
        <v>53</v>
      </c>
      <c r="D19" t="s">
        <v>53</v>
      </c>
      <c r="E19" t="s">
        <v>85</v>
      </c>
      <c r="F19" t="s">
        <v>212</v>
      </c>
      <c r="G19" t="s">
        <v>257</v>
      </c>
      <c r="M19" t="s">
        <v>258</v>
      </c>
      <c r="N19" t="s">
        <v>36</v>
      </c>
      <c r="O19" t="s">
        <v>236</v>
      </c>
      <c r="R19" t="s">
        <v>236</v>
      </c>
      <c r="S19" t="s">
        <v>237</v>
      </c>
      <c r="T19" t="s">
        <v>41</v>
      </c>
      <c r="U19" t="s">
        <v>56</v>
      </c>
    </row>
    <row r="20" spans="1:21">
      <c r="A20" t="s">
        <v>259</v>
      </c>
      <c r="B20" t="s">
        <v>22</v>
      </c>
      <c r="C20" t="s">
        <v>260</v>
      </c>
      <c r="D20" t="s">
        <v>53</v>
      </c>
      <c r="E20" t="s">
        <v>85</v>
      </c>
      <c r="F20" t="s">
        <v>212</v>
      </c>
      <c r="G20">
        <v>0.98</v>
      </c>
      <c r="J20">
        <v>4.4999999999999998E-2</v>
      </c>
      <c r="L20" t="s">
        <v>261</v>
      </c>
      <c r="N20" t="s">
        <v>43</v>
      </c>
      <c r="O20">
        <v>30</v>
      </c>
      <c r="R20">
        <v>30</v>
      </c>
      <c r="S20">
        <v>30</v>
      </c>
      <c r="T20" t="s">
        <v>37</v>
      </c>
      <c r="U20" t="s">
        <v>262</v>
      </c>
    </row>
    <row r="21" spans="1:21">
      <c r="A21" t="s">
        <v>263</v>
      </c>
      <c r="B21" t="s">
        <v>22</v>
      </c>
      <c r="C21" t="s">
        <v>264</v>
      </c>
      <c r="D21" t="s">
        <v>180</v>
      </c>
      <c r="E21" t="s">
        <v>85</v>
      </c>
      <c r="F21" t="s">
        <v>212</v>
      </c>
      <c r="M21" t="s">
        <v>265</v>
      </c>
      <c r="N21" t="s">
        <v>266</v>
      </c>
      <c r="O21">
        <v>130</v>
      </c>
      <c r="P21">
        <v>65</v>
      </c>
      <c r="Q21">
        <v>57</v>
      </c>
      <c r="R21">
        <v>65</v>
      </c>
      <c r="S21">
        <v>61</v>
      </c>
      <c r="T21" t="s">
        <v>123</v>
      </c>
      <c r="U21" t="s">
        <v>56</v>
      </c>
    </row>
    <row r="22" spans="1:21">
      <c r="A22" t="s">
        <v>267</v>
      </c>
      <c r="B22" t="s">
        <v>22</v>
      </c>
      <c r="C22" t="s">
        <v>104</v>
      </c>
      <c r="D22" t="s">
        <v>94</v>
      </c>
      <c r="E22" t="s">
        <v>268</v>
      </c>
      <c r="F22" t="s">
        <v>212</v>
      </c>
      <c r="I22" t="s">
        <v>269</v>
      </c>
      <c r="J22">
        <v>0.96</v>
      </c>
      <c r="N22" t="s">
        <v>43</v>
      </c>
      <c r="O22">
        <v>157</v>
      </c>
      <c r="R22">
        <v>157</v>
      </c>
      <c r="S22" t="s">
        <v>270</v>
      </c>
      <c r="T22" t="s">
        <v>41</v>
      </c>
      <c r="U22" t="s">
        <v>271</v>
      </c>
    </row>
    <row r="23" spans="1:21">
      <c r="A23" t="s">
        <v>272</v>
      </c>
      <c r="B23" t="s">
        <v>22</v>
      </c>
      <c r="C23" t="s">
        <v>104</v>
      </c>
      <c r="D23" t="s">
        <v>94</v>
      </c>
      <c r="E23" t="s">
        <v>85</v>
      </c>
      <c r="F23" t="s">
        <v>212</v>
      </c>
      <c r="J23" t="s">
        <v>208</v>
      </c>
      <c r="M23" t="s">
        <v>273</v>
      </c>
      <c r="N23" t="s">
        <v>274</v>
      </c>
      <c r="O23">
        <v>264</v>
      </c>
      <c r="P23">
        <v>50</v>
      </c>
      <c r="Q23">
        <v>30</v>
      </c>
      <c r="R23">
        <v>214</v>
      </c>
      <c r="S23">
        <v>71</v>
      </c>
      <c r="T23" t="s">
        <v>37</v>
      </c>
      <c r="U23" t="s">
        <v>271</v>
      </c>
    </row>
    <row r="24" spans="1:21">
      <c r="A24" t="s">
        <v>71</v>
      </c>
      <c r="B24" t="s">
        <v>22</v>
      </c>
      <c r="C24" t="s">
        <v>118</v>
      </c>
      <c r="D24" t="s">
        <v>94</v>
      </c>
      <c r="E24" t="s">
        <v>85</v>
      </c>
      <c r="F24" t="s">
        <v>227</v>
      </c>
      <c r="I24">
        <v>3.4</v>
      </c>
      <c r="J24">
        <v>0.1</v>
      </c>
      <c r="K24">
        <v>0.13</v>
      </c>
      <c r="L24" t="s">
        <v>275</v>
      </c>
      <c r="N24" t="s">
        <v>73</v>
      </c>
      <c r="O24">
        <v>46</v>
      </c>
      <c r="P24">
        <v>14</v>
      </c>
      <c r="Q24" t="s">
        <v>74</v>
      </c>
      <c r="R24">
        <v>32</v>
      </c>
      <c r="S24" t="s">
        <v>75</v>
      </c>
      <c r="T24" t="s">
        <v>41</v>
      </c>
      <c r="U24" t="s">
        <v>56</v>
      </c>
    </row>
    <row r="25" spans="1:21">
      <c r="A25" t="s">
        <v>276</v>
      </c>
      <c r="B25" t="s">
        <v>22</v>
      </c>
      <c r="C25" t="s">
        <v>277</v>
      </c>
      <c r="D25" t="s">
        <v>94</v>
      </c>
      <c r="E25" t="s">
        <v>85</v>
      </c>
      <c r="F25" t="s">
        <v>212</v>
      </c>
      <c r="G25">
        <v>0.11</v>
      </c>
      <c r="J25">
        <v>2E-3</v>
      </c>
      <c r="L25" t="s">
        <v>278</v>
      </c>
      <c r="N25" t="s">
        <v>210</v>
      </c>
      <c r="O25">
        <v>440</v>
      </c>
      <c r="R25">
        <v>440</v>
      </c>
      <c r="S25">
        <v>262</v>
      </c>
      <c r="T25" t="s">
        <v>37</v>
      </c>
      <c r="U25" t="s">
        <v>279</v>
      </c>
    </row>
    <row r="26" spans="1:21">
      <c r="A26" t="s">
        <v>233</v>
      </c>
      <c r="B26" t="s">
        <v>22</v>
      </c>
      <c r="C26" t="s">
        <v>280</v>
      </c>
      <c r="D26" t="s">
        <v>94</v>
      </c>
      <c r="E26" t="s">
        <v>85</v>
      </c>
      <c r="F26" t="s">
        <v>212</v>
      </c>
      <c r="G26" t="s">
        <v>281</v>
      </c>
      <c r="J26" t="s">
        <v>282</v>
      </c>
      <c r="M26" t="s">
        <v>283</v>
      </c>
      <c r="N26" t="s">
        <v>36</v>
      </c>
      <c r="O26" t="s">
        <v>236</v>
      </c>
      <c r="R26" t="s">
        <v>236</v>
      </c>
      <c r="S26" t="s">
        <v>237</v>
      </c>
      <c r="T26" t="s">
        <v>37</v>
      </c>
      <c r="U26" t="s">
        <v>56</v>
      </c>
    </row>
    <row r="27" spans="1:21">
      <c r="A27" t="s">
        <v>216</v>
      </c>
      <c r="B27" t="s">
        <v>22</v>
      </c>
      <c r="C27" t="s">
        <v>284</v>
      </c>
      <c r="D27" t="s">
        <v>94</v>
      </c>
      <c r="E27" t="s">
        <v>85</v>
      </c>
      <c r="F27" t="s">
        <v>212</v>
      </c>
      <c r="H27">
        <v>0.76</v>
      </c>
      <c r="J27">
        <v>0.97</v>
      </c>
      <c r="M27" t="s">
        <v>285</v>
      </c>
      <c r="N27" t="s">
        <v>220</v>
      </c>
      <c r="O27">
        <v>88</v>
      </c>
      <c r="R27">
        <v>88</v>
      </c>
      <c r="S27">
        <v>76</v>
      </c>
      <c r="T27" t="s">
        <v>41</v>
      </c>
      <c r="U27" t="s">
        <v>56</v>
      </c>
    </row>
    <row r="28" spans="1:21">
      <c r="A28" t="s">
        <v>286</v>
      </c>
      <c r="B28" t="s">
        <v>22</v>
      </c>
      <c r="C28" t="s">
        <v>120</v>
      </c>
      <c r="D28" t="s">
        <v>120</v>
      </c>
      <c r="E28" t="s">
        <v>287</v>
      </c>
      <c r="F28" t="s">
        <v>227</v>
      </c>
      <c r="J28" t="s">
        <v>288</v>
      </c>
      <c r="L28" t="s">
        <v>289</v>
      </c>
      <c r="M28" t="s">
        <v>290</v>
      </c>
      <c r="N28" t="s">
        <v>291</v>
      </c>
      <c r="O28">
        <v>34</v>
      </c>
      <c r="P28">
        <v>20</v>
      </c>
      <c r="Q28">
        <v>20</v>
      </c>
      <c r="R28">
        <v>14</v>
      </c>
      <c r="S28">
        <v>14</v>
      </c>
      <c r="T28" t="s">
        <v>123</v>
      </c>
      <c r="U28" t="s">
        <v>292</v>
      </c>
    </row>
    <row r="29" spans="1:21">
      <c r="A29" t="s">
        <v>286</v>
      </c>
      <c r="B29" t="s">
        <v>22</v>
      </c>
      <c r="C29" t="s">
        <v>120</v>
      </c>
      <c r="D29" t="s">
        <v>120</v>
      </c>
      <c r="E29" t="s">
        <v>293</v>
      </c>
      <c r="F29" t="s">
        <v>227</v>
      </c>
      <c r="J29" t="s">
        <v>294</v>
      </c>
      <c r="L29" t="s">
        <v>295</v>
      </c>
      <c r="M29" t="s">
        <v>296</v>
      </c>
      <c r="N29" t="s">
        <v>291</v>
      </c>
      <c r="O29">
        <v>34</v>
      </c>
      <c r="P29">
        <v>20</v>
      </c>
      <c r="Q29">
        <v>20</v>
      </c>
      <c r="R29">
        <v>14</v>
      </c>
      <c r="S29">
        <v>14</v>
      </c>
      <c r="T29" t="s">
        <v>41</v>
      </c>
      <c r="U29" t="s">
        <v>292</v>
      </c>
    </row>
    <row r="30" spans="1:21">
      <c r="A30" t="s">
        <v>286</v>
      </c>
      <c r="B30" t="s">
        <v>22</v>
      </c>
      <c r="C30" t="s">
        <v>137</v>
      </c>
      <c r="D30" t="s">
        <v>138</v>
      </c>
      <c r="E30" t="s">
        <v>287</v>
      </c>
      <c r="F30" t="s">
        <v>227</v>
      </c>
      <c r="J30" t="s">
        <v>297</v>
      </c>
      <c r="L30" t="s">
        <v>298</v>
      </c>
      <c r="M30" t="s">
        <v>299</v>
      </c>
      <c r="N30" t="s">
        <v>291</v>
      </c>
      <c r="O30">
        <v>34</v>
      </c>
      <c r="P30">
        <v>20</v>
      </c>
      <c r="Q30">
        <v>20</v>
      </c>
      <c r="R30">
        <v>14</v>
      </c>
      <c r="S30">
        <v>14</v>
      </c>
      <c r="T30" t="s">
        <v>123</v>
      </c>
      <c r="U30" t="s">
        <v>292</v>
      </c>
    </row>
    <row r="31" spans="1:21">
      <c r="A31" t="s">
        <v>286</v>
      </c>
      <c r="B31" t="s">
        <v>22</v>
      </c>
      <c r="C31" t="s">
        <v>137</v>
      </c>
      <c r="D31" t="s">
        <v>138</v>
      </c>
      <c r="E31" t="s">
        <v>293</v>
      </c>
      <c r="F31" t="s">
        <v>227</v>
      </c>
      <c r="J31" t="s">
        <v>294</v>
      </c>
      <c r="L31" t="s">
        <v>300</v>
      </c>
      <c r="M31" t="s">
        <v>301</v>
      </c>
      <c r="N31" t="s">
        <v>291</v>
      </c>
      <c r="O31">
        <v>34</v>
      </c>
      <c r="P31">
        <v>20</v>
      </c>
      <c r="Q31">
        <v>20</v>
      </c>
      <c r="R31">
        <v>14</v>
      </c>
      <c r="S31">
        <v>14</v>
      </c>
      <c r="T31" t="s">
        <v>41</v>
      </c>
      <c r="U31" t="s">
        <v>292</v>
      </c>
    </row>
    <row r="32" spans="1:21">
      <c r="A32" t="s">
        <v>302</v>
      </c>
      <c r="B32" t="s">
        <v>22</v>
      </c>
      <c r="C32" t="s">
        <v>201</v>
      </c>
      <c r="D32" t="s">
        <v>138</v>
      </c>
      <c r="E32" t="s">
        <v>85</v>
      </c>
      <c r="F32" t="s">
        <v>212</v>
      </c>
      <c r="M32" t="s">
        <v>303</v>
      </c>
      <c r="N32" t="s">
        <v>304</v>
      </c>
      <c r="O32">
        <v>177</v>
      </c>
      <c r="P32" t="s">
        <v>305</v>
      </c>
      <c r="Q32" t="s">
        <v>306</v>
      </c>
      <c r="R32" t="s">
        <v>305</v>
      </c>
      <c r="S32" t="s">
        <v>306</v>
      </c>
      <c r="T32" t="s">
        <v>307</v>
      </c>
      <c r="U32" t="s">
        <v>308</v>
      </c>
    </row>
    <row r="33" spans="1:21">
      <c r="A33" t="s">
        <v>216</v>
      </c>
      <c r="B33" t="s">
        <v>22</v>
      </c>
      <c r="C33" t="s">
        <v>140</v>
      </c>
      <c r="D33" t="s">
        <v>138</v>
      </c>
      <c r="E33" t="s">
        <v>85</v>
      </c>
      <c r="F33" t="s">
        <v>212</v>
      </c>
      <c r="H33">
        <v>0.65</v>
      </c>
      <c r="I33" t="s">
        <v>309</v>
      </c>
      <c r="J33" t="s">
        <v>310</v>
      </c>
      <c r="L33" t="s">
        <v>311</v>
      </c>
      <c r="M33" t="s">
        <v>312</v>
      </c>
      <c r="N33" t="s">
        <v>220</v>
      </c>
      <c r="O33">
        <v>88</v>
      </c>
      <c r="P33">
        <v>0</v>
      </c>
      <c r="Q33">
        <v>0</v>
      </c>
      <c r="R33">
        <v>88</v>
      </c>
      <c r="S33">
        <v>83</v>
      </c>
      <c r="T33" t="s">
        <v>123</v>
      </c>
      <c r="U33" t="s">
        <v>56</v>
      </c>
    </row>
    <row r="34" spans="1:21">
      <c r="A34" t="s">
        <v>246</v>
      </c>
      <c r="B34" t="s">
        <v>22</v>
      </c>
      <c r="C34" t="s">
        <v>313</v>
      </c>
      <c r="D34" t="s">
        <v>138</v>
      </c>
      <c r="E34" t="s">
        <v>85</v>
      </c>
      <c r="F34" t="s">
        <v>212</v>
      </c>
      <c r="M34" t="s">
        <v>314</v>
      </c>
      <c r="N34" t="s">
        <v>249</v>
      </c>
      <c r="O34">
        <v>248</v>
      </c>
      <c r="R34">
        <v>248</v>
      </c>
      <c r="S34" t="s">
        <v>250</v>
      </c>
      <c r="U34" t="s">
        <v>44</v>
      </c>
    </row>
    <row r="35" spans="1:21">
      <c r="A35" t="s">
        <v>246</v>
      </c>
      <c r="B35" t="s">
        <v>22</v>
      </c>
      <c r="C35" t="s">
        <v>315</v>
      </c>
      <c r="D35" t="s">
        <v>138</v>
      </c>
      <c r="E35" t="s">
        <v>85</v>
      </c>
      <c r="F35" t="s">
        <v>212</v>
      </c>
      <c r="M35" t="s">
        <v>316</v>
      </c>
      <c r="N35" t="s">
        <v>96</v>
      </c>
      <c r="O35">
        <v>248</v>
      </c>
      <c r="R35">
        <v>248</v>
      </c>
      <c r="S35" t="s">
        <v>254</v>
      </c>
      <c r="U35" t="s">
        <v>44</v>
      </c>
    </row>
    <row r="36" spans="1:21">
      <c r="A36" t="s">
        <v>259</v>
      </c>
      <c r="B36" t="s">
        <v>22</v>
      </c>
      <c r="C36" t="s">
        <v>138</v>
      </c>
      <c r="D36" t="s">
        <v>138</v>
      </c>
      <c r="E36" t="s">
        <v>85</v>
      </c>
      <c r="F36" t="s">
        <v>212</v>
      </c>
      <c r="G36">
        <v>0.08</v>
      </c>
      <c r="J36">
        <v>0.99199999999999999</v>
      </c>
      <c r="N36" t="s">
        <v>43</v>
      </c>
      <c r="O36">
        <v>30</v>
      </c>
      <c r="R36">
        <v>30</v>
      </c>
      <c r="S36">
        <v>30</v>
      </c>
      <c r="T36" t="s">
        <v>41</v>
      </c>
      <c r="U36" t="s">
        <v>262</v>
      </c>
    </row>
    <row r="37" spans="1:21">
      <c r="A37" t="s">
        <v>267</v>
      </c>
      <c r="B37" t="s">
        <v>22</v>
      </c>
      <c r="C37" t="s">
        <v>317</v>
      </c>
      <c r="D37" t="s">
        <v>317</v>
      </c>
      <c r="E37" t="s">
        <v>85</v>
      </c>
      <c r="F37" t="s">
        <v>212</v>
      </c>
      <c r="J37" t="s">
        <v>318</v>
      </c>
      <c r="L37" t="s">
        <v>319</v>
      </c>
      <c r="M37" t="s">
        <v>320</v>
      </c>
      <c r="N37" t="s">
        <v>43</v>
      </c>
      <c r="O37">
        <v>157</v>
      </c>
      <c r="R37">
        <v>157</v>
      </c>
      <c r="S37" t="s">
        <v>270</v>
      </c>
      <c r="T37" t="s">
        <v>123</v>
      </c>
      <c r="U37" t="s">
        <v>271</v>
      </c>
    </row>
    <row r="38" spans="1:21">
      <c r="A38" t="s">
        <v>255</v>
      </c>
      <c r="B38" t="s">
        <v>22</v>
      </c>
      <c r="C38" t="s">
        <v>317</v>
      </c>
      <c r="D38" t="s">
        <v>317</v>
      </c>
      <c r="E38" t="s">
        <v>85</v>
      </c>
      <c r="F38" t="s">
        <v>212</v>
      </c>
      <c r="I38">
        <v>31.11</v>
      </c>
      <c r="J38" t="s">
        <v>297</v>
      </c>
      <c r="N38" t="s">
        <v>231</v>
      </c>
      <c r="O38">
        <v>123</v>
      </c>
      <c r="R38">
        <v>123</v>
      </c>
      <c r="S38">
        <v>84</v>
      </c>
      <c r="T38" t="s">
        <v>123</v>
      </c>
      <c r="U38" t="s">
        <v>232</v>
      </c>
    </row>
    <row r="39" spans="1:21">
      <c r="A39" t="s">
        <v>276</v>
      </c>
      <c r="B39" t="s">
        <v>22</v>
      </c>
      <c r="C39" t="s">
        <v>317</v>
      </c>
      <c r="D39" t="s">
        <v>317</v>
      </c>
      <c r="E39" t="s">
        <v>85</v>
      </c>
      <c r="F39" t="s">
        <v>212</v>
      </c>
      <c r="G39">
        <v>0.11</v>
      </c>
      <c r="J39">
        <v>2E-3</v>
      </c>
      <c r="L39" t="s">
        <v>321</v>
      </c>
      <c r="N39" t="s">
        <v>210</v>
      </c>
      <c r="O39">
        <v>440</v>
      </c>
      <c r="R39">
        <v>440</v>
      </c>
      <c r="S39">
        <v>262</v>
      </c>
      <c r="T39" t="s">
        <v>123</v>
      </c>
      <c r="U39" t="s">
        <v>279</v>
      </c>
    </row>
    <row r="40" spans="1:21">
      <c r="A40" t="s">
        <v>216</v>
      </c>
      <c r="B40" t="s">
        <v>22</v>
      </c>
      <c r="C40" t="s">
        <v>322</v>
      </c>
      <c r="D40" t="s">
        <v>160</v>
      </c>
      <c r="E40" t="s">
        <v>85</v>
      </c>
      <c r="F40" t="s">
        <v>212</v>
      </c>
      <c r="H40">
        <v>0.66</v>
      </c>
      <c r="J40">
        <v>0.43</v>
      </c>
      <c r="M40" t="s">
        <v>323</v>
      </c>
      <c r="N40" t="s">
        <v>220</v>
      </c>
      <c r="O40">
        <v>88</v>
      </c>
      <c r="R40">
        <v>88</v>
      </c>
      <c r="S40">
        <v>82</v>
      </c>
      <c r="T40" t="s">
        <v>41</v>
      </c>
      <c r="U40" t="s">
        <v>56</v>
      </c>
    </row>
    <row r="41" spans="1:21">
      <c r="A41" t="s">
        <v>216</v>
      </c>
      <c r="B41" t="s">
        <v>22</v>
      </c>
      <c r="C41" t="s">
        <v>324</v>
      </c>
      <c r="D41" t="s">
        <v>160</v>
      </c>
      <c r="E41" t="s">
        <v>85</v>
      </c>
      <c r="F41" t="s">
        <v>212</v>
      </c>
      <c r="H41">
        <v>0.57999999999999996</v>
      </c>
      <c r="J41">
        <v>0.7</v>
      </c>
      <c r="M41" t="s">
        <v>325</v>
      </c>
      <c r="N41" t="s">
        <v>220</v>
      </c>
      <c r="O41">
        <v>88</v>
      </c>
      <c r="R41">
        <v>88</v>
      </c>
      <c r="S41">
        <v>83</v>
      </c>
      <c r="T41" t="s">
        <v>41</v>
      </c>
      <c r="U41" t="s">
        <v>56</v>
      </c>
    </row>
    <row r="42" spans="1:21">
      <c r="A42" t="s">
        <v>216</v>
      </c>
      <c r="B42" t="s">
        <v>22</v>
      </c>
      <c r="C42" t="s">
        <v>326</v>
      </c>
      <c r="D42" t="s">
        <v>160</v>
      </c>
      <c r="E42" t="s">
        <v>85</v>
      </c>
      <c r="F42" t="s">
        <v>212</v>
      </c>
      <c r="H42">
        <v>0.75</v>
      </c>
      <c r="J42">
        <v>0.49</v>
      </c>
      <c r="M42" t="s">
        <v>327</v>
      </c>
      <c r="N42" t="s">
        <v>220</v>
      </c>
      <c r="O42">
        <v>88</v>
      </c>
      <c r="R42">
        <v>88</v>
      </c>
      <c r="S42">
        <v>82</v>
      </c>
      <c r="T42" t="s">
        <v>41</v>
      </c>
      <c r="U42" t="s">
        <v>56</v>
      </c>
    </row>
    <row r="43" spans="1:21">
      <c r="A43" t="s">
        <v>216</v>
      </c>
      <c r="B43" t="s">
        <v>22</v>
      </c>
      <c r="C43" t="s">
        <v>328</v>
      </c>
      <c r="D43" t="s">
        <v>160</v>
      </c>
      <c r="E43" t="s">
        <v>85</v>
      </c>
      <c r="F43" t="s">
        <v>212</v>
      </c>
      <c r="H43">
        <v>0.6</v>
      </c>
      <c r="J43">
        <v>0.4</v>
      </c>
      <c r="M43" t="s">
        <v>329</v>
      </c>
      <c r="N43" t="s">
        <v>220</v>
      </c>
      <c r="O43">
        <v>88</v>
      </c>
      <c r="R43">
        <v>88</v>
      </c>
      <c r="S43">
        <v>83</v>
      </c>
      <c r="T43" t="s">
        <v>41</v>
      </c>
      <c r="U43" t="s">
        <v>56</v>
      </c>
    </row>
    <row r="44" spans="1:21">
      <c r="A44" t="s">
        <v>246</v>
      </c>
      <c r="B44" t="s">
        <v>22</v>
      </c>
      <c r="C44" t="s">
        <v>330</v>
      </c>
      <c r="D44" t="s">
        <v>160</v>
      </c>
      <c r="E44" t="s">
        <v>85</v>
      </c>
      <c r="F44" t="s">
        <v>212</v>
      </c>
      <c r="M44" t="s">
        <v>331</v>
      </c>
      <c r="N44" t="s">
        <v>249</v>
      </c>
      <c r="O44">
        <v>248</v>
      </c>
      <c r="R44">
        <v>248</v>
      </c>
      <c r="S44" t="s">
        <v>250</v>
      </c>
      <c r="T44" t="s">
        <v>251</v>
      </c>
      <c r="U44" t="s">
        <v>44</v>
      </c>
    </row>
    <row r="45" spans="1:21">
      <c r="A45" t="s">
        <v>246</v>
      </c>
      <c r="B45" t="s">
        <v>22</v>
      </c>
      <c r="C45" t="s">
        <v>332</v>
      </c>
      <c r="D45" t="s">
        <v>160</v>
      </c>
      <c r="E45" t="s">
        <v>85</v>
      </c>
      <c r="F45" t="s">
        <v>212</v>
      </c>
      <c r="M45" t="s">
        <v>333</v>
      </c>
      <c r="N45" t="s">
        <v>96</v>
      </c>
      <c r="O45">
        <v>248</v>
      </c>
      <c r="R45">
        <v>248</v>
      </c>
      <c r="S45" t="s">
        <v>254</v>
      </c>
      <c r="T45" t="s">
        <v>251</v>
      </c>
      <c r="U45" t="s">
        <v>44</v>
      </c>
    </row>
    <row r="46" spans="1:21">
      <c r="A46" t="s">
        <v>233</v>
      </c>
      <c r="B46" t="s">
        <v>22</v>
      </c>
      <c r="C46" t="s">
        <v>160</v>
      </c>
      <c r="D46" t="s">
        <v>160</v>
      </c>
      <c r="E46" t="s">
        <v>85</v>
      </c>
      <c r="F46" t="s">
        <v>212</v>
      </c>
      <c r="M46" t="s">
        <v>334</v>
      </c>
      <c r="N46" t="s">
        <v>36</v>
      </c>
      <c r="O46" t="s">
        <v>236</v>
      </c>
      <c r="R46" t="s">
        <v>236</v>
      </c>
      <c r="S46" t="s">
        <v>237</v>
      </c>
      <c r="T46" t="s">
        <v>335</v>
      </c>
      <c r="U46" t="s">
        <v>56</v>
      </c>
    </row>
    <row r="47" spans="1:21">
      <c r="A47" t="s">
        <v>259</v>
      </c>
      <c r="B47" t="s">
        <v>22</v>
      </c>
      <c r="C47" t="s">
        <v>159</v>
      </c>
      <c r="D47" t="s">
        <v>160</v>
      </c>
      <c r="E47" t="s">
        <v>85</v>
      </c>
      <c r="F47" t="s">
        <v>212</v>
      </c>
      <c r="G47">
        <v>0.28000000000000003</v>
      </c>
      <c r="J47">
        <v>0.24099999999999999</v>
      </c>
      <c r="N47" t="s">
        <v>43</v>
      </c>
      <c r="O47">
        <v>30</v>
      </c>
      <c r="R47">
        <v>30</v>
      </c>
      <c r="S47">
        <v>24</v>
      </c>
      <c r="T47" t="s">
        <v>123</v>
      </c>
      <c r="U47" t="s">
        <v>262</v>
      </c>
    </row>
    <row r="48" spans="1:21">
      <c r="A48" t="s">
        <v>336</v>
      </c>
      <c r="B48" t="s">
        <v>22</v>
      </c>
      <c r="C48" t="s">
        <v>337</v>
      </c>
      <c r="D48" t="s">
        <v>338</v>
      </c>
      <c r="E48" t="s">
        <v>85</v>
      </c>
      <c r="F48" t="s">
        <v>212</v>
      </c>
      <c r="J48">
        <v>0.746</v>
      </c>
      <c r="M48" t="s">
        <v>339</v>
      </c>
      <c r="N48" t="s">
        <v>274</v>
      </c>
      <c r="O48">
        <v>264</v>
      </c>
      <c r="P48">
        <v>50</v>
      </c>
      <c r="Q48">
        <v>30</v>
      </c>
      <c r="R48">
        <v>214</v>
      </c>
      <c r="S48">
        <v>71</v>
      </c>
      <c r="T48" t="s">
        <v>41</v>
      </c>
      <c r="U48" t="s">
        <v>271</v>
      </c>
    </row>
    <row r="49" spans="1:49">
      <c r="A49" t="s">
        <v>267</v>
      </c>
      <c r="B49" t="s">
        <v>22</v>
      </c>
      <c r="C49" t="s">
        <v>340</v>
      </c>
      <c r="D49" t="s">
        <v>338</v>
      </c>
      <c r="E49" t="s">
        <v>85</v>
      </c>
      <c r="F49" t="s">
        <v>212</v>
      </c>
      <c r="M49" t="s">
        <v>341</v>
      </c>
      <c r="N49" t="s">
        <v>43</v>
      </c>
      <c r="O49">
        <v>157</v>
      </c>
      <c r="R49">
        <v>157</v>
      </c>
      <c r="S49" t="s">
        <v>270</v>
      </c>
      <c r="T49" t="s">
        <v>41</v>
      </c>
      <c r="U49" t="s">
        <v>271</v>
      </c>
    </row>
    <row r="50" spans="1:49">
      <c r="A50" t="s">
        <v>302</v>
      </c>
      <c r="B50" t="s">
        <v>22</v>
      </c>
      <c r="C50" t="s">
        <v>342</v>
      </c>
      <c r="D50" t="s">
        <v>338</v>
      </c>
      <c r="E50" t="s">
        <v>85</v>
      </c>
      <c r="F50" t="s">
        <v>212</v>
      </c>
      <c r="M50" t="s">
        <v>343</v>
      </c>
      <c r="N50" t="s">
        <v>304</v>
      </c>
      <c r="O50">
        <v>177</v>
      </c>
      <c r="R50" t="s">
        <v>305</v>
      </c>
      <c r="S50" t="s">
        <v>344</v>
      </c>
      <c r="T50" t="s">
        <v>345</v>
      </c>
      <c r="U50" t="s">
        <v>308</v>
      </c>
    </row>
    <row r="52" spans="1:49">
      <c r="A52" s="8" t="s">
        <v>346</v>
      </c>
      <c r="B52" t="s">
        <v>22</v>
      </c>
      <c r="C52" t="s">
        <v>347</v>
      </c>
      <c r="D52" t="s">
        <v>94</v>
      </c>
      <c r="E52" t="s">
        <v>24</v>
      </c>
      <c r="F52" t="s">
        <v>348</v>
      </c>
    </row>
    <row r="53" spans="1:49">
      <c r="A53" s="8" t="s">
        <v>346</v>
      </c>
      <c r="B53" t="s">
        <v>22</v>
      </c>
      <c r="C53" t="s">
        <v>137</v>
      </c>
      <c r="D53" t="s">
        <v>138</v>
      </c>
      <c r="E53" t="s">
        <v>24</v>
      </c>
      <c r="F53" t="s">
        <v>348</v>
      </c>
    </row>
    <row r="54" spans="1:49">
      <c r="A54" t="s">
        <v>349</v>
      </c>
      <c r="B54" t="s">
        <v>350</v>
      </c>
      <c r="C54" t="s">
        <v>351</v>
      </c>
      <c r="D54" t="s">
        <v>338</v>
      </c>
      <c r="Q54" s="3"/>
      <c r="AJ54" s="2"/>
      <c r="AK54" s="2"/>
      <c r="AQ54" s="2"/>
    </row>
    <row r="57" spans="1:49">
      <c r="A57" t="s">
        <v>352</v>
      </c>
    </row>
    <row r="58" spans="1:49" ht="15">
      <c r="A58" t="s">
        <v>353</v>
      </c>
      <c r="B58" s="5" t="s">
        <v>354</v>
      </c>
      <c r="C58">
        <v>1</v>
      </c>
      <c r="D58" t="s">
        <v>22</v>
      </c>
      <c r="E58" t="s">
        <v>355</v>
      </c>
      <c r="F58" t="s">
        <v>356</v>
      </c>
      <c r="G58">
        <v>1</v>
      </c>
      <c r="I58" t="s">
        <v>357</v>
      </c>
      <c r="J58" t="s">
        <v>23</v>
      </c>
      <c r="K58" t="s">
        <v>357</v>
      </c>
      <c r="L58">
        <v>0</v>
      </c>
      <c r="S58">
        <v>427</v>
      </c>
      <c r="T58">
        <v>44.62</v>
      </c>
      <c r="U58" s="3">
        <v>10.24</v>
      </c>
      <c r="V58">
        <v>714</v>
      </c>
      <c r="W58">
        <v>46.18</v>
      </c>
      <c r="X58">
        <v>11.23</v>
      </c>
      <c r="Y58">
        <f>T58-N58</f>
        <v>44.62</v>
      </c>
      <c r="Z58">
        <f>IF(ISBLANK(M58), U58, SQRT(U58 ^ 2 / S58 + O58 ^ 2 / M58))</f>
        <v>10.24</v>
      </c>
      <c r="AA58">
        <f>W58 - Q58</f>
        <v>46.18</v>
      </c>
      <c r="AB58">
        <f>IF(ISBLANK(M58), X58, SQRT(X58 ^ 2 / V58 + R58 ^ 2 / P58))</f>
        <v>11.23</v>
      </c>
      <c r="AG58" t="b">
        <v>0</v>
      </c>
      <c r="AP58" s="2"/>
      <c r="AQ58" s="2"/>
      <c r="AW58" s="2"/>
    </row>
    <row r="59" spans="1:49" ht="15">
      <c r="A59" t="s">
        <v>353</v>
      </c>
      <c r="B59" t="s">
        <v>354</v>
      </c>
      <c r="C59">
        <v>2</v>
      </c>
      <c r="D59" t="s">
        <v>22</v>
      </c>
      <c r="E59" t="s">
        <v>355</v>
      </c>
      <c r="F59" t="s">
        <v>356</v>
      </c>
      <c r="G59">
        <v>1</v>
      </c>
      <c r="I59" t="s">
        <v>358</v>
      </c>
      <c r="J59" t="s">
        <v>23</v>
      </c>
      <c r="K59" t="s">
        <v>358</v>
      </c>
      <c r="L59">
        <v>0</v>
      </c>
      <c r="S59">
        <v>427</v>
      </c>
      <c r="T59">
        <v>44.76</v>
      </c>
      <c r="U59" s="3">
        <v>8.2100000000000009</v>
      </c>
      <c r="V59">
        <v>714</v>
      </c>
      <c r="W59">
        <v>46.17</v>
      </c>
      <c r="X59">
        <v>8.49</v>
      </c>
      <c r="Y59">
        <f>T59-N59</f>
        <v>44.76</v>
      </c>
      <c r="Z59">
        <f>IF(ISBLANK(M59), U59, SQRT(U59 ^ 2 / S59 + O59 ^ 2 / M59))</f>
        <v>8.2100000000000009</v>
      </c>
      <c r="AA59">
        <f>W59 - Q59</f>
        <v>46.17</v>
      </c>
      <c r="AB59">
        <f>IF(ISBLANK(M59), X59, SQRT(X59 ^ 2 / V59 + R59 ^ 2 / P59))</f>
        <v>8.49</v>
      </c>
      <c r="AG59" t="b">
        <v>0</v>
      </c>
      <c r="AP59" s="2"/>
      <c r="AQ59" s="2"/>
      <c r="AW59" s="2"/>
    </row>
    <row r="60" spans="1:49" ht="15">
      <c r="A60" t="s">
        <v>353</v>
      </c>
      <c r="B60" t="s">
        <v>359</v>
      </c>
      <c r="C60">
        <v>22</v>
      </c>
      <c r="D60" t="s">
        <v>22</v>
      </c>
      <c r="E60" t="s">
        <v>355</v>
      </c>
      <c r="F60" t="s">
        <v>356</v>
      </c>
      <c r="G60">
        <v>1</v>
      </c>
      <c r="I60" t="s">
        <v>53</v>
      </c>
      <c r="J60" t="s">
        <v>53</v>
      </c>
      <c r="L60">
        <v>0</v>
      </c>
      <c r="S60">
        <v>427</v>
      </c>
      <c r="T60">
        <v>8.2799999999999994</v>
      </c>
      <c r="U60" s="3">
        <v>4.95</v>
      </c>
      <c r="V60">
        <v>714</v>
      </c>
      <c r="W60">
        <v>8.9600000000000009</v>
      </c>
      <c r="X60">
        <v>5.35</v>
      </c>
      <c r="Y60">
        <f>T60-N60</f>
        <v>8.2799999999999994</v>
      </c>
      <c r="Z60">
        <f>IF(ISBLANK(M60), U60, SQRT(U60 ^ 2 / S60 + O60 ^ 2 / M60))</f>
        <v>4.95</v>
      </c>
      <c r="AA60">
        <f>W60 - Q60</f>
        <v>8.9600000000000009</v>
      </c>
      <c r="AB60">
        <f>IF(ISBLANK(M60), X60, SQRT(X60 ^ 2 / V60 + R60 ^ 2 / P60))</f>
        <v>5.35</v>
      </c>
      <c r="AG60" t="b">
        <v>0</v>
      </c>
      <c r="AP60" s="2"/>
      <c r="AQ60" s="2"/>
      <c r="AW60" s="2"/>
    </row>
  </sheetData>
  <hyperlinks>
    <hyperlink ref="B58" r:id="rId1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xr:uid="{BEA78679-8B44-44EF-9E1D-D97792F27D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6F6E5-43E1-4AAB-A417-F43FCBE1A888}">
  <dimension ref="A1:AV15"/>
  <sheetViews>
    <sheetView workbookViewId="0">
      <selection activeCell="D18" sqref="D18"/>
    </sheetView>
  </sheetViews>
  <sheetFormatPr defaultRowHeight="14.45"/>
  <cols>
    <col min="1" max="1" width="18.140625" bestFit="1" customWidth="1"/>
    <col min="3" max="3" width="35.42578125" bestFit="1" customWidth="1"/>
    <col min="4" max="4" width="28.140625" customWidth="1"/>
  </cols>
  <sheetData>
    <row r="1" spans="1:4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48">
      <c r="A2" s="8" t="s">
        <v>360</v>
      </c>
      <c r="B2" t="s">
        <v>22</v>
      </c>
      <c r="C2" t="s">
        <v>361</v>
      </c>
      <c r="D2" t="s">
        <v>361</v>
      </c>
    </row>
    <row r="3" spans="1:48">
      <c r="A3" s="8" t="s">
        <v>360</v>
      </c>
      <c r="B3" t="s">
        <v>22</v>
      </c>
      <c r="C3" t="s">
        <v>362</v>
      </c>
      <c r="D3" t="s">
        <v>362</v>
      </c>
    </row>
    <row r="4" spans="1:48">
      <c r="A4" t="s">
        <v>363</v>
      </c>
      <c r="B4" t="s">
        <v>22</v>
      </c>
      <c r="C4" t="s">
        <v>317</v>
      </c>
      <c r="D4" t="s">
        <v>317</v>
      </c>
      <c r="E4" t="s">
        <v>24</v>
      </c>
      <c r="F4" t="s">
        <v>25</v>
      </c>
      <c r="M4" t="s">
        <v>364</v>
      </c>
      <c r="N4" t="s">
        <v>365</v>
      </c>
      <c r="O4">
        <v>206</v>
      </c>
      <c r="P4">
        <v>101</v>
      </c>
      <c r="Q4" t="s">
        <v>366</v>
      </c>
      <c r="R4">
        <v>105</v>
      </c>
      <c r="S4" t="s">
        <v>367</v>
      </c>
      <c r="T4" t="s">
        <v>368</v>
      </c>
      <c r="U4" t="s">
        <v>369</v>
      </c>
    </row>
    <row r="5" spans="1:48">
      <c r="A5" t="s">
        <v>69</v>
      </c>
      <c r="B5" t="s">
        <v>22</v>
      </c>
      <c r="C5" t="s">
        <v>370</v>
      </c>
      <c r="D5" t="s">
        <v>317</v>
      </c>
      <c r="E5" t="s">
        <v>24</v>
      </c>
      <c r="F5" t="s">
        <v>25</v>
      </c>
      <c r="I5">
        <v>1.2</v>
      </c>
      <c r="J5">
        <v>0.27400000000000002</v>
      </c>
      <c r="K5">
        <v>6.0000000000000001E-3</v>
      </c>
      <c r="N5" t="s">
        <v>70</v>
      </c>
      <c r="O5">
        <v>470</v>
      </c>
      <c r="P5">
        <v>239</v>
      </c>
      <c r="Q5">
        <v>154</v>
      </c>
      <c r="R5">
        <v>231</v>
      </c>
      <c r="S5">
        <v>94</v>
      </c>
      <c r="T5" t="s">
        <v>41</v>
      </c>
      <c r="U5" t="s">
        <v>44</v>
      </c>
    </row>
    <row r="6" spans="1:48">
      <c r="A6" t="s">
        <v>69</v>
      </c>
      <c r="B6" t="s">
        <v>22</v>
      </c>
      <c r="C6" t="s">
        <v>371</v>
      </c>
      <c r="D6" t="s">
        <v>317</v>
      </c>
      <c r="E6" t="s">
        <v>24</v>
      </c>
      <c r="F6" t="s">
        <v>25</v>
      </c>
      <c r="I6">
        <v>6.4</v>
      </c>
      <c r="J6">
        <v>1.2E-2</v>
      </c>
      <c r="K6">
        <v>0.03</v>
      </c>
      <c r="N6" t="s">
        <v>70</v>
      </c>
      <c r="O6">
        <v>470</v>
      </c>
      <c r="P6">
        <v>239</v>
      </c>
      <c r="Q6">
        <v>154</v>
      </c>
      <c r="R6">
        <v>231</v>
      </c>
      <c r="S6">
        <v>94</v>
      </c>
      <c r="T6" t="s">
        <v>123</v>
      </c>
      <c r="U6" t="s">
        <v>44</v>
      </c>
    </row>
    <row r="7" spans="1:48">
      <c r="A7" s="8" t="s">
        <v>372</v>
      </c>
      <c r="B7" t="s">
        <v>22</v>
      </c>
      <c r="C7" t="s">
        <v>373</v>
      </c>
      <c r="D7" t="s">
        <v>373</v>
      </c>
      <c r="AD7" s="2"/>
      <c r="AE7" s="2"/>
      <c r="AK7" s="2"/>
    </row>
    <row r="8" spans="1:48" s="18" customFormat="1" ht="15">
      <c r="AD8" s="19"/>
      <c r="AE8" s="19"/>
      <c r="AK8" s="19"/>
    </row>
    <row r="9" spans="1:48">
      <c r="A9" t="s">
        <v>0</v>
      </c>
      <c r="B9" t="s">
        <v>374</v>
      </c>
      <c r="C9" t="s">
        <v>375</v>
      </c>
      <c r="D9" t="s">
        <v>1</v>
      </c>
      <c r="E9" t="s">
        <v>376</v>
      </c>
      <c r="F9" t="s">
        <v>377</v>
      </c>
      <c r="G9" t="s">
        <v>378</v>
      </c>
      <c r="H9" t="s">
        <v>2</v>
      </c>
      <c r="I9" t="s">
        <v>3</v>
      </c>
      <c r="J9" t="s">
        <v>379</v>
      </c>
      <c r="K9" t="s">
        <v>380</v>
      </c>
      <c r="L9" t="s">
        <v>381</v>
      </c>
      <c r="M9" t="s">
        <v>382</v>
      </c>
      <c r="N9" t="s">
        <v>383</v>
      </c>
      <c r="O9" t="s">
        <v>384</v>
      </c>
      <c r="P9" t="s">
        <v>385</v>
      </c>
      <c r="Q9" t="s">
        <v>386</v>
      </c>
      <c r="R9" t="s">
        <v>387</v>
      </c>
      <c r="S9" t="s">
        <v>388</v>
      </c>
      <c r="T9" t="s">
        <v>389</v>
      </c>
      <c r="U9" t="s">
        <v>390</v>
      </c>
      <c r="V9" t="s">
        <v>391</v>
      </c>
      <c r="W9" t="s">
        <v>392</v>
      </c>
      <c r="X9" t="s">
        <v>393</v>
      </c>
      <c r="Y9" t="s">
        <v>394</v>
      </c>
      <c r="Z9" t="s">
        <v>395</v>
      </c>
      <c r="AA9" t="s">
        <v>396</v>
      </c>
      <c r="AB9" t="s">
        <v>397</v>
      </c>
      <c r="AC9" t="s">
        <v>398</v>
      </c>
      <c r="AD9" t="s">
        <v>399</v>
      </c>
      <c r="AE9" t="s">
        <v>400</v>
      </c>
      <c r="AF9" t="s">
        <v>401</v>
      </c>
      <c r="AG9" t="s">
        <v>402</v>
      </c>
    </row>
    <row r="10" spans="1:48" ht="15">
      <c r="A10" t="s">
        <v>178</v>
      </c>
      <c r="B10" s="5" t="s">
        <v>403</v>
      </c>
      <c r="C10">
        <v>78</v>
      </c>
      <c r="D10" t="s">
        <v>22</v>
      </c>
      <c r="E10" t="s">
        <v>404</v>
      </c>
      <c r="F10" t="s">
        <v>405</v>
      </c>
      <c r="H10" t="s">
        <v>179</v>
      </c>
      <c r="I10" t="s">
        <v>180</v>
      </c>
      <c r="K10">
        <v>3.5</v>
      </c>
      <c r="L10">
        <v>80</v>
      </c>
      <c r="M10">
        <v>68.75</v>
      </c>
      <c r="N10">
        <v>11</v>
      </c>
      <c r="O10">
        <v>85</v>
      </c>
      <c r="P10">
        <v>67.709999999999994</v>
      </c>
      <c r="Q10">
        <v>10.4</v>
      </c>
      <c r="R10">
        <v>60</v>
      </c>
      <c r="S10">
        <v>74.430000000000007</v>
      </c>
      <c r="T10" s="3">
        <v>10.1</v>
      </c>
      <c r="U10" s="3">
        <v>80</v>
      </c>
      <c r="V10" s="3">
        <v>75.260000000000005</v>
      </c>
      <c r="W10" s="3">
        <v>9.65</v>
      </c>
      <c r="X10">
        <f>S10-M10</f>
        <v>5.6800000000000068</v>
      </c>
      <c r="Y10">
        <f>IF(ISBLANK(L10), T10, SQRT(T10 ^ 2 / R10 + N10 ^ 2 / L10))</f>
        <v>1.7923913263198599</v>
      </c>
      <c r="Z10">
        <f>V10 - P10</f>
        <v>7.5500000000000114</v>
      </c>
      <c r="AA10">
        <f>IF(ISBLANK(L10), W10, SQRT(W10 ^ 2 / U10 + Q10 ^ 2 / O10))</f>
        <v>1.5609297992655833</v>
      </c>
      <c r="AB10" s="3"/>
      <c r="AC10" s="3"/>
      <c r="AD10" s="3"/>
      <c r="AE10" s="3"/>
      <c r="AF10" s="3" t="b">
        <v>1</v>
      </c>
      <c r="AO10" s="2"/>
      <c r="AP10" s="2"/>
      <c r="AV10" s="2"/>
    </row>
    <row r="11" spans="1:48" ht="15">
      <c r="A11" t="s">
        <v>181</v>
      </c>
      <c r="B11" s="13" t="s">
        <v>406</v>
      </c>
      <c r="C11">
        <v>79</v>
      </c>
      <c r="D11" t="s">
        <v>22</v>
      </c>
      <c r="E11" t="s">
        <v>404</v>
      </c>
      <c r="F11" t="s">
        <v>405</v>
      </c>
      <c r="H11" t="s">
        <v>182</v>
      </c>
      <c r="I11" t="s">
        <v>180</v>
      </c>
      <c r="J11" t="s">
        <v>407</v>
      </c>
      <c r="K11">
        <v>0</v>
      </c>
      <c r="R11">
        <v>32</v>
      </c>
      <c r="S11">
        <v>8.91</v>
      </c>
      <c r="T11" s="3">
        <v>0.86</v>
      </c>
      <c r="U11">
        <v>29</v>
      </c>
      <c r="V11" s="3">
        <v>7.79</v>
      </c>
      <c r="W11" s="3">
        <v>1.45</v>
      </c>
      <c r="X11">
        <f>S11-M11</f>
        <v>8.91</v>
      </c>
      <c r="Y11">
        <f>IF(ISBLANK(L11), T11, SQRT(T11 ^ 2 / R11 + N11 ^ 2 / L11))</f>
        <v>0.86</v>
      </c>
      <c r="Z11">
        <f>V11 - P11</f>
        <v>7.79</v>
      </c>
      <c r="AA11">
        <f>IF(ISBLANK(L11), W11, SQRT(W11 ^ 2 / U11 + Q11 ^ 2 / O11))</f>
        <v>1.45</v>
      </c>
      <c r="AF11" s="3" t="b">
        <v>0</v>
      </c>
      <c r="AO11" s="2"/>
      <c r="AP11" s="2"/>
      <c r="AV11" s="2"/>
    </row>
    <row r="12" spans="1:48" ht="15">
      <c r="A12" t="s">
        <v>181</v>
      </c>
      <c r="B12" t="s">
        <v>406</v>
      </c>
      <c r="C12">
        <v>80</v>
      </c>
      <c r="D12" t="s">
        <v>22</v>
      </c>
      <c r="E12" t="s">
        <v>404</v>
      </c>
      <c r="F12" t="s">
        <v>405</v>
      </c>
      <c r="H12" t="s">
        <v>184</v>
      </c>
      <c r="I12" t="s">
        <v>180</v>
      </c>
      <c r="J12" t="s">
        <v>408</v>
      </c>
      <c r="K12">
        <v>0</v>
      </c>
      <c r="R12">
        <v>32</v>
      </c>
      <c r="S12">
        <v>8.94</v>
      </c>
      <c r="T12" s="3">
        <v>0.95</v>
      </c>
      <c r="U12">
        <v>29</v>
      </c>
      <c r="V12" s="3">
        <v>8.3800000000000008</v>
      </c>
      <c r="W12" s="3">
        <v>1.43</v>
      </c>
      <c r="X12">
        <f>S12-M12</f>
        <v>8.94</v>
      </c>
      <c r="Y12">
        <f>IF(ISBLANK(L12), T12, SQRT(T12 ^ 2 / R12 + N12 ^ 2 / L12))</f>
        <v>0.95</v>
      </c>
      <c r="Z12">
        <f>V12 - P12</f>
        <v>8.3800000000000008</v>
      </c>
      <c r="AA12">
        <f>IF(ISBLANK(L12), W12, SQRT(W12 ^ 2 / U12 + Q12 ^ 2 / O12))</f>
        <v>1.43</v>
      </c>
      <c r="AF12" s="3" t="b">
        <v>0</v>
      </c>
      <c r="AO12" s="2"/>
      <c r="AP12" s="2"/>
      <c r="AV12" s="2"/>
    </row>
    <row r="13" spans="1:48" ht="15">
      <c r="A13" t="s">
        <v>164</v>
      </c>
      <c r="B13" s="5" t="s">
        <v>409</v>
      </c>
      <c r="C13">
        <v>81</v>
      </c>
      <c r="D13" t="s">
        <v>22</v>
      </c>
      <c r="E13" t="s">
        <v>404</v>
      </c>
      <c r="F13" t="s">
        <v>356</v>
      </c>
      <c r="H13" t="s">
        <v>180</v>
      </c>
      <c r="I13" t="s">
        <v>180</v>
      </c>
      <c r="K13">
        <v>9</v>
      </c>
      <c r="L13" s="4"/>
      <c r="O13" s="4"/>
      <c r="R13">
        <v>233</v>
      </c>
      <c r="S13">
        <v>41.79</v>
      </c>
      <c r="T13" s="3">
        <v>0.30528675044947495</v>
      </c>
      <c r="U13" s="4">
        <v>250</v>
      </c>
      <c r="V13" s="3">
        <v>41.83</v>
      </c>
      <c r="W13" s="3">
        <v>0.31622776601683794</v>
      </c>
      <c r="X13">
        <f>S13-M13</f>
        <v>41.79</v>
      </c>
      <c r="Y13">
        <f>IF(ISBLANK(L13), T13, SQRT(T13 ^ 2 / R13 + N13 ^ 2 / L13))</f>
        <v>0.30528675044947495</v>
      </c>
      <c r="Z13">
        <f>V13 - P13</f>
        <v>41.83</v>
      </c>
      <c r="AA13">
        <f>IF(ISBLANK(L13), W13, SQRT(W13 ^ 2 / U13 + Q13 ^ 2 / O13))</f>
        <v>0.31622776601683794</v>
      </c>
      <c r="AF13" s="3" t="b">
        <v>1</v>
      </c>
      <c r="AO13" s="2"/>
      <c r="AP13" s="2"/>
      <c r="AV13" s="2"/>
    </row>
    <row r="14" spans="1:48" ht="15">
      <c r="A14" t="s">
        <v>164</v>
      </c>
      <c r="B14" t="s">
        <v>409</v>
      </c>
      <c r="C14">
        <v>82</v>
      </c>
      <c r="D14" t="s">
        <v>22</v>
      </c>
      <c r="E14" t="s">
        <v>404</v>
      </c>
      <c r="F14" t="s">
        <v>356</v>
      </c>
      <c r="H14" t="s">
        <v>180</v>
      </c>
      <c r="I14" t="s">
        <v>180</v>
      </c>
      <c r="K14">
        <v>15</v>
      </c>
      <c r="L14" s="4"/>
      <c r="O14" s="4"/>
      <c r="R14">
        <v>231</v>
      </c>
      <c r="S14">
        <v>41.83</v>
      </c>
      <c r="T14" s="3">
        <v>0.30397368307141326</v>
      </c>
      <c r="U14" s="4">
        <v>247</v>
      </c>
      <c r="V14" s="3">
        <v>41.8</v>
      </c>
      <c r="W14" s="3">
        <v>0.31432467291003424</v>
      </c>
      <c r="X14">
        <f>S14-M14</f>
        <v>41.83</v>
      </c>
      <c r="Y14">
        <f>IF(ISBLANK(L14), T14, SQRT(T14 ^ 2 / R14 + N14 ^ 2 / L14))</f>
        <v>0.30397368307141326</v>
      </c>
      <c r="Z14">
        <f>V14 - P14</f>
        <v>41.8</v>
      </c>
      <c r="AA14">
        <f>IF(ISBLANK(L14), W14, SQRT(W14 ^ 2 / U14 + Q14 ^ 2 / O14))</f>
        <v>0.31432467291003424</v>
      </c>
      <c r="AF14" s="3" t="b">
        <v>1</v>
      </c>
      <c r="AO14" s="2"/>
      <c r="AP14" s="2"/>
      <c r="AV14" s="2"/>
    </row>
    <row r="15" spans="1:48" ht="15">
      <c r="A15" t="s">
        <v>164</v>
      </c>
      <c r="B15" t="s">
        <v>409</v>
      </c>
      <c r="C15">
        <v>83</v>
      </c>
      <c r="D15" t="s">
        <v>22</v>
      </c>
      <c r="E15" t="s">
        <v>404</v>
      </c>
      <c r="F15" t="s">
        <v>356</v>
      </c>
      <c r="H15" t="s">
        <v>180</v>
      </c>
      <c r="I15" t="s">
        <v>180</v>
      </c>
      <c r="K15">
        <v>21</v>
      </c>
      <c r="L15" s="4"/>
      <c r="O15" s="4"/>
      <c r="R15">
        <v>216</v>
      </c>
      <c r="S15">
        <v>42.07</v>
      </c>
      <c r="T15" s="3">
        <v>0.29393876913398137</v>
      </c>
      <c r="U15" s="4">
        <v>240</v>
      </c>
      <c r="V15" s="3">
        <v>42.22</v>
      </c>
      <c r="W15" s="3">
        <v>0.30983866769659335</v>
      </c>
      <c r="X15">
        <f>S15-M15</f>
        <v>42.07</v>
      </c>
      <c r="Y15">
        <f>IF(ISBLANK(L15), T15, SQRT(T15 ^ 2 / R15 + N15 ^ 2 / L15))</f>
        <v>0.29393876913398137</v>
      </c>
      <c r="Z15">
        <f>V15 - P15</f>
        <v>42.22</v>
      </c>
      <c r="AA15">
        <f>IF(ISBLANK(L15), W15, SQRT(W15 ^ 2 / U15 + Q15 ^ 2 / O15))</f>
        <v>0.30983866769659335</v>
      </c>
      <c r="AF15" s="3" t="b">
        <v>1</v>
      </c>
      <c r="AO15" s="2"/>
      <c r="AP15" s="2"/>
      <c r="AV15" s="2"/>
    </row>
  </sheetData>
  <sortState xmlns:xlrd2="http://schemas.microsoft.com/office/spreadsheetml/2017/richdata2" ref="A2:U7">
    <sortCondition ref="D2:D7"/>
    <sortCondition ref="A2:A7"/>
  </sortState>
  <hyperlinks>
    <hyperlink ref="B11" r:id="rId1" xr:uid="{B9371528-507B-4B5B-AD88-6251617251EC}"/>
    <hyperlink ref="B10" r:id="rId2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chouche%202022%20The%20impact%20of%20a%20mobile%20application%20on%20parental%20attitudes%2C%20their%20knowledge%20of%20child%20development%2Epdf&amp;viewid=4fbd683f%2Dbc81%2D4ccf%2Da362%2D5e25f0a3d027&amp;q=Achouche&amp;parent=%2Fteams%2FO365%2DOnlineParentingSR%2FShared%20Documents%2FGeneral%2FONLINE%20PARENTING%20SR%2FINCLUDED%20PAPERS&amp;parentview=7" xr:uid="{A9212CDB-7205-4C58-BAC1-E6E5F61BA32C}"/>
    <hyperlink ref="B13" r:id="rId3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viewid=4fbd683f%2Dbc81%2D4ccf%2Da362%2D5e25f0a3d027&amp;q=Sawyer&amp;parent=%2Fteams%2FO365%2DOnlineParentingSR%2FShared%20Documents%2FGeneral%2FONLINE%20PARENTING%20SR%2FINCLUDED%20PAPERS&amp;parentview=7" xr:uid="{C8ACBA42-CD29-43F4-9700-BF59179A55C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8996-2358-4C74-A9E4-9BBA3567DA7E}">
  <dimension ref="A1:U2"/>
  <sheetViews>
    <sheetView workbookViewId="0">
      <selection activeCell="A2" sqref="A2"/>
    </sheetView>
  </sheetViews>
  <sheetFormatPr defaultRowHeight="14.45"/>
  <cols>
    <col min="1" max="1" width="21.140625" customWidth="1"/>
    <col min="4" max="4" width="20.85546875" customWidth="1"/>
    <col min="5" max="5" width="24.85546875" customWidth="1"/>
    <col min="12" max="12" width="30.285156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410</v>
      </c>
      <c r="B2" t="s">
        <v>22</v>
      </c>
      <c r="C2" t="s">
        <v>53</v>
      </c>
      <c r="D2" t="s">
        <v>53</v>
      </c>
      <c r="E2" t="s">
        <v>85</v>
      </c>
      <c r="F2" t="s">
        <v>25</v>
      </c>
      <c r="J2">
        <v>6.0999999999999999E-2</v>
      </c>
      <c r="L2" t="s">
        <v>411</v>
      </c>
      <c r="N2" t="s">
        <v>412</v>
      </c>
      <c r="O2">
        <v>289</v>
      </c>
      <c r="P2">
        <v>150</v>
      </c>
      <c r="Q2">
        <v>54</v>
      </c>
      <c r="R2">
        <v>139</v>
      </c>
      <c r="S2">
        <v>57</v>
      </c>
      <c r="T2" t="s">
        <v>41</v>
      </c>
      <c r="U2" t="s">
        <v>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079C-B941-448C-AB64-0BCC262CBEE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3E71-0C47-4268-9EF3-FE50041D9704}">
  <dimension ref="A1:A3"/>
  <sheetViews>
    <sheetView workbookViewId="0">
      <selection activeCell="F40" sqref="F40"/>
    </sheetView>
  </sheetViews>
  <sheetFormatPr defaultRowHeight="14.45"/>
  <cols>
    <col min="1" max="1" width="15.7109375" bestFit="1" customWidth="1"/>
  </cols>
  <sheetData>
    <row r="1" spans="1:1">
      <c r="A1" s="1" t="s">
        <v>414</v>
      </c>
    </row>
    <row r="2" spans="1:1">
      <c r="A2" t="s">
        <v>225</v>
      </c>
    </row>
    <row r="3" spans="1:1">
      <c r="A3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08AA-504B-40B6-A564-C20BC08724FD}">
  <dimension ref="A1:AW134"/>
  <sheetViews>
    <sheetView tabSelected="1" zoomScale="120" zoomScaleNormal="120" workbookViewId="0">
      <pane xSplit="1" topLeftCell="D1" activePane="topRight" state="frozen"/>
      <selection pane="topRight" activeCell="I130" sqref="I130"/>
    </sheetView>
  </sheetViews>
  <sheetFormatPr defaultRowHeight="15" customHeight="1"/>
  <cols>
    <col min="1" max="1" width="25.42578125" customWidth="1"/>
    <col min="2" max="2" width="49.140625" customWidth="1"/>
    <col min="3" max="3" width="10.140625" bestFit="1" customWidth="1"/>
    <col min="4" max="4" width="16.42578125" bestFit="1" customWidth="1"/>
    <col min="5" max="5" width="18.5703125" bestFit="1" customWidth="1"/>
    <col min="6" max="6" width="22.42578125" bestFit="1" customWidth="1"/>
    <col min="7" max="7" width="12.5703125" bestFit="1" customWidth="1"/>
    <col min="8" max="8" width="18.5703125" bestFit="1" customWidth="1"/>
    <col min="9" max="9" width="39.42578125" bestFit="1" customWidth="1"/>
    <col min="10" max="10" width="22.140625" bestFit="1" customWidth="1"/>
    <col min="11" max="11" width="21.7109375" bestFit="1" customWidth="1"/>
    <col min="12" max="12" width="25" bestFit="1" customWidth="1"/>
    <col min="13" max="14" width="11.28515625" customWidth="1"/>
    <col min="19" max="20" width="11.28515625" customWidth="1"/>
    <col min="21" max="21" width="11.28515625" style="3" customWidth="1"/>
    <col min="22" max="30" width="11.28515625" customWidth="1"/>
    <col min="31" max="31" width="14" bestFit="1" customWidth="1"/>
    <col min="32" max="32" width="14" customWidth="1"/>
    <col min="33" max="33" width="12.85546875" customWidth="1"/>
    <col min="34" max="34" width="34.85546875" customWidth="1"/>
    <col min="38" max="38" width="24.7109375" customWidth="1"/>
    <col min="40" max="40" width="29.140625" style="2" customWidth="1"/>
    <col min="41" max="41" width="87.7109375" style="2" customWidth="1"/>
    <col min="42" max="42" width="10.42578125" customWidth="1"/>
    <col min="43" max="43" width="17.140625" customWidth="1"/>
    <col min="44" max="44" width="15.42578125" customWidth="1"/>
    <col min="45" max="45" width="35.42578125" customWidth="1"/>
    <col min="46" max="46" width="16.28515625" customWidth="1"/>
    <col min="47" max="47" width="57.140625" style="2" customWidth="1"/>
  </cols>
  <sheetData>
    <row r="1" spans="1:49" s="1" customFormat="1">
      <c r="A1" s="1" t="s">
        <v>0</v>
      </c>
      <c r="B1" s="1" t="s">
        <v>374</v>
      </c>
      <c r="C1" s="1" t="s">
        <v>375</v>
      </c>
      <c r="D1" s="1" t="s">
        <v>1</v>
      </c>
      <c r="E1" s="1" t="s">
        <v>376</v>
      </c>
      <c r="F1" s="1" t="s">
        <v>377</v>
      </c>
      <c r="G1" s="1" t="s">
        <v>415</v>
      </c>
      <c r="H1" s="1" t="s">
        <v>416</v>
      </c>
      <c r="I1" s="1" t="s">
        <v>2</v>
      </c>
      <c r="J1" s="1" t="s">
        <v>3</v>
      </c>
      <c r="K1" s="1" t="s">
        <v>379</v>
      </c>
      <c r="L1" s="1" t="s">
        <v>380</v>
      </c>
      <c r="M1" s="1" t="s">
        <v>381</v>
      </c>
      <c r="N1" s="1" t="s">
        <v>382</v>
      </c>
      <c r="O1" s="1" t="s">
        <v>383</v>
      </c>
      <c r="P1" s="1" t="s">
        <v>384</v>
      </c>
      <c r="Q1" s="1" t="s">
        <v>385</v>
      </c>
      <c r="R1" s="1" t="s">
        <v>386</v>
      </c>
      <c r="S1" s="1" t="s">
        <v>387</v>
      </c>
      <c r="T1" s="1" t="s">
        <v>388</v>
      </c>
      <c r="U1" s="11" t="s">
        <v>389</v>
      </c>
      <c r="V1" s="1" t="s">
        <v>390</v>
      </c>
      <c r="W1" s="1" t="s">
        <v>391</v>
      </c>
      <c r="X1" s="1" t="s">
        <v>392</v>
      </c>
      <c r="Y1" s="1" t="s">
        <v>393</v>
      </c>
      <c r="Z1" s="1" t="s">
        <v>394</v>
      </c>
      <c r="AA1" s="1" t="s">
        <v>395</v>
      </c>
      <c r="AB1" s="1" t="s">
        <v>396</v>
      </c>
      <c r="AC1" s="1" t="s">
        <v>397</v>
      </c>
      <c r="AD1" s="1" t="s">
        <v>398</v>
      </c>
      <c r="AE1" s="1" t="s">
        <v>399</v>
      </c>
      <c r="AF1" s="1" t="s">
        <v>400</v>
      </c>
      <c r="AG1" s="1" t="s">
        <v>401</v>
      </c>
      <c r="AH1" s="1" t="s">
        <v>402</v>
      </c>
      <c r="AN1" s="9"/>
      <c r="AO1" s="9"/>
      <c r="AU1" s="9"/>
    </row>
    <row r="2" spans="1:49">
      <c r="A2" t="s">
        <v>353</v>
      </c>
      <c r="B2" s="5" t="s">
        <v>354</v>
      </c>
      <c r="C2">
        <v>1</v>
      </c>
      <c r="D2" t="s">
        <v>22</v>
      </c>
      <c r="E2" t="s">
        <v>355</v>
      </c>
      <c r="F2" t="s">
        <v>356</v>
      </c>
      <c r="G2">
        <v>1</v>
      </c>
      <c r="H2" t="s">
        <v>417</v>
      </c>
      <c r="I2" t="s">
        <v>357</v>
      </c>
      <c r="J2" t="s">
        <v>23</v>
      </c>
      <c r="K2" t="s">
        <v>357</v>
      </c>
      <c r="L2">
        <v>0</v>
      </c>
      <c r="S2">
        <v>427</v>
      </c>
      <c r="T2">
        <v>44.62</v>
      </c>
      <c r="U2" s="3">
        <v>10.24</v>
      </c>
      <c r="V2">
        <v>714</v>
      </c>
      <c r="W2">
        <v>46.18</v>
      </c>
      <c r="X2">
        <v>11.23</v>
      </c>
      <c r="Y2">
        <f>T2-N2</f>
        <v>44.62</v>
      </c>
      <c r="Z2">
        <f>IF(ISBLANK(M2), U2, SQRT(U2 ^ 2 / S2 + O2 ^ 2 / M2))</f>
        <v>10.24</v>
      </c>
      <c r="AA2">
        <f>W2 - Q2</f>
        <v>46.18</v>
      </c>
      <c r="AB2">
        <f>IF(ISBLANK(M2), X2, SQRT(X2 ^ 2 / V2 + R2 ^ 2 / P2))</f>
        <v>11.23</v>
      </c>
      <c r="AG2" t="b">
        <v>0</v>
      </c>
      <c r="AN2"/>
      <c r="AO2"/>
      <c r="AP2" s="2"/>
      <c r="AQ2" s="2"/>
      <c r="AU2"/>
      <c r="AW2" s="2"/>
    </row>
    <row r="3" spans="1:49">
      <c r="A3" t="s">
        <v>353</v>
      </c>
      <c r="B3" t="s">
        <v>354</v>
      </c>
      <c r="C3">
        <v>2</v>
      </c>
      <c r="D3" t="s">
        <v>22</v>
      </c>
      <c r="E3" t="s">
        <v>355</v>
      </c>
      <c r="F3" t="s">
        <v>356</v>
      </c>
      <c r="G3">
        <v>1</v>
      </c>
      <c r="H3" t="s">
        <v>417</v>
      </c>
      <c r="I3" t="s">
        <v>358</v>
      </c>
      <c r="J3" t="s">
        <v>23</v>
      </c>
      <c r="K3" t="s">
        <v>358</v>
      </c>
      <c r="L3">
        <v>0</v>
      </c>
      <c r="S3">
        <v>427</v>
      </c>
      <c r="T3">
        <v>44.76</v>
      </c>
      <c r="U3" s="3">
        <v>8.2100000000000009</v>
      </c>
      <c r="V3">
        <v>714</v>
      </c>
      <c r="W3">
        <v>46.17</v>
      </c>
      <c r="X3">
        <v>8.49</v>
      </c>
      <c r="Y3">
        <f>T3-N3</f>
        <v>44.76</v>
      </c>
      <c r="Z3">
        <f>IF(ISBLANK(M3), U3, SQRT(U3 ^ 2 / S3 + O3 ^ 2 / M3))</f>
        <v>8.2100000000000009</v>
      </c>
      <c r="AA3">
        <f>W3 - Q3</f>
        <v>46.17</v>
      </c>
      <c r="AB3">
        <f>IF(ISBLANK(M3), X3, SQRT(X3 ^ 2 / V3 + R3 ^ 2 / P3))</f>
        <v>8.49</v>
      </c>
      <c r="AG3" t="b">
        <v>0</v>
      </c>
      <c r="AN3"/>
      <c r="AO3"/>
      <c r="AP3" s="2"/>
      <c r="AQ3" s="2"/>
      <c r="AU3"/>
      <c r="AW3" s="2"/>
    </row>
    <row r="4" spans="1:49">
      <c r="A4" t="s">
        <v>194</v>
      </c>
      <c r="B4" s="5" t="s">
        <v>359</v>
      </c>
      <c r="C4">
        <v>3</v>
      </c>
      <c r="D4" t="s">
        <v>22</v>
      </c>
      <c r="E4" t="s">
        <v>404</v>
      </c>
      <c r="F4" t="s">
        <v>405</v>
      </c>
      <c r="G4">
        <v>1</v>
      </c>
      <c r="H4" t="s">
        <v>418</v>
      </c>
      <c r="I4" t="s">
        <v>195</v>
      </c>
      <c r="J4" t="s">
        <v>23</v>
      </c>
      <c r="K4" t="s">
        <v>419</v>
      </c>
      <c r="L4">
        <v>1.5</v>
      </c>
      <c r="M4">
        <v>43</v>
      </c>
      <c r="N4">
        <v>113.39</v>
      </c>
      <c r="O4">
        <v>20.99</v>
      </c>
      <c r="P4">
        <v>37</v>
      </c>
      <c r="Q4">
        <v>103.59</v>
      </c>
      <c r="R4">
        <v>22.05</v>
      </c>
      <c r="S4">
        <v>42</v>
      </c>
      <c r="T4">
        <v>106.68</v>
      </c>
      <c r="U4" s="3">
        <v>22.09</v>
      </c>
      <c r="V4">
        <v>35</v>
      </c>
      <c r="W4">
        <v>108.2</v>
      </c>
      <c r="X4">
        <v>22.76</v>
      </c>
      <c r="Y4">
        <f>T4-N4</f>
        <v>-6.7099999999999937</v>
      </c>
      <c r="Z4">
        <f>IF(ISBLANK(M4), U4, SQRT(U4 ^ 2 / S4 + O4 ^ 2 / M4))</f>
        <v>4.6759316646468854</v>
      </c>
      <c r="AA4">
        <f>W4 - Q4</f>
        <v>4.6099999999999994</v>
      </c>
      <c r="AB4">
        <f>IF(ISBLANK(M4), X4, SQRT(X4 ^ 2 / V4 + R4 ^ 2 / P4))</f>
        <v>5.2859352025210224</v>
      </c>
      <c r="AG4" t="b">
        <v>1</v>
      </c>
      <c r="AN4"/>
      <c r="AO4"/>
      <c r="AP4" s="2"/>
      <c r="AQ4" s="2"/>
      <c r="AU4"/>
      <c r="AW4" s="2"/>
    </row>
    <row r="5" spans="1:49">
      <c r="A5" t="s">
        <v>194</v>
      </c>
      <c r="B5" t="s">
        <v>359</v>
      </c>
      <c r="C5">
        <v>4</v>
      </c>
      <c r="D5" t="s">
        <v>22</v>
      </c>
      <c r="E5" t="s">
        <v>404</v>
      </c>
      <c r="F5" t="s">
        <v>405</v>
      </c>
      <c r="G5">
        <v>1</v>
      </c>
      <c r="H5" t="s">
        <v>418</v>
      </c>
      <c r="I5" t="s">
        <v>195</v>
      </c>
      <c r="J5" t="s">
        <v>23</v>
      </c>
      <c r="K5" t="s">
        <v>420</v>
      </c>
      <c r="L5">
        <v>1.5</v>
      </c>
      <c r="M5">
        <v>35</v>
      </c>
      <c r="N5">
        <v>99.18</v>
      </c>
      <c r="O5">
        <v>22.19</v>
      </c>
      <c r="P5">
        <v>35</v>
      </c>
      <c r="Q5">
        <v>99.23</v>
      </c>
      <c r="R5">
        <v>18.920000000000002</v>
      </c>
      <c r="S5">
        <v>34</v>
      </c>
      <c r="T5">
        <v>97.3</v>
      </c>
      <c r="U5" s="3">
        <v>25.5</v>
      </c>
      <c r="V5">
        <v>35</v>
      </c>
      <c r="W5">
        <v>101.29</v>
      </c>
      <c r="X5">
        <v>19.010000000000002</v>
      </c>
      <c r="Y5">
        <f>T5-N5</f>
        <v>-1.8800000000000097</v>
      </c>
      <c r="Z5">
        <f>IF(ISBLANK(M5), U5, SQRT(U5 ^ 2 / S5 + O5 ^ 2 / M5))</f>
        <v>5.7613765716189738</v>
      </c>
      <c r="AA5">
        <f>W5 - Q5</f>
        <v>2.0600000000000023</v>
      </c>
      <c r="AB5">
        <f>IF(ISBLANK(M5), X5, SQRT(X5 ^ 2 / V5 + R5 ^ 2 / P5))</f>
        <v>4.533514877317284</v>
      </c>
      <c r="AG5" t="b">
        <v>1</v>
      </c>
      <c r="AN5"/>
      <c r="AO5"/>
      <c r="AP5" s="2"/>
      <c r="AQ5" s="2"/>
      <c r="AU5"/>
      <c r="AW5" s="2"/>
    </row>
    <row r="6" spans="1:49">
      <c r="A6" t="s">
        <v>181</v>
      </c>
      <c r="B6" s="5" t="s">
        <v>406</v>
      </c>
      <c r="C6">
        <v>5</v>
      </c>
      <c r="D6" t="s">
        <v>22</v>
      </c>
      <c r="E6" t="s">
        <v>404</v>
      </c>
      <c r="F6" t="s">
        <v>405</v>
      </c>
      <c r="G6">
        <v>1</v>
      </c>
      <c r="H6" t="s">
        <v>418</v>
      </c>
      <c r="I6" t="s">
        <v>34</v>
      </c>
      <c r="J6" t="s">
        <v>23</v>
      </c>
      <c r="K6" t="s">
        <v>407</v>
      </c>
      <c r="L6">
        <v>0</v>
      </c>
      <c r="M6" s="4"/>
      <c r="N6" s="3"/>
      <c r="S6">
        <v>32</v>
      </c>
      <c r="T6">
        <v>2.78</v>
      </c>
      <c r="U6" s="3">
        <v>2.06</v>
      </c>
      <c r="V6">
        <v>29</v>
      </c>
      <c r="W6">
        <v>4.93</v>
      </c>
      <c r="X6" s="3">
        <v>2.89</v>
      </c>
      <c r="Y6">
        <f>T6-N6</f>
        <v>2.78</v>
      </c>
      <c r="Z6">
        <f>IF(ISBLANK(M6), U6, SQRT(U6 ^ 2 / S6 + O6 ^ 2 / M6))</f>
        <v>2.06</v>
      </c>
      <c r="AA6">
        <f>W6 - Q6</f>
        <v>4.93</v>
      </c>
      <c r="AB6">
        <f>IF(ISBLANK(M6), X6, SQRT(X6 ^ 2 / V6 + R6 ^ 2 / P6))</f>
        <v>2.89</v>
      </c>
      <c r="AC6" s="3"/>
      <c r="AD6" s="3"/>
      <c r="AE6" s="3"/>
      <c r="AF6" s="3"/>
      <c r="AG6" s="3" t="b">
        <v>0</v>
      </c>
    </row>
    <row r="7" spans="1:49">
      <c r="A7" t="s">
        <v>181</v>
      </c>
      <c r="B7" s="5" t="s">
        <v>406</v>
      </c>
      <c r="C7">
        <v>6</v>
      </c>
      <c r="D7" t="s">
        <v>22</v>
      </c>
      <c r="E7" t="s">
        <v>404</v>
      </c>
      <c r="F7" t="s">
        <v>405</v>
      </c>
      <c r="G7">
        <v>1</v>
      </c>
      <c r="H7" t="s">
        <v>418</v>
      </c>
      <c r="I7" t="s">
        <v>39</v>
      </c>
      <c r="J7" t="s">
        <v>23</v>
      </c>
      <c r="K7" t="s">
        <v>408</v>
      </c>
      <c r="L7">
        <v>0</v>
      </c>
      <c r="M7" s="4"/>
      <c r="N7" s="3"/>
      <c r="S7">
        <v>32</v>
      </c>
      <c r="T7">
        <v>4.78</v>
      </c>
      <c r="U7" s="3">
        <v>2.4500000000000002</v>
      </c>
      <c r="V7">
        <v>29</v>
      </c>
      <c r="W7">
        <v>5.79</v>
      </c>
      <c r="X7" s="3">
        <v>2.6</v>
      </c>
      <c r="Y7">
        <f>T7-N7</f>
        <v>4.78</v>
      </c>
      <c r="Z7">
        <f>IF(ISBLANK(M7), U7, SQRT(U7 ^ 2 / S7 + O7 ^ 2 / M7))</f>
        <v>2.4500000000000002</v>
      </c>
      <c r="AA7">
        <f>W7 - Q7</f>
        <v>5.79</v>
      </c>
      <c r="AB7">
        <f>IF(ISBLANK(M7), X7, SQRT(X7 ^ 2 / V7 + R7 ^ 2 / P7))</f>
        <v>2.6</v>
      </c>
      <c r="AC7" s="3"/>
      <c r="AD7" s="3"/>
      <c r="AE7" s="3"/>
      <c r="AF7" s="3"/>
      <c r="AG7" s="3" t="b">
        <v>0</v>
      </c>
    </row>
    <row r="8" spans="1:49">
      <c r="A8" t="s">
        <v>21</v>
      </c>
      <c r="B8" s="5" t="s">
        <v>421</v>
      </c>
      <c r="C8">
        <v>7</v>
      </c>
      <c r="D8" t="s">
        <v>22</v>
      </c>
      <c r="E8" t="s">
        <v>404</v>
      </c>
      <c r="F8" t="s">
        <v>405</v>
      </c>
      <c r="G8">
        <v>1</v>
      </c>
      <c r="H8" t="s">
        <v>417</v>
      </c>
      <c r="I8" t="s">
        <v>23</v>
      </c>
      <c r="J8" t="s">
        <v>23</v>
      </c>
      <c r="L8">
        <v>1</v>
      </c>
      <c r="M8" s="4">
        <v>68</v>
      </c>
      <c r="N8" s="3">
        <v>5.2</v>
      </c>
      <c r="O8">
        <v>3.8</v>
      </c>
      <c r="P8" s="4">
        <v>68</v>
      </c>
      <c r="Q8">
        <v>6.4</v>
      </c>
      <c r="R8">
        <v>3.7</v>
      </c>
      <c r="S8">
        <v>64</v>
      </c>
      <c r="T8">
        <v>3.39</v>
      </c>
      <c r="U8" s="3">
        <v>7.68</v>
      </c>
      <c r="V8">
        <v>64</v>
      </c>
      <c r="W8">
        <v>3.88</v>
      </c>
      <c r="X8" s="3">
        <v>8.15</v>
      </c>
      <c r="Y8">
        <f>T8-N8</f>
        <v>-1.81</v>
      </c>
      <c r="Z8">
        <f>IF(ISBLANK(M8), U8, SQRT(U8 ^ 2 / S8 + O8 ^ 2 / M8))</f>
        <v>1.0648722651926241</v>
      </c>
      <c r="AA8">
        <f>W8 - Q8</f>
        <v>-2.5200000000000005</v>
      </c>
      <c r="AB8">
        <f>IF(ISBLANK(M8), X8, SQRT(X8 ^ 2 / V8 + R8 ^ 2 / P8))</f>
        <v>1.1131824162785562</v>
      </c>
      <c r="AC8" s="3"/>
      <c r="AD8" s="3"/>
      <c r="AE8" s="3"/>
      <c r="AF8" s="3"/>
      <c r="AG8" s="3" t="b">
        <v>1</v>
      </c>
    </row>
    <row r="9" spans="1:49">
      <c r="A9" t="s">
        <v>21</v>
      </c>
      <c r="B9" s="5" t="s">
        <v>421</v>
      </c>
      <c r="C9">
        <v>8</v>
      </c>
      <c r="D9" t="s">
        <v>22</v>
      </c>
      <c r="E9" t="s">
        <v>404</v>
      </c>
      <c r="F9" t="s">
        <v>405</v>
      </c>
      <c r="G9">
        <v>1</v>
      </c>
      <c r="H9" t="s">
        <v>417</v>
      </c>
      <c r="I9" t="s">
        <v>23</v>
      </c>
      <c r="J9" t="s">
        <v>23</v>
      </c>
      <c r="L9">
        <v>3</v>
      </c>
      <c r="M9" s="4">
        <v>68</v>
      </c>
      <c r="N9" s="3">
        <v>5.2</v>
      </c>
      <c r="O9">
        <v>3.8</v>
      </c>
      <c r="P9" s="4">
        <v>68</v>
      </c>
      <c r="Q9">
        <v>6.4</v>
      </c>
      <c r="R9">
        <v>3.7</v>
      </c>
      <c r="S9">
        <v>56</v>
      </c>
      <c r="T9">
        <v>1.91</v>
      </c>
      <c r="U9" s="3">
        <v>6.62</v>
      </c>
      <c r="V9">
        <v>60</v>
      </c>
      <c r="W9">
        <v>2.88</v>
      </c>
      <c r="X9" s="3">
        <v>7.16</v>
      </c>
      <c r="Y9">
        <f>T9-N9</f>
        <v>-3.29</v>
      </c>
      <c r="Z9">
        <f>IF(ISBLANK(M9), U9, SQRT(U9 ^ 2 / S9 + O9 ^ 2 / M9))</f>
        <v>0.99746253694313847</v>
      </c>
      <c r="AA9">
        <f>W9 - Q9</f>
        <v>-3.5200000000000005</v>
      </c>
      <c r="AB9">
        <f>IF(ISBLANK(M9), X9, SQRT(X9 ^ 2 / V9 + R9 ^ 2 / P9))</f>
        <v>1.0274970540485415</v>
      </c>
      <c r="AC9" s="3"/>
      <c r="AD9" s="3"/>
      <c r="AE9" s="3"/>
      <c r="AF9" s="3"/>
      <c r="AG9" s="3" t="b">
        <v>1</v>
      </c>
    </row>
    <row r="10" spans="1:49">
      <c r="A10" t="s">
        <v>21</v>
      </c>
      <c r="B10" s="5" t="s">
        <v>421</v>
      </c>
      <c r="C10">
        <v>9</v>
      </c>
      <c r="D10" t="s">
        <v>22</v>
      </c>
      <c r="E10" t="s">
        <v>404</v>
      </c>
      <c r="F10" t="s">
        <v>405</v>
      </c>
      <c r="G10">
        <v>1</v>
      </c>
      <c r="H10" t="s">
        <v>417</v>
      </c>
      <c r="I10" t="s">
        <v>23</v>
      </c>
      <c r="J10" t="s">
        <v>23</v>
      </c>
      <c r="L10">
        <v>6</v>
      </c>
      <c r="M10" s="4">
        <v>68</v>
      </c>
      <c r="N10" s="3">
        <v>5.2</v>
      </c>
      <c r="O10">
        <v>3.8</v>
      </c>
      <c r="P10" s="4">
        <v>68</v>
      </c>
      <c r="Q10">
        <v>6.4</v>
      </c>
      <c r="R10">
        <v>3.7</v>
      </c>
      <c r="S10">
        <v>61</v>
      </c>
      <c r="T10">
        <v>3.4</v>
      </c>
      <c r="U10" s="3">
        <v>6.94</v>
      </c>
      <c r="V10">
        <v>63</v>
      </c>
      <c r="W10">
        <v>4.22</v>
      </c>
      <c r="X10" s="3">
        <v>7.45</v>
      </c>
      <c r="Y10">
        <f>T10-N10</f>
        <v>-1.8000000000000003</v>
      </c>
      <c r="Z10">
        <f>IF(ISBLANK(M10), U10, SQRT(U10 ^ 2 / S10 + O10 ^ 2 / M10))</f>
        <v>1.000959616713494</v>
      </c>
      <c r="AA10">
        <f>W10 - Q10</f>
        <v>-2.1800000000000006</v>
      </c>
      <c r="AB10">
        <f>IF(ISBLANK(M10), X10, SQRT(X10 ^ 2 / V10 + R10 ^ 2 / P10))</f>
        <v>1.040343978164832</v>
      </c>
      <c r="AC10" s="3"/>
      <c r="AD10" s="3"/>
      <c r="AE10" s="3"/>
      <c r="AF10" s="3"/>
      <c r="AG10" s="3" t="b">
        <v>1</v>
      </c>
    </row>
    <row r="11" spans="1:49">
      <c r="A11" t="s">
        <v>69</v>
      </c>
      <c r="C11">
        <v>10</v>
      </c>
      <c r="D11" t="s">
        <v>22</v>
      </c>
      <c r="E11" t="s">
        <v>404</v>
      </c>
      <c r="F11" t="s">
        <v>405</v>
      </c>
      <c r="G11">
        <v>1</v>
      </c>
      <c r="H11" t="s">
        <v>418</v>
      </c>
      <c r="I11" t="s">
        <v>23</v>
      </c>
      <c r="J11" t="s">
        <v>23</v>
      </c>
      <c r="L11">
        <v>0</v>
      </c>
      <c r="M11">
        <v>94</v>
      </c>
      <c r="N11">
        <v>2.7</v>
      </c>
      <c r="O11">
        <v>3.27</v>
      </c>
      <c r="P11">
        <v>154</v>
      </c>
      <c r="Q11">
        <v>2.98</v>
      </c>
      <c r="R11">
        <v>3.48</v>
      </c>
      <c r="S11">
        <v>94</v>
      </c>
      <c r="T11">
        <v>2.7</v>
      </c>
      <c r="U11" s="3">
        <v>3.27</v>
      </c>
      <c r="V11">
        <v>154</v>
      </c>
      <c r="W11">
        <v>2.64</v>
      </c>
      <c r="X11" s="3">
        <v>3.54</v>
      </c>
      <c r="Y11">
        <f>T11-N11</f>
        <v>0</v>
      </c>
      <c r="Z11">
        <f>IF(ISBLANK(M11), U11, SQRT(U11 ^ 2 / S11 + O11 ^ 2 / M11))</f>
        <v>0.47697852219811521</v>
      </c>
      <c r="AA11">
        <f>W11 - Q11</f>
        <v>-0.33999999999999986</v>
      </c>
      <c r="AB11">
        <f>IF(ISBLANK(M11), X11, SQRT(X11 ^ 2 / V11 + R11 ^ 2 / P11))</f>
        <v>0.40001623343682813</v>
      </c>
      <c r="AC11" s="3"/>
      <c r="AD11" s="3"/>
      <c r="AE11" s="3"/>
      <c r="AF11" s="3"/>
      <c r="AG11" s="3" t="b">
        <v>1</v>
      </c>
    </row>
    <row r="12" spans="1:49">
      <c r="A12" t="s">
        <v>196</v>
      </c>
      <c r="B12" t="s">
        <v>422</v>
      </c>
      <c r="C12">
        <v>11</v>
      </c>
      <c r="D12" t="s">
        <v>22</v>
      </c>
      <c r="E12" t="s">
        <v>404</v>
      </c>
      <c r="F12" t="s">
        <v>356</v>
      </c>
      <c r="G12">
        <v>1</v>
      </c>
      <c r="H12" t="s">
        <v>418</v>
      </c>
      <c r="I12" t="s">
        <v>23</v>
      </c>
      <c r="J12" t="s">
        <v>23</v>
      </c>
      <c r="K12" t="s">
        <v>423</v>
      </c>
      <c r="L12">
        <v>12</v>
      </c>
      <c r="M12">
        <v>97</v>
      </c>
      <c r="P12">
        <v>96</v>
      </c>
      <c r="S12">
        <v>97</v>
      </c>
      <c r="V12">
        <v>96</v>
      </c>
      <c r="Y12">
        <f>T12-N12</f>
        <v>0</v>
      </c>
      <c r="Z12">
        <f>IF(ISBLANK(M12), U12, SQRT(U12 ^ 2 / S12 + O12 ^ 2 / M12))</f>
        <v>0</v>
      </c>
      <c r="AA12">
        <f>W12 - Q12</f>
        <v>0</v>
      </c>
      <c r="AB12">
        <f>IF(ISBLANK(M12), X12, SQRT(X12 ^ 2 / V12 + R12 ^ 2 / P12))</f>
        <v>0</v>
      </c>
      <c r="AC12">
        <v>-0.14000000000000001</v>
      </c>
      <c r="AD12" s="12">
        <v>2.0776722219254667E-2</v>
      </c>
      <c r="AE12" s="12"/>
      <c r="AF12" s="12"/>
      <c r="AG12" t="b">
        <v>1</v>
      </c>
      <c r="AN12"/>
      <c r="AO12"/>
      <c r="AP12" s="2"/>
      <c r="AQ12" s="2"/>
      <c r="AU12"/>
      <c r="AW12" s="2"/>
    </row>
    <row r="13" spans="1:49">
      <c r="A13" t="s">
        <v>196</v>
      </c>
      <c r="B13" t="s">
        <v>422</v>
      </c>
      <c r="C13">
        <v>12</v>
      </c>
      <c r="D13" t="s">
        <v>22</v>
      </c>
      <c r="E13" t="s">
        <v>404</v>
      </c>
      <c r="F13" t="s">
        <v>356</v>
      </c>
      <c r="G13">
        <v>0</v>
      </c>
      <c r="H13" t="s">
        <v>418</v>
      </c>
      <c r="I13" t="s">
        <v>23</v>
      </c>
      <c r="J13" t="s">
        <v>23</v>
      </c>
      <c r="K13" t="s">
        <v>424</v>
      </c>
      <c r="L13">
        <v>12</v>
      </c>
      <c r="M13">
        <v>74</v>
      </c>
      <c r="P13">
        <v>79</v>
      </c>
      <c r="S13">
        <v>74</v>
      </c>
      <c r="V13">
        <v>79</v>
      </c>
      <c r="Y13">
        <f>T13-N13</f>
        <v>0</v>
      </c>
      <c r="Z13">
        <f>IF(ISBLANK(M13), U13, SQRT(U13 ^ 2 / S13 + O13 ^ 2 / M13))</f>
        <v>0</v>
      </c>
      <c r="AA13">
        <f>W13 - Q13</f>
        <v>0</v>
      </c>
      <c r="AB13">
        <f>IF(ISBLANK(M13), X13, SQRT(X13 ^ 2 / V13 + R13 ^ 2 / P13))</f>
        <v>0</v>
      </c>
      <c r="AC13">
        <v>-0.14000000000000001</v>
      </c>
      <c r="AD13">
        <v>2.6235793649196478E-2</v>
      </c>
      <c r="AG13" t="b">
        <v>1</v>
      </c>
      <c r="AN13"/>
      <c r="AO13"/>
      <c r="AP13" s="2"/>
      <c r="AQ13" s="2"/>
      <c r="AU13"/>
      <c r="AW13" s="2"/>
    </row>
    <row r="14" spans="1:49">
      <c r="A14" t="s">
        <v>45</v>
      </c>
      <c r="C14">
        <v>13</v>
      </c>
      <c r="D14" t="s">
        <v>22</v>
      </c>
      <c r="E14" t="s">
        <v>404</v>
      </c>
      <c r="F14" t="s">
        <v>405</v>
      </c>
      <c r="G14">
        <v>0.5</v>
      </c>
      <c r="H14" t="s">
        <v>417</v>
      </c>
      <c r="I14" t="s">
        <v>46</v>
      </c>
      <c r="J14" t="s">
        <v>23</v>
      </c>
      <c r="L14">
        <v>0</v>
      </c>
      <c r="M14" s="4">
        <v>118</v>
      </c>
      <c r="N14" s="3"/>
      <c r="P14">
        <v>118</v>
      </c>
      <c r="S14">
        <v>106</v>
      </c>
      <c r="V14">
        <v>104</v>
      </c>
      <c r="X14" s="3"/>
      <c r="Y14">
        <f>T14-N14</f>
        <v>0</v>
      </c>
      <c r="Z14">
        <f>IF(ISBLANK(M14), U14, SQRT(U14 ^ 2 / S14 + O14 ^ 2 / M14))</f>
        <v>0</v>
      </c>
      <c r="AA14">
        <f>W14 - Q14</f>
        <v>0</v>
      </c>
      <c r="AB14">
        <f>IF(ISBLANK(M14), X14, SQRT(X14 ^ 2 / V14 + R14 ^ 2 / P14))</f>
        <v>0</v>
      </c>
      <c r="AC14" s="3">
        <v>8.2699330000000001E-2</v>
      </c>
      <c r="AD14" s="3">
        <v>5.9840989999999997E-3</v>
      </c>
      <c r="AE14" s="3">
        <v>0.15</v>
      </c>
      <c r="AF14" s="15">
        <v>0.14030612244897961</v>
      </c>
      <c r="AG14" s="3" t="b">
        <v>1</v>
      </c>
    </row>
    <row r="15" spans="1:49">
      <c r="A15" t="s">
        <v>45</v>
      </c>
      <c r="C15">
        <v>14</v>
      </c>
      <c r="D15" t="s">
        <v>22</v>
      </c>
      <c r="E15" t="s">
        <v>404</v>
      </c>
      <c r="F15" t="s">
        <v>405</v>
      </c>
      <c r="G15">
        <v>0.5</v>
      </c>
      <c r="H15" t="s">
        <v>417</v>
      </c>
      <c r="I15" t="s">
        <v>46</v>
      </c>
      <c r="J15" t="s">
        <v>23</v>
      </c>
      <c r="L15">
        <v>1</v>
      </c>
      <c r="M15" s="4">
        <v>118</v>
      </c>
      <c r="N15" s="3"/>
      <c r="P15">
        <v>118</v>
      </c>
      <c r="S15">
        <v>94</v>
      </c>
      <c r="V15">
        <v>100</v>
      </c>
      <c r="X15" s="3"/>
      <c r="Y15">
        <f>T15-N15</f>
        <v>0</v>
      </c>
      <c r="Z15">
        <f>IF(ISBLANK(M15), U15, SQRT(U15 ^ 2 / S15 + O15 ^ 2 / M15))</f>
        <v>0</v>
      </c>
      <c r="AA15">
        <f>W15 - Q15</f>
        <v>0</v>
      </c>
      <c r="AB15">
        <f>IF(ISBLANK(M15), X15, SQRT(X15 ^ 2 / V15 + R15 ^ 2 / P15))</f>
        <v>0</v>
      </c>
      <c r="AC15" s="3">
        <v>-1.7918190000000001</v>
      </c>
      <c r="AD15" s="3">
        <v>1.265967E-2</v>
      </c>
      <c r="AE15" s="3">
        <v>-3.25</v>
      </c>
      <c r="AF15" s="15">
        <v>0.20408163265306117</v>
      </c>
      <c r="AG15" s="3" t="b">
        <v>1</v>
      </c>
    </row>
    <row r="16" spans="1:49">
      <c r="A16" t="s">
        <v>45</v>
      </c>
      <c r="C16">
        <v>15</v>
      </c>
      <c r="D16" t="s">
        <v>22</v>
      </c>
      <c r="E16" t="s">
        <v>404</v>
      </c>
      <c r="F16" t="s">
        <v>405</v>
      </c>
      <c r="G16">
        <v>0.5</v>
      </c>
      <c r="H16" t="s">
        <v>417</v>
      </c>
      <c r="I16" t="s">
        <v>46</v>
      </c>
      <c r="J16" t="s">
        <v>23</v>
      </c>
      <c r="L16">
        <v>3</v>
      </c>
      <c r="M16" s="4">
        <v>118</v>
      </c>
      <c r="N16" s="3"/>
      <c r="P16">
        <v>118</v>
      </c>
      <c r="S16">
        <v>88</v>
      </c>
      <c r="V16">
        <v>98</v>
      </c>
      <c r="X16" s="3"/>
      <c r="Y16">
        <f>T16-N16</f>
        <v>0</v>
      </c>
      <c r="Z16">
        <f>IF(ISBLANK(M16), U16, SQRT(U16 ^ 2 / S16 + O16 ^ 2 / M16))</f>
        <v>0</v>
      </c>
      <c r="AA16">
        <f>W16 - Q16</f>
        <v>0</v>
      </c>
      <c r="AB16">
        <f>IF(ISBLANK(M16), X16, SQRT(X16 ^ 2 / V16 + R16 ^ 2 / P16))</f>
        <v>0</v>
      </c>
      <c r="AC16" s="3">
        <v>-0.45208969999999998</v>
      </c>
      <c r="AD16" s="3">
        <v>8.6168979999999996E-3</v>
      </c>
      <c r="AE16" s="3">
        <v>-0.82</v>
      </c>
      <c r="AF16" s="15">
        <v>0.1683673469387755</v>
      </c>
      <c r="AG16" s="3" t="b">
        <v>1</v>
      </c>
    </row>
    <row r="17" spans="1:49">
      <c r="A17" t="s">
        <v>197</v>
      </c>
      <c r="B17" s="5" t="s">
        <v>425</v>
      </c>
      <c r="C17">
        <v>16</v>
      </c>
      <c r="D17" t="s">
        <v>22</v>
      </c>
      <c r="E17" t="s">
        <v>404</v>
      </c>
      <c r="F17" t="s">
        <v>405</v>
      </c>
      <c r="G17">
        <v>1</v>
      </c>
      <c r="H17" t="s">
        <v>418</v>
      </c>
      <c r="I17" t="s">
        <v>198</v>
      </c>
      <c r="J17" t="s">
        <v>23</v>
      </c>
      <c r="L17">
        <v>0</v>
      </c>
      <c r="M17">
        <v>80</v>
      </c>
      <c r="N17">
        <v>5.56</v>
      </c>
      <c r="O17">
        <v>2.61</v>
      </c>
      <c r="P17">
        <v>80</v>
      </c>
      <c r="Q17">
        <v>5.8</v>
      </c>
      <c r="R17">
        <v>3.14</v>
      </c>
      <c r="S17">
        <v>78</v>
      </c>
      <c r="T17">
        <v>3.14</v>
      </c>
      <c r="U17" s="3">
        <v>2.74</v>
      </c>
      <c r="V17">
        <v>79</v>
      </c>
      <c r="W17">
        <v>5.61</v>
      </c>
      <c r="X17">
        <v>3.04</v>
      </c>
      <c r="Y17">
        <f>T17-N17</f>
        <v>-2.4199999999999995</v>
      </c>
      <c r="Z17">
        <f>IF(ISBLANK(M17), U17, SQRT(U17 ^ 2 / S17 + O17 ^ 2 / M17))</f>
        <v>0.42591376128423231</v>
      </c>
      <c r="AA17">
        <f>W17 - Q17</f>
        <v>-0.1899999999999995</v>
      </c>
      <c r="AB17">
        <f>IF(ISBLANK(M17), X17, SQRT(X17 ^ 2 / V17 + R17 ^ 2 / P17))</f>
        <v>0.49012985879357795</v>
      </c>
      <c r="AG17" t="b">
        <v>1</v>
      </c>
      <c r="AN17"/>
      <c r="AO17"/>
      <c r="AP17" s="2"/>
      <c r="AQ17" s="2"/>
      <c r="AU17"/>
      <c r="AW17" s="2"/>
    </row>
    <row r="18" spans="1:49">
      <c r="A18" t="s">
        <v>197</v>
      </c>
      <c r="B18" t="s">
        <v>425</v>
      </c>
      <c r="C18">
        <v>17</v>
      </c>
      <c r="D18" t="s">
        <v>22</v>
      </c>
      <c r="E18" t="s">
        <v>404</v>
      </c>
      <c r="F18" t="s">
        <v>405</v>
      </c>
      <c r="G18">
        <v>1</v>
      </c>
      <c r="H18" t="s">
        <v>418</v>
      </c>
      <c r="I18" t="s">
        <v>198</v>
      </c>
      <c r="J18" t="s">
        <v>23</v>
      </c>
      <c r="L18">
        <v>3</v>
      </c>
      <c r="M18">
        <v>80</v>
      </c>
      <c r="N18">
        <v>5.56</v>
      </c>
      <c r="O18">
        <v>2.61</v>
      </c>
      <c r="P18">
        <v>80</v>
      </c>
      <c r="Q18">
        <v>5.8</v>
      </c>
      <c r="R18">
        <v>3.14</v>
      </c>
      <c r="S18">
        <v>75</v>
      </c>
      <c r="T18">
        <v>3.32</v>
      </c>
      <c r="U18" s="3">
        <v>3.19</v>
      </c>
      <c r="V18">
        <v>73</v>
      </c>
      <c r="W18">
        <v>6.18</v>
      </c>
      <c r="X18">
        <v>3.83</v>
      </c>
      <c r="Y18">
        <f>T18-N18</f>
        <v>-2.2399999999999998</v>
      </c>
      <c r="Z18">
        <f>IF(ISBLANK(M18), U18, SQRT(U18 ^ 2 / S18 + O18 ^ 2 / M18))</f>
        <v>0.46992827466894699</v>
      </c>
      <c r="AA18">
        <f>W18 - Q18</f>
        <v>0.37999999999999989</v>
      </c>
      <c r="AB18">
        <f>IF(ISBLANK(M18), X18, SQRT(X18 ^ 2 / V18 + R18 ^ 2 / P18))</f>
        <v>0.56937582984917645</v>
      </c>
      <c r="AG18" t="b">
        <v>1</v>
      </c>
      <c r="AN18"/>
      <c r="AO18"/>
      <c r="AP18" s="2"/>
      <c r="AQ18" s="2"/>
      <c r="AU18"/>
      <c r="AW18" s="2"/>
    </row>
    <row r="19" spans="1:49">
      <c r="A19" t="s">
        <v>197</v>
      </c>
      <c r="B19" t="s">
        <v>425</v>
      </c>
      <c r="C19">
        <v>18</v>
      </c>
      <c r="D19" t="s">
        <v>22</v>
      </c>
      <c r="E19" t="s">
        <v>404</v>
      </c>
      <c r="F19" t="s">
        <v>405</v>
      </c>
      <c r="G19">
        <v>1</v>
      </c>
      <c r="H19" t="s">
        <v>418</v>
      </c>
      <c r="I19" t="s">
        <v>198</v>
      </c>
      <c r="J19" t="s">
        <v>23</v>
      </c>
      <c r="L19">
        <v>4.5</v>
      </c>
      <c r="M19">
        <v>80</v>
      </c>
      <c r="N19">
        <v>5.56</v>
      </c>
      <c r="O19">
        <v>2.61</v>
      </c>
      <c r="P19">
        <v>80</v>
      </c>
      <c r="Q19">
        <v>5.8</v>
      </c>
      <c r="R19">
        <v>3.14</v>
      </c>
      <c r="S19">
        <v>75</v>
      </c>
      <c r="T19">
        <v>4.49</v>
      </c>
      <c r="U19" s="3">
        <v>3.63</v>
      </c>
      <c r="V19">
        <v>72</v>
      </c>
      <c r="W19">
        <v>7.31</v>
      </c>
      <c r="X19">
        <v>4.49</v>
      </c>
      <c r="Y19">
        <f>T19-N19</f>
        <v>-1.0699999999999994</v>
      </c>
      <c r="Z19">
        <f>IF(ISBLANK(M19), U19, SQRT(U19 ^ 2 / S19 + O19 ^ 2 / M19))</f>
        <v>0.51072815665479021</v>
      </c>
      <c r="AA19">
        <f>W19 - Q19</f>
        <v>1.5099999999999998</v>
      </c>
      <c r="AB19">
        <f>IF(ISBLANK(M19), X19, SQRT(X19 ^ 2 / V19 + R19 ^ 2 / P19))</f>
        <v>0.63501684142146098</v>
      </c>
      <c r="AG19" t="b">
        <v>1</v>
      </c>
      <c r="AN19"/>
      <c r="AO19"/>
      <c r="AP19" s="2"/>
      <c r="AQ19" s="2"/>
      <c r="AU19"/>
      <c r="AW19" s="2"/>
    </row>
    <row r="20" spans="1:49">
      <c r="A20" t="s">
        <v>197</v>
      </c>
      <c r="B20" t="s">
        <v>425</v>
      </c>
      <c r="C20">
        <v>19</v>
      </c>
      <c r="D20" t="s">
        <v>22</v>
      </c>
      <c r="E20" t="s">
        <v>404</v>
      </c>
      <c r="F20" t="s">
        <v>405</v>
      </c>
      <c r="G20">
        <v>1</v>
      </c>
      <c r="H20" t="s">
        <v>418</v>
      </c>
      <c r="I20" t="s">
        <v>198</v>
      </c>
      <c r="J20" t="s">
        <v>23</v>
      </c>
      <c r="L20">
        <v>6</v>
      </c>
      <c r="M20">
        <v>80</v>
      </c>
      <c r="N20">
        <v>5.56</v>
      </c>
      <c r="O20">
        <v>2.61</v>
      </c>
      <c r="P20">
        <v>80</v>
      </c>
      <c r="Q20">
        <v>5.8</v>
      </c>
      <c r="R20">
        <v>3.14</v>
      </c>
      <c r="S20">
        <v>70</v>
      </c>
      <c r="T20">
        <v>4.34</v>
      </c>
      <c r="U20" s="3">
        <v>3.31</v>
      </c>
      <c r="V20">
        <v>70</v>
      </c>
      <c r="W20">
        <v>5.9</v>
      </c>
      <c r="X20">
        <v>4.71</v>
      </c>
      <c r="Y20">
        <f>T20-N20</f>
        <v>-1.2199999999999998</v>
      </c>
      <c r="Z20">
        <f>IF(ISBLANK(M20), U20, SQRT(U20 ^ 2 / S20 + O20 ^ 2 / M20))</f>
        <v>0.49159634283191561</v>
      </c>
      <c r="AA20">
        <f>W20 - Q20</f>
        <v>0.10000000000000053</v>
      </c>
      <c r="AB20">
        <f>IF(ISBLANK(M20), X20, SQRT(X20 ^ 2 / V20 + R20 ^ 2 / P20))</f>
        <v>0.66344608996188548</v>
      </c>
      <c r="AG20" t="b">
        <v>1</v>
      </c>
      <c r="AN20"/>
      <c r="AO20"/>
      <c r="AP20" s="2"/>
      <c r="AQ20" s="2"/>
      <c r="AU20"/>
      <c r="AW20" s="2"/>
    </row>
    <row r="21" spans="1:49">
      <c r="A21" t="s">
        <v>197</v>
      </c>
      <c r="B21" t="s">
        <v>425</v>
      </c>
      <c r="C21">
        <v>20</v>
      </c>
      <c r="D21" t="s">
        <v>22</v>
      </c>
      <c r="E21" t="s">
        <v>404</v>
      </c>
      <c r="F21" t="s">
        <v>405</v>
      </c>
      <c r="G21">
        <v>1</v>
      </c>
      <c r="H21" t="s">
        <v>418</v>
      </c>
      <c r="I21" t="s">
        <v>198</v>
      </c>
      <c r="J21" t="s">
        <v>23</v>
      </c>
      <c r="L21">
        <v>9</v>
      </c>
      <c r="M21">
        <v>80</v>
      </c>
      <c r="N21">
        <v>5.56</v>
      </c>
      <c r="O21">
        <v>2.61</v>
      </c>
      <c r="P21">
        <v>80</v>
      </c>
      <c r="Q21">
        <v>5.8</v>
      </c>
      <c r="R21">
        <v>3.14</v>
      </c>
      <c r="S21">
        <v>69</v>
      </c>
      <c r="T21">
        <v>3.75</v>
      </c>
      <c r="U21" s="3">
        <v>3.28</v>
      </c>
      <c r="V21">
        <v>66</v>
      </c>
      <c r="W21">
        <v>5.9</v>
      </c>
      <c r="X21">
        <v>4.76</v>
      </c>
      <c r="Y21">
        <f>T21-N21</f>
        <v>-1.8099999999999996</v>
      </c>
      <c r="Z21">
        <f>IF(ISBLANK(M21), U21, SQRT(U21 ^ 2 / S21 + O21 ^ 2 / M21))</f>
        <v>0.49098889048501915</v>
      </c>
      <c r="AA21">
        <f>W21 - Q21</f>
        <v>0.10000000000000053</v>
      </c>
      <c r="AB21">
        <f>IF(ISBLANK(M21), X21, SQRT(X21 ^ 2 / V21 + R21 ^ 2 / P21))</f>
        <v>0.68303877612985464</v>
      </c>
      <c r="AG21" t="b">
        <v>1</v>
      </c>
      <c r="AN21"/>
      <c r="AO21"/>
      <c r="AP21" s="2"/>
      <c r="AQ21" s="2"/>
      <c r="AU21"/>
      <c r="AW21" s="2"/>
    </row>
    <row r="22" spans="1:49">
      <c r="A22" t="s">
        <v>51</v>
      </c>
      <c r="C22">
        <v>21</v>
      </c>
      <c r="D22" t="s">
        <v>22</v>
      </c>
      <c r="E22" t="s">
        <v>404</v>
      </c>
      <c r="F22" t="s">
        <v>356</v>
      </c>
      <c r="G22">
        <v>1</v>
      </c>
      <c r="H22" t="s">
        <v>417</v>
      </c>
      <c r="I22" t="s">
        <v>52</v>
      </c>
      <c r="J22" t="s">
        <v>53</v>
      </c>
      <c r="L22">
        <v>0</v>
      </c>
      <c r="M22" s="4">
        <v>20</v>
      </c>
      <c r="N22" s="3">
        <v>55.4</v>
      </c>
      <c r="O22">
        <v>18.100000000000001</v>
      </c>
      <c r="P22">
        <v>20</v>
      </c>
      <c r="Q22">
        <v>56</v>
      </c>
      <c r="R22">
        <v>19</v>
      </c>
      <c r="S22">
        <v>19</v>
      </c>
      <c r="T22">
        <v>48.1</v>
      </c>
      <c r="U22" s="3">
        <v>18.100000000000001</v>
      </c>
      <c r="V22">
        <v>19</v>
      </c>
      <c r="W22">
        <v>60.2</v>
      </c>
      <c r="X22" s="3">
        <v>19</v>
      </c>
      <c r="Y22">
        <f>T22-N22</f>
        <v>-7.2999999999999972</v>
      </c>
      <c r="Z22">
        <f>IF(ISBLANK(M22), U22, SQRT(U22 ^ 2 / S22 + O22 ^ 2 / M22))</f>
        <v>5.7985456434305469</v>
      </c>
      <c r="AA22">
        <f>W22 - Q22</f>
        <v>4.2000000000000028</v>
      </c>
      <c r="AB22">
        <f>IF(ISBLANK(M22), X22, SQRT(X22 ^ 2 / V22 + R22 ^ 2 / P22))</f>
        <v>6.0868711174132804</v>
      </c>
      <c r="AC22" s="3"/>
      <c r="AD22" s="3"/>
      <c r="AE22" s="3"/>
      <c r="AF22" s="3"/>
      <c r="AG22" s="3" t="b">
        <v>1</v>
      </c>
    </row>
    <row r="23" spans="1:49">
      <c r="A23" t="s">
        <v>353</v>
      </c>
      <c r="B23" t="s">
        <v>359</v>
      </c>
      <c r="C23">
        <v>22</v>
      </c>
      <c r="D23" t="s">
        <v>22</v>
      </c>
      <c r="E23" t="s">
        <v>355</v>
      </c>
      <c r="F23" t="s">
        <v>356</v>
      </c>
      <c r="G23">
        <v>1</v>
      </c>
      <c r="H23" t="s">
        <v>417</v>
      </c>
      <c r="I23" t="s">
        <v>53</v>
      </c>
      <c r="J23" t="s">
        <v>53</v>
      </c>
      <c r="L23">
        <v>0</v>
      </c>
      <c r="S23">
        <v>427</v>
      </c>
      <c r="T23">
        <v>8.2799999999999994</v>
      </c>
      <c r="U23" s="3">
        <v>4.95</v>
      </c>
      <c r="V23">
        <v>714</v>
      </c>
      <c r="W23">
        <v>8.9600000000000009</v>
      </c>
      <c r="X23">
        <v>5.35</v>
      </c>
      <c r="Y23">
        <f>T23-N23</f>
        <v>8.2799999999999994</v>
      </c>
      <c r="Z23">
        <f>IF(ISBLANK(M23), U23, SQRT(U23 ^ 2 / S23 + O23 ^ 2 / M23))</f>
        <v>4.95</v>
      </c>
      <c r="AA23">
        <f>W23 - Q23</f>
        <v>8.9600000000000009</v>
      </c>
      <c r="AB23">
        <f>IF(ISBLANK(M23), X23, SQRT(X23 ^ 2 / V23 + R23 ^ 2 / P23))</f>
        <v>5.35</v>
      </c>
      <c r="AG23" t="b">
        <v>0</v>
      </c>
      <c r="AN23"/>
      <c r="AO23"/>
      <c r="AP23" s="2"/>
      <c r="AQ23" s="2"/>
      <c r="AU23"/>
      <c r="AW23" s="2"/>
    </row>
    <row r="24" spans="1:49">
      <c r="A24" t="s">
        <v>194</v>
      </c>
      <c r="B24" t="s">
        <v>359</v>
      </c>
      <c r="C24">
        <v>23</v>
      </c>
      <c r="D24" t="s">
        <v>22</v>
      </c>
      <c r="E24" t="s">
        <v>404</v>
      </c>
      <c r="F24" t="s">
        <v>405</v>
      </c>
      <c r="G24">
        <v>1</v>
      </c>
      <c r="H24" t="s">
        <v>418</v>
      </c>
      <c r="I24" t="s">
        <v>58</v>
      </c>
      <c r="J24" t="s">
        <v>53</v>
      </c>
      <c r="K24" t="s">
        <v>419</v>
      </c>
      <c r="L24">
        <v>1.5</v>
      </c>
      <c r="M24">
        <v>43</v>
      </c>
      <c r="N24">
        <v>9.59</v>
      </c>
      <c r="O24">
        <v>5.45</v>
      </c>
      <c r="P24">
        <v>37</v>
      </c>
      <c r="Q24">
        <v>8.11</v>
      </c>
      <c r="R24">
        <v>5.38</v>
      </c>
      <c r="S24">
        <v>42</v>
      </c>
      <c r="T24">
        <v>7.68</v>
      </c>
      <c r="U24" s="3">
        <v>3.97</v>
      </c>
      <c r="V24">
        <v>35</v>
      </c>
      <c r="W24">
        <v>8.66</v>
      </c>
      <c r="X24">
        <v>5.27</v>
      </c>
      <c r="Y24">
        <f>T24-N24</f>
        <v>-1.9100000000000001</v>
      </c>
      <c r="Z24">
        <f>IF(ISBLANK(M24), U24, SQRT(U24 ^ 2 / S24 + O24 ^ 2 / M24))</f>
        <v>1.0324801875886105</v>
      </c>
      <c r="AA24">
        <f>W24 - Q24</f>
        <v>0.55000000000000071</v>
      </c>
      <c r="AB24">
        <f>IF(ISBLANK(M24), X24, SQRT(X24 ^ 2 / V24 + R24 ^ 2 / P24))</f>
        <v>1.2553057434953883</v>
      </c>
      <c r="AG24" t="b">
        <v>1</v>
      </c>
      <c r="AN24"/>
      <c r="AO24"/>
      <c r="AP24" s="2"/>
      <c r="AQ24" s="2"/>
      <c r="AU24"/>
      <c r="AW24" s="2"/>
    </row>
    <row r="25" spans="1:49">
      <c r="A25" t="s">
        <v>194</v>
      </c>
      <c r="B25" t="s">
        <v>359</v>
      </c>
      <c r="C25">
        <v>24</v>
      </c>
      <c r="D25" t="s">
        <v>22</v>
      </c>
      <c r="E25" t="s">
        <v>404</v>
      </c>
      <c r="F25" t="s">
        <v>405</v>
      </c>
      <c r="G25">
        <v>1</v>
      </c>
      <c r="H25" t="s">
        <v>418</v>
      </c>
      <c r="I25" t="s">
        <v>58</v>
      </c>
      <c r="J25" t="s">
        <v>53</v>
      </c>
      <c r="K25" t="s">
        <v>420</v>
      </c>
      <c r="L25">
        <v>1.5</v>
      </c>
      <c r="M25">
        <v>35</v>
      </c>
      <c r="N25">
        <v>8.56</v>
      </c>
      <c r="O25">
        <v>6.52</v>
      </c>
      <c r="P25">
        <v>35</v>
      </c>
      <c r="Q25">
        <v>7.71</v>
      </c>
      <c r="R25">
        <v>4.1900000000000004</v>
      </c>
      <c r="S25">
        <v>34</v>
      </c>
      <c r="T25">
        <v>8.91</v>
      </c>
      <c r="U25" s="3">
        <v>6.09</v>
      </c>
      <c r="V25">
        <v>35</v>
      </c>
      <c r="W25">
        <v>8</v>
      </c>
      <c r="X25">
        <v>4.67</v>
      </c>
      <c r="Y25">
        <f>T25-N25</f>
        <v>0.34999999999999964</v>
      </c>
      <c r="Z25">
        <f>IF(ISBLANK(M25), U25, SQRT(U25 ^ 2 / S25 + O25 ^ 2 / M25))</f>
        <v>1.5183574439937033</v>
      </c>
      <c r="AA25">
        <f>W25 - Q25</f>
        <v>0.29000000000000004</v>
      </c>
      <c r="AB25">
        <f>IF(ISBLANK(M25), X25, SQRT(X25 ^ 2 / V25 + R25 ^ 2 / P25))</f>
        <v>1.060525476221239</v>
      </c>
      <c r="AG25" t="b">
        <v>1</v>
      </c>
      <c r="AN25"/>
      <c r="AO25"/>
      <c r="AP25" s="2"/>
      <c r="AQ25" s="2"/>
      <c r="AU25"/>
      <c r="AW25" s="2"/>
    </row>
    <row r="26" spans="1:49">
      <c r="A26" t="s">
        <v>57</v>
      </c>
      <c r="C26">
        <v>25</v>
      </c>
      <c r="D26" t="s">
        <v>22</v>
      </c>
      <c r="E26" t="s">
        <v>404</v>
      </c>
      <c r="F26" t="s">
        <v>405</v>
      </c>
      <c r="G26">
        <v>1</v>
      </c>
      <c r="H26" t="s">
        <v>418</v>
      </c>
      <c r="I26" t="s">
        <v>58</v>
      </c>
      <c r="J26" t="s">
        <v>53</v>
      </c>
      <c r="L26">
        <v>0</v>
      </c>
      <c r="M26" s="4"/>
      <c r="N26" s="3"/>
      <c r="S26">
        <v>18</v>
      </c>
      <c r="T26">
        <v>6.11</v>
      </c>
      <c r="U26" s="3">
        <v>2.54</v>
      </c>
      <c r="V26">
        <v>18</v>
      </c>
      <c r="W26">
        <v>9.2200000000000006</v>
      </c>
      <c r="X26" s="3">
        <v>3.3</v>
      </c>
      <c r="Y26">
        <f>T26-N26</f>
        <v>6.11</v>
      </c>
      <c r="Z26">
        <f>IF(ISBLANK(M26), U26, SQRT(U26 ^ 2 / S26 + O26 ^ 2 / M26))</f>
        <v>2.54</v>
      </c>
      <c r="AA26">
        <f>W26 - Q26</f>
        <v>9.2200000000000006</v>
      </c>
      <c r="AB26">
        <f>IF(ISBLANK(M26), X26, SQRT(X26 ^ 2 / V26 + R26 ^ 2 / P26))</f>
        <v>3.3</v>
      </c>
      <c r="AC26" s="3"/>
      <c r="AD26" s="3"/>
      <c r="AE26" s="3"/>
      <c r="AF26" s="3"/>
      <c r="AG26" s="3" t="b">
        <v>1</v>
      </c>
    </row>
    <row r="27" spans="1:49">
      <c r="A27" t="s">
        <v>57</v>
      </c>
      <c r="C27">
        <v>26</v>
      </c>
      <c r="D27" t="s">
        <v>22</v>
      </c>
      <c r="E27" t="s">
        <v>404</v>
      </c>
      <c r="F27" t="s">
        <v>405</v>
      </c>
      <c r="G27">
        <v>1</v>
      </c>
      <c r="H27" t="s">
        <v>418</v>
      </c>
      <c r="I27" t="s">
        <v>58</v>
      </c>
      <c r="J27" t="s">
        <v>53</v>
      </c>
      <c r="L27">
        <v>3</v>
      </c>
      <c r="M27" s="4"/>
      <c r="N27" s="3"/>
      <c r="S27">
        <v>18</v>
      </c>
      <c r="T27">
        <v>5.78</v>
      </c>
      <c r="U27" s="3">
        <v>2.23</v>
      </c>
      <c r="V27">
        <v>18</v>
      </c>
      <c r="W27">
        <v>8.2799999999999994</v>
      </c>
      <c r="X27" s="3">
        <v>2.66</v>
      </c>
      <c r="Y27">
        <f>T27-N27</f>
        <v>5.78</v>
      </c>
      <c r="Z27">
        <f>IF(ISBLANK(M27), U27, SQRT(U27 ^ 2 / S27 + O27 ^ 2 / M27))</f>
        <v>2.23</v>
      </c>
      <c r="AA27">
        <f>W27 - Q27</f>
        <v>8.2799999999999994</v>
      </c>
      <c r="AB27">
        <f>IF(ISBLANK(M27), X27, SQRT(X27 ^ 2 / V27 + R27 ^ 2 / P27))</f>
        <v>2.66</v>
      </c>
      <c r="AC27" s="3"/>
      <c r="AD27" s="3"/>
      <c r="AE27" s="3"/>
      <c r="AF27" s="3"/>
      <c r="AG27" s="3" t="b">
        <v>1</v>
      </c>
    </row>
    <row r="28" spans="1:49">
      <c r="A28" t="s">
        <v>21</v>
      </c>
      <c r="B28" s="5" t="s">
        <v>421</v>
      </c>
      <c r="C28">
        <v>27</v>
      </c>
      <c r="D28" t="s">
        <v>22</v>
      </c>
      <c r="E28" t="s">
        <v>404</v>
      </c>
      <c r="F28" t="s">
        <v>405</v>
      </c>
      <c r="G28">
        <v>1</v>
      </c>
      <c r="H28" t="s">
        <v>417</v>
      </c>
      <c r="I28" t="s">
        <v>63</v>
      </c>
      <c r="J28" t="s">
        <v>53</v>
      </c>
      <c r="L28">
        <v>1</v>
      </c>
      <c r="M28" s="4">
        <v>68</v>
      </c>
      <c r="N28" s="3">
        <v>7.4</v>
      </c>
      <c r="O28">
        <v>4.5</v>
      </c>
      <c r="P28" s="4">
        <v>68</v>
      </c>
      <c r="Q28">
        <v>9</v>
      </c>
      <c r="R28">
        <v>4</v>
      </c>
      <c r="S28">
        <v>64</v>
      </c>
      <c r="T28">
        <v>4.7300000000000004</v>
      </c>
      <c r="U28" s="3">
        <v>9.94</v>
      </c>
      <c r="V28">
        <v>64</v>
      </c>
      <c r="W28">
        <v>5.14</v>
      </c>
      <c r="X28" s="3">
        <v>10.55</v>
      </c>
      <c r="Y28">
        <f>T28-N28</f>
        <v>-2.67</v>
      </c>
      <c r="Z28">
        <f>IF(ISBLANK(M28), U28, SQRT(U28 ^ 2 / S28 + O28 ^ 2 / M28))</f>
        <v>1.3570557717526051</v>
      </c>
      <c r="AA28">
        <f>W28 - Q28</f>
        <v>-3.8600000000000003</v>
      </c>
      <c r="AB28">
        <f>IF(ISBLANK(M28), X28, SQRT(X28 ^ 2 / V28 + R28 ^ 2 / P28))</f>
        <v>1.4051319084509679</v>
      </c>
      <c r="AC28" s="3"/>
      <c r="AD28" s="3"/>
      <c r="AE28" s="3"/>
      <c r="AF28" s="3"/>
      <c r="AG28" s="3" t="b">
        <v>1</v>
      </c>
    </row>
    <row r="29" spans="1:49">
      <c r="A29" t="s">
        <v>21</v>
      </c>
      <c r="B29" s="5" t="s">
        <v>421</v>
      </c>
      <c r="C29">
        <v>28</v>
      </c>
      <c r="D29" t="s">
        <v>22</v>
      </c>
      <c r="E29" t="s">
        <v>404</v>
      </c>
      <c r="F29" t="s">
        <v>405</v>
      </c>
      <c r="G29">
        <v>1</v>
      </c>
      <c r="H29" t="s">
        <v>417</v>
      </c>
      <c r="I29" t="s">
        <v>63</v>
      </c>
      <c r="J29" t="s">
        <v>53</v>
      </c>
      <c r="L29">
        <v>3</v>
      </c>
      <c r="M29" s="4">
        <v>68</v>
      </c>
      <c r="N29" s="3">
        <v>7.4</v>
      </c>
      <c r="O29">
        <v>4.5</v>
      </c>
      <c r="P29" s="4">
        <v>68</v>
      </c>
      <c r="Q29">
        <v>9</v>
      </c>
      <c r="R29">
        <v>4</v>
      </c>
      <c r="S29">
        <v>56</v>
      </c>
      <c r="T29">
        <v>2.5099999999999998</v>
      </c>
      <c r="U29" s="3">
        <v>9.01</v>
      </c>
      <c r="V29">
        <v>60</v>
      </c>
      <c r="W29">
        <v>4.33</v>
      </c>
      <c r="X29" s="3">
        <v>9.76</v>
      </c>
      <c r="Y29">
        <f>T29-N29</f>
        <v>-4.8900000000000006</v>
      </c>
      <c r="Z29">
        <f>IF(ISBLANK(M29), U29, SQRT(U29 ^ 2 / S29 + O29 ^ 2 / M29))</f>
        <v>1.3219072435326926</v>
      </c>
      <c r="AA29">
        <f>W29 - Q29</f>
        <v>-4.67</v>
      </c>
      <c r="AB29">
        <f>IF(ISBLANK(M29), X29, SQRT(X29 ^ 2 / V29 + R29 ^ 2 / P29))</f>
        <v>1.3501558370476074</v>
      </c>
      <c r="AC29" s="3"/>
      <c r="AD29" s="3"/>
      <c r="AE29" s="3"/>
      <c r="AF29" s="3"/>
      <c r="AG29" s="3" t="b">
        <v>1</v>
      </c>
    </row>
    <row r="30" spans="1:49">
      <c r="A30" t="s">
        <v>21</v>
      </c>
      <c r="B30" s="5" t="s">
        <v>421</v>
      </c>
      <c r="C30">
        <v>29</v>
      </c>
      <c r="D30" t="s">
        <v>22</v>
      </c>
      <c r="E30" t="s">
        <v>404</v>
      </c>
      <c r="F30" t="s">
        <v>405</v>
      </c>
      <c r="G30">
        <v>1</v>
      </c>
      <c r="H30" t="s">
        <v>417</v>
      </c>
      <c r="I30" t="s">
        <v>63</v>
      </c>
      <c r="J30" t="s">
        <v>53</v>
      </c>
      <c r="L30">
        <v>6</v>
      </c>
      <c r="M30" s="4">
        <v>68</v>
      </c>
      <c r="N30" s="3">
        <v>7.4</v>
      </c>
      <c r="O30">
        <v>4.5</v>
      </c>
      <c r="P30" s="4">
        <v>68</v>
      </c>
      <c r="Q30">
        <v>9</v>
      </c>
      <c r="R30">
        <v>4</v>
      </c>
      <c r="S30">
        <v>61</v>
      </c>
      <c r="T30">
        <v>4.34</v>
      </c>
      <c r="U30" s="3">
        <v>10.71</v>
      </c>
      <c r="V30">
        <v>63</v>
      </c>
      <c r="W30">
        <v>5.0599999999999996</v>
      </c>
      <c r="X30" s="3">
        <v>11.49</v>
      </c>
      <c r="Y30">
        <f>T30-N30</f>
        <v>-3.0600000000000005</v>
      </c>
      <c r="Z30">
        <f>IF(ISBLANK(M30), U30, SQRT(U30 ^ 2 / S30 + O30 ^ 2 / M30))</f>
        <v>1.4758689642425145</v>
      </c>
      <c r="AA30">
        <f>W30 - Q30</f>
        <v>-3.9400000000000004</v>
      </c>
      <c r="AB30">
        <f>IF(ISBLANK(M30), X30, SQRT(X30 ^ 2 / V30 + R30 ^ 2 / P30))</f>
        <v>1.5267125664329229</v>
      </c>
      <c r="AC30" s="3"/>
      <c r="AD30" s="3"/>
      <c r="AE30" s="3"/>
      <c r="AF30" s="3"/>
      <c r="AG30" s="3" t="b">
        <v>1</v>
      </c>
    </row>
    <row r="31" spans="1:49">
      <c r="A31" t="s">
        <v>69</v>
      </c>
      <c r="C31">
        <v>30</v>
      </c>
      <c r="D31" t="s">
        <v>22</v>
      </c>
      <c r="E31" t="s">
        <v>404</v>
      </c>
      <c r="F31" t="s">
        <v>405</v>
      </c>
      <c r="G31">
        <v>1</v>
      </c>
      <c r="H31" t="s">
        <v>418</v>
      </c>
      <c r="I31" t="s">
        <v>53</v>
      </c>
      <c r="J31" t="s">
        <v>53</v>
      </c>
      <c r="L31">
        <v>0</v>
      </c>
      <c r="M31" s="4"/>
      <c r="N31" s="3"/>
      <c r="S31">
        <v>94</v>
      </c>
      <c r="T31">
        <v>3.17</v>
      </c>
      <c r="U31" s="3">
        <v>3.32</v>
      </c>
      <c r="V31">
        <v>154</v>
      </c>
      <c r="W31">
        <v>3.98</v>
      </c>
      <c r="X31" s="3">
        <v>4.22</v>
      </c>
      <c r="Y31">
        <f>T31-N31</f>
        <v>3.17</v>
      </c>
      <c r="Z31">
        <f>IF(ISBLANK(M31), U31, SQRT(U31 ^ 2 / S31 + O31 ^ 2 / M31))</f>
        <v>3.32</v>
      </c>
      <c r="AA31">
        <f>W31 - Q31</f>
        <v>3.98</v>
      </c>
      <c r="AB31">
        <f>IF(ISBLANK(M31), X31, SQRT(X31 ^ 2 / V31 + R31 ^ 2 / P31))</f>
        <v>4.22</v>
      </c>
      <c r="AC31" s="3"/>
      <c r="AD31" s="3"/>
      <c r="AE31" s="3"/>
      <c r="AF31" s="3"/>
      <c r="AG31" s="3" t="b">
        <v>1</v>
      </c>
    </row>
    <row r="32" spans="1:49">
      <c r="A32" t="s">
        <v>71</v>
      </c>
      <c r="C32">
        <v>31</v>
      </c>
      <c r="D32" t="s">
        <v>22</v>
      </c>
      <c r="E32" t="s">
        <v>404</v>
      </c>
      <c r="F32" t="s">
        <v>405</v>
      </c>
      <c r="G32">
        <v>1</v>
      </c>
      <c r="H32" t="s">
        <v>418</v>
      </c>
      <c r="I32" t="s">
        <v>63</v>
      </c>
      <c r="J32" t="s">
        <v>53</v>
      </c>
      <c r="L32">
        <v>0</v>
      </c>
      <c r="M32" s="4"/>
      <c r="N32" s="3"/>
      <c r="S32">
        <v>24</v>
      </c>
      <c r="T32">
        <v>15.5</v>
      </c>
      <c r="U32" s="3">
        <v>3.91</v>
      </c>
      <c r="V32">
        <v>12</v>
      </c>
      <c r="W32">
        <v>15.08</v>
      </c>
      <c r="X32" s="3">
        <v>3.72</v>
      </c>
      <c r="Y32">
        <f>T32-N32</f>
        <v>15.5</v>
      </c>
      <c r="Z32">
        <f>IF(ISBLANK(M32), U32, SQRT(U32 ^ 2 / S32 + O32 ^ 2 / M32))</f>
        <v>3.91</v>
      </c>
      <c r="AA32">
        <f>W32 - Q32</f>
        <v>15.08</v>
      </c>
      <c r="AB32">
        <f>IF(ISBLANK(M32), X32, SQRT(X32 ^ 2 / V32 + R32 ^ 2 / P32))</f>
        <v>3.72</v>
      </c>
      <c r="AC32" s="3"/>
      <c r="AD32" s="3"/>
      <c r="AE32" s="3"/>
      <c r="AF32" s="3"/>
      <c r="AG32" s="3" t="b">
        <v>1</v>
      </c>
    </row>
    <row r="33" spans="1:49">
      <c r="A33" t="s">
        <v>196</v>
      </c>
      <c r="B33" t="s">
        <v>422</v>
      </c>
      <c r="C33">
        <v>32</v>
      </c>
      <c r="D33" t="s">
        <v>22</v>
      </c>
      <c r="E33" t="s">
        <v>404</v>
      </c>
      <c r="F33" t="s">
        <v>356</v>
      </c>
      <c r="G33">
        <v>1</v>
      </c>
      <c r="H33" t="s">
        <v>418</v>
      </c>
      <c r="I33" t="s">
        <v>53</v>
      </c>
      <c r="J33" t="s">
        <v>53</v>
      </c>
      <c r="K33" t="s">
        <v>423</v>
      </c>
      <c r="L33">
        <v>12</v>
      </c>
      <c r="M33">
        <v>97</v>
      </c>
      <c r="P33">
        <v>96</v>
      </c>
      <c r="S33">
        <v>97</v>
      </c>
      <c r="V33">
        <v>96</v>
      </c>
      <c r="Y33">
        <f>T33-N33</f>
        <v>0</v>
      </c>
      <c r="Z33">
        <f>IF(ISBLANK(M33), U33, SQRT(U33 ^ 2 / S33 + O33 ^ 2 / M33))</f>
        <v>0</v>
      </c>
      <c r="AA33">
        <f>W33 - Q33</f>
        <v>0</v>
      </c>
      <c r="AB33">
        <f>IF(ISBLANK(M33), X33, SQRT(X33 ^ 2 / V33 + R33 ^ 2 / P33))</f>
        <v>0</v>
      </c>
      <c r="AC33">
        <v>-0.2</v>
      </c>
      <c r="AD33">
        <v>2.082957196018731E-2</v>
      </c>
      <c r="AG33" t="b">
        <v>1</v>
      </c>
      <c r="AN33"/>
      <c r="AO33"/>
      <c r="AP33" s="2"/>
      <c r="AQ33" s="2"/>
      <c r="AU33"/>
      <c r="AW33" s="2"/>
    </row>
    <row r="34" spans="1:49">
      <c r="A34" t="s">
        <v>196</v>
      </c>
      <c r="B34" t="s">
        <v>422</v>
      </c>
      <c r="C34">
        <v>33</v>
      </c>
      <c r="D34" t="s">
        <v>22</v>
      </c>
      <c r="E34" t="s">
        <v>404</v>
      </c>
      <c r="F34" t="s">
        <v>356</v>
      </c>
      <c r="G34">
        <v>0</v>
      </c>
      <c r="H34" t="s">
        <v>418</v>
      </c>
      <c r="I34" t="s">
        <v>53</v>
      </c>
      <c r="J34" t="s">
        <v>53</v>
      </c>
      <c r="K34" t="s">
        <v>424</v>
      </c>
      <c r="L34">
        <v>12</v>
      </c>
      <c r="M34">
        <v>74</v>
      </c>
      <c r="P34">
        <v>79</v>
      </c>
      <c r="S34">
        <v>74</v>
      </c>
      <c r="V34">
        <v>79</v>
      </c>
      <c r="Y34">
        <f>T34-N34</f>
        <v>0</v>
      </c>
      <c r="Z34">
        <f>IF(ISBLANK(M34), U34, SQRT(U34 ^ 2 / S34 + O34 ^ 2 / M34))</f>
        <v>0</v>
      </c>
      <c r="AA34">
        <f>W34 - Q34</f>
        <v>0</v>
      </c>
      <c r="AB34">
        <f>IF(ISBLANK(M34), X34, SQRT(X34 ^ 2 / V34 + R34 ^ 2 / P34))</f>
        <v>0</v>
      </c>
      <c r="AC34">
        <v>-0.21</v>
      </c>
      <c r="AD34">
        <v>2.6315859008673601E-2</v>
      </c>
      <c r="AG34" t="b">
        <v>1</v>
      </c>
      <c r="AN34"/>
      <c r="AO34"/>
      <c r="AP34" s="2"/>
      <c r="AQ34" s="2"/>
      <c r="AU34"/>
      <c r="AW34" s="2"/>
    </row>
    <row r="35" spans="1:49">
      <c r="A35" t="s">
        <v>76</v>
      </c>
      <c r="C35">
        <v>34</v>
      </c>
      <c r="D35" t="s">
        <v>22</v>
      </c>
      <c r="E35" t="s">
        <v>355</v>
      </c>
      <c r="F35" t="s">
        <v>405</v>
      </c>
      <c r="G35">
        <v>1</v>
      </c>
      <c r="H35" t="s">
        <v>418</v>
      </c>
      <c r="I35" t="s">
        <v>77</v>
      </c>
      <c r="J35" t="s">
        <v>53</v>
      </c>
      <c r="L35">
        <v>0</v>
      </c>
      <c r="M35" s="4"/>
      <c r="N35" s="3"/>
      <c r="S35">
        <v>433</v>
      </c>
      <c r="T35">
        <v>6.3</v>
      </c>
      <c r="U35" s="3">
        <v>5.9817170260000001</v>
      </c>
      <c r="V35">
        <v>327</v>
      </c>
      <c r="W35">
        <v>6.5</v>
      </c>
      <c r="X35" s="3">
        <v>4.0444840830000004</v>
      </c>
      <c r="Y35">
        <f>T35-N35</f>
        <v>6.3</v>
      </c>
      <c r="Z35">
        <f>IF(ISBLANK(M35), U35, SQRT(U35 ^ 2 / S35 + O35 ^ 2 / M35))</f>
        <v>5.9817170260000001</v>
      </c>
      <c r="AA35">
        <f>W35 - Q35</f>
        <v>6.5</v>
      </c>
      <c r="AB35">
        <f>IF(ISBLANK(M35), X35, SQRT(X35 ^ 2 / V35 + R35 ^ 2 / P35))</f>
        <v>4.0444840830000004</v>
      </c>
      <c r="AC35" s="3"/>
      <c r="AD35" s="3"/>
      <c r="AE35" s="3"/>
      <c r="AF35" s="3"/>
      <c r="AG35" s="3" t="b">
        <v>0</v>
      </c>
    </row>
    <row r="36" spans="1:49">
      <c r="A36" t="s">
        <v>76</v>
      </c>
      <c r="C36">
        <v>35</v>
      </c>
      <c r="D36" t="s">
        <v>22</v>
      </c>
      <c r="E36" t="s">
        <v>355</v>
      </c>
      <c r="F36" t="s">
        <v>405</v>
      </c>
      <c r="G36">
        <v>1</v>
      </c>
      <c r="H36" t="s">
        <v>418</v>
      </c>
      <c r="I36" t="s">
        <v>77</v>
      </c>
      <c r="J36" t="s">
        <v>53</v>
      </c>
      <c r="L36">
        <v>1.5</v>
      </c>
      <c r="M36" s="4"/>
      <c r="N36" s="3"/>
      <c r="S36">
        <v>294</v>
      </c>
      <c r="T36">
        <v>4.6399999999999997</v>
      </c>
      <c r="U36" s="3">
        <v>3.8769300000000002</v>
      </c>
      <c r="V36">
        <v>218</v>
      </c>
      <c r="W36">
        <v>4.34</v>
      </c>
      <c r="X36" s="3">
        <v>3.8205107639999998</v>
      </c>
      <c r="Y36">
        <f>T36-N36</f>
        <v>4.6399999999999997</v>
      </c>
      <c r="Z36">
        <f>IF(ISBLANK(M36), U36, SQRT(U36 ^ 2 / S36 + O36 ^ 2 / M36))</f>
        <v>3.8769300000000002</v>
      </c>
      <c r="AA36">
        <f>W36 - Q36</f>
        <v>4.34</v>
      </c>
      <c r="AB36">
        <f>IF(ISBLANK(M36), X36, SQRT(X36 ^ 2 / V36 + R36 ^ 2 / P36))</f>
        <v>3.8205107639999998</v>
      </c>
      <c r="AC36" s="3"/>
      <c r="AD36" s="3"/>
      <c r="AE36" s="3"/>
      <c r="AF36" s="3"/>
      <c r="AG36" s="3" t="b">
        <v>0</v>
      </c>
    </row>
    <row r="37" spans="1:49">
      <c r="A37" t="s">
        <v>76</v>
      </c>
      <c r="C37">
        <v>36</v>
      </c>
      <c r="D37" t="s">
        <v>22</v>
      </c>
      <c r="E37" t="s">
        <v>355</v>
      </c>
      <c r="F37" t="s">
        <v>405</v>
      </c>
      <c r="G37">
        <v>1</v>
      </c>
      <c r="H37" t="s">
        <v>418</v>
      </c>
      <c r="I37" t="s">
        <v>77</v>
      </c>
      <c r="J37" t="s">
        <v>53</v>
      </c>
      <c r="L37">
        <v>6</v>
      </c>
      <c r="M37" s="4"/>
      <c r="N37" s="3"/>
      <c r="S37">
        <v>293</v>
      </c>
      <c r="T37">
        <v>4.91</v>
      </c>
      <c r="U37" s="3">
        <v>3.8702759929999999</v>
      </c>
      <c r="V37">
        <v>208</v>
      </c>
      <c r="W37">
        <v>4.59</v>
      </c>
      <c r="X37" s="3">
        <v>3.84057549</v>
      </c>
      <c r="Y37">
        <f>T37-N37</f>
        <v>4.91</v>
      </c>
      <c r="Z37">
        <f>IF(ISBLANK(M37), U37, SQRT(U37 ^ 2 / S37 + O37 ^ 2 / M37))</f>
        <v>3.8702759929999999</v>
      </c>
      <c r="AA37">
        <f>W37 - Q37</f>
        <v>4.59</v>
      </c>
      <c r="AB37">
        <f>IF(ISBLANK(M37), X37, SQRT(X37 ^ 2 / V37 + R37 ^ 2 / P37))</f>
        <v>3.84057549</v>
      </c>
      <c r="AC37" s="3"/>
      <c r="AD37" s="3"/>
      <c r="AE37" s="3"/>
      <c r="AF37" s="3"/>
      <c r="AG37" s="3" t="b">
        <v>0</v>
      </c>
    </row>
    <row r="38" spans="1:49">
      <c r="A38" t="s">
        <v>76</v>
      </c>
      <c r="C38">
        <v>37</v>
      </c>
      <c r="D38" t="s">
        <v>22</v>
      </c>
      <c r="E38" t="s">
        <v>355</v>
      </c>
      <c r="F38" t="s">
        <v>405</v>
      </c>
      <c r="G38">
        <v>1</v>
      </c>
      <c r="H38" t="s">
        <v>418</v>
      </c>
      <c r="I38" t="s">
        <v>77</v>
      </c>
      <c r="J38" t="s">
        <v>53</v>
      </c>
      <c r="L38">
        <v>12</v>
      </c>
      <c r="M38" s="4"/>
      <c r="N38" s="3"/>
      <c r="S38">
        <v>249</v>
      </c>
      <c r="T38">
        <v>4.8899999999999997</v>
      </c>
      <c r="U38" s="3">
        <v>3.8456366110000002</v>
      </c>
      <c r="V38">
        <v>174</v>
      </c>
      <c r="W38">
        <v>4.78</v>
      </c>
      <c r="X38" s="3">
        <v>3.7759499929999998</v>
      </c>
      <c r="Y38">
        <f>T38-N38</f>
        <v>4.8899999999999997</v>
      </c>
      <c r="Z38">
        <f>IF(ISBLANK(M38), U38, SQRT(U38 ^ 2 / S38 + O38 ^ 2 / M38))</f>
        <v>3.8456366110000002</v>
      </c>
      <c r="AA38">
        <f>W38 - Q38</f>
        <v>4.78</v>
      </c>
      <c r="AB38">
        <f>IF(ISBLANK(M38), X38, SQRT(X38 ^ 2 / V38 + R38 ^ 2 / P38))</f>
        <v>3.7759499929999998</v>
      </c>
      <c r="AC38" s="3"/>
      <c r="AD38" s="3"/>
      <c r="AE38" s="3"/>
      <c r="AF38" s="3"/>
      <c r="AG38" s="3" t="b">
        <v>0</v>
      </c>
    </row>
    <row r="39" spans="1:49">
      <c r="A39" t="s">
        <v>83</v>
      </c>
      <c r="C39">
        <v>38</v>
      </c>
      <c r="D39" t="s">
        <v>22</v>
      </c>
      <c r="E39" t="s">
        <v>404</v>
      </c>
      <c r="F39" t="s">
        <v>405</v>
      </c>
      <c r="G39">
        <v>0.5</v>
      </c>
      <c r="H39" t="s">
        <v>417</v>
      </c>
      <c r="I39" t="s">
        <v>84</v>
      </c>
      <c r="J39" t="s">
        <v>53</v>
      </c>
      <c r="L39">
        <v>1</v>
      </c>
      <c r="M39" s="4"/>
      <c r="N39" s="3"/>
      <c r="S39">
        <v>126</v>
      </c>
      <c r="T39">
        <v>7</v>
      </c>
      <c r="U39" s="3">
        <v>7.2605970720000004</v>
      </c>
      <c r="V39">
        <v>124</v>
      </c>
      <c r="W39">
        <v>7.6</v>
      </c>
      <c r="X39" s="3">
        <v>6.8339817419999997</v>
      </c>
      <c r="Y39">
        <f>T39-N39</f>
        <v>7</v>
      </c>
      <c r="Z39">
        <f>IF(ISBLANK(M39), U39, SQRT(U39 ^ 2 / S39 + O39 ^ 2 / M39))</f>
        <v>7.2605970720000004</v>
      </c>
      <c r="AA39">
        <f>W39 - Q39</f>
        <v>7.6</v>
      </c>
      <c r="AB39">
        <f>IF(ISBLANK(M39), X39, SQRT(X39 ^ 2 / V39 + R39 ^ 2 / P39))</f>
        <v>6.8339817419999997</v>
      </c>
      <c r="AC39" s="3"/>
      <c r="AD39" s="3"/>
      <c r="AE39" s="3"/>
      <c r="AF39" s="3"/>
      <c r="AG39" s="3" t="b">
        <v>1</v>
      </c>
      <c r="AH39" t="s">
        <v>426</v>
      </c>
    </row>
    <row r="40" spans="1:49">
      <c r="A40" t="s">
        <v>45</v>
      </c>
      <c r="C40">
        <v>39</v>
      </c>
      <c r="D40" t="s">
        <v>22</v>
      </c>
      <c r="E40" t="s">
        <v>404</v>
      </c>
      <c r="F40" t="s">
        <v>405</v>
      </c>
      <c r="G40">
        <v>0.5</v>
      </c>
      <c r="H40" t="s">
        <v>417</v>
      </c>
      <c r="I40" t="s">
        <v>84</v>
      </c>
      <c r="J40" t="s">
        <v>53</v>
      </c>
      <c r="L40">
        <v>0</v>
      </c>
      <c r="M40" s="4">
        <v>118</v>
      </c>
      <c r="N40" s="3"/>
      <c r="P40" s="4">
        <v>118</v>
      </c>
      <c r="S40">
        <v>106</v>
      </c>
      <c r="V40">
        <v>104</v>
      </c>
      <c r="X40" s="3"/>
      <c r="Y40">
        <f>T40-N40</f>
        <v>0</v>
      </c>
      <c r="Z40">
        <f>IF(ISBLANK(M40), U40, SQRT(U40 ^ 2 / S40 + O40 ^ 2 / M40))</f>
        <v>0</v>
      </c>
      <c r="AA40">
        <f>W40 - Q40</f>
        <v>0</v>
      </c>
      <c r="AB40">
        <f>IF(ISBLANK(M40), X40, SQRT(X40 ^ 2 / V40 + R40 ^ 2 / P40))</f>
        <v>0</v>
      </c>
      <c r="AC40" s="3">
        <v>2.7566440000000001E-2</v>
      </c>
      <c r="AD40" s="3">
        <v>7.3603169999999999E-3</v>
      </c>
      <c r="AE40" s="3">
        <v>0.05</v>
      </c>
      <c r="AF40" s="15">
        <v>0.15561224489795919</v>
      </c>
      <c r="AG40" s="3" t="b">
        <v>1</v>
      </c>
    </row>
    <row r="41" spans="1:49">
      <c r="A41" t="s">
        <v>45</v>
      </c>
      <c r="C41">
        <v>40</v>
      </c>
      <c r="D41" t="s">
        <v>22</v>
      </c>
      <c r="E41" t="s">
        <v>404</v>
      </c>
      <c r="F41" t="s">
        <v>405</v>
      </c>
      <c r="G41">
        <v>0.5</v>
      </c>
      <c r="H41" t="s">
        <v>417</v>
      </c>
      <c r="I41" t="s">
        <v>84</v>
      </c>
      <c r="J41" t="s">
        <v>53</v>
      </c>
      <c r="L41">
        <v>1</v>
      </c>
      <c r="M41" s="4">
        <v>118</v>
      </c>
      <c r="N41" s="3"/>
      <c r="P41" s="4">
        <v>118</v>
      </c>
      <c r="S41">
        <v>94</v>
      </c>
      <c r="V41">
        <v>100</v>
      </c>
      <c r="X41" s="3"/>
      <c r="Y41">
        <f>T41-N41</f>
        <v>0</v>
      </c>
      <c r="Z41">
        <f>IF(ISBLANK(M41), U41, SQRT(U41 ^ 2 / S41 + O41 ^ 2 / M41))</f>
        <v>0</v>
      </c>
      <c r="AA41">
        <f>W41 - Q41</f>
        <v>0</v>
      </c>
      <c r="AB41">
        <f>IF(ISBLANK(M41), X41, SQRT(X41 ^ 2 / V41 + R41 ^ 2 / P41))</f>
        <v>0</v>
      </c>
      <c r="AC41" s="3">
        <v>-1.9517040000000001</v>
      </c>
      <c r="AD41" s="3">
        <v>1.203484E-2</v>
      </c>
      <c r="AE41" s="3">
        <v>-3.54</v>
      </c>
      <c r="AF41" s="15">
        <v>0.19897959183673475</v>
      </c>
      <c r="AG41" s="3" t="b">
        <v>1</v>
      </c>
    </row>
    <row r="42" spans="1:49">
      <c r="A42" t="s">
        <v>45</v>
      </c>
      <c r="C42">
        <v>41</v>
      </c>
      <c r="D42" t="s">
        <v>22</v>
      </c>
      <c r="E42" t="s">
        <v>404</v>
      </c>
      <c r="F42" t="s">
        <v>405</v>
      </c>
      <c r="G42">
        <v>0.5</v>
      </c>
      <c r="H42" t="s">
        <v>417</v>
      </c>
      <c r="I42" t="s">
        <v>84</v>
      </c>
      <c r="J42" t="s">
        <v>53</v>
      </c>
      <c r="L42">
        <v>3</v>
      </c>
      <c r="M42" s="4">
        <v>118</v>
      </c>
      <c r="N42" s="3"/>
      <c r="P42" s="4">
        <v>118</v>
      </c>
      <c r="S42">
        <v>88</v>
      </c>
      <c r="V42">
        <v>98</v>
      </c>
      <c r="X42" s="3"/>
      <c r="Y42">
        <f>T42-N42</f>
        <v>0</v>
      </c>
      <c r="Z42">
        <f>IF(ISBLANK(M42), U42, SQRT(U42 ^ 2 / S42 + O42 ^ 2 / M42))</f>
        <v>0</v>
      </c>
      <c r="AA42">
        <f>W42 - Q42</f>
        <v>0</v>
      </c>
      <c r="AB42">
        <f>IF(ISBLANK(M42), X42, SQRT(X42 ^ 2 / V42 + R42 ^ 2 / P42))</f>
        <v>0</v>
      </c>
      <c r="AC42" s="3">
        <v>-0.50722259999999997</v>
      </c>
      <c r="AD42" s="3">
        <v>1.6380289999999999E-2</v>
      </c>
      <c r="AE42" s="3">
        <v>-0.92</v>
      </c>
      <c r="AF42" s="15">
        <v>0.23214285714285712</v>
      </c>
      <c r="AG42" s="3" t="b">
        <v>1</v>
      </c>
    </row>
    <row r="43" spans="1:49">
      <c r="A43" t="s">
        <v>197</v>
      </c>
      <c r="B43" t="s">
        <v>425</v>
      </c>
      <c r="C43">
        <v>42</v>
      </c>
      <c r="D43" t="s">
        <v>22</v>
      </c>
      <c r="E43" t="s">
        <v>404</v>
      </c>
      <c r="F43" t="s">
        <v>405</v>
      </c>
      <c r="G43">
        <v>1</v>
      </c>
      <c r="H43" t="s">
        <v>418</v>
      </c>
      <c r="I43" t="s">
        <v>199</v>
      </c>
      <c r="J43" t="s">
        <v>53</v>
      </c>
      <c r="L43">
        <v>0</v>
      </c>
      <c r="M43">
        <v>80</v>
      </c>
      <c r="N43">
        <v>8.91</v>
      </c>
      <c r="O43">
        <v>3.54</v>
      </c>
      <c r="P43">
        <v>80</v>
      </c>
      <c r="Q43">
        <v>9.43</v>
      </c>
      <c r="R43">
        <v>3.26</v>
      </c>
      <c r="S43">
        <v>78</v>
      </c>
      <c r="T43">
        <v>5.21</v>
      </c>
      <c r="U43" s="3">
        <v>4.46</v>
      </c>
      <c r="V43">
        <v>79</v>
      </c>
      <c r="W43">
        <v>7.86</v>
      </c>
      <c r="X43">
        <v>5.07</v>
      </c>
      <c r="Y43">
        <f>T43-N43</f>
        <v>-3.7</v>
      </c>
      <c r="Z43">
        <f>IF(ISBLANK(M43), U43, SQRT(U43 ^ 2 / S43 + O43 ^ 2 / M43))</f>
        <v>0.64161165265331077</v>
      </c>
      <c r="AA43">
        <f>W43 - Q43</f>
        <v>-1.5699999999999994</v>
      </c>
      <c r="AB43">
        <f>IF(ISBLANK(M43), X43, SQRT(X43 ^ 2 / V43 + R43 ^ 2 / P43))</f>
        <v>0.6769220642087671</v>
      </c>
      <c r="AG43" t="b">
        <v>1</v>
      </c>
      <c r="AN43"/>
      <c r="AO43"/>
      <c r="AP43" s="2"/>
      <c r="AQ43" s="2"/>
      <c r="AU43"/>
      <c r="AW43" s="2"/>
    </row>
    <row r="44" spans="1:49">
      <c r="A44" t="s">
        <v>197</v>
      </c>
      <c r="B44" t="s">
        <v>425</v>
      </c>
      <c r="C44">
        <v>43</v>
      </c>
      <c r="D44" t="s">
        <v>22</v>
      </c>
      <c r="E44" t="s">
        <v>404</v>
      </c>
      <c r="F44" t="s">
        <v>405</v>
      </c>
      <c r="G44">
        <v>1</v>
      </c>
      <c r="H44" t="s">
        <v>418</v>
      </c>
      <c r="I44" t="s">
        <v>199</v>
      </c>
      <c r="J44" t="s">
        <v>53</v>
      </c>
      <c r="L44">
        <v>3</v>
      </c>
      <c r="M44">
        <v>80</v>
      </c>
      <c r="N44">
        <v>8.91</v>
      </c>
      <c r="O44">
        <v>3.54</v>
      </c>
      <c r="P44">
        <v>80</v>
      </c>
      <c r="Q44">
        <v>9.43</v>
      </c>
      <c r="R44">
        <v>3.26</v>
      </c>
      <c r="S44">
        <v>75</v>
      </c>
      <c r="T44">
        <v>4.4800000000000004</v>
      </c>
      <c r="U44" s="3">
        <v>4.22</v>
      </c>
      <c r="V44">
        <v>73</v>
      </c>
      <c r="W44">
        <v>8.6</v>
      </c>
      <c r="X44">
        <v>5.58</v>
      </c>
      <c r="Y44">
        <f>T44-N44</f>
        <v>-4.43</v>
      </c>
      <c r="Z44">
        <f>IF(ISBLANK(M44), U44, SQRT(U44 ^ 2 / S44 + O44 ^ 2 / M44))</f>
        <v>0.62776614541828657</v>
      </c>
      <c r="AA44">
        <f>W44 - Q44</f>
        <v>-0.83000000000000007</v>
      </c>
      <c r="AB44">
        <f>IF(ISBLANK(M44), X44, SQRT(X44 ^ 2 / V44 + R44 ^ 2 / P44))</f>
        <v>0.74791110928857063</v>
      </c>
      <c r="AG44" t="b">
        <v>1</v>
      </c>
      <c r="AN44"/>
      <c r="AO44"/>
      <c r="AP44" s="2"/>
      <c r="AQ44" s="2"/>
      <c r="AU44"/>
      <c r="AW44" s="2"/>
    </row>
    <row r="45" spans="1:49">
      <c r="A45" t="s">
        <v>197</v>
      </c>
      <c r="B45" t="s">
        <v>425</v>
      </c>
      <c r="C45">
        <v>44</v>
      </c>
      <c r="D45" t="s">
        <v>22</v>
      </c>
      <c r="E45" t="s">
        <v>404</v>
      </c>
      <c r="F45" t="s">
        <v>405</v>
      </c>
      <c r="G45">
        <v>1</v>
      </c>
      <c r="H45" t="s">
        <v>418</v>
      </c>
      <c r="I45" t="s">
        <v>199</v>
      </c>
      <c r="J45" t="s">
        <v>53</v>
      </c>
      <c r="L45">
        <v>4.5</v>
      </c>
      <c r="M45">
        <v>80</v>
      </c>
      <c r="N45">
        <v>8.91</v>
      </c>
      <c r="O45">
        <v>3.54</v>
      </c>
      <c r="P45">
        <v>80</v>
      </c>
      <c r="Q45">
        <v>9.43</v>
      </c>
      <c r="R45">
        <v>3.26</v>
      </c>
      <c r="S45">
        <v>75</v>
      </c>
      <c r="T45">
        <v>5.81</v>
      </c>
      <c r="U45" s="3">
        <v>5.27</v>
      </c>
      <c r="V45">
        <v>72</v>
      </c>
      <c r="W45">
        <v>9.25</v>
      </c>
      <c r="X45">
        <v>6.34</v>
      </c>
      <c r="Y45">
        <f>T45-N45</f>
        <v>-3.1000000000000005</v>
      </c>
      <c r="Z45">
        <f>IF(ISBLANK(M45), U45, SQRT(U45 ^ 2 / S45 + O45 ^ 2 / M45))</f>
        <v>0.72591344754959131</v>
      </c>
      <c r="AA45">
        <f>W45 - Q45</f>
        <v>-0.17999999999999972</v>
      </c>
      <c r="AB45">
        <f>IF(ISBLANK(M45), X45, SQRT(X45 ^ 2 / V45 + R45 ^ 2 / P45))</f>
        <v>0.83133460304634388</v>
      </c>
      <c r="AG45" t="b">
        <v>1</v>
      </c>
      <c r="AN45"/>
      <c r="AO45"/>
      <c r="AP45" s="2"/>
      <c r="AQ45" s="2"/>
      <c r="AU45"/>
      <c r="AW45" s="2"/>
    </row>
    <row r="46" spans="1:49">
      <c r="A46" t="s">
        <v>197</v>
      </c>
      <c r="B46" t="s">
        <v>425</v>
      </c>
      <c r="C46">
        <v>45</v>
      </c>
      <c r="D46" t="s">
        <v>22</v>
      </c>
      <c r="E46" t="s">
        <v>404</v>
      </c>
      <c r="F46" t="s">
        <v>405</v>
      </c>
      <c r="G46">
        <v>1</v>
      </c>
      <c r="H46" t="s">
        <v>418</v>
      </c>
      <c r="I46" t="s">
        <v>199</v>
      </c>
      <c r="J46" t="s">
        <v>53</v>
      </c>
      <c r="L46">
        <v>6</v>
      </c>
      <c r="M46">
        <v>80</v>
      </c>
      <c r="N46">
        <v>8.91</v>
      </c>
      <c r="O46">
        <v>3.54</v>
      </c>
      <c r="P46">
        <v>80</v>
      </c>
      <c r="Q46">
        <v>9.43</v>
      </c>
      <c r="R46">
        <v>3.26</v>
      </c>
      <c r="S46">
        <v>70</v>
      </c>
      <c r="T46">
        <v>5.25</v>
      </c>
      <c r="U46" s="3">
        <v>4.47</v>
      </c>
      <c r="V46">
        <v>70</v>
      </c>
      <c r="W46">
        <v>8.27</v>
      </c>
      <c r="X46">
        <v>6.31</v>
      </c>
      <c r="Y46">
        <f>T46-N46</f>
        <v>-3.66</v>
      </c>
      <c r="Z46">
        <f>IF(ISBLANK(M46), U46, SQRT(U46 ^ 2 / S46 + O46 ^ 2 / M46))</f>
        <v>0.66489580279275984</v>
      </c>
      <c r="AA46">
        <f>W46 - Q46</f>
        <v>-1.1600000000000001</v>
      </c>
      <c r="AB46">
        <f>IF(ISBLANK(M46), X46, SQRT(X46 ^ 2 / V46 + R46 ^ 2 / P46))</f>
        <v>0.83764337791892585</v>
      </c>
      <c r="AG46" t="b">
        <v>1</v>
      </c>
      <c r="AN46"/>
      <c r="AO46"/>
      <c r="AP46" s="2"/>
      <c r="AQ46" s="2"/>
      <c r="AU46"/>
      <c r="AW46" s="2"/>
    </row>
    <row r="47" spans="1:49">
      <c r="A47" t="s">
        <v>197</v>
      </c>
      <c r="B47" t="s">
        <v>425</v>
      </c>
      <c r="C47">
        <v>46</v>
      </c>
      <c r="D47" t="s">
        <v>22</v>
      </c>
      <c r="E47" t="s">
        <v>404</v>
      </c>
      <c r="F47" t="s">
        <v>405</v>
      </c>
      <c r="G47">
        <v>1</v>
      </c>
      <c r="H47" t="s">
        <v>418</v>
      </c>
      <c r="I47" t="s">
        <v>199</v>
      </c>
      <c r="J47" t="s">
        <v>53</v>
      </c>
      <c r="L47">
        <v>9</v>
      </c>
      <c r="M47">
        <v>80</v>
      </c>
      <c r="N47">
        <v>8.91</v>
      </c>
      <c r="O47">
        <v>3.54</v>
      </c>
      <c r="P47">
        <v>80</v>
      </c>
      <c r="Q47">
        <v>9.43</v>
      </c>
      <c r="R47">
        <v>3.26</v>
      </c>
      <c r="S47">
        <v>69</v>
      </c>
      <c r="T47">
        <v>5.54</v>
      </c>
      <c r="U47" s="3">
        <v>5.44</v>
      </c>
      <c r="V47">
        <v>66</v>
      </c>
      <c r="W47">
        <v>8.4499999999999993</v>
      </c>
      <c r="X47">
        <v>6.53</v>
      </c>
      <c r="Y47">
        <f>T47-N47</f>
        <v>-3.37</v>
      </c>
      <c r="Z47">
        <f>IF(ISBLANK(M47), U47, SQRT(U47 ^ 2 / S47 + O47 ^ 2 / M47))</f>
        <v>0.76520438682955061</v>
      </c>
      <c r="AA47">
        <f>W47 - Q47</f>
        <v>-0.98000000000000043</v>
      </c>
      <c r="AB47">
        <f>IF(ISBLANK(M47), X47, SQRT(X47 ^ 2 / V47 + R47 ^ 2 / P47))</f>
        <v>0.88256401604883172</v>
      </c>
      <c r="AG47" t="b">
        <v>1</v>
      </c>
      <c r="AN47"/>
      <c r="AO47"/>
      <c r="AP47" s="2"/>
      <c r="AQ47" s="2"/>
      <c r="AU47"/>
      <c r="AW47" s="2"/>
    </row>
    <row r="48" spans="1:49">
      <c r="A48" t="s">
        <v>200</v>
      </c>
      <c r="B48" s="5" t="s">
        <v>427</v>
      </c>
      <c r="C48">
        <v>47</v>
      </c>
      <c r="D48" t="s">
        <v>22</v>
      </c>
      <c r="E48" t="s">
        <v>355</v>
      </c>
      <c r="F48" t="s">
        <v>405</v>
      </c>
      <c r="G48">
        <v>1</v>
      </c>
      <c r="H48" t="s">
        <v>417</v>
      </c>
      <c r="I48" t="s">
        <v>53</v>
      </c>
      <c r="J48" t="s">
        <v>53</v>
      </c>
      <c r="L48">
        <v>6</v>
      </c>
      <c r="M48">
        <v>29</v>
      </c>
      <c r="N48">
        <v>12</v>
      </c>
      <c r="O48" s="3">
        <v>8.148148148148147</v>
      </c>
      <c r="P48">
        <v>29</v>
      </c>
      <c r="Q48">
        <v>11</v>
      </c>
      <c r="R48" s="3">
        <v>6.6666666666666661</v>
      </c>
      <c r="S48">
        <v>29</v>
      </c>
      <c r="T48">
        <v>7</v>
      </c>
      <c r="U48" s="3">
        <v>6.6666666666666661</v>
      </c>
      <c r="V48">
        <v>29</v>
      </c>
      <c r="W48">
        <v>10</v>
      </c>
      <c r="X48" s="3">
        <v>5.1851851851851851</v>
      </c>
      <c r="Y48">
        <f>T48-N48</f>
        <v>-5</v>
      </c>
      <c r="Z48">
        <f>IF(ISBLANK(M48), U48, SQRT(U48 ^ 2 / S48 + O48 ^ 2 / M48))</f>
        <v>1.9549826940641075</v>
      </c>
      <c r="AA48">
        <f>W48 - Q48</f>
        <v>-1</v>
      </c>
      <c r="AB48">
        <f>IF(ISBLANK(M48), X48, SQRT(X48 ^ 2 / V48 + R48 ^ 2 / P48))</f>
        <v>1.5683352677403577</v>
      </c>
      <c r="AG48" t="b">
        <v>1</v>
      </c>
      <c r="AN48"/>
      <c r="AO48"/>
      <c r="AP48" s="2"/>
      <c r="AQ48" s="2"/>
      <c r="AU48"/>
      <c r="AW48" s="2"/>
    </row>
    <row r="49" spans="1:49">
      <c r="A49" t="s">
        <v>181</v>
      </c>
      <c r="B49" s="5" t="s">
        <v>406</v>
      </c>
      <c r="C49">
        <v>48</v>
      </c>
      <c r="D49" t="s">
        <v>22</v>
      </c>
      <c r="E49" t="s">
        <v>404</v>
      </c>
      <c r="F49" t="s">
        <v>405</v>
      </c>
      <c r="G49">
        <v>1</v>
      </c>
      <c r="H49" t="s">
        <v>418</v>
      </c>
      <c r="I49" t="s">
        <v>119</v>
      </c>
      <c r="J49" t="s">
        <v>120</v>
      </c>
      <c r="K49" t="s">
        <v>407</v>
      </c>
      <c r="L49">
        <v>0</v>
      </c>
      <c r="M49" s="4"/>
      <c r="N49" s="3"/>
      <c r="S49">
        <v>32</v>
      </c>
      <c r="T49">
        <v>9.25</v>
      </c>
      <c r="U49" s="3">
        <v>0.72</v>
      </c>
      <c r="V49">
        <v>29</v>
      </c>
      <c r="W49">
        <v>8</v>
      </c>
      <c r="X49" s="3">
        <v>1.1000000000000001</v>
      </c>
      <c r="Y49">
        <f>T49-N49</f>
        <v>9.25</v>
      </c>
      <c r="Z49">
        <f>IF(ISBLANK(M49), U49, SQRT(U49 ^ 2 / S49 + O49 ^ 2 / M49))</f>
        <v>0.72</v>
      </c>
      <c r="AA49">
        <f>W49 - Q49</f>
        <v>8</v>
      </c>
      <c r="AB49">
        <f>IF(ISBLANK(M49), X49, SQRT(X49 ^ 2 / V49 + R49 ^ 2 / P49))</f>
        <v>1.1000000000000001</v>
      </c>
      <c r="AC49" s="3"/>
      <c r="AD49" s="3"/>
      <c r="AE49" s="3"/>
      <c r="AF49" s="3"/>
      <c r="AG49" s="3" t="b">
        <v>0</v>
      </c>
    </row>
    <row r="50" spans="1:49">
      <c r="A50" t="s">
        <v>181</v>
      </c>
      <c r="B50" s="5" t="s">
        <v>406</v>
      </c>
      <c r="C50">
        <v>49</v>
      </c>
      <c r="D50" t="s">
        <v>22</v>
      </c>
      <c r="E50" t="s">
        <v>404</v>
      </c>
      <c r="F50" t="s">
        <v>405</v>
      </c>
      <c r="G50">
        <v>1</v>
      </c>
      <c r="H50" t="s">
        <v>418</v>
      </c>
      <c r="I50" t="s">
        <v>125</v>
      </c>
      <c r="J50" t="s">
        <v>120</v>
      </c>
      <c r="K50" t="s">
        <v>408</v>
      </c>
      <c r="L50">
        <v>0</v>
      </c>
      <c r="M50" s="4"/>
      <c r="N50" s="3"/>
      <c r="S50">
        <v>32</v>
      </c>
      <c r="T50">
        <v>9.09</v>
      </c>
      <c r="U50" s="3">
        <v>0.93</v>
      </c>
      <c r="V50">
        <v>29</v>
      </c>
      <c r="W50">
        <v>7.9</v>
      </c>
      <c r="X50" s="3">
        <v>2.08</v>
      </c>
      <c r="Y50">
        <f>T50-N50</f>
        <v>9.09</v>
      </c>
      <c r="Z50">
        <f>IF(ISBLANK(M50), U50, SQRT(U50 ^ 2 / S50 + O50 ^ 2 / M50))</f>
        <v>0.93</v>
      </c>
      <c r="AA50">
        <f>W50 - Q50</f>
        <v>7.9</v>
      </c>
      <c r="AB50">
        <f>IF(ISBLANK(M50), X50, SQRT(X50 ^ 2 / V50 + R50 ^ 2 / P50))</f>
        <v>2.08</v>
      </c>
      <c r="AC50" s="3"/>
      <c r="AD50" s="3"/>
      <c r="AE50" s="3"/>
      <c r="AF50" s="3"/>
      <c r="AG50" s="3" t="b">
        <v>0</v>
      </c>
    </row>
    <row r="51" spans="1:49">
      <c r="A51" t="s">
        <v>111</v>
      </c>
      <c r="C51">
        <v>50</v>
      </c>
      <c r="D51" t="s">
        <v>22</v>
      </c>
      <c r="E51" t="s">
        <v>355</v>
      </c>
      <c r="F51" t="s">
        <v>405</v>
      </c>
      <c r="G51">
        <v>0.92</v>
      </c>
      <c r="H51" t="s">
        <v>418</v>
      </c>
      <c r="I51" t="s">
        <v>120</v>
      </c>
      <c r="J51" t="s">
        <v>120</v>
      </c>
      <c r="L51">
        <v>0</v>
      </c>
      <c r="M51" s="4"/>
      <c r="N51" s="3"/>
      <c r="S51">
        <v>237</v>
      </c>
      <c r="T51">
        <v>27.13</v>
      </c>
      <c r="U51" s="3">
        <v>5.84</v>
      </c>
      <c r="V51">
        <v>185</v>
      </c>
      <c r="W51">
        <v>28.85</v>
      </c>
      <c r="X51" s="3">
        <v>5.99</v>
      </c>
      <c r="Y51">
        <f>T51-N51</f>
        <v>27.13</v>
      </c>
      <c r="Z51">
        <f>IF(ISBLANK(M51), U51, SQRT(U51 ^ 2 / S51 + O51 ^ 2 / M51))</f>
        <v>5.84</v>
      </c>
      <c r="AA51">
        <f>W51 - Q51</f>
        <v>28.85</v>
      </c>
      <c r="AB51">
        <f>IF(ISBLANK(M51), X51, SQRT(X51 ^ 2 / V51 + R51 ^ 2 / P51))</f>
        <v>5.99</v>
      </c>
      <c r="AC51" s="3"/>
      <c r="AD51" s="3"/>
      <c r="AE51" s="3"/>
      <c r="AF51" s="3"/>
      <c r="AG51" s="3" t="b">
        <v>1</v>
      </c>
      <c r="AH51" t="s">
        <v>428</v>
      </c>
    </row>
    <row r="52" spans="1:49">
      <c r="A52" t="s">
        <v>76</v>
      </c>
      <c r="C52">
        <v>51</v>
      </c>
      <c r="D52" t="s">
        <v>22</v>
      </c>
      <c r="E52" t="s">
        <v>355</v>
      </c>
      <c r="F52" t="s">
        <v>405</v>
      </c>
      <c r="G52">
        <v>1</v>
      </c>
      <c r="H52" t="s">
        <v>418</v>
      </c>
      <c r="I52" t="s">
        <v>120</v>
      </c>
      <c r="J52" t="s">
        <v>120</v>
      </c>
      <c r="L52">
        <v>0</v>
      </c>
      <c r="M52" s="4"/>
      <c r="N52" s="3"/>
      <c r="S52">
        <v>433</v>
      </c>
      <c r="T52">
        <v>7.8</v>
      </c>
      <c r="U52" s="3">
        <v>0.42348439100000002</v>
      </c>
      <c r="V52">
        <v>327</v>
      </c>
      <c r="W52">
        <v>7.84</v>
      </c>
      <c r="X52" s="3">
        <v>0.59748060300000005</v>
      </c>
      <c r="Y52">
        <f>T52-N52</f>
        <v>7.8</v>
      </c>
      <c r="Z52">
        <f>IF(ISBLANK(M52), U52, SQRT(U52 ^ 2 / S52 + O52 ^ 2 / M52))</f>
        <v>0.42348439100000002</v>
      </c>
      <c r="AA52">
        <f>W52 - Q52</f>
        <v>7.84</v>
      </c>
      <c r="AB52">
        <f>IF(ISBLANK(M52), X52, SQRT(X52 ^ 2 / V52 + R52 ^ 2 / P52))</f>
        <v>0.59748060300000005</v>
      </c>
      <c r="AC52" s="3"/>
      <c r="AD52" s="3"/>
      <c r="AE52" s="3"/>
      <c r="AF52" s="3"/>
      <c r="AG52" s="3" t="b">
        <v>0</v>
      </c>
    </row>
    <row r="53" spans="1:49">
      <c r="A53" t="s">
        <v>76</v>
      </c>
      <c r="C53">
        <v>52</v>
      </c>
      <c r="D53" t="s">
        <v>22</v>
      </c>
      <c r="E53" t="s">
        <v>355</v>
      </c>
      <c r="F53" t="s">
        <v>405</v>
      </c>
      <c r="G53">
        <v>1</v>
      </c>
      <c r="H53" t="s">
        <v>418</v>
      </c>
      <c r="I53" t="s">
        <v>120</v>
      </c>
      <c r="J53" t="s">
        <v>120</v>
      </c>
      <c r="L53">
        <v>1.5</v>
      </c>
      <c r="M53" s="4"/>
      <c r="N53" s="3"/>
      <c r="S53">
        <v>294</v>
      </c>
      <c r="T53">
        <v>7.82</v>
      </c>
      <c r="U53" s="3">
        <v>0.56629314600000002</v>
      </c>
      <c r="V53">
        <v>218</v>
      </c>
      <c r="W53">
        <v>7.75</v>
      </c>
      <c r="X53" s="3">
        <v>0.56183981800000005</v>
      </c>
      <c r="Y53">
        <f>T53-N53</f>
        <v>7.82</v>
      </c>
      <c r="Z53">
        <f>IF(ISBLANK(M53), U53, SQRT(U53 ^ 2 / S53 + O53 ^ 2 / M53))</f>
        <v>0.56629314600000002</v>
      </c>
      <c r="AA53">
        <f>W53 - Q53</f>
        <v>7.75</v>
      </c>
      <c r="AB53">
        <f>IF(ISBLANK(M53), X53, SQRT(X53 ^ 2 / V53 + R53 ^ 2 / P53))</f>
        <v>0.56183981800000005</v>
      </c>
      <c r="AC53" s="3"/>
      <c r="AD53" s="3"/>
      <c r="AE53" s="3"/>
      <c r="AF53" s="3"/>
      <c r="AG53" s="3" t="b">
        <v>0</v>
      </c>
    </row>
    <row r="54" spans="1:49">
      <c r="A54" t="s">
        <v>76</v>
      </c>
      <c r="C54">
        <v>53</v>
      </c>
      <c r="D54" t="s">
        <v>22</v>
      </c>
      <c r="E54" t="s">
        <v>355</v>
      </c>
      <c r="F54" t="s">
        <v>405</v>
      </c>
      <c r="G54">
        <v>1</v>
      </c>
      <c r="H54" t="s">
        <v>418</v>
      </c>
      <c r="I54" t="s">
        <v>120</v>
      </c>
      <c r="J54" t="s">
        <v>120</v>
      </c>
      <c r="L54">
        <v>6</v>
      </c>
      <c r="M54" s="4"/>
      <c r="N54" s="3"/>
      <c r="S54">
        <v>293</v>
      </c>
      <c r="T54">
        <v>8.14</v>
      </c>
      <c r="U54" s="3">
        <v>0.60880745999999997</v>
      </c>
      <c r="V54">
        <v>208</v>
      </c>
      <c r="W54">
        <v>8.1999999999999993</v>
      </c>
      <c r="X54" s="3">
        <v>0.58523055099999999</v>
      </c>
      <c r="Y54">
        <f>T54-N54</f>
        <v>8.14</v>
      </c>
      <c r="Z54">
        <f>IF(ISBLANK(M54), U54, SQRT(U54 ^ 2 / S54 + O54 ^ 2 / M54))</f>
        <v>0.60880745999999997</v>
      </c>
      <c r="AA54">
        <f>W54 - Q54</f>
        <v>8.1999999999999993</v>
      </c>
      <c r="AB54">
        <f>IF(ISBLANK(M54), X54, SQRT(X54 ^ 2 / V54 + R54 ^ 2 / P54))</f>
        <v>0.58523055099999999</v>
      </c>
      <c r="AC54" s="3"/>
      <c r="AD54" s="3"/>
      <c r="AE54" s="3"/>
      <c r="AF54" s="3"/>
      <c r="AG54" s="3" t="b">
        <v>0</v>
      </c>
    </row>
    <row r="55" spans="1:49">
      <c r="A55" t="s">
        <v>76</v>
      </c>
      <c r="C55">
        <v>54</v>
      </c>
      <c r="D55" t="s">
        <v>22</v>
      </c>
      <c r="E55" t="s">
        <v>355</v>
      </c>
      <c r="F55" t="s">
        <v>405</v>
      </c>
      <c r="G55">
        <v>1</v>
      </c>
      <c r="H55" t="s">
        <v>418</v>
      </c>
      <c r="I55" t="s">
        <v>120</v>
      </c>
      <c r="J55" t="s">
        <v>120</v>
      </c>
      <c r="L55">
        <v>12</v>
      </c>
      <c r="M55" s="4"/>
      <c r="N55" s="3"/>
      <c r="S55">
        <v>249</v>
      </c>
      <c r="T55">
        <v>8.2100000000000009</v>
      </c>
      <c r="U55" s="3">
        <v>0.60088072100000001</v>
      </c>
      <c r="V55">
        <v>174</v>
      </c>
      <c r="W55">
        <v>8.23</v>
      </c>
      <c r="X55" s="3">
        <v>0.56806327300000004</v>
      </c>
      <c r="Y55">
        <f>T55-N55</f>
        <v>8.2100000000000009</v>
      </c>
      <c r="Z55">
        <f>IF(ISBLANK(M55), U55, SQRT(U55 ^ 2 / S55 + O55 ^ 2 / M55))</f>
        <v>0.60088072100000001</v>
      </c>
      <c r="AA55">
        <f>W55 - Q55</f>
        <v>8.23</v>
      </c>
      <c r="AB55">
        <f>IF(ISBLANK(M55), X55, SQRT(X55 ^ 2 / V55 + R55 ^ 2 / P55))</f>
        <v>0.56806327300000004</v>
      </c>
      <c r="AC55" s="3"/>
      <c r="AD55" s="3"/>
      <c r="AE55" s="3"/>
      <c r="AF55" s="3"/>
      <c r="AG55" s="3" t="b">
        <v>0</v>
      </c>
    </row>
    <row r="56" spans="1:49">
      <c r="A56" t="s">
        <v>83</v>
      </c>
      <c r="C56">
        <v>55</v>
      </c>
      <c r="D56" t="s">
        <v>22</v>
      </c>
      <c r="E56" t="s">
        <v>404</v>
      </c>
      <c r="F56" t="s">
        <v>405</v>
      </c>
      <c r="G56">
        <v>0.5</v>
      </c>
      <c r="H56" t="s">
        <v>417</v>
      </c>
      <c r="I56" t="s">
        <v>120</v>
      </c>
      <c r="J56" t="s">
        <v>120</v>
      </c>
      <c r="L56">
        <v>1</v>
      </c>
      <c r="M56" s="4"/>
      <c r="S56">
        <v>126</v>
      </c>
      <c r="T56">
        <v>2.6</v>
      </c>
      <c r="U56" s="3">
        <v>16.8</v>
      </c>
      <c r="V56">
        <v>124</v>
      </c>
      <c r="W56">
        <v>-35.4</v>
      </c>
      <c r="X56">
        <v>13.3</v>
      </c>
      <c r="Y56">
        <f>T56-N56</f>
        <v>2.6</v>
      </c>
      <c r="Z56">
        <f>IF(ISBLANK(M56), U56, SQRT(U56 ^ 2 / S56 + O56 ^ 2 / M56))</f>
        <v>16.8</v>
      </c>
      <c r="AA56">
        <f>W56 - Q56</f>
        <v>-35.4</v>
      </c>
      <c r="AB56">
        <f>IF(ISBLANK(M56), X56, SQRT(X56 ^ 2 / V56 + R56 ^ 2 / P56))</f>
        <v>13.3</v>
      </c>
      <c r="AG56" s="3" t="b">
        <v>1</v>
      </c>
    </row>
    <row r="57" spans="1:49">
      <c r="A57" t="s">
        <v>45</v>
      </c>
      <c r="C57">
        <v>56</v>
      </c>
      <c r="D57" t="s">
        <v>22</v>
      </c>
      <c r="E57" t="s">
        <v>404</v>
      </c>
      <c r="F57" t="s">
        <v>405</v>
      </c>
      <c r="G57">
        <v>0.5</v>
      </c>
      <c r="H57" t="s">
        <v>417</v>
      </c>
      <c r="I57" t="s">
        <v>120</v>
      </c>
      <c r="J57" t="s">
        <v>120</v>
      </c>
      <c r="L57">
        <v>0</v>
      </c>
      <c r="M57" s="4">
        <v>118</v>
      </c>
      <c r="P57" s="4">
        <v>118</v>
      </c>
      <c r="S57">
        <v>106</v>
      </c>
      <c r="V57">
        <v>104</v>
      </c>
      <c r="Y57">
        <f>T57-N57</f>
        <v>0</v>
      </c>
      <c r="Z57">
        <f>IF(ISBLANK(M57), U57, SQRT(U57 ^ 2 / S57 + O57 ^ 2 / M57))</f>
        <v>0</v>
      </c>
      <c r="AA57">
        <f>W57 - Q57</f>
        <v>0</v>
      </c>
      <c r="AB57">
        <f>IF(ISBLANK(M57), X57, SQRT(X57 ^ 2 / V57 + R57 ^ 2 / P57))</f>
        <v>0</v>
      </c>
      <c r="AC57">
        <v>1.6539870000000002E-2</v>
      </c>
      <c r="AD57">
        <v>9.9716279999999997E-3</v>
      </c>
      <c r="AE57">
        <v>0.03</v>
      </c>
      <c r="AF57">
        <v>0.18112244897959184</v>
      </c>
      <c r="AG57" s="3" t="b">
        <v>1</v>
      </c>
    </row>
    <row r="58" spans="1:49">
      <c r="A58" t="s">
        <v>45</v>
      </c>
      <c r="C58">
        <v>57</v>
      </c>
      <c r="D58" t="s">
        <v>22</v>
      </c>
      <c r="E58" t="s">
        <v>404</v>
      </c>
      <c r="F58" t="s">
        <v>405</v>
      </c>
      <c r="G58">
        <v>0.5</v>
      </c>
      <c r="H58" t="s">
        <v>417</v>
      </c>
      <c r="I58" t="s">
        <v>120</v>
      </c>
      <c r="J58" t="s">
        <v>120</v>
      </c>
      <c r="L58">
        <v>1</v>
      </c>
      <c r="M58" s="4">
        <v>118</v>
      </c>
      <c r="P58" s="4">
        <v>118</v>
      </c>
      <c r="S58">
        <v>94</v>
      </c>
      <c r="V58">
        <v>100</v>
      </c>
      <c r="Y58">
        <f>T58-N58</f>
        <v>0</v>
      </c>
      <c r="Z58">
        <f>IF(ISBLANK(M58), U58, SQRT(U58 ^ 2 / S58 + O58 ^ 2 / M58))</f>
        <v>0</v>
      </c>
      <c r="AA58">
        <f>W58 - Q58</f>
        <v>0</v>
      </c>
      <c r="AB58">
        <f>IF(ISBLANK(M58), X58, SQRT(X58 ^ 2 / V58 + R58 ^ 2 / P58))</f>
        <v>0</v>
      </c>
      <c r="AC58">
        <v>1.918625</v>
      </c>
      <c r="AD58">
        <v>9.4177589999999995E-3</v>
      </c>
      <c r="AE58">
        <v>3.48</v>
      </c>
      <c r="AF58">
        <v>0.17602040816326531</v>
      </c>
      <c r="AG58" s="3" t="b">
        <v>1</v>
      </c>
    </row>
    <row r="59" spans="1:49">
      <c r="A59" t="s">
        <v>45</v>
      </c>
      <c r="C59">
        <v>58</v>
      </c>
      <c r="D59" t="s">
        <v>22</v>
      </c>
      <c r="E59" t="s">
        <v>404</v>
      </c>
      <c r="F59" t="s">
        <v>405</v>
      </c>
      <c r="G59">
        <v>0.5</v>
      </c>
      <c r="H59" t="s">
        <v>417</v>
      </c>
      <c r="I59" t="s">
        <v>120</v>
      </c>
      <c r="J59" t="s">
        <v>120</v>
      </c>
      <c r="L59">
        <v>3</v>
      </c>
      <c r="M59" s="4">
        <v>118</v>
      </c>
      <c r="P59" s="4">
        <v>118</v>
      </c>
      <c r="S59">
        <v>88</v>
      </c>
      <c r="V59">
        <v>98</v>
      </c>
      <c r="Y59">
        <f>T59-N59</f>
        <v>0</v>
      </c>
      <c r="Z59">
        <f>IF(ISBLANK(M59), U59, SQRT(U59 ^ 2 / S59 + O59 ^ 2 / M59))</f>
        <v>0</v>
      </c>
      <c r="AA59">
        <f>W59 - Q59</f>
        <v>0</v>
      </c>
      <c r="AB59">
        <f>IF(ISBLANK(M59), X59, SQRT(X59 ^ 2 / V59 + R59 ^ 2 / P59))</f>
        <v>0</v>
      </c>
      <c r="AC59">
        <v>0.7939136</v>
      </c>
      <c r="AD59">
        <v>1.1728189999999999E-2</v>
      </c>
      <c r="AE59">
        <v>1.44</v>
      </c>
      <c r="AF59">
        <v>0.19642857142857142</v>
      </c>
      <c r="AG59" s="3" t="b">
        <v>1</v>
      </c>
    </row>
    <row r="60" spans="1:49">
      <c r="A60" t="s">
        <v>92</v>
      </c>
      <c r="C60">
        <v>59</v>
      </c>
      <c r="D60" t="s">
        <v>22</v>
      </c>
      <c r="E60" t="s">
        <v>355</v>
      </c>
      <c r="F60" t="s">
        <v>356</v>
      </c>
      <c r="G60">
        <v>0.8</v>
      </c>
      <c r="H60" t="s">
        <v>418</v>
      </c>
      <c r="I60" t="s">
        <v>137</v>
      </c>
      <c r="J60" t="s">
        <v>138</v>
      </c>
      <c r="L60">
        <v>3</v>
      </c>
      <c r="M60" s="4"/>
      <c r="S60">
        <v>120</v>
      </c>
      <c r="T60">
        <v>71.510000000000005</v>
      </c>
      <c r="U60" s="3">
        <v>11.41</v>
      </c>
      <c r="V60">
        <v>135</v>
      </c>
      <c r="W60">
        <v>70.94</v>
      </c>
      <c r="X60">
        <v>10.62</v>
      </c>
      <c r="Y60">
        <f>T60-N60</f>
        <v>71.510000000000005</v>
      </c>
      <c r="Z60">
        <f>IF(ISBLANK(M60), U60, SQRT(U60 ^ 2 / S60 + O60 ^ 2 / M60))</f>
        <v>11.41</v>
      </c>
      <c r="AA60">
        <f>W60 - Q60</f>
        <v>70.94</v>
      </c>
      <c r="AB60">
        <f>IF(ISBLANK(M60), X60, SQRT(X60 ^ 2 / V60 + R60 ^ 2 / P60))</f>
        <v>10.62</v>
      </c>
      <c r="AG60" t="b">
        <v>1</v>
      </c>
    </row>
    <row r="61" spans="1:49">
      <c r="A61" t="s">
        <v>92</v>
      </c>
      <c r="C61">
        <v>60</v>
      </c>
      <c r="D61" t="s">
        <v>22</v>
      </c>
      <c r="E61" t="s">
        <v>355</v>
      </c>
      <c r="F61" t="s">
        <v>356</v>
      </c>
      <c r="G61">
        <v>0.8</v>
      </c>
      <c r="H61" t="s">
        <v>418</v>
      </c>
      <c r="I61" t="s">
        <v>137</v>
      </c>
      <c r="J61" t="s">
        <v>138</v>
      </c>
      <c r="L61">
        <v>6</v>
      </c>
      <c r="M61" s="4"/>
      <c r="S61">
        <v>129</v>
      </c>
      <c r="T61">
        <v>72.989999999999995</v>
      </c>
      <c r="U61" s="3">
        <v>11.16</v>
      </c>
      <c r="V61">
        <v>134</v>
      </c>
      <c r="W61">
        <v>71.73</v>
      </c>
      <c r="X61">
        <v>12.24</v>
      </c>
      <c r="Y61">
        <f>T61-N61</f>
        <v>72.989999999999995</v>
      </c>
      <c r="Z61">
        <f>IF(ISBLANK(M61), U61, SQRT(U61 ^ 2 / S61 + O61 ^ 2 / M61))</f>
        <v>11.16</v>
      </c>
      <c r="AA61">
        <f>W61 - Q61</f>
        <v>71.73</v>
      </c>
      <c r="AB61">
        <f>IF(ISBLANK(M61), X61, SQRT(X61 ^ 2 / V61 + R61 ^ 2 / P61))</f>
        <v>12.24</v>
      </c>
      <c r="AG61" t="b">
        <v>1</v>
      </c>
    </row>
    <row r="62" spans="1:49">
      <c r="A62" t="s">
        <v>92</v>
      </c>
      <c r="C62">
        <v>61</v>
      </c>
      <c r="D62" t="s">
        <v>22</v>
      </c>
      <c r="E62" t="s">
        <v>355</v>
      </c>
      <c r="F62" t="s">
        <v>356</v>
      </c>
      <c r="G62">
        <v>0.8</v>
      </c>
      <c r="H62" t="s">
        <v>418</v>
      </c>
      <c r="I62" t="s">
        <v>137</v>
      </c>
      <c r="J62" t="s">
        <v>138</v>
      </c>
      <c r="L62">
        <v>12</v>
      </c>
      <c r="M62" s="4"/>
      <c r="S62">
        <v>124</v>
      </c>
      <c r="T62">
        <v>72.900000000000006</v>
      </c>
      <c r="U62" s="3">
        <v>12.1</v>
      </c>
      <c r="V62">
        <v>132</v>
      </c>
      <c r="W62">
        <v>72.099999999999994</v>
      </c>
      <c r="X62">
        <v>11</v>
      </c>
      <c r="Y62">
        <f>T62-N62</f>
        <v>72.900000000000006</v>
      </c>
      <c r="Z62">
        <f>IF(ISBLANK(M62), U62, SQRT(U62 ^ 2 / S62 + O62 ^ 2 / M62))</f>
        <v>12.1</v>
      </c>
      <c r="AA62">
        <f>W62 - Q62</f>
        <v>72.099999999999994</v>
      </c>
      <c r="AB62">
        <f>IF(ISBLANK(M62), X62, SQRT(X62 ^ 2 / V62 + R62 ^ 2 / P62))</f>
        <v>11</v>
      </c>
      <c r="AG62" t="b">
        <v>1</v>
      </c>
    </row>
    <row r="63" spans="1:49">
      <c r="A63" t="s">
        <v>194</v>
      </c>
      <c r="B63" t="s">
        <v>359</v>
      </c>
      <c r="C63">
        <v>62</v>
      </c>
      <c r="D63" t="s">
        <v>22</v>
      </c>
      <c r="E63" t="s">
        <v>404</v>
      </c>
      <c r="F63" t="s">
        <v>405</v>
      </c>
      <c r="G63">
        <v>1</v>
      </c>
      <c r="H63" t="s">
        <v>418</v>
      </c>
      <c r="I63" t="s">
        <v>201</v>
      </c>
      <c r="J63" t="s">
        <v>138</v>
      </c>
      <c r="K63" t="s">
        <v>419</v>
      </c>
      <c r="L63">
        <v>1.5</v>
      </c>
      <c r="M63">
        <v>43</v>
      </c>
      <c r="N63">
        <v>34.049999999999997</v>
      </c>
      <c r="O63">
        <v>6.53</v>
      </c>
      <c r="P63">
        <v>37</v>
      </c>
      <c r="Q63">
        <v>35</v>
      </c>
      <c r="R63">
        <v>5</v>
      </c>
      <c r="S63">
        <v>42</v>
      </c>
      <c r="T63">
        <v>38.56</v>
      </c>
      <c r="U63" s="3">
        <v>4.6100000000000003</v>
      </c>
      <c r="V63">
        <v>35</v>
      </c>
      <c r="W63">
        <v>37.14</v>
      </c>
      <c r="X63">
        <v>3.89</v>
      </c>
      <c r="Y63">
        <f>T63-N63</f>
        <v>4.5100000000000051</v>
      </c>
      <c r="Z63">
        <f>IF(ISBLANK(M63), U63, SQRT(U63 ^ 2 / S63 + O63 ^ 2 / M63))</f>
        <v>1.2237856095581789</v>
      </c>
      <c r="AA63">
        <f>W63 - Q63</f>
        <v>2.1400000000000006</v>
      </c>
      <c r="AB63">
        <f>IF(ISBLANK(M63), X63, SQRT(X63 ^ 2 / V63 + R63 ^ 2 / P63))</f>
        <v>1.0526259496902923</v>
      </c>
      <c r="AG63" t="b">
        <v>1</v>
      </c>
      <c r="AN63"/>
      <c r="AO63"/>
      <c r="AP63" s="2"/>
      <c r="AQ63" s="2"/>
      <c r="AU63"/>
      <c r="AW63" s="2"/>
    </row>
    <row r="64" spans="1:49">
      <c r="A64" t="s">
        <v>194</v>
      </c>
      <c r="B64" t="s">
        <v>359</v>
      </c>
      <c r="C64">
        <v>63</v>
      </c>
      <c r="D64" t="s">
        <v>22</v>
      </c>
      <c r="E64" t="s">
        <v>404</v>
      </c>
      <c r="F64" t="s">
        <v>405</v>
      </c>
      <c r="G64">
        <v>1</v>
      </c>
      <c r="H64" t="s">
        <v>418</v>
      </c>
      <c r="I64" t="s">
        <v>201</v>
      </c>
      <c r="J64" t="s">
        <v>138</v>
      </c>
      <c r="K64" t="s">
        <v>420</v>
      </c>
      <c r="L64">
        <v>1.5</v>
      </c>
      <c r="M64">
        <v>35</v>
      </c>
      <c r="N64">
        <v>38.090000000000003</v>
      </c>
      <c r="O64">
        <v>4.2699999999999996</v>
      </c>
      <c r="P64">
        <v>35</v>
      </c>
      <c r="Q64">
        <v>37.200000000000003</v>
      </c>
      <c r="R64">
        <v>5</v>
      </c>
      <c r="S64">
        <v>34</v>
      </c>
      <c r="T64">
        <v>39.450000000000003</v>
      </c>
      <c r="U64" s="3">
        <v>4.6399999999999997</v>
      </c>
      <c r="V64">
        <v>35</v>
      </c>
      <c r="W64">
        <v>39.200000000000003</v>
      </c>
      <c r="X64">
        <v>3.9</v>
      </c>
      <c r="Y64">
        <f>T64-N64</f>
        <v>1.3599999999999994</v>
      </c>
      <c r="Z64">
        <f>IF(ISBLANK(M64), U64, SQRT(U64 ^ 2 / S64 + O64 ^ 2 / M64))</f>
        <v>1.0743200311879904</v>
      </c>
      <c r="AA64">
        <f>W64 - Q64</f>
        <v>2</v>
      </c>
      <c r="AB64">
        <f>IF(ISBLANK(M64), X64, SQRT(X64 ^ 2 / V64 + R64 ^ 2 / P64))</f>
        <v>1.0718475371325638</v>
      </c>
      <c r="AG64" t="b">
        <v>1</v>
      </c>
      <c r="AN64"/>
      <c r="AO64"/>
      <c r="AP64" s="2"/>
      <c r="AQ64" s="2"/>
      <c r="AU64"/>
      <c r="AW64" s="2"/>
    </row>
    <row r="65" spans="1:49">
      <c r="A65" t="s">
        <v>57</v>
      </c>
      <c r="C65">
        <v>64</v>
      </c>
      <c r="D65" t="s">
        <v>22</v>
      </c>
      <c r="E65" t="s">
        <v>404</v>
      </c>
      <c r="F65" t="s">
        <v>405</v>
      </c>
      <c r="G65">
        <v>1</v>
      </c>
      <c r="H65" t="s">
        <v>418</v>
      </c>
      <c r="I65" t="s">
        <v>140</v>
      </c>
      <c r="J65" t="s">
        <v>138</v>
      </c>
      <c r="L65">
        <v>0</v>
      </c>
      <c r="M65" s="4"/>
      <c r="S65">
        <v>18</v>
      </c>
      <c r="T65">
        <v>73.540000000000006</v>
      </c>
      <c r="U65" s="3">
        <v>6.38</v>
      </c>
      <c r="V65">
        <v>18</v>
      </c>
      <c r="W65">
        <v>66.91</v>
      </c>
      <c r="X65">
        <v>7.52</v>
      </c>
      <c r="Y65">
        <f>T65-N65</f>
        <v>73.540000000000006</v>
      </c>
      <c r="Z65">
        <f>IF(ISBLANK(M65), U65, SQRT(U65 ^ 2 / S65 + O65 ^ 2 / M65))</f>
        <v>6.38</v>
      </c>
      <c r="AA65">
        <f>W65 - Q65</f>
        <v>66.91</v>
      </c>
      <c r="AB65">
        <f>IF(ISBLANK(M65), X65, SQRT(X65 ^ 2 / V65 + R65 ^ 2 / P65))</f>
        <v>7.52</v>
      </c>
      <c r="AG65" s="3" t="b">
        <v>1</v>
      </c>
    </row>
    <row r="66" spans="1:49">
      <c r="A66" t="s">
        <v>57</v>
      </c>
      <c r="C66">
        <v>65</v>
      </c>
      <c r="D66" t="s">
        <v>22</v>
      </c>
      <c r="E66" t="s">
        <v>404</v>
      </c>
      <c r="F66" t="s">
        <v>405</v>
      </c>
      <c r="G66">
        <v>1</v>
      </c>
      <c r="H66" t="s">
        <v>418</v>
      </c>
      <c r="I66" t="s">
        <v>140</v>
      </c>
      <c r="J66" t="s">
        <v>138</v>
      </c>
      <c r="L66">
        <v>3</v>
      </c>
      <c r="M66" s="4"/>
      <c r="S66">
        <v>18</v>
      </c>
      <c r="T66">
        <v>72.87</v>
      </c>
      <c r="U66" s="3">
        <v>6.97</v>
      </c>
      <c r="V66">
        <v>18</v>
      </c>
      <c r="W66">
        <v>67.12</v>
      </c>
      <c r="X66">
        <v>7.1</v>
      </c>
      <c r="Y66">
        <f>T66-N66</f>
        <v>72.87</v>
      </c>
      <c r="Z66">
        <f>IF(ISBLANK(M66), U66, SQRT(U66 ^ 2 / S66 + O66 ^ 2 / M66))</f>
        <v>6.97</v>
      </c>
      <c r="AA66">
        <f>W66 - Q66</f>
        <v>67.12</v>
      </c>
      <c r="AB66">
        <f>IF(ISBLANK(M66), X66, SQRT(X66 ^ 2 / V66 + R66 ^ 2 / P66))</f>
        <v>7.1</v>
      </c>
      <c r="AG66" s="3" t="b">
        <v>1</v>
      </c>
    </row>
    <row r="67" spans="1:49">
      <c r="A67" t="s">
        <v>21</v>
      </c>
      <c r="B67" s="5" t="s">
        <v>421</v>
      </c>
      <c r="C67">
        <v>66</v>
      </c>
      <c r="D67" t="s">
        <v>22</v>
      </c>
      <c r="E67" t="s">
        <v>404</v>
      </c>
      <c r="F67" t="s">
        <v>405</v>
      </c>
      <c r="G67">
        <v>1</v>
      </c>
      <c r="H67" t="s">
        <v>417</v>
      </c>
      <c r="I67" t="s">
        <v>144</v>
      </c>
      <c r="J67" t="s">
        <v>138</v>
      </c>
      <c r="L67">
        <v>1</v>
      </c>
      <c r="M67" s="4">
        <v>68</v>
      </c>
      <c r="N67">
        <v>45.7</v>
      </c>
      <c r="O67">
        <v>6.9</v>
      </c>
      <c r="P67" s="4">
        <v>68</v>
      </c>
      <c r="Q67">
        <v>46.4</v>
      </c>
      <c r="R67">
        <v>7</v>
      </c>
      <c r="S67">
        <v>64</v>
      </c>
      <c r="T67">
        <v>52.44</v>
      </c>
      <c r="U67" s="3">
        <v>14.08</v>
      </c>
      <c r="V67">
        <v>64</v>
      </c>
      <c r="W67">
        <v>49.77</v>
      </c>
      <c r="X67">
        <v>14.86</v>
      </c>
      <c r="Y67">
        <f>T67-N67</f>
        <v>6.7399999999999949</v>
      </c>
      <c r="Z67">
        <f>IF(ISBLANK(M67), U67, SQRT(U67 ^ 2 / S67 + O67 ^ 2 / M67))</f>
        <v>1.948780916066126</v>
      </c>
      <c r="AA67">
        <f>W67 - Q67</f>
        <v>3.3700000000000045</v>
      </c>
      <c r="AB67">
        <f>IF(ISBLANK(M67), X67, SQRT(X67 ^ 2 / V67 + R67 ^ 2 / P67))</f>
        <v>2.0422767895890406</v>
      </c>
      <c r="AG67" s="3" t="b">
        <v>1</v>
      </c>
    </row>
    <row r="68" spans="1:49">
      <c r="A68" t="s">
        <v>21</v>
      </c>
      <c r="B68" s="5" t="s">
        <v>421</v>
      </c>
      <c r="C68">
        <v>67</v>
      </c>
      <c r="D68" t="s">
        <v>22</v>
      </c>
      <c r="E68" t="s">
        <v>404</v>
      </c>
      <c r="F68" t="s">
        <v>405</v>
      </c>
      <c r="G68">
        <v>1</v>
      </c>
      <c r="H68" t="s">
        <v>417</v>
      </c>
      <c r="I68" t="s">
        <v>144</v>
      </c>
      <c r="J68" t="s">
        <v>138</v>
      </c>
      <c r="L68">
        <v>3</v>
      </c>
      <c r="M68" s="4">
        <v>68</v>
      </c>
      <c r="N68">
        <v>45.7</v>
      </c>
      <c r="O68">
        <v>6.9</v>
      </c>
      <c r="P68" s="4">
        <v>68</v>
      </c>
      <c r="Q68">
        <v>46.4</v>
      </c>
      <c r="R68">
        <v>7</v>
      </c>
      <c r="S68">
        <v>56</v>
      </c>
      <c r="T68">
        <v>57.9</v>
      </c>
      <c r="U68" s="3">
        <v>14.47</v>
      </c>
      <c r="V68">
        <v>60</v>
      </c>
      <c r="W68">
        <v>55.28</v>
      </c>
      <c r="X68">
        <v>15.52</v>
      </c>
      <c r="Y68">
        <f>T68-N68</f>
        <v>12.199999999999996</v>
      </c>
      <c r="Z68">
        <f>IF(ISBLANK(M68), U68, SQRT(U68 ^ 2 / S68 + O68 ^ 2 / M68))</f>
        <v>2.1069152098935238</v>
      </c>
      <c r="AA68">
        <f>W68 - Q68</f>
        <v>8.8800000000000026</v>
      </c>
      <c r="AB68">
        <f>IF(ISBLANK(M68), X68, SQRT(X68 ^ 2 / V68 + R68 ^ 2 / P68))</f>
        <v>2.1760273210510901</v>
      </c>
      <c r="AG68" s="3" t="b">
        <v>1</v>
      </c>
    </row>
    <row r="69" spans="1:49">
      <c r="A69" t="s">
        <v>21</v>
      </c>
      <c r="B69" s="5" t="s">
        <v>421</v>
      </c>
      <c r="C69">
        <v>68</v>
      </c>
      <c r="D69" t="s">
        <v>22</v>
      </c>
      <c r="E69" t="s">
        <v>404</v>
      </c>
      <c r="F69" t="s">
        <v>405</v>
      </c>
      <c r="G69">
        <v>1</v>
      </c>
      <c r="H69" t="s">
        <v>417</v>
      </c>
      <c r="I69" t="s">
        <v>144</v>
      </c>
      <c r="J69" t="s">
        <v>138</v>
      </c>
      <c r="L69">
        <v>6</v>
      </c>
      <c r="M69" s="4">
        <v>68</v>
      </c>
      <c r="N69">
        <v>45.7</v>
      </c>
      <c r="O69">
        <v>6.9</v>
      </c>
      <c r="P69" s="4">
        <v>68</v>
      </c>
      <c r="Q69">
        <v>46.4</v>
      </c>
      <c r="R69">
        <v>7</v>
      </c>
      <c r="S69">
        <v>61</v>
      </c>
      <c r="T69">
        <v>60.72</v>
      </c>
      <c r="U69" s="3">
        <v>15.56</v>
      </c>
      <c r="V69">
        <v>63</v>
      </c>
      <c r="W69">
        <v>57.88</v>
      </c>
      <c r="X69">
        <v>16.78</v>
      </c>
      <c r="Y69">
        <f>T69-N69</f>
        <v>15.019999999999996</v>
      </c>
      <c r="Z69">
        <f>IF(ISBLANK(M69), U69, SQRT(U69 ^ 2 / S69 + O69 ^ 2 / M69))</f>
        <v>2.1608383717112201</v>
      </c>
      <c r="AA69">
        <f>W69 - Q69</f>
        <v>11.480000000000004</v>
      </c>
      <c r="AB69">
        <f>IF(ISBLANK(M69), X69, SQRT(X69 ^ 2 / V69 + R69 ^ 2 / P69))</f>
        <v>2.2781413296443662</v>
      </c>
      <c r="AG69" s="3" t="b">
        <v>1</v>
      </c>
    </row>
    <row r="70" spans="1:49">
      <c r="A70" t="s">
        <v>111</v>
      </c>
      <c r="C70">
        <v>69</v>
      </c>
      <c r="D70" t="s">
        <v>22</v>
      </c>
      <c r="E70" t="s">
        <v>355</v>
      </c>
      <c r="F70" t="s">
        <v>405</v>
      </c>
      <c r="G70">
        <v>0.92</v>
      </c>
      <c r="H70" t="s">
        <v>418</v>
      </c>
      <c r="I70" t="s">
        <v>137</v>
      </c>
      <c r="J70" t="s">
        <v>138</v>
      </c>
      <c r="L70">
        <v>0</v>
      </c>
      <c r="M70" s="4"/>
      <c r="S70">
        <v>235</v>
      </c>
      <c r="T70">
        <v>32.119999999999997</v>
      </c>
      <c r="U70" s="3">
        <v>4.74</v>
      </c>
      <c r="V70">
        <v>185</v>
      </c>
      <c r="W70">
        <v>28.2</v>
      </c>
      <c r="X70">
        <v>3.03</v>
      </c>
      <c r="Y70">
        <f>T70-N70</f>
        <v>32.119999999999997</v>
      </c>
      <c r="Z70">
        <f>IF(ISBLANK(M70), U70, SQRT(U70 ^ 2 / S70 + O70 ^ 2 / M70))</f>
        <v>4.74</v>
      </c>
      <c r="AA70">
        <f>W70 - Q70</f>
        <v>28.2</v>
      </c>
      <c r="AB70">
        <f>IF(ISBLANK(M70), X70, SQRT(X70 ^ 2 / V70 + R70 ^ 2 / P70))</f>
        <v>3.03</v>
      </c>
      <c r="AG70" s="3" t="b">
        <v>1</v>
      </c>
    </row>
    <row r="71" spans="1:49">
      <c r="A71" t="s">
        <v>149</v>
      </c>
      <c r="C71">
        <v>70</v>
      </c>
      <c r="D71" t="s">
        <v>22</v>
      </c>
      <c r="E71" t="s">
        <v>404</v>
      </c>
      <c r="F71" t="s">
        <v>405</v>
      </c>
      <c r="G71">
        <v>1</v>
      </c>
      <c r="H71" t="s">
        <v>417</v>
      </c>
      <c r="I71" t="s">
        <v>137</v>
      </c>
      <c r="J71" t="s">
        <v>138</v>
      </c>
      <c r="L71">
        <v>0</v>
      </c>
      <c r="M71" s="4"/>
      <c r="S71">
        <v>35</v>
      </c>
      <c r="T71">
        <v>79.540000000000006</v>
      </c>
      <c r="U71" s="3">
        <v>7.02</v>
      </c>
      <c r="V71">
        <v>36</v>
      </c>
      <c r="W71">
        <v>65.58</v>
      </c>
      <c r="X71">
        <v>7.81</v>
      </c>
      <c r="Y71">
        <f>T71-N71</f>
        <v>79.540000000000006</v>
      </c>
      <c r="Z71">
        <f>IF(ISBLANK(M71), U71, SQRT(U71 ^ 2 / S71 + O71 ^ 2 / M71))</f>
        <v>7.02</v>
      </c>
      <c r="AA71">
        <f>W71 - Q71</f>
        <v>65.58</v>
      </c>
      <c r="AB71">
        <f>IF(ISBLANK(M71), X71, SQRT(X71 ^ 2 / V71 + R71 ^ 2 / P71))</f>
        <v>7.81</v>
      </c>
      <c r="AG71" t="b">
        <v>0</v>
      </c>
    </row>
    <row r="72" spans="1:49">
      <c r="A72" t="s">
        <v>149</v>
      </c>
      <c r="C72">
        <v>71</v>
      </c>
      <c r="D72" t="s">
        <v>22</v>
      </c>
      <c r="E72" t="s">
        <v>404</v>
      </c>
      <c r="F72" t="s">
        <v>405</v>
      </c>
      <c r="G72">
        <v>1</v>
      </c>
      <c r="H72" t="s">
        <v>417</v>
      </c>
      <c r="I72" t="s">
        <v>137</v>
      </c>
      <c r="J72" t="s">
        <v>138</v>
      </c>
      <c r="L72">
        <v>3</v>
      </c>
      <c r="M72" s="4"/>
      <c r="S72">
        <v>35</v>
      </c>
      <c r="T72">
        <v>85.82</v>
      </c>
      <c r="U72" s="3">
        <v>3.51</v>
      </c>
      <c r="V72">
        <v>36</v>
      </c>
      <c r="W72">
        <v>70.72</v>
      </c>
      <c r="X72">
        <v>8.4</v>
      </c>
      <c r="Y72">
        <f>T72-N72</f>
        <v>85.82</v>
      </c>
      <c r="Z72">
        <f>IF(ISBLANK(M72), U72, SQRT(U72 ^ 2 / S72 + O72 ^ 2 / M72))</f>
        <v>3.51</v>
      </c>
      <c r="AA72">
        <f>W72 - Q72</f>
        <v>70.72</v>
      </c>
      <c r="AB72">
        <f>IF(ISBLANK(M72), X72, SQRT(X72 ^ 2 / V72 + R72 ^ 2 / P72))</f>
        <v>8.4</v>
      </c>
      <c r="AG72" t="b">
        <v>0</v>
      </c>
    </row>
    <row r="73" spans="1:49">
      <c r="A73" t="s">
        <v>83</v>
      </c>
      <c r="C73">
        <v>72</v>
      </c>
      <c r="D73" t="s">
        <v>22</v>
      </c>
      <c r="E73" t="s">
        <v>404</v>
      </c>
      <c r="F73" t="s">
        <v>405</v>
      </c>
      <c r="G73">
        <v>0.5</v>
      </c>
      <c r="H73" t="s">
        <v>417</v>
      </c>
      <c r="I73" t="s">
        <v>137</v>
      </c>
      <c r="J73" t="s">
        <v>138</v>
      </c>
      <c r="L73">
        <v>1</v>
      </c>
      <c r="M73" s="4"/>
      <c r="S73">
        <v>126</v>
      </c>
      <c r="T73">
        <v>11.8</v>
      </c>
      <c r="U73" s="3">
        <v>23.7</v>
      </c>
      <c r="V73">
        <v>124</v>
      </c>
      <c r="W73">
        <v>-11.9</v>
      </c>
      <c r="X73">
        <v>21.9</v>
      </c>
      <c r="Y73">
        <f>T73-N73</f>
        <v>11.8</v>
      </c>
      <c r="Z73">
        <f>IF(ISBLANK(M73), U73, SQRT(U73 ^ 2 / S73 + O73 ^ 2 / M73))</f>
        <v>23.7</v>
      </c>
      <c r="AA73">
        <f>W73 - Q73</f>
        <v>-11.9</v>
      </c>
      <c r="AB73">
        <f>IF(ISBLANK(M73), X73, SQRT(X73 ^ 2 / V73 + R73 ^ 2 / P73))</f>
        <v>21.9</v>
      </c>
      <c r="AG73" s="3" t="b">
        <v>1</v>
      </c>
    </row>
    <row r="74" spans="1:49">
      <c r="A74" t="s">
        <v>45</v>
      </c>
      <c r="C74">
        <v>73</v>
      </c>
      <c r="D74" t="s">
        <v>22</v>
      </c>
      <c r="E74" t="s">
        <v>404</v>
      </c>
      <c r="F74" t="s">
        <v>405</v>
      </c>
      <c r="G74">
        <v>0.5</v>
      </c>
      <c r="H74" t="s">
        <v>417</v>
      </c>
      <c r="I74" t="s">
        <v>137</v>
      </c>
      <c r="J74" t="s">
        <v>138</v>
      </c>
      <c r="L74">
        <v>0</v>
      </c>
      <c r="M74" s="4">
        <v>118</v>
      </c>
      <c r="P74" s="4">
        <v>118</v>
      </c>
      <c r="S74">
        <v>106</v>
      </c>
      <c r="V74">
        <v>104</v>
      </c>
      <c r="Y74">
        <f>T74-N74</f>
        <v>0</v>
      </c>
      <c r="Z74">
        <f>IF(ISBLANK(M74), U74, SQRT(U74 ^ 2 / S74 + O74 ^ 2 / M74))</f>
        <v>0</v>
      </c>
      <c r="AA74">
        <f>W74 - Q74</f>
        <v>0</v>
      </c>
      <c r="AB74">
        <f>IF(ISBLANK(M74), X74, SQRT(X74 ^ 2 / V74 + R74 ^ 2 / P74))</f>
        <v>0</v>
      </c>
      <c r="AC74">
        <v>-0.15988540000000001</v>
      </c>
      <c r="AD74">
        <v>1.6742679999999999E-2</v>
      </c>
      <c r="AE74">
        <v>-0.28999999999999998</v>
      </c>
      <c r="AF74">
        <v>0.23469387799999999</v>
      </c>
      <c r="AG74" s="3" t="b">
        <v>1</v>
      </c>
    </row>
    <row r="75" spans="1:49">
      <c r="A75" t="s">
        <v>45</v>
      </c>
      <c r="C75">
        <v>74</v>
      </c>
      <c r="D75" t="s">
        <v>22</v>
      </c>
      <c r="E75" t="s">
        <v>404</v>
      </c>
      <c r="F75" t="s">
        <v>405</v>
      </c>
      <c r="G75">
        <v>0.5</v>
      </c>
      <c r="H75" t="s">
        <v>417</v>
      </c>
      <c r="I75" t="s">
        <v>137</v>
      </c>
      <c r="J75" t="s">
        <v>138</v>
      </c>
      <c r="L75">
        <v>1</v>
      </c>
      <c r="M75" s="4">
        <v>118</v>
      </c>
      <c r="P75" s="4">
        <v>118</v>
      </c>
      <c r="S75">
        <v>94</v>
      </c>
      <c r="V75">
        <v>100</v>
      </c>
      <c r="Y75">
        <f>T75-N75</f>
        <v>0</v>
      </c>
      <c r="Z75">
        <f>IF(ISBLANK(M75), U75, SQRT(U75 ^ 2 / S75 + O75 ^ 2 / M75))</f>
        <v>0</v>
      </c>
      <c r="AA75">
        <f>W75 - Q75</f>
        <v>0</v>
      </c>
      <c r="AB75">
        <f>IF(ISBLANK(M75), X75, SQRT(X75 ^ 2 / V75 + R75 ^ 2 / P75))</f>
        <v>0</v>
      </c>
      <c r="AC75">
        <v>1.3011360000000001</v>
      </c>
      <c r="AD75">
        <v>1.429181E-2</v>
      </c>
      <c r="AE75">
        <v>2.36</v>
      </c>
      <c r="AF75">
        <v>0.216836735</v>
      </c>
      <c r="AG75" s="3" t="b">
        <v>1</v>
      </c>
    </row>
    <row r="76" spans="1:49">
      <c r="A76" t="s">
        <v>45</v>
      </c>
      <c r="C76">
        <v>75</v>
      </c>
      <c r="D76" t="s">
        <v>22</v>
      </c>
      <c r="E76" t="s">
        <v>404</v>
      </c>
      <c r="F76" t="s">
        <v>405</v>
      </c>
      <c r="G76">
        <v>0.5</v>
      </c>
      <c r="H76" t="s">
        <v>417</v>
      </c>
      <c r="I76" t="s">
        <v>137</v>
      </c>
      <c r="J76" t="s">
        <v>138</v>
      </c>
      <c r="L76">
        <v>3</v>
      </c>
      <c r="M76" s="4">
        <v>118</v>
      </c>
      <c r="P76" s="4">
        <v>118</v>
      </c>
      <c r="S76">
        <v>88</v>
      </c>
      <c r="V76">
        <v>98</v>
      </c>
      <c r="Y76">
        <f>T76-N76</f>
        <v>0</v>
      </c>
      <c r="Z76">
        <f>IF(ISBLANK(M76), U76, SQRT(U76 ^ 2 / S76 + O76 ^ 2 / M76))</f>
        <v>0</v>
      </c>
      <c r="AA76">
        <f>W76 - Q76</f>
        <v>0</v>
      </c>
      <c r="AB76">
        <f>IF(ISBLANK(M76), X76, SQRT(X76 ^ 2 / V76 + R76 ^ 2 / P76))</f>
        <v>0</v>
      </c>
      <c r="AC76">
        <v>0.24809800000000001</v>
      </c>
      <c r="AD76">
        <v>1.3627169999999999E-2</v>
      </c>
      <c r="AE76">
        <v>0.45</v>
      </c>
      <c r="AF76">
        <v>0.211734694</v>
      </c>
      <c r="AG76" s="3" t="b">
        <v>1</v>
      </c>
    </row>
    <row r="77" spans="1:49">
      <c r="A77" t="s">
        <v>202</v>
      </c>
      <c r="B77" s="5" t="s">
        <v>429</v>
      </c>
      <c r="C77">
        <v>76</v>
      </c>
      <c r="D77" t="s">
        <v>22</v>
      </c>
      <c r="E77" t="s">
        <v>355</v>
      </c>
      <c r="F77" t="s">
        <v>405</v>
      </c>
      <c r="G77">
        <v>1</v>
      </c>
      <c r="H77" t="s">
        <v>417</v>
      </c>
      <c r="I77" t="s">
        <v>203</v>
      </c>
      <c r="J77" t="s">
        <v>138</v>
      </c>
      <c r="L77">
        <v>1</v>
      </c>
      <c r="M77">
        <v>20</v>
      </c>
      <c r="N77">
        <v>23.7</v>
      </c>
      <c r="O77">
        <v>7.93</v>
      </c>
      <c r="P77">
        <v>25</v>
      </c>
      <c r="Q77">
        <v>28.16</v>
      </c>
      <c r="R77">
        <v>4.63</v>
      </c>
      <c r="S77">
        <v>20</v>
      </c>
      <c r="T77">
        <v>26.3</v>
      </c>
      <c r="U77" s="3">
        <v>5.77</v>
      </c>
      <c r="V77">
        <v>25</v>
      </c>
      <c r="W77">
        <v>28.44</v>
      </c>
      <c r="X77">
        <v>4.6100000000000003</v>
      </c>
      <c r="Y77">
        <f>T77-N77</f>
        <v>2.6000000000000014</v>
      </c>
      <c r="Z77">
        <f>IF(ISBLANK(M77), U77, SQRT(U77 ^ 2 / S77 + O77 ^ 2 / M77))</f>
        <v>2.1929181471272474</v>
      </c>
      <c r="AA77">
        <f>W77 - Q77</f>
        <v>0.28000000000000114</v>
      </c>
      <c r="AB77">
        <f>IF(ISBLANK(M77), X77, SQRT(X77 ^ 2 / V77 + R77 ^ 2 / P77))</f>
        <v>1.3067363926974713</v>
      </c>
      <c r="AG77" t="b">
        <v>1</v>
      </c>
      <c r="AN77"/>
      <c r="AO77"/>
      <c r="AP77" s="2"/>
      <c r="AQ77" s="2"/>
      <c r="AU77"/>
      <c r="AW77" s="2"/>
    </row>
    <row r="78" spans="1:49">
      <c r="A78" t="s">
        <v>202</v>
      </c>
      <c r="B78" t="s">
        <v>429</v>
      </c>
      <c r="C78">
        <v>77</v>
      </c>
      <c r="D78" t="s">
        <v>22</v>
      </c>
      <c r="E78" t="s">
        <v>355</v>
      </c>
      <c r="F78" t="s">
        <v>405</v>
      </c>
      <c r="G78">
        <v>1</v>
      </c>
      <c r="H78" t="s">
        <v>417</v>
      </c>
      <c r="I78" t="s">
        <v>203</v>
      </c>
      <c r="J78" t="s">
        <v>138</v>
      </c>
      <c r="L78">
        <v>2</v>
      </c>
      <c r="M78">
        <v>20</v>
      </c>
      <c r="N78">
        <v>23.7</v>
      </c>
      <c r="O78">
        <v>7.93</v>
      </c>
      <c r="P78">
        <v>25</v>
      </c>
      <c r="Q78">
        <v>28.16</v>
      </c>
      <c r="R78">
        <v>4.63</v>
      </c>
      <c r="S78">
        <v>20</v>
      </c>
      <c r="T78">
        <v>29.15</v>
      </c>
      <c r="U78" s="3">
        <v>4.8</v>
      </c>
      <c r="V78">
        <v>25</v>
      </c>
      <c r="W78">
        <v>29.2</v>
      </c>
      <c r="X78">
        <v>4.87</v>
      </c>
      <c r="Y78">
        <f>T78-N78</f>
        <v>5.4499999999999993</v>
      </c>
      <c r="Z78">
        <f>IF(ISBLANK(M78), U78, SQRT(U78 ^ 2 / S78 + O78 ^ 2 / M78))</f>
        <v>2.0727385266839615</v>
      </c>
      <c r="AA78">
        <f>W78 - Q78</f>
        <v>1.0399999999999991</v>
      </c>
      <c r="AB78">
        <f>IF(ISBLANK(M78), X78, SQRT(X78 ^ 2 / V78 + R78 ^ 2 / P78))</f>
        <v>1.3439315458757564</v>
      </c>
      <c r="AG78" t="b">
        <v>1</v>
      </c>
      <c r="AN78"/>
      <c r="AO78"/>
      <c r="AP78" s="2"/>
      <c r="AQ78" s="2"/>
      <c r="AU78"/>
      <c r="AW78" s="2"/>
    </row>
    <row r="79" spans="1:49">
      <c r="A79" t="s">
        <v>51</v>
      </c>
      <c r="B79" s="5" t="s">
        <v>430</v>
      </c>
      <c r="C79">
        <v>84</v>
      </c>
      <c r="D79" t="s">
        <v>22</v>
      </c>
      <c r="E79" t="s">
        <v>404</v>
      </c>
      <c r="F79" t="s">
        <v>356</v>
      </c>
      <c r="G79">
        <v>1</v>
      </c>
      <c r="H79" t="s">
        <v>417</v>
      </c>
      <c r="I79" t="s">
        <v>431</v>
      </c>
      <c r="J79" t="s">
        <v>338</v>
      </c>
      <c r="K79" t="s">
        <v>432</v>
      </c>
      <c r="L79">
        <v>5</v>
      </c>
      <c r="M79">
        <v>20</v>
      </c>
      <c r="N79">
        <v>3.4</v>
      </c>
      <c r="O79">
        <v>0.77</v>
      </c>
      <c r="P79">
        <v>20</v>
      </c>
      <c r="Q79">
        <v>3.7</v>
      </c>
      <c r="R79">
        <v>0.7</v>
      </c>
      <c r="S79">
        <v>19</v>
      </c>
      <c r="T79">
        <v>4.125</v>
      </c>
      <c r="U79">
        <v>0.77</v>
      </c>
      <c r="V79">
        <v>19</v>
      </c>
      <c r="W79">
        <v>3.8610000000000002</v>
      </c>
      <c r="X79">
        <v>0.7</v>
      </c>
      <c r="Y79">
        <f>T79-N79</f>
        <v>0.72500000000000009</v>
      </c>
      <c r="Z79">
        <f>IF(ISBLANK(M79), U79, SQRT(U79 ^ 2 / S79 + O79 ^ 2 / M79))</f>
        <v>0.24667846107411714</v>
      </c>
      <c r="AA79">
        <f>W79 - Q79</f>
        <v>0.16100000000000003</v>
      </c>
      <c r="AB79">
        <f>IF(ISBLANK(M79), X79, SQRT(X79 ^ 2 / V79 + R79 ^ 2 / P79))</f>
        <v>0.2242531464310156</v>
      </c>
      <c r="AG79" t="b">
        <v>1</v>
      </c>
      <c r="AN79"/>
      <c r="AO79"/>
      <c r="AP79" s="2"/>
      <c r="AQ79" s="2"/>
      <c r="AU79"/>
      <c r="AW79" s="2"/>
    </row>
    <row r="80" spans="1:49">
      <c r="A80" t="s">
        <v>51</v>
      </c>
      <c r="B80" s="5" t="s">
        <v>430</v>
      </c>
      <c r="C80">
        <v>85</v>
      </c>
      <c r="D80" t="s">
        <v>22</v>
      </c>
      <c r="E80" t="s">
        <v>404</v>
      </c>
      <c r="F80" t="s">
        <v>356</v>
      </c>
      <c r="G80">
        <v>1</v>
      </c>
      <c r="H80" t="s">
        <v>417</v>
      </c>
      <c r="I80" t="s">
        <v>433</v>
      </c>
      <c r="J80" t="s">
        <v>338</v>
      </c>
      <c r="K80" t="s">
        <v>434</v>
      </c>
      <c r="L80">
        <v>5</v>
      </c>
      <c r="M80">
        <v>20</v>
      </c>
      <c r="N80">
        <v>4.2</v>
      </c>
      <c r="O80">
        <v>0.9</v>
      </c>
      <c r="P80">
        <v>20</v>
      </c>
      <c r="Q80">
        <v>4.3</v>
      </c>
      <c r="R80">
        <v>0.65</v>
      </c>
      <c r="S80">
        <v>19</v>
      </c>
      <c r="T80">
        <v>4.3970000000000002</v>
      </c>
      <c r="U80">
        <v>0.9</v>
      </c>
      <c r="V80">
        <v>19</v>
      </c>
      <c r="W80">
        <v>4.0819999999999999</v>
      </c>
      <c r="X80">
        <v>0.65</v>
      </c>
      <c r="Y80">
        <f>T80-N80</f>
        <v>0.19700000000000006</v>
      </c>
      <c r="Z80">
        <f>IF(ISBLANK(M80), U80, SQRT(U80 ^ 2 / S80 + O80 ^ 2 / M80))</f>
        <v>0.28832547398273434</v>
      </c>
      <c r="AA80">
        <f>W80 - Q80</f>
        <v>-0.21799999999999997</v>
      </c>
      <c r="AB80">
        <f>IF(ISBLANK(M80), X80, SQRT(X80 ^ 2 / V80 + R80 ^ 2 / P80))</f>
        <v>0.20823506454308591</v>
      </c>
      <c r="AG80" t="b">
        <v>1</v>
      </c>
      <c r="AN80"/>
      <c r="AO80"/>
      <c r="AP80" s="2"/>
      <c r="AQ80" s="2"/>
      <c r="AU80"/>
      <c r="AW80" s="2"/>
    </row>
    <row r="81" spans="1:33">
      <c r="A81" t="s">
        <v>92</v>
      </c>
      <c r="B81" s="5" t="s">
        <v>435</v>
      </c>
      <c r="C81">
        <v>86</v>
      </c>
      <c r="D81" t="s">
        <v>22</v>
      </c>
      <c r="E81" t="s">
        <v>355</v>
      </c>
      <c r="F81" t="s">
        <v>356</v>
      </c>
      <c r="G81">
        <v>0.8</v>
      </c>
      <c r="H81" t="s">
        <v>418</v>
      </c>
      <c r="I81" t="s">
        <v>436</v>
      </c>
      <c r="J81" t="s">
        <v>338</v>
      </c>
      <c r="L81">
        <v>3</v>
      </c>
      <c r="M81">
        <v>134</v>
      </c>
      <c r="N81">
        <v>-20.28</v>
      </c>
      <c r="O81">
        <v>6.38</v>
      </c>
      <c r="P81">
        <v>138</v>
      </c>
      <c r="Q81">
        <v>-19.760000000000002</v>
      </c>
      <c r="R81">
        <v>6.03</v>
      </c>
      <c r="S81">
        <v>120</v>
      </c>
      <c r="T81">
        <v>-19.62</v>
      </c>
      <c r="U81" s="3">
        <v>6.5</v>
      </c>
      <c r="V81">
        <v>135</v>
      </c>
      <c r="W81">
        <v>-20.02</v>
      </c>
      <c r="X81">
        <v>5.79</v>
      </c>
      <c r="Y81">
        <f>T81-N81</f>
        <v>0.66000000000000014</v>
      </c>
      <c r="Z81">
        <f>IF(ISBLANK(M81), U81, SQRT(U81 ^ 2 / S81 + O81 ^ 2 / M81))</f>
        <v>0.80984412848264264</v>
      </c>
      <c r="AA81">
        <f>W81 - Q81</f>
        <v>-0.25999999999999801</v>
      </c>
      <c r="AB81">
        <f>IF(ISBLANK(M81), X81, SQRT(X81 ^ 2 / V81 + R81 ^ 2 / P81))</f>
        <v>0.7154099868434618</v>
      </c>
      <c r="AG81" t="b">
        <v>1</v>
      </c>
    </row>
    <row r="82" spans="1:33">
      <c r="A82" t="s">
        <v>92</v>
      </c>
      <c r="B82" s="5" t="s">
        <v>435</v>
      </c>
      <c r="C82">
        <v>87</v>
      </c>
      <c r="D82" t="s">
        <v>22</v>
      </c>
      <c r="E82" t="s">
        <v>355</v>
      </c>
      <c r="F82" t="s">
        <v>356</v>
      </c>
      <c r="G82">
        <v>0.8</v>
      </c>
      <c r="H82" t="s">
        <v>418</v>
      </c>
      <c r="I82" t="s">
        <v>436</v>
      </c>
      <c r="J82" t="s">
        <v>338</v>
      </c>
      <c r="L82">
        <v>6</v>
      </c>
      <c r="M82">
        <v>134</v>
      </c>
      <c r="N82">
        <v>-20.28</v>
      </c>
      <c r="O82">
        <v>6.38</v>
      </c>
      <c r="P82">
        <v>138</v>
      </c>
      <c r="Q82">
        <v>-19.760000000000002</v>
      </c>
      <c r="R82">
        <v>6.03</v>
      </c>
      <c r="S82">
        <v>129</v>
      </c>
      <c r="T82">
        <v>-19.62</v>
      </c>
      <c r="U82" s="3">
        <v>6.53</v>
      </c>
      <c r="V82">
        <v>134</v>
      </c>
      <c r="W82">
        <v>-19.7</v>
      </c>
      <c r="X82">
        <v>6.87</v>
      </c>
      <c r="Y82">
        <f>T82-N82</f>
        <v>0.66000000000000014</v>
      </c>
      <c r="Z82">
        <f>IF(ISBLANK(M82), U82, SQRT(U82 ^ 2 / S82 + O82 ^ 2 / M82))</f>
        <v>0.79643819063853183</v>
      </c>
      <c r="AA82">
        <f>W82 - Q82</f>
        <v>6.0000000000002274E-2</v>
      </c>
      <c r="AB82">
        <f>IF(ISBLANK(M82), X82, SQRT(X82 ^ 2 / V82 + R82 ^ 2 / P82))</f>
        <v>0.78466582329708146</v>
      </c>
      <c r="AG82" t="b">
        <v>1</v>
      </c>
    </row>
    <row r="83" spans="1:33">
      <c r="A83" t="s">
        <v>92</v>
      </c>
      <c r="B83" s="5" t="s">
        <v>435</v>
      </c>
      <c r="C83">
        <v>88</v>
      </c>
      <c r="D83" t="s">
        <v>22</v>
      </c>
      <c r="E83" t="s">
        <v>355</v>
      </c>
      <c r="F83" t="s">
        <v>356</v>
      </c>
      <c r="G83">
        <v>0.8</v>
      </c>
      <c r="H83" t="s">
        <v>418</v>
      </c>
      <c r="I83" t="s">
        <v>436</v>
      </c>
      <c r="J83" t="s">
        <v>338</v>
      </c>
      <c r="L83">
        <v>12</v>
      </c>
      <c r="M83">
        <v>134</v>
      </c>
      <c r="N83">
        <v>-20.28</v>
      </c>
      <c r="O83">
        <v>6.38</v>
      </c>
      <c r="P83">
        <v>138</v>
      </c>
      <c r="Q83">
        <v>-19.760000000000002</v>
      </c>
      <c r="R83">
        <v>6.03</v>
      </c>
      <c r="S83">
        <v>124</v>
      </c>
      <c r="T83">
        <v>-19.52</v>
      </c>
      <c r="U83" s="3">
        <v>6.03</v>
      </c>
      <c r="V83">
        <v>132</v>
      </c>
      <c r="W83">
        <v>-19.62</v>
      </c>
      <c r="X83">
        <v>6.07</v>
      </c>
      <c r="Y83">
        <f>T83-N83</f>
        <v>0.76000000000000156</v>
      </c>
      <c r="Z83">
        <f>IF(ISBLANK(M83), U83, SQRT(U83 ^ 2 / S83 + O83 ^ 2 / M83))</f>
        <v>0.77265596718112939</v>
      </c>
      <c r="AA83">
        <f>W83 - Q83</f>
        <v>0.14000000000000057</v>
      </c>
      <c r="AB83">
        <f>IF(ISBLANK(M83), X83, SQRT(X83 ^ 2 / V83 + R83 ^ 2 / P83))</f>
        <v>0.73662257154646438</v>
      </c>
      <c r="AG83" t="b">
        <v>1</v>
      </c>
    </row>
    <row r="84" spans="1:33">
      <c r="A84" t="s">
        <v>103</v>
      </c>
      <c r="B84" s="5" t="s">
        <v>437</v>
      </c>
      <c r="C84">
        <v>89</v>
      </c>
      <c r="D84" t="s">
        <v>22</v>
      </c>
      <c r="E84" t="s">
        <v>404</v>
      </c>
      <c r="F84" t="s">
        <v>405</v>
      </c>
      <c r="G84">
        <v>1</v>
      </c>
      <c r="H84" t="s">
        <v>418</v>
      </c>
      <c r="I84" t="s">
        <v>438</v>
      </c>
      <c r="J84" t="s">
        <v>338</v>
      </c>
      <c r="L84">
        <v>0</v>
      </c>
      <c r="S84">
        <v>18</v>
      </c>
      <c r="T84">
        <v>-17.22</v>
      </c>
      <c r="U84" s="3">
        <v>4.72</v>
      </c>
      <c r="V84">
        <v>26</v>
      </c>
      <c r="W84">
        <v>-18.73</v>
      </c>
      <c r="X84">
        <v>6.38</v>
      </c>
      <c r="Y84">
        <f>T84-N84</f>
        <v>-17.22</v>
      </c>
      <c r="Z84">
        <f>IF(ISBLANK(M84), U84, SQRT(U84 ^ 2 / S84 + O84 ^ 2 / M84))</f>
        <v>4.72</v>
      </c>
      <c r="AA84">
        <f>W84 - Q84</f>
        <v>-18.73</v>
      </c>
      <c r="AB84">
        <f>IF(ISBLANK(M84), X84, SQRT(X84 ^ 2 / V84 + R84 ^ 2 / P84))</f>
        <v>6.38</v>
      </c>
      <c r="AG84" t="b">
        <v>0</v>
      </c>
    </row>
    <row r="85" spans="1:33">
      <c r="A85" t="s">
        <v>196</v>
      </c>
      <c r="B85" s="5" t="s">
        <v>439</v>
      </c>
      <c r="C85">
        <v>90</v>
      </c>
      <c r="D85" t="s">
        <v>22</v>
      </c>
      <c r="E85" t="s">
        <v>404</v>
      </c>
      <c r="F85" t="s">
        <v>356</v>
      </c>
      <c r="G85">
        <v>1</v>
      </c>
      <c r="H85" t="s">
        <v>418</v>
      </c>
      <c r="I85" t="s">
        <v>440</v>
      </c>
      <c r="J85" t="s">
        <v>338</v>
      </c>
      <c r="K85" t="s">
        <v>423</v>
      </c>
      <c r="L85">
        <v>12</v>
      </c>
      <c r="M85">
        <v>97</v>
      </c>
      <c r="P85">
        <v>96</v>
      </c>
      <c r="S85">
        <v>97</v>
      </c>
      <c r="V85">
        <v>96</v>
      </c>
      <c r="Y85">
        <f>T85-N85</f>
        <v>0</v>
      </c>
      <c r="Z85">
        <f>IF(ISBLANK(M85), U85, SQRT(U85 ^ 2 / S85 + O85 ^ 2 / M85))</f>
        <v>0</v>
      </c>
      <c r="AA85">
        <f>W85 - Q85</f>
        <v>0</v>
      </c>
      <c r="AB85">
        <f>IF(ISBLANK(M85), X85, SQRT(X85 ^ 2 / V85 + R85 ^ 2 / P85))</f>
        <v>0</v>
      </c>
      <c r="AC85">
        <v>0.36</v>
      </c>
      <c r="AD85">
        <v>2.1061696312518918E-2</v>
      </c>
      <c r="AG85" t="b">
        <v>1</v>
      </c>
    </row>
    <row r="86" spans="1:33">
      <c r="A86" t="s">
        <v>196</v>
      </c>
      <c r="B86" s="5" t="s">
        <v>439</v>
      </c>
      <c r="C86">
        <v>91</v>
      </c>
      <c r="D86" t="s">
        <v>22</v>
      </c>
      <c r="E86" t="s">
        <v>404</v>
      </c>
      <c r="F86" t="s">
        <v>356</v>
      </c>
      <c r="G86">
        <v>0</v>
      </c>
      <c r="H86" t="s">
        <v>418</v>
      </c>
      <c r="I86" t="s">
        <v>440</v>
      </c>
      <c r="J86" t="s">
        <v>338</v>
      </c>
      <c r="K86" t="s">
        <v>424</v>
      </c>
      <c r="L86">
        <v>12</v>
      </c>
      <c r="M86">
        <v>74</v>
      </c>
      <c r="P86">
        <v>79</v>
      </c>
      <c r="S86">
        <v>74</v>
      </c>
      <c r="V86">
        <v>79</v>
      </c>
      <c r="Y86">
        <f>T86-N86</f>
        <v>0</v>
      </c>
      <c r="Z86">
        <f>IF(ISBLANK(M86), U86, SQRT(U86 ^ 2 / S86 + O86 ^ 2 / M86))</f>
        <v>0</v>
      </c>
      <c r="AA86">
        <f>W86 - Q86</f>
        <v>0</v>
      </c>
      <c r="AB86">
        <f>IF(ISBLANK(M86), X86, SQRT(X86 ^ 2 / V86 + R86 ^ 2 / P86))</f>
        <v>0</v>
      </c>
      <c r="AC86">
        <v>0</v>
      </c>
      <c r="AD86">
        <v>2.6171741361614778E-2</v>
      </c>
      <c r="AG86" t="b">
        <v>1</v>
      </c>
    </row>
    <row r="87" spans="1:33">
      <c r="A87" t="s">
        <v>186</v>
      </c>
      <c r="B87" s="5" t="s">
        <v>441</v>
      </c>
      <c r="C87">
        <v>92</v>
      </c>
      <c r="D87" t="s">
        <v>22</v>
      </c>
      <c r="E87" t="s">
        <v>404</v>
      </c>
      <c r="F87" t="s">
        <v>405</v>
      </c>
      <c r="G87">
        <v>0.68</v>
      </c>
      <c r="H87" t="s">
        <v>418</v>
      </c>
      <c r="I87" t="s">
        <v>338</v>
      </c>
      <c r="J87" t="s">
        <v>338</v>
      </c>
      <c r="L87">
        <v>0</v>
      </c>
      <c r="M87">
        <v>411</v>
      </c>
      <c r="N87">
        <v>89</v>
      </c>
      <c r="P87">
        <v>410</v>
      </c>
      <c r="Q87">
        <v>88.32</v>
      </c>
      <c r="S87">
        <v>145</v>
      </c>
      <c r="T87">
        <v>88.3</v>
      </c>
      <c r="V87">
        <v>273</v>
      </c>
      <c r="W87">
        <v>86.52</v>
      </c>
      <c r="Y87">
        <f>T87-N87</f>
        <v>-0.70000000000000284</v>
      </c>
      <c r="Z87">
        <f>78.5714285714 / SQRT(1 / 145 + 1 / 273)</f>
        <v>764.6132739144615</v>
      </c>
      <c r="AA87">
        <f>W87 - Q87</f>
        <v>-1.7999999999999972</v>
      </c>
      <c r="AB87">
        <f>78.5714285714 / SQRT(1 / 145 + 1 / 273)</f>
        <v>764.6132739144615</v>
      </c>
      <c r="AG87" t="b">
        <v>1</v>
      </c>
    </row>
    <row r="88" spans="1:33">
      <c r="A88" t="s">
        <v>442</v>
      </c>
      <c r="B88" s="5" t="s">
        <v>443</v>
      </c>
      <c r="C88">
        <v>93</v>
      </c>
      <c r="D88" t="s">
        <v>22</v>
      </c>
      <c r="E88" t="s">
        <v>355</v>
      </c>
      <c r="F88" t="s">
        <v>405</v>
      </c>
      <c r="G88">
        <v>0</v>
      </c>
      <c r="H88" t="s">
        <v>417</v>
      </c>
      <c r="I88" t="s">
        <v>444</v>
      </c>
      <c r="J88" t="s">
        <v>338</v>
      </c>
      <c r="L88">
        <v>0</v>
      </c>
      <c r="M88">
        <v>15</v>
      </c>
      <c r="P88">
        <v>17</v>
      </c>
      <c r="S88">
        <v>15</v>
      </c>
      <c r="V88">
        <v>17</v>
      </c>
      <c r="Y88">
        <f>T88-N88</f>
        <v>0</v>
      </c>
      <c r="Z88">
        <f t="shared" ref="Z88:Z134" si="0">IF(ISBLANK(M88), U88, SQRT(U88 ^ 2 / S88 + O88 ^ 2 / M88))</f>
        <v>0</v>
      </c>
      <c r="AA88">
        <f>W88 - Q88</f>
        <v>0</v>
      </c>
      <c r="AB88">
        <f t="shared" ref="AB88:AB134" si="1">IF(ISBLANK(M88), X88, SQRT(X88 ^ 2 / V88 + R88 ^ 2 / P88))</f>
        <v>0</v>
      </c>
      <c r="AC88">
        <v>1.6097999999999999</v>
      </c>
      <c r="AD88">
        <v>0.16600000000000001</v>
      </c>
      <c r="AG88" t="b">
        <v>1</v>
      </c>
    </row>
    <row r="89" spans="1:33">
      <c r="A89" t="s">
        <v>194</v>
      </c>
      <c r="B89" t="s">
        <v>359</v>
      </c>
      <c r="C89">
        <v>94</v>
      </c>
      <c r="D89" t="s">
        <v>22</v>
      </c>
      <c r="E89" t="s">
        <v>404</v>
      </c>
      <c r="F89" t="s">
        <v>405</v>
      </c>
      <c r="G89">
        <v>1</v>
      </c>
      <c r="H89" t="s">
        <v>418</v>
      </c>
      <c r="I89" t="s">
        <v>160</v>
      </c>
      <c r="J89" t="s">
        <v>160</v>
      </c>
      <c r="K89" t="s">
        <v>419</v>
      </c>
      <c r="L89">
        <v>1.5</v>
      </c>
      <c r="M89">
        <v>43</v>
      </c>
      <c r="N89">
        <v>6.26</v>
      </c>
      <c r="O89">
        <v>0.73</v>
      </c>
      <c r="P89">
        <v>37</v>
      </c>
      <c r="Q89">
        <v>6.26</v>
      </c>
      <c r="R89">
        <v>1.07</v>
      </c>
      <c r="S89">
        <v>42</v>
      </c>
      <c r="T89">
        <v>6.15</v>
      </c>
      <c r="U89" s="3">
        <v>0.91</v>
      </c>
      <c r="V89">
        <v>35</v>
      </c>
      <c r="W89">
        <v>6.21</v>
      </c>
      <c r="X89">
        <v>0.64</v>
      </c>
      <c r="Y89">
        <f>T89-N89</f>
        <v>-0.10999999999999943</v>
      </c>
      <c r="Z89">
        <f t="shared" si="0"/>
        <v>0.1791917685678687</v>
      </c>
      <c r="AA89">
        <f>W89 - Q89</f>
        <v>-4.9999999999999822E-2</v>
      </c>
      <c r="AB89">
        <f t="shared" si="1"/>
        <v>0.20650932275832098</v>
      </c>
      <c r="AG89" t="b">
        <v>1</v>
      </c>
    </row>
    <row r="90" spans="1:33">
      <c r="A90" t="s">
        <v>194</v>
      </c>
      <c r="B90" t="s">
        <v>359</v>
      </c>
      <c r="C90">
        <v>95</v>
      </c>
      <c r="D90" t="s">
        <v>22</v>
      </c>
      <c r="E90" t="s">
        <v>404</v>
      </c>
      <c r="F90" t="s">
        <v>405</v>
      </c>
      <c r="G90">
        <v>1</v>
      </c>
      <c r="H90" t="s">
        <v>418</v>
      </c>
      <c r="I90" t="s">
        <v>160</v>
      </c>
      <c r="J90" t="s">
        <v>160</v>
      </c>
      <c r="K90" t="s">
        <v>420</v>
      </c>
      <c r="L90">
        <v>1.5</v>
      </c>
      <c r="M90">
        <v>35</v>
      </c>
      <c r="N90">
        <v>5.83</v>
      </c>
      <c r="O90">
        <v>1.37</v>
      </c>
      <c r="P90">
        <v>35</v>
      </c>
      <c r="Q90">
        <v>6.01</v>
      </c>
      <c r="R90">
        <v>1.05</v>
      </c>
      <c r="S90">
        <v>34</v>
      </c>
      <c r="T90">
        <v>5.99</v>
      </c>
      <c r="U90" s="3">
        <v>1</v>
      </c>
      <c r="V90">
        <v>35</v>
      </c>
      <c r="W90">
        <v>5.77</v>
      </c>
      <c r="X90">
        <v>0.92</v>
      </c>
      <c r="Y90">
        <f>T90-N90</f>
        <v>0.16000000000000014</v>
      </c>
      <c r="Z90">
        <f t="shared" si="0"/>
        <v>0.28816224421599135</v>
      </c>
      <c r="AA90">
        <f>W90 - Q90</f>
        <v>-0.24000000000000021</v>
      </c>
      <c r="AB90">
        <f t="shared" si="1"/>
        <v>0.23597215332080423</v>
      </c>
      <c r="AG90" t="b">
        <v>1</v>
      </c>
    </row>
    <row r="91" spans="1:33">
      <c r="A91" t="s">
        <v>57</v>
      </c>
      <c r="C91">
        <v>96</v>
      </c>
      <c r="D91" t="s">
        <v>22</v>
      </c>
      <c r="E91" t="s">
        <v>404</v>
      </c>
      <c r="F91" t="s">
        <v>405</v>
      </c>
      <c r="G91">
        <v>1</v>
      </c>
      <c r="H91" t="s">
        <v>418</v>
      </c>
      <c r="I91" t="s">
        <v>159</v>
      </c>
      <c r="J91" t="s">
        <v>160</v>
      </c>
      <c r="L91">
        <v>0</v>
      </c>
      <c r="M91" s="4"/>
      <c r="S91">
        <v>18</v>
      </c>
      <c r="T91">
        <v>45.76</v>
      </c>
      <c r="U91" s="3">
        <v>3.85</v>
      </c>
      <c r="V91">
        <v>18</v>
      </c>
      <c r="W91">
        <v>41.45</v>
      </c>
      <c r="X91">
        <v>2.92</v>
      </c>
      <c r="Y91">
        <f>T91-N91</f>
        <v>45.76</v>
      </c>
      <c r="Z91">
        <f t="shared" si="0"/>
        <v>3.85</v>
      </c>
      <c r="AA91">
        <f>W91 - Q91</f>
        <v>41.45</v>
      </c>
      <c r="AB91">
        <f t="shared" si="1"/>
        <v>2.92</v>
      </c>
      <c r="AG91" s="3" t="b">
        <v>1</v>
      </c>
    </row>
    <row r="92" spans="1:33">
      <c r="A92" t="s">
        <v>57</v>
      </c>
      <c r="C92">
        <v>97</v>
      </c>
      <c r="D92" t="s">
        <v>22</v>
      </c>
      <c r="E92" t="s">
        <v>404</v>
      </c>
      <c r="F92" t="s">
        <v>405</v>
      </c>
      <c r="G92">
        <v>1</v>
      </c>
      <c r="H92" t="s">
        <v>418</v>
      </c>
      <c r="I92" t="s">
        <v>159</v>
      </c>
      <c r="J92" t="s">
        <v>160</v>
      </c>
      <c r="L92">
        <v>3</v>
      </c>
      <c r="S92">
        <v>18</v>
      </c>
      <c r="T92">
        <v>42.94</v>
      </c>
      <c r="U92" s="3">
        <v>3.39</v>
      </c>
      <c r="V92">
        <v>18</v>
      </c>
      <c r="W92">
        <v>42.59</v>
      </c>
      <c r="X92">
        <v>3.13</v>
      </c>
      <c r="Y92">
        <f t="shared" ref="Y92:Y123" si="2">T92-N92</f>
        <v>42.94</v>
      </c>
      <c r="Z92">
        <f t="shared" si="0"/>
        <v>3.39</v>
      </c>
      <c r="AA92">
        <f t="shared" ref="AA92:AA123" si="3">W92 - Q92</f>
        <v>42.59</v>
      </c>
      <c r="AB92">
        <f t="shared" si="1"/>
        <v>3.13</v>
      </c>
      <c r="AG92" s="3" t="b">
        <v>1</v>
      </c>
    </row>
    <row r="93" spans="1:33">
      <c r="A93" t="s">
        <v>21</v>
      </c>
      <c r="B93" s="14" t="s">
        <v>421</v>
      </c>
      <c r="C93">
        <v>98</v>
      </c>
      <c r="D93" t="s">
        <v>22</v>
      </c>
      <c r="E93" t="s">
        <v>404</v>
      </c>
      <c r="F93" t="s">
        <v>405</v>
      </c>
      <c r="G93">
        <v>1</v>
      </c>
      <c r="H93" t="s">
        <v>417</v>
      </c>
      <c r="I93" t="s">
        <v>162</v>
      </c>
      <c r="J93" t="s">
        <v>160</v>
      </c>
      <c r="L93">
        <v>1</v>
      </c>
      <c r="M93" s="4">
        <v>68</v>
      </c>
      <c r="N93">
        <v>79.400000000000006</v>
      </c>
      <c r="O93">
        <v>11.7</v>
      </c>
      <c r="P93" s="4">
        <v>68</v>
      </c>
      <c r="Q93">
        <v>79.099999999999994</v>
      </c>
      <c r="R93">
        <v>9.6999999999999993</v>
      </c>
      <c r="S93">
        <v>64</v>
      </c>
      <c r="T93">
        <v>82.92</v>
      </c>
      <c r="U93" s="3">
        <v>20.82</v>
      </c>
      <c r="V93">
        <v>64</v>
      </c>
      <c r="W93">
        <v>77.430000000000007</v>
      </c>
      <c r="X93">
        <v>22.12</v>
      </c>
      <c r="Y93">
        <f t="shared" si="2"/>
        <v>3.519999999999996</v>
      </c>
      <c r="Z93">
        <f t="shared" si="0"/>
        <v>2.9641346941888651</v>
      </c>
      <c r="AA93">
        <f t="shared" si="3"/>
        <v>-1.6699999999999875</v>
      </c>
      <c r="AB93">
        <f t="shared" si="1"/>
        <v>3.0048130508549504</v>
      </c>
      <c r="AG93" s="3" t="b">
        <v>1</v>
      </c>
    </row>
    <row r="94" spans="1:33">
      <c r="A94" t="s">
        <v>21</v>
      </c>
      <c r="B94" s="14" t="s">
        <v>421</v>
      </c>
      <c r="C94">
        <v>99</v>
      </c>
      <c r="D94" t="s">
        <v>22</v>
      </c>
      <c r="E94" t="s">
        <v>404</v>
      </c>
      <c r="F94" t="s">
        <v>405</v>
      </c>
      <c r="G94">
        <v>1</v>
      </c>
      <c r="H94" t="s">
        <v>417</v>
      </c>
      <c r="I94" t="s">
        <v>162</v>
      </c>
      <c r="J94" t="s">
        <v>160</v>
      </c>
      <c r="L94">
        <v>3</v>
      </c>
      <c r="M94" s="4">
        <v>68</v>
      </c>
      <c r="N94">
        <v>79.400000000000006</v>
      </c>
      <c r="O94">
        <v>11.7</v>
      </c>
      <c r="P94" s="4">
        <v>68</v>
      </c>
      <c r="Q94">
        <v>79.099999999999994</v>
      </c>
      <c r="R94">
        <v>9.6999999999999993</v>
      </c>
      <c r="S94">
        <v>56</v>
      </c>
      <c r="T94">
        <v>85.98</v>
      </c>
      <c r="U94" s="3">
        <v>19.489999999999998</v>
      </c>
      <c r="V94">
        <v>60</v>
      </c>
      <c r="W94">
        <v>79.430000000000007</v>
      </c>
      <c r="X94">
        <v>21.28</v>
      </c>
      <c r="Y94">
        <f t="shared" si="2"/>
        <v>6.5799999999999983</v>
      </c>
      <c r="Z94">
        <f t="shared" si="0"/>
        <v>2.9658564204496964</v>
      </c>
      <c r="AA94">
        <f t="shared" si="3"/>
        <v>0.33000000000001251</v>
      </c>
      <c r="AB94">
        <f t="shared" si="1"/>
        <v>2.9884750521386159</v>
      </c>
      <c r="AG94" s="3" t="b">
        <v>1</v>
      </c>
    </row>
    <row r="95" spans="1:33">
      <c r="A95" t="s">
        <v>21</v>
      </c>
      <c r="B95" s="14" t="s">
        <v>421</v>
      </c>
      <c r="C95">
        <v>100</v>
      </c>
      <c r="D95" t="s">
        <v>22</v>
      </c>
      <c r="E95" t="s">
        <v>404</v>
      </c>
      <c r="F95" t="s">
        <v>405</v>
      </c>
      <c r="G95">
        <v>1</v>
      </c>
      <c r="H95" t="s">
        <v>417</v>
      </c>
      <c r="I95" t="s">
        <v>162</v>
      </c>
      <c r="J95" t="s">
        <v>160</v>
      </c>
      <c r="L95">
        <v>6</v>
      </c>
      <c r="M95" s="4">
        <v>68</v>
      </c>
      <c r="N95">
        <v>79.400000000000006</v>
      </c>
      <c r="O95">
        <v>11.7</v>
      </c>
      <c r="P95" s="4">
        <v>68</v>
      </c>
      <c r="Q95">
        <v>79.099999999999994</v>
      </c>
      <c r="R95">
        <v>9.6999999999999993</v>
      </c>
      <c r="S95">
        <v>61</v>
      </c>
      <c r="T95">
        <v>85.86</v>
      </c>
      <c r="U95" s="3">
        <v>21.78</v>
      </c>
      <c r="V95">
        <v>63</v>
      </c>
      <c r="W95">
        <v>80.290000000000006</v>
      </c>
      <c r="X95">
        <v>23.57</v>
      </c>
      <c r="Y95">
        <f t="shared" si="2"/>
        <v>6.4599999999999937</v>
      </c>
      <c r="Z95">
        <f t="shared" si="0"/>
        <v>3.1288367459544935</v>
      </c>
      <c r="AA95">
        <f t="shared" si="3"/>
        <v>1.1900000000000119</v>
      </c>
      <c r="AB95">
        <f t="shared" si="1"/>
        <v>3.1940334197470839</v>
      </c>
      <c r="AG95" s="3" t="b">
        <v>1</v>
      </c>
    </row>
    <row r="96" spans="1:33">
      <c r="A96" t="s">
        <v>164</v>
      </c>
      <c r="B96" s="5" t="s">
        <v>445</v>
      </c>
      <c r="C96">
        <v>101</v>
      </c>
      <c r="D96" t="s">
        <v>22</v>
      </c>
      <c r="E96" t="s">
        <v>404</v>
      </c>
      <c r="F96" t="s">
        <v>356</v>
      </c>
      <c r="G96">
        <v>1</v>
      </c>
      <c r="H96" t="s">
        <v>417</v>
      </c>
      <c r="I96" t="s">
        <v>159</v>
      </c>
      <c r="J96" t="s">
        <v>160</v>
      </c>
      <c r="K96" t="s">
        <v>446</v>
      </c>
      <c r="L96">
        <v>9</v>
      </c>
      <c r="M96" s="4"/>
      <c r="N96" s="3"/>
      <c r="O96" s="3"/>
      <c r="P96" s="4"/>
      <c r="Q96" s="3"/>
      <c r="R96" s="3"/>
      <c r="S96">
        <v>233</v>
      </c>
      <c r="T96">
        <v>75.11</v>
      </c>
      <c r="U96" s="3">
        <v>1.2211470019999999</v>
      </c>
      <c r="V96">
        <v>250</v>
      </c>
      <c r="W96">
        <v>76.040000000000006</v>
      </c>
      <c r="X96" s="3">
        <v>1.423024947</v>
      </c>
      <c r="Y96">
        <f t="shared" si="2"/>
        <v>75.11</v>
      </c>
      <c r="Z96">
        <f t="shared" si="0"/>
        <v>1.2211470019999999</v>
      </c>
      <c r="AA96">
        <f t="shared" si="3"/>
        <v>76.040000000000006</v>
      </c>
      <c r="AB96">
        <f t="shared" si="1"/>
        <v>1.423024947</v>
      </c>
      <c r="AC96" s="3"/>
      <c r="AD96" s="3"/>
      <c r="AE96" s="3"/>
      <c r="AF96" s="3"/>
      <c r="AG96" s="3" t="b">
        <v>1</v>
      </c>
    </row>
    <row r="97" spans="1:49">
      <c r="A97" t="s">
        <v>164</v>
      </c>
      <c r="B97" s="5" t="s">
        <v>445</v>
      </c>
      <c r="C97">
        <v>102</v>
      </c>
      <c r="D97" t="s">
        <v>22</v>
      </c>
      <c r="E97" t="s">
        <v>404</v>
      </c>
      <c r="F97" t="s">
        <v>356</v>
      </c>
      <c r="G97">
        <v>1</v>
      </c>
      <c r="H97" t="s">
        <v>417</v>
      </c>
      <c r="I97" t="s">
        <v>159</v>
      </c>
      <c r="J97" t="s">
        <v>160</v>
      </c>
      <c r="K97" t="s">
        <v>446</v>
      </c>
      <c r="L97">
        <v>15</v>
      </c>
      <c r="M97" s="4"/>
      <c r="N97" s="3"/>
      <c r="O97" s="3"/>
      <c r="P97" s="4"/>
      <c r="Q97" s="3"/>
      <c r="R97" s="3"/>
      <c r="S97">
        <v>231</v>
      </c>
      <c r="T97">
        <v>75.61</v>
      </c>
      <c r="U97" s="3">
        <v>1.215894732</v>
      </c>
      <c r="V97">
        <v>247</v>
      </c>
      <c r="W97">
        <v>75.56</v>
      </c>
      <c r="X97" s="3">
        <v>1.4144610280000001</v>
      </c>
      <c r="Y97">
        <f t="shared" si="2"/>
        <v>75.61</v>
      </c>
      <c r="Z97">
        <f t="shared" si="0"/>
        <v>1.215894732</v>
      </c>
      <c r="AA97">
        <f t="shared" si="3"/>
        <v>75.56</v>
      </c>
      <c r="AB97">
        <f t="shared" si="1"/>
        <v>1.4144610280000001</v>
      </c>
      <c r="AC97" s="3"/>
      <c r="AD97" s="3"/>
      <c r="AE97" s="3"/>
      <c r="AF97" s="3"/>
      <c r="AG97" s="3" t="b">
        <v>1</v>
      </c>
      <c r="AN97"/>
      <c r="AO97"/>
      <c r="AP97" s="2"/>
      <c r="AQ97" s="2"/>
      <c r="AU97"/>
      <c r="AW97" s="2"/>
    </row>
    <row r="98" spans="1:49">
      <c r="A98" t="s">
        <v>164</v>
      </c>
      <c r="B98" s="5" t="s">
        <v>445</v>
      </c>
      <c r="C98">
        <v>103</v>
      </c>
      <c r="D98" t="s">
        <v>22</v>
      </c>
      <c r="E98" t="s">
        <v>404</v>
      </c>
      <c r="F98" t="s">
        <v>356</v>
      </c>
      <c r="G98">
        <v>1</v>
      </c>
      <c r="H98" t="s">
        <v>417</v>
      </c>
      <c r="I98" t="s">
        <v>159</v>
      </c>
      <c r="J98" t="s">
        <v>160</v>
      </c>
      <c r="K98" t="s">
        <v>446</v>
      </c>
      <c r="L98">
        <v>21</v>
      </c>
      <c r="M98" s="4"/>
      <c r="N98" s="3"/>
      <c r="O98" s="3"/>
      <c r="P98" s="4"/>
      <c r="Q98" s="3"/>
      <c r="R98" s="3"/>
      <c r="S98">
        <v>216</v>
      </c>
      <c r="T98">
        <v>75.650000000000006</v>
      </c>
      <c r="U98" s="3">
        <v>1.175755077</v>
      </c>
      <c r="V98">
        <v>240</v>
      </c>
      <c r="W98">
        <v>76.3</v>
      </c>
      <c r="X98" s="3">
        <v>1.394274005</v>
      </c>
      <c r="Y98">
        <f t="shared" si="2"/>
        <v>75.650000000000006</v>
      </c>
      <c r="Z98">
        <f t="shared" si="0"/>
        <v>1.175755077</v>
      </c>
      <c r="AA98">
        <f t="shared" si="3"/>
        <v>76.3</v>
      </c>
      <c r="AB98">
        <f t="shared" si="1"/>
        <v>1.394274005</v>
      </c>
      <c r="AC98" s="3"/>
      <c r="AD98" s="3"/>
      <c r="AE98" s="3"/>
      <c r="AF98" s="3"/>
      <c r="AG98" s="3" t="b">
        <v>1</v>
      </c>
      <c r="AN98"/>
      <c r="AO98"/>
      <c r="AP98" s="2"/>
      <c r="AQ98" s="2"/>
      <c r="AU98"/>
      <c r="AW98" s="2"/>
    </row>
    <row r="99" spans="1:49">
      <c r="A99" t="s">
        <v>164</v>
      </c>
      <c r="B99" s="5" t="s">
        <v>445</v>
      </c>
      <c r="C99">
        <v>104</v>
      </c>
      <c r="D99" t="s">
        <v>22</v>
      </c>
      <c r="E99" t="s">
        <v>404</v>
      </c>
      <c r="F99" t="s">
        <v>356</v>
      </c>
      <c r="G99">
        <v>1</v>
      </c>
      <c r="H99" t="s">
        <v>417</v>
      </c>
      <c r="I99" t="s">
        <v>159</v>
      </c>
      <c r="J99" t="s">
        <v>160</v>
      </c>
      <c r="K99" t="s">
        <v>447</v>
      </c>
      <c r="L99">
        <v>9</v>
      </c>
      <c r="M99" s="4"/>
      <c r="N99" s="3"/>
      <c r="O99" s="3"/>
      <c r="P99" s="4"/>
      <c r="Q99" s="3"/>
      <c r="R99" s="3"/>
      <c r="S99">
        <v>233</v>
      </c>
      <c r="T99">
        <v>38.96</v>
      </c>
      <c r="U99" s="3">
        <v>1.07</v>
      </c>
      <c r="V99">
        <v>250</v>
      </c>
      <c r="W99">
        <v>39.43</v>
      </c>
      <c r="X99" s="3">
        <v>1.1100000000000001</v>
      </c>
      <c r="Y99">
        <f t="shared" si="2"/>
        <v>38.96</v>
      </c>
      <c r="Z99">
        <f t="shared" si="0"/>
        <v>1.07</v>
      </c>
      <c r="AA99">
        <f t="shared" si="3"/>
        <v>39.43</v>
      </c>
      <c r="AB99">
        <f t="shared" si="1"/>
        <v>1.1100000000000001</v>
      </c>
      <c r="AC99" s="3"/>
      <c r="AD99" s="3"/>
      <c r="AE99" s="3"/>
      <c r="AF99" s="3"/>
      <c r="AG99" s="3" t="b">
        <v>1</v>
      </c>
    </row>
    <row r="100" spans="1:49">
      <c r="A100" t="s">
        <v>164</v>
      </c>
      <c r="B100" s="5" t="s">
        <v>445</v>
      </c>
      <c r="C100">
        <v>105</v>
      </c>
      <c r="D100" t="s">
        <v>22</v>
      </c>
      <c r="E100" t="s">
        <v>404</v>
      </c>
      <c r="F100" t="s">
        <v>356</v>
      </c>
      <c r="G100">
        <v>1</v>
      </c>
      <c r="H100" t="s">
        <v>417</v>
      </c>
      <c r="I100" t="s">
        <v>159</v>
      </c>
      <c r="J100" t="s">
        <v>160</v>
      </c>
      <c r="K100" t="s">
        <v>447</v>
      </c>
      <c r="L100">
        <v>15</v>
      </c>
      <c r="M100" s="4"/>
      <c r="N100" s="3"/>
      <c r="O100" s="3"/>
      <c r="P100" s="4"/>
      <c r="Q100" s="3"/>
      <c r="R100" s="3"/>
      <c r="S100">
        <v>231</v>
      </c>
      <c r="T100">
        <v>38.840000000000003</v>
      </c>
      <c r="U100" s="3">
        <v>1.06</v>
      </c>
      <c r="V100">
        <v>247</v>
      </c>
      <c r="W100">
        <v>38.64</v>
      </c>
      <c r="X100" s="3">
        <v>1.1000000000000001</v>
      </c>
      <c r="Y100">
        <f t="shared" si="2"/>
        <v>38.840000000000003</v>
      </c>
      <c r="Z100">
        <f t="shared" si="0"/>
        <v>1.06</v>
      </c>
      <c r="AA100">
        <f t="shared" si="3"/>
        <v>38.64</v>
      </c>
      <c r="AB100">
        <f t="shared" si="1"/>
        <v>1.1000000000000001</v>
      </c>
      <c r="AC100" s="3"/>
      <c r="AD100" s="3"/>
      <c r="AE100" s="3"/>
      <c r="AF100" s="3"/>
      <c r="AG100" s="3" t="b">
        <v>1</v>
      </c>
    </row>
    <row r="101" spans="1:49">
      <c r="A101" t="s">
        <v>164</v>
      </c>
      <c r="B101" s="5" t="s">
        <v>445</v>
      </c>
      <c r="C101">
        <v>106</v>
      </c>
      <c r="D101" t="s">
        <v>22</v>
      </c>
      <c r="E101" t="s">
        <v>404</v>
      </c>
      <c r="F101" t="s">
        <v>356</v>
      </c>
      <c r="G101">
        <v>1</v>
      </c>
      <c r="H101" t="s">
        <v>417</v>
      </c>
      <c r="I101" t="s">
        <v>159</v>
      </c>
      <c r="J101" t="s">
        <v>160</v>
      </c>
      <c r="K101" t="s">
        <v>447</v>
      </c>
      <c r="L101">
        <v>21</v>
      </c>
      <c r="M101" s="4"/>
      <c r="N101" s="3"/>
      <c r="O101" s="3"/>
      <c r="P101" s="4"/>
      <c r="Q101" s="3"/>
      <c r="R101" s="3"/>
      <c r="S101">
        <v>216</v>
      </c>
      <c r="T101">
        <v>38.549999999999997</v>
      </c>
      <c r="U101" s="3">
        <v>1.03</v>
      </c>
      <c r="V101">
        <v>240</v>
      </c>
      <c r="W101">
        <v>39.28</v>
      </c>
      <c r="X101" s="3">
        <v>1.08</v>
      </c>
      <c r="Y101">
        <f t="shared" si="2"/>
        <v>38.549999999999997</v>
      </c>
      <c r="Z101">
        <f t="shared" si="0"/>
        <v>1.03</v>
      </c>
      <c r="AA101">
        <f t="shared" si="3"/>
        <v>39.28</v>
      </c>
      <c r="AB101">
        <f t="shared" si="1"/>
        <v>1.08</v>
      </c>
      <c r="AC101" s="3"/>
      <c r="AD101" s="3"/>
      <c r="AE101" s="3"/>
      <c r="AF101" s="3"/>
      <c r="AG101" s="3" t="b">
        <v>1</v>
      </c>
    </row>
    <row r="102" spans="1:49">
      <c r="A102" t="s">
        <v>83</v>
      </c>
      <c r="C102">
        <v>107</v>
      </c>
      <c r="D102" t="s">
        <v>22</v>
      </c>
      <c r="E102" t="s">
        <v>404</v>
      </c>
      <c r="F102" t="s">
        <v>405</v>
      </c>
      <c r="G102">
        <v>0.5</v>
      </c>
      <c r="H102" t="s">
        <v>417</v>
      </c>
      <c r="I102" t="s">
        <v>170</v>
      </c>
      <c r="J102" t="s">
        <v>160</v>
      </c>
      <c r="K102" t="s">
        <v>170</v>
      </c>
      <c r="L102">
        <v>1</v>
      </c>
      <c r="S102">
        <v>126</v>
      </c>
      <c r="T102">
        <v>0.31</v>
      </c>
      <c r="U102" s="3">
        <v>23.3</v>
      </c>
      <c r="V102">
        <v>124</v>
      </c>
      <c r="W102">
        <v>-27.4</v>
      </c>
      <c r="X102">
        <v>22.3</v>
      </c>
      <c r="Y102">
        <f t="shared" si="2"/>
        <v>0.31</v>
      </c>
      <c r="Z102">
        <f t="shared" si="0"/>
        <v>23.3</v>
      </c>
      <c r="AA102">
        <f t="shared" si="3"/>
        <v>-27.4</v>
      </c>
      <c r="AB102">
        <f t="shared" si="1"/>
        <v>22.3</v>
      </c>
      <c r="AG102" s="3" t="b">
        <v>1</v>
      </c>
    </row>
    <row r="103" spans="1:49">
      <c r="A103" t="s">
        <v>83</v>
      </c>
      <c r="C103">
        <v>108</v>
      </c>
      <c r="D103" t="s">
        <v>22</v>
      </c>
      <c r="E103" t="s">
        <v>404</v>
      </c>
      <c r="F103" t="s">
        <v>405</v>
      </c>
      <c r="G103">
        <v>0.5</v>
      </c>
      <c r="H103" t="s">
        <v>417</v>
      </c>
      <c r="I103" t="s">
        <v>173</v>
      </c>
      <c r="J103" t="s">
        <v>160</v>
      </c>
      <c r="K103" t="s">
        <v>448</v>
      </c>
      <c r="L103">
        <v>1</v>
      </c>
      <c r="S103">
        <v>126</v>
      </c>
      <c r="T103">
        <v>4.3</v>
      </c>
      <c r="U103" s="3">
        <v>29.3</v>
      </c>
      <c r="V103">
        <v>124</v>
      </c>
      <c r="W103">
        <v>-22</v>
      </c>
      <c r="X103">
        <v>22.5</v>
      </c>
      <c r="Y103">
        <f t="shared" si="2"/>
        <v>4.3</v>
      </c>
      <c r="Z103">
        <f t="shared" si="0"/>
        <v>29.3</v>
      </c>
      <c r="AA103">
        <f t="shared" si="3"/>
        <v>-22</v>
      </c>
      <c r="AB103">
        <f t="shared" si="1"/>
        <v>22.5</v>
      </c>
      <c r="AG103" s="3" t="b">
        <v>1</v>
      </c>
    </row>
    <row r="104" spans="1:49">
      <c r="A104" t="s">
        <v>45</v>
      </c>
      <c r="C104">
        <v>109</v>
      </c>
      <c r="D104" t="s">
        <v>22</v>
      </c>
      <c r="E104" t="s">
        <v>404</v>
      </c>
      <c r="F104" t="s">
        <v>405</v>
      </c>
      <c r="G104">
        <v>0.5</v>
      </c>
      <c r="H104" t="s">
        <v>417</v>
      </c>
      <c r="I104" t="s">
        <v>175</v>
      </c>
      <c r="J104" t="s">
        <v>160</v>
      </c>
      <c r="L104">
        <v>0</v>
      </c>
      <c r="M104" s="4">
        <v>118</v>
      </c>
      <c r="P104" s="4">
        <v>118</v>
      </c>
      <c r="S104">
        <v>106</v>
      </c>
      <c r="V104">
        <v>104</v>
      </c>
      <c r="Y104">
        <f t="shared" si="2"/>
        <v>0</v>
      </c>
      <c r="Z104">
        <f t="shared" si="0"/>
        <v>0</v>
      </c>
      <c r="AA104">
        <f t="shared" si="3"/>
        <v>0</v>
      </c>
      <c r="AB104">
        <f t="shared" si="1"/>
        <v>0</v>
      </c>
      <c r="AC104">
        <v>-9.92392E-2</v>
      </c>
      <c r="AD104">
        <v>6.426864E-3</v>
      </c>
      <c r="AE104">
        <v>-0.18</v>
      </c>
      <c r="AF104">
        <v>0.14540816300000001</v>
      </c>
      <c r="AG104" s="3" t="b">
        <v>1</v>
      </c>
    </row>
    <row r="105" spans="1:49">
      <c r="A105" t="s">
        <v>45</v>
      </c>
      <c r="C105">
        <v>110</v>
      </c>
      <c r="D105" t="s">
        <v>22</v>
      </c>
      <c r="E105" t="s">
        <v>404</v>
      </c>
      <c r="F105" t="s">
        <v>405</v>
      </c>
      <c r="G105">
        <v>0.5</v>
      </c>
      <c r="H105" t="s">
        <v>417</v>
      </c>
      <c r="I105" t="s">
        <v>175</v>
      </c>
      <c r="J105" t="s">
        <v>160</v>
      </c>
      <c r="L105">
        <v>1</v>
      </c>
      <c r="M105" s="4">
        <v>118</v>
      </c>
      <c r="P105" s="4">
        <v>118</v>
      </c>
      <c r="S105">
        <v>94</v>
      </c>
      <c r="V105">
        <v>100</v>
      </c>
      <c r="Y105">
        <f t="shared" si="2"/>
        <v>0</v>
      </c>
      <c r="Z105">
        <f t="shared" si="0"/>
        <v>0</v>
      </c>
      <c r="AA105">
        <f t="shared" si="3"/>
        <v>0</v>
      </c>
      <c r="AB105">
        <f t="shared" si="1"/>
        <v>0</v>
      </c>
      <c r="AC105">
        <v>1.7256590000000001</v>
      </c>
      <c r="AD105">
        <v>9.4177589999999995E-3</v>
      </c>
      <c r="AE105">
        <v>3.13</v>
      </c>
      <c r="AF105">
        <v>0.17602040799999999</v>
      </c>
      <c r="AG105" s="3" t="b">
        <v>1</v>
      </c>
    </row>
    <row r="106" spans="1:49">
      <c r="A106" t="s">
        <v>45</v>
      </c>
      <c r="C106">
        <v>111</v>
      </c>
      <c r="D106" t="s">
        <v>22</v>
      </c>
      <c r="E106" t="s">
        <v>404</v>
      </c>
      <c r="F106" t="s">
        <v>405</v>
      </c>
      <c r="G106">
        <v>0.5</v>
      </c>
      <c r="H106" t="s">
        <v>417</v>
      </c>
      <c r="I106" t="s">
        <v>175</v>
      </c>
      <c r="J106" t="s">
        <v>160</v>
      </c>
      <c r="L106">
        <v>3</v>
      </c>
      <c r="M106" s="4">
        <v>118</v>
      </c>
      <c r="P106" s="4">
        <v>118</v>
      </c>
      <c r="S106">
        <v>88</v>
      </c>
      <c r="V106">
        <v>98</v>
      </c>
      <c r="Y106">
        <f t="shared" si="2"/>
        <v>0</v>
      </c>
      <c r="Z106">
        <f t="shared" si="0"/>
        <v>0</v>
      </c>
      <c r="AA106">
        <f t="shared" si="3"/>
        <v>0</v>
      </c>
      <c r="AB106">
        <f t="shared" si="1"/>
        <v>0</v>
      </c>
      <c r="AC106">
        <v>0.41900999999999999</v>
      </c>
      <c r="AD106">
        <v>1.265987E-2</v>
      </c>
      <c r="AE106">
        <v>0.76</v>
      </c>
      <c r="AF106">
        <v>0.20408163300000001</v>
      </c>
      <c r="AG106" s="3" t="b">
        <v>1</v>
      </c>
    </row>
    <row r="107" spans="1:49">
      <c r="A107" t="s">
        <v>202</v>
      </c>
      <c r="B107" t="s">
        <v>429</v>
      </c>
      <c r="C107">
        <v>112</v>
      </c>
      <c r="D107" t="s">
        <v>22</v>
      </c>
      <c r="E107" t="s">
        <v>355</v>
      </c>
      <c r="F107" t="s">
        <v>405</v>
      </c>
      <c r="G107">
        <v>1</v>
      </c>
      <c r="H107" t="s">
        <v>417</v>
      </c>
      <c r="I107" t="s">
        <v>160</v>
      </c>
      <c r="J107" t="s">
        <v>160</v>
      </c>
      <c r="L107">
        <v>1</v>
      </c>
      <c r="M107">
        <v>20</v>
      </c>
      <c r="N107">
        <v>58.75</v>
      </c>
      <c r="O107">
        <v>8.67</v>
      </c>
      <c r="P107">
        <v>25</v>
      </c>
      <c r="Q107">
        <v>58.04</v>
      </c>
      <c r="R107">
        <v>9.39</v>
      </c>
      <c r="S107">
        <v>20</v>
      </c>
      <c r="T107">
        <v>58.3</v>
      </c>
      <c r="U107" s="3">
        <v>7.31</v>
      </c>
      <c r="V107">
        <v>25</v>
      </c>
      <c r="W107">
        <v>57.6</v>
      </c>
      <c r="X107">
        <v>8.36</v>
      </c>
      <c r="Y107">
        <f t="shared" si="2"/>
        <v>-0.45000000000000284</v>
      </c>
      <c r="Z107">
        <f t="shared" si="0"/>
        <v>2.5357937613299706</v>
      </c>
      <c r="AA107">
        <f t="shared" si="3"/>
        <v>-0.43999999999999773</v>
      </c>
      <c r="AB107">
        <f t="shared" si="1"/>
        <v>2.5144518289281264</v>
      </c>
      <c r="AG107" t="b">
        <v>1</v>
      </c>
    </row>
    <row r="108" spans="1:49">
      <c r="A108" t="s">
        <v>202</v>
      </c>
      <c r="B108" t="s">
        <v>429</v>
      </c>
      <c r="C108">
        <v>113</v>
      </c>
      <c r="D108" t="s">
        <v>22</v>
      </c>
      <c r="E108" t="s">
        <v>355</v>
      </c>
      <c r="F108" t="s">
        <v>405</v>
      </c>
      <c r="G108">
        <v>1</v>
      </c>
      <c r="H108" t="s">
        <v>417</v>
      </c>
      <c r="I108" t="s">
        <v>160</v>
      </c>
      <c r="J108" t="s">
        <v>160</v>
      </c>
      <c r="L108">
        <v>2</v>
      </c>
      <c r="M108">
        <v>20</v>
      </c>
      <c r="N108">
        <v>58.75</v>
      </c>
      <c r="O108">
        <v>8.67</v>
      </c>
      <c r="P108">
        <v>25</v>
      </c>
      <c r="Q108">
        <v>58.04</v>
      </c>
      <c r="R108">
        <v>9.39</v>
      </c>
      <c r="S108">
        <v>20</v>
      </c>
      <c r="T108">
        <v>61.2</v>
      </c>
      <c r="U108" s="3">
        <v>7.85</v>
      </c>
      <c r="V108">
        <v>25</v>
      </c>
      <c r="W108">
        <v>58.4</v>
      </c>
      <c r="X108">
        <v>7.92</v>
      </c>
      <c r="Y108">
        <f t="shared" si="2"/>
        <v>2.4500000000000028</v>
      </c>
      <c r="Z108">
        <f t="shared" si="0"/>
        <v>2.6152571575277257</v>
      </c>
      <c r="AA108">
        <f t="shared" si="3"/>
        <v>0.35999999999999943</v>
      </c>
      <c r="AB108">
        <f t="shared" si="1"/>
        <v>2.4568150113510785</v>
      </c>
      <c r="AG108" t="b">
        <v>1</v>
      </c>
    </row>
    <row r="109" spans="1:49">
      <c r="A109" t="s">
        <v>92</v>
      </c>
      <c r="B109" s="5" t="s">
        <v>435</v>
      </c>
      <c r="C109">
        <v>114</v>
      </c>
      <c r="D109" t="s">
        <v>22</v>
      </c>
      <c r="E109" t="s">
        <v>355</v>
      </c>
      <c r="F109" t="s">
        <v>356</v>
      </c>
      <c r="G109">
        <v>0.8</v>
      </c>
      <c r="H109" t="s">
        <v>418</v>
      </c>
      <c r="I109" t="s">
        <v>449</v>
      </c>
      <c r="J109" t="s">
        <v>94</v>
      </c>
      <c r="K109" t="s">
        <v>450</v>
      </c>
      <c r="L109">
        <v>3</v>
      </c>
      <c r="M109">
        <v>134</v>
      </c>
      <c r="N109">
        <v>26.06</v>
      </c>
      <c r="O109">
        <v>9.58</v>
      </c>
      <c r="P109">
        <v>138</v>
      </c>
      <c r="Q109">
        <v>25.53</v>
      </c>
      <c r="R109">
        <v>7.86</v>
      </c>
      <c r="S109">
        <v>120</v>
      </c>
      <c r="T109">
        <v>25.9</v>
      </c>
      <c r="U109" s="3">
        <v>9.26</v>
      </c>
      <c r="V109">
        <v>135</v>
      </c>
      <c r="W109">
        <v>25.25</v>
      </c>
      <c r="X109">
        <v>8.17</v>
      </c>
      <c r="Y109">
        <f t="shared" si="2"/>
        <v>-0.16000000000000014</v>
      </c>
      <c r="Z109">
        <f t="shared" si="0"/>
        <v>1.1829885209908082</v>
      </c>
      <c r="AA109">
        <f t="shared" si="3"/>
        <v>-0.28000000000000114</v>
      </c>
      <c r="AB109">
        <f t="shared" si="1"/>
        <v>0.97062585848815175</v>
      </c>
      <c r="AG109" t="b">
        <v>1</v>
      </c>
    </row>
    <row r="110" spans="1:49">
      <c r="A110" t="s">
        <v>92</v>
      </c>
      <c r="B110" s="5" t="s">
        <v>435</v>
      </c>
      <c r="C110">
        <v>115</v>
      </c>
      <c r="D110" t="s">
        <v>22</v>
      </c>
      <c r="E110" t="s">
        <v>355</v>
      </c>
      <c r="F110" t="s">
        <v>356</v>
      </c>
      <c r="G110">
        <v>0.8</v>
      </c>
      <c r="H110" t="s">
        <v>418</v>
      </c>
      <c r="I110" t="s">
        <v>449</v>
      </c>
      <c r="J110" t="s">
        <v>94</v>
      </c>
      <c r="K110" t="s">
        <v>450</v>
      </c>
      <c r="L110">
        <v>6</v>
      </c>
      <c r="M110">
        <v>134</v>
      </c>
      <c r="N110">
        <v>26.06</v>
      </c>
      <c r="O110">
        <v>9.58</v>
      </c>
      <c r="P110">
        <v>138</v>
      </c>
      <c r="Q110">
        <v>25.53</v>
      </c>
      <c r="R110">
        <v>7.86</v>
      </c>
      <c r="S110">
        <v>129</v>
      </c>
      <c r="T110">
        <v>25.39</v>
      </c>
      <c r="U110" s="3">
        <v>10.039999999999999</v>
      </c>
      <c r="V110">
        <v>134</v>
      </c>
      <c r="W110">
        <v>25.41</v>
      </c>
      <c r="X110">
        <v>9.56</v>
      </c>
      <c r="Y110">
        <f t="shared" si="2"/>
        <v>-0.66999999999999815</v>
      </c>
      <c r="Z110">
        <f t="shared" si="0"/>
        <v>1.2109113342440356</v>
      </c>
      <c r="AA110">
        <f t="shared" si="3"/>
        <v>-0.12000000000000099</v>
      </c>
      <c r="AB110">
        <f t="shared" si="1"/>
        <v>1.0628828966138939</v>
      </c>
      <c r="AG110" t="b">
        <v>1</v>
      </c>
    </row>
    <row r="111" spans="1:49">
      <c r="A111" t="s">
        <v>92</v>
      </c>
      <c r="B111" s="5" t="s">
        <v>435</v>
      </c>
      <c r="C111">
        <v>116</v>
      </c>
      <c r="D111" t="s">
        <v>22</v>
      </c>
      <c r="E111" t="s">
        <v>355</v>
      </c>
      <c r="F111" t="s">
        <v>356</v>
      </c>
      <c r="G111">
        <v>0.8</v>
      </c>
      <c r="H111" t="s">
        <v>418</v>
      </c>
      <c r="I111" t="s">
        <v>449</v>
      </c>
      <c r="J111" t="s">
        <v>94</v>
      </c>
      <c r="K111" t="s">
        <v>450</v>
      </c>
      <c r="L111">
        <v>12</v>
      </c>
      <c r="M111">
        <v>134</v>
      </c>
      <c r="N111">
        <v>26.06</v>
      </c>
      <c r="O111">
        <v>9.58</v>
      </c>
      <c r="P111">
        <v>138</v>
      </c>
      <c r="Q111">
        <v>25.53</v>
      </c>
      <c r="R111">
        <v>7.86</v>
      </c>
      <c r="S111">
        <v>124</v>
      </c>
      <c r="T111">
        <v>25.3</v>
      </c>
      <c r="U111" s="3">
        <v>9.7200000000000006</v>
      </c>
      <c r="V111">
        <v>132</v>
      </c>
      <c r="W111">
        <v>24.64</v>
      </c>
      <c r="X111">
        <v>8.18</v>
      </c>
      <c r="Y111">
        <f t="shared" si="2"/>
        <v>-0.75999999999999801</v>
      </c>
      <c r="Z111">
        <f t="shared" si="0"/>
        <v>1.2028387623068388</v>
      </c>
      <c r="AA111">
        <f t="shared" si="3"/>
        <v>-0.89000000000000057</v>
      </c>
      <c r="AB111">
        <f t="shared" si="1"/>
        <v>0.97703141304754693</v>
      </c>
      <c r="AG111" t="b">
        <v>1</v>
      </c>
    </row>
    <row r="112" spans="1:49">
      <c r="A112" t="s">
        <v>92</v>
      </c>
      <c r="B112" s="5" t="s">
        <v>435</v>
      </c>
      <c r="C112">
        <v>117</v>
      </c>
      <c r="D112" t="s">
        <v>22</v>
      </c>
      <c r="E112" t="s">
        <v>355</v>
      </c>
      <c r="F112" t="s">
        <v>356</v>
      </c>
      <c r="G112">
        <v>0.8</v>
      </c>
      <c r="H112" t="s">
        <v>418</v>
      </c>
      <c r="I112" t="s">
        <v>451</v>
      </c>
      <c r="J112" t="s">
        <v>94</v>
      </c>
      <c r="K112" t="s">
        <v>452</v>
      </c>
      <c r="L112">
        <v>3</v>
      </c>
      <c r="M112">
        <v>134</v>
      </c>
      <c r="N112">
        <v>20.28</v>
      </c>
      <c r="O112">
        <v>6.38</v>
      </c>
      <c r="P112">
        <v>138</v>
      </c>
      <c r="Q112">
        <v>19.760000000000002</v>
      </c>
      <c r="R112">
        <v>6.03</v>
      </c>
      <c r="S112">
        <v>120</v>
      </c>
      <c r="T112">
        <v>19.62</v>
      </c>
      <c r="U112" s="3">
        <v>6.5</v>
      </c>
      <c r="V112">
        <v>135</v>
      </c>
      <c r="W112">
        <v>20.02</v>
      </c>
      <c r="X112">
        <v>5.79</v>
      </c>
      <c r="Y112">
        <f t="shared" si="2"/>
        <v>-0.66000000000000014</v>
      </c>
      <c r="Z112">
        <f t="shared" si="0"/>
        <v>0.80984412848264264</v>
      </c>
      <c r="AA112">
        <f t="shared" si="3"/>
        <v>0.25999999999999801</v>
      </c>
      <c r="AB112">
        <f t="shared" si="1"/>
        <v>0.7154099868434618</v>
      </c>
      <c r="AG112" t="b">
        <v>1</v>
      </c>
    </row>
    <row r="113" spans="1:49">
      <c r="A113" t="s">
        <v>92</v>
      </c>
      <c r="B113" s="5" t="s">
        <v>435</v>
      </c>
      <c r="C113">
        <v>118</v>
      </c>
      <c r="D113" t="s">
        <v>22</v>
      </c>
      <c r="E113" t="s">
        <v>355</v>
      </c>
      <c r="F113" t="s">
        <v>356</v>
      </c>
      <c r="G113">
        <v>0.8</v>
      </c>
      <c r="H113" t="s">
        <v>418</v>
      </c>
      <c r="I113" t="s">
        <v>451</v>
      </c>
      <c r="J113" t="s">
        <v>94</v>
      </c>
      <c r="K113" t="s">
        <v>452</v>
      </c>
      <c r="L113">
        <v>6</v>
      </c>
      <c r="M113">
        <v>134</v>
      </c>
      <c r="N113">
        <v>20.28</v>
      </c>
      <c r="O113">
        <v>6.38</v>
      </c>
      <c r="P113">
        <v>138</v>
      </c>
      <c r="Q113">
        <v>19.760000000000002</v>
      </c>
      <c r="R113">
        <v>6.03</v>
      </c>
      <c r="S113">
        <v>129</v>
      </c>
      <c r="T113">
        <v>19.62</v>
      </c>
      <c r="U113" s="3">
        <v>6.53</v>
      </c>
      <c r="V113">
        <v>134</v>
      </c>
      <c r="W113">
        <v>19.7</v>
      </c>
      <c r="X113">
        <v>6.87</v>
      </c>
      <c r="Y113">
        <f t="shared" si="2"/>
        <v>-0.66000000000000014</v>
      </c>
      <c r="Z113">
        <f t="shared" si="0"/>
        <v>0.79643819063853183</v>
      </c>
      <c r="AA113">
        <f t="shared" si="3"/>
        <v>-6.0000000000002274E-2</v>
      </c>
      <c r="AB113">
        <f t="shared" si="1"/>
        <v>0.78466582329708146</v>
      </c>
      <c r="AG113" t="b">
        <v>1</v>
      </c>
    </row>
    <row r="114" spans="1:49">
      <c r="A114" t="s">
        <v>92</v>
      </c>
      <c r="B114" s="5" t="s">
        <v>435</v>
      </c>
      <c r="C114">
        <v>119</v>
      </c>
      <c r="D114" t="s">
        <v>22</v>
      </c>
      <c r="E114" t="s">
        <v>355</v>
      </c>
      <c r="F114" t="s">
        <v>356</v>
      </c>
      <c r="G114">
        <v>0.8</v>
      </c>
      <c r="H114" t="s">
        <v>418</v>
      </c>
      <c r="I114" t="s">
        <v>451</v>
      </c>
      <c r="J114" t="s">
        <v>94</v>
      </c>
      <c r="K114" t="s">
        <v>452</v>
      </c>
      <c r="L114">
        <v>12</v>
      </c>
      <c r="M114">
        <v>134</v>
      </c>
      <c r="N114">
        <v>20.28</v>
      </c>
      <c r="O114">
        <v>6.38</v>
      </c>
      <c r="P114">
        <v>138</v>
      </c>
      <c r="Q114">
        <v>19.760000000000002</v>
      </c>
      <c r="R114">
        <v>6.03</v>
      </c>
      <c r="S114">
        <v>124</v>
      </c>
      <c r="T114">
        <v>19.52</v>
      </c>
      <c r="U114" s="3">
        <v>6.03</v>
      </c>
      <c r="V114">
        <v>132</v>
      </c>
      <c r="W114">
        <v>19.62</v>
      </c>
      <c r="X114">
        <v>6.07</v>
      </c>
      <c r="Y114">
        <f t="shared" si="2"/>
        <v>-0.76000000000000156</v>
      </c>
      <c r="Z114">
        <f t="shared" si="0"/>
        <v>0.77265596718112939</v>
      </c>
      <c r="AA114">
        <f t="shared" si="3"/>
        <v>-0.14000000000000057</v>
      </c>
      <c r="AB114">
        <f t="shared" si="1"/>
        <v>0.73662257154646438</v>
      </c>
      <c r="AG114" t="b">
        <v>1</v>
      </c>
      <c r="AN114"/>
      <c r="AO114"/>
      <c r="AP114" s="2"/>
      <c r="AQ114" s="2"/>
      <c r="AU114"/>
      <c r="AW114" s="2"/>
    </row>
    <row r="115" spans="1:49">
      <c r="A115" t="s">
        <v>92</v>
      </c>
      <c r="B115" s="5" t="s">
        <v>435</v>
      </c>
      <c r="C115">
        <v>120</v>
      </c>
      <c r="D115" t="s">
        <v>22</v>
      </c>
      <c r="E115" t="s">
        <v>355</v>
      </c>
      <c r="F115" t="s">
        <v>356</v>
      </c>
      <c r="G115">
        <v>0.8</v>
      </c>
      <c r="H115" t="s">
        <v>418</v>
      </c>
      <c r="I115" t="s">
        <v>453</v>
      </c>
      <c r="J115" t="s">
        <v>94</v>
      </c>
      <c r="K115" t="s">
        <v>454</v>
      </c>
      <c r="L115">
        <v>3</v>
      </c>
      <c r="M115">
        <v>134</v>
      </c>
      <c r="N115">
        <v>24.72</v>
      </c>
      <c r="O115">
        <v>8.02</v>
      </c>
      <c r="P115">
        <v>138</v>
      </c>
      <c r="Q115">
        <v>24.24</v>
      </c>
      <c r="R115">
        <v>7.18</v>
      </c>
      <c r="S115">
        <v>120</v>
      </c>
      <c r="T115">
        <v>23.97</v>
      </c>
      <c r="U115" s="3">
        <v>7.62</v>
      </c>
      <c r="V115">
        <v>135</v>
      </c>
      <c r="W115">
        <v>24.34</v>
      </c>
      <c r="X115">
        <v>7.29</v>
      </c>
      <c r="Y115">
        <f t="shared" si="2"/>
        <v>-0.75</v>
      </c>
      <c r="Z115">
        <f t="shared" si="0"/>
        <v>0.98177033214221077</v>
      </c>
      <c r="AA115">
        <f t="shared" si="3"/>
        <v>0.10000000000000142</v>
      </c>
      <c r="AB115">
        <f t="shared" si="1"/>
        <v>0.87591558722403673</v>
      </c>
      <c r="AG115" t="b">
        <v>1</v>
      </c>
      <c r="AN115"/>
      <c r="AO115"/>
      <c r="AP115" s="2"/>
      <c r="AQ115" s="2"/>
      <c r="AU115"/>
      <c r="AW115" s="2"/>
    </row>
    <row r="116" spans="1:49">
      <c r="A116" t="s">
        <v>92</v>
      </c>
      <c r="B116" s="5" t="s">
        <v>435</v>
      </c>
      <c r="C116">
        <v>121</v>
      </c>
      <c r="D116" t="s">
        <v>22</v>
      </c>
      <c r="E116" t="s">
        <v>355</v>
      </c>
      <c r="F116" t="s">
        <v>356</v>
      </c>
      <c r="G116">
        <v>0.8</v>
      </c>
      <c r="H116" t="s">
        <v>418</v>
      </c>
      <c r="I116" t="s">
        <v>453</v>
      </c>
      <c r="J116" t="s">
        <v>94</v>
      </c>
      <c r="K116" t="s">
        <v>454</v>
      </c>
      <c r="L116">
        <v>6</v>
      </c>
      <c r="M116">
        <v>134</v>
      </c>
      <c r="N116">
        <v>24.72</v>
      </c>
      <c r="O116">
        <v>8.02</v>
      </c>
      <c r="P116">
        <v>138</v>
      </c>
      <c r="Q116">
        <v>24.24</v>
      </c>
      <c r="R116">
        <v>7.18</v>
      </c>
      <c r="S116">
        <v>129</v>
      </c>
      <c r="T116">
        <v>23.37</v>
      </c>
      <c r="U116" s="3">
        <v>7.45</v>
      </c>
      <c r="V116">
        <v>134</v>
      </c>
      <c r="W116">
        <v>23.46</v>
      </c>
      <c r="X116">
        <v>7.66</v>
      </c>
      <c r="Y116">
        <f t="shared" si="2"/>
        <v>-1.3499999999999979</v>
      </c>
      <c r="Z116">
        <f t="shared" si="0"/>
        <v>0.95407280804932437</v>
      </c>
      <c r="AA116">
        <f t="shared" si="3"/>
        <v>-0.77999999999999758</v>
      </c>
      <c r="AB116">
        <f t="shared" si="1"/>
        <v>0.90080282408656309</v>
      </c>
      <c r="AG116" t="b">
        <v>1</v>
      </c>
    </row>
    <row r="117" spans="1:49">
      <c r="A117" t="s">
        <v>92</v>
      </c>
      <c r="B117" s="5" t="s">
        <v>435</v>
      </c>
      <c r="C117">
        <v>122</v>
      </c>
      <c r="D117" t="s">
        <v>22</v>
      </c>
      <c r="E117" t="s">
        <v>355</v>
      </c>
      <c r="F117" t="s">
        <v>356</v>
      </c>
      <c r="G117">
        <v>0.8</v>
      </c>
      <c r="H117" t="s">
        <v>418</v>
      </c>
      <c r="I117" t="s">
        <v>453</v>
      </c>
      <c r="J117" t="s">
        <v>94</v>
      </c>
      <c r="K117" t="s">
        <v>454</v>
      </c>
      <c r="L117">
        <v>12</v>
      </c>
      <c r="M117">
        <v>134</v>
      </c>
      <c r="N117">
        <v>24.72</v>
      </c>
      <c r="O117">
        <v>8.02</v>
      </c>
      <c r="P117">
        <v>138</v>
      </c>
      <c r="Q117">
        <v>24.24</v>
      </c>
      <c r="R117">
        <v>7.18</v>
      </c>
      <c r="S117">
        <v>124</v>
      </c>
      <c r="T117">
        <v>23.11</v>
      </c>
      <c r="U117" s="3">
        <v>7.18</v>
      </c>
      <c r="V117">
        <v>132</v>
      </c>
      <c r="W117">
        <v>23.18</v>
      </c>
      <c r="X117">
        <v>7.6</v>
      </c>
      <c r="Y117">
        <f t="shared" si="2"/>
        <v>-1.6099999999999994</v>
      </c>
      <c r="Z117">
        <f t="shared" si="0"/>
        <v>0.94643972146405042</v>
      </c>
      <c r="AA117">
        <f t="shared" si="3"/>
        <v>-1.0599999999999987</v>
      </c>
      <c r="AB117">
        <f t="shared" si="1"/>
        <v>0.90063526108951919</v>
      </c>
      <c r="AG117" t="b">
        <v>1</v>
      </c>
    </row>
    <row r="118" spans="1:49">
      <c r="A118" t="s">
        <v>103</v>
      </c>
      <c r="B118" s="5" t="s">
        <v>455</v>
      </c>
      <c r="C118">
        <v>123</v>
      </c>
      <c r="D118" t="s">
        <v>22</v>
      </c>
      <c r="E118" t="s">
        <v>404</v>
      </c>
      <c r="F118" t="s">
        <v>405</v>
      </c>
      <c r="G118">
        <v>1</v>
      </c>
      <c r="H118" t="s">
        <v>418</v>
      </c>
      <c r="I118" t="s">
        <v>104</v>
      </c>
      <c r="J118" t="s">
        <v>94</v>
      </c>
      <c r="L118">
        <v>0</v>
      </c>
      <c r="S118">
        <v>18</v>
      </c>
      <c r="T118">
        <v>70.5</v>
      </c>
      <c r="U118" s="3">
        <v>18.54</v>
      </c>
      <c r="V118">
        <v>26</v>
      </c>
      <c r="W118">
        <v>77.150000000000006</v>
      </c>
      <c r="X118">
        <v>17.670000000000002</v>
      </c>
      <c r="Y118">
        <f t="shared" si="2"/>
        <v>70.5</v>
      </c>
      <c r="Z118">
        <f t="shared" si="0"/>
        <v>18.54</v>
      </c>
      <c r="AA118">
        <f t="shared" si="3"/>
        <v>77.150000000000006</v>
      </c>
      <c r="AB118">
        <f t="shared" si="1"/>
        <v>17.670000000000002</v>
      </c>
      <c r="AG118" t="b">
        <v>0</v>
      </c>
    </row>
    <row r="119" spans="1:49">
      <c r="A119" t="s">
        <v>69</v>
      </c>
      <c r="B119" s="5" t="s">
        <v>456</v>
      </c>
      <c r="C119">
        <v>124</v>
      </c>
      <c r="D119" t="s">
        <v>22</v>
      </c>
      <c r="E119" t="s">
        <v>404</v>
      </c>
      <c r="F119" t="s">
        <v>405</v>
      </c>
      <c r="G119">
        <v>1</v>
      </c>
      <c r="H119" t="s">
        <v>418</v>
      </c>
      <c r="I119" t="s">
        <v>110</v>
      </c>
      <c r="J119" t="s">
        <v>94</v>
      </c>
      <c r="K119" t="s">
        <v>457</v>
      </c>
      <c r="L119">
        <v>0</v>
      </c>
      <c r="S119">
        <v>94</v>
      </c>
      <c r="T119">
        <v>7.2</v>
      </c>
      <c r="U119" s="3">
        <v>10.66</v>
      </c>
      <c r="V119">
        <v>154</v>
      </c>
      <c r="W119">
        <v>8.56</v>
      </c>
      <c r="X119">
        <v>12.45</v>
      </c>
      <c r="Y119">
        <f t="shared" si="2"/>
        <v>7.2</v>
      </c>
      <c r="Z119">
        <f t="shared" si="0"/>
        <v>10.66</v>
      </c>
      <c r="AA119">
        <f t="shared" si="3"/>
        <v>8.56</v>
      </c>
      <c r="AB119">
        <f t="shared" si="1"/>
        <v>12.45</v>
      </c>
      <c r="AG119" s="3" t="b">
        <v>1</v>
      </c>
    </row>
    <row r="120" spans="1:49">
      <c r="A120" t="s">
        <v>69</v>
      </c>
      <c r="B120" s="5" t="s">
        <v>456</v>
      </c>
      <c r="C120">
        <v>125</v>
      </c>
      <c r="D120" t="s">
        <v>22</v>
      </c>
      <c r="E120" t="s">
        <v>404</v>
      </c>
      <c r="F120" t="s">
        <v>405</v>
      </c>
      <c r="G120">
        <v>1</v>
      </c>
      <c r="H120" t="s">
        <v>418</v>
      </c>
      <c r="I120" t="s">
        <v>94</v>
      </c>
      <c r="J120" t="s">
        <v>94</v>
      </c>
      <c r="K120" t="s">
        <v>94</v>
      </c>
      <c r="L120">
        <v>0</v>
      </c>
      <c r="S120">
        <v>94</v>
      </c>
      <c r="T120">
        <v>6.66</v>
      </c>
      <c r="U120" s="3">
        <v>4.03</v>
      </c>
      <c r="V120">
        <v>154</v>
      </c>
      <c r="W120">
        <v>6.99</v>
      </c>
      <c r="X120">
        <v>4.84</v>
      </c>
      <c r="Y120">
        <f t="shared" si="2"/>
        <v>6.66</v>
      </c>
      <c r="Z120">
        <f t="shared" si="0"/>
        <v>4.03</v>
      </c>
      <c r="AA120">
        <f t="shared" si="3"/>
        <v>6.99</v>
      </c>
      <c r="AB120">
        <f t="shared" si="1"/>
        <v>4.84</v>
      </c>
      <c r="AG120" s="3" t="b">
        <v>1</v>
      </c>
    </row>
    <row r="121" spans="1:49">
      <c r="A121" t="s">
        <v>111</v>
      </c>
      <c r="B121" s="5" t="s">
        <v>458</v>
      </c>
      <c r="C121">
        <v>126</v>
      </c>
      <c r="D121" t="s">
        <v>22</v>
      </c>
      <c r="E121" t="s">
        <v>355</v>
      </c>
      <c r="F121" t="s">
        <v>405</v>
      </c>
      <c r="G121">
        <v>0.92</v>
      </c>
      <c r="H121" t="s">
        <v>418</v>
      </c>
      <c r="I121" t="s">
        <v>112</v>
      </c>
      <c r="J121" t="s">
        <v>94</v>
      </c>
      <c r="K121" t="s">
        <v>459</v>
      </c>
      <c r="L121">
        <v>0</v>
      </c>
      <c r="S121">
        <v>209</v>
      </c>
      <c r="T121">
        <v>60.46</v>
      </c>
      <c r="U121" s="3">
        <v>10.72</v>
      </c>
      <c r="V121">
        <v>211</v>
      </c>
      <c r="W121">
        <v>47.29</v>
      </c>
      <c r="X121">
        <v>11.34</v>
      </c>
      <c r="Y121">
        <f t="shared" si="2"/>
        <v>60.46</v>
      </c>
      <c r="Z121">
        <f t="shared" si="0"/>
        <v>10.72</v>
      </c>
      <c r="AA121">
        <f t="shared" si="3"/>
        <v>47.29</v>
      </c>
      <c r="AB121">
        <f t="shared" si="1"/>
        <v>11.34</v>
      </c>
      <c r="AG121" s="3" t="b">
        <v>1</v>
      </c>
    </row>
    <row r="122" spans="1:49">
      <c r="A122" t="s">
        <v>111</v>
      </c>
      <c r="B122" s="5" t="s">
        <v>458</v>
      </c>
      <c r="C122">
        <v>127</v>
      </c>
      <c r="D122" t="s">
        <v>22</v>
      </c>
      <c r="E122" t="s">
        <v>355</v>
      </c>
      <c r="F122" t="s">
        <v>405</v>
      </c>
      <c r="G122">
        <v>0.92</v>
      </c>
      <c r="H122" t="s">
        <v>418</v>
      </c>
      <c r="I122" t="s">
        <v>116</v>
      </c>
      <c r="J122" t="s">
        <v>94</v>
      </c>
      <c r="K122" t="s">
        <v>460</v>
      </c>
      <c r="L122">
        <v>0</v>
      </c>
      <c r="S122">
        <v>191</v>
      </c>
      <c r="T122">
        <v>53.65</v>
      </c>
      <c r="U122" s="3">
        <v>10.53</v>
      </c>
      <c r="V122">
        <v>213</v>
      </c>
      <c r="W122">
        <v>42.42</v>
      </c>
      <c r="X122">
        <v>12.92</v>
      </c>
      <c r="Y122">
        <f t="shared" si="2"/>
        <v>53.65</v>
      </c>
      <c r="Z122">
        <f t="shared" si="0"/>
        <v>10.53</v>
      </c>
      <c r="AA122">
        <f t="shared" si="3"/>
        <v>42.42</v>
      </c>
      <c r="AB122">
        <f t="shared" si="1"/>
        <v>12.92</v>
      </c>
      <c r="AG122" s="3" t="b">
        <v>1</v>
      </c>
      <c r="AN122"/>
      <c r="AO122"/>
      <c r="AP122" s="2"/>
      <c r="AQ122" s="2"/>
      <c r="AU122"/>
      <c r="AW122" s="2"/>
    </row>
    <row r="123" spans="1:49">
      <c r="A123" t="s">
        <v>71</v>
      </c>
      <c r="B123" s="5" t="s">
        <v>461</v>
      </c>
      <c r="C123">
        <v>128</v>
      </c>
      <c r="D123" t="s">
        <v>22</v>
      </c>
      <c r="E123" t="s">
        <v>404</v>
      </c>
      <c r="F123" t="s">
        <v>405</v>
      </c>
      <c r="G123">
        <v>1</v>
      </c>
      <c r="H123" t="s">
        <v>418</v>
      </c>
      <c r="I123" t="s">
        <v>118</v>
      </c>
      <c r="J123" t="s">
        <v>94</v>
      </c>
      <c r="L123">
        <v>0</v>
      </c>
      <c r="S123">
        <v>24</v>
      </c>
      <c r="T123">
        <v>26.71</v>
      </c>
      <c r="U123" s="3">
        <v>7.47</v>
      </c>
      <c r="V123">
        <v>12</v>
      </c>
      <c r="W123">
        <v>22.17</v>
      </c>
      <c r="X123">
        <v>5.98</v>
      </c>
      <c r="Y123">
        <f t="shared" si="2"/>
        <v>26.71</v>
      </c>
      <c r="Z123">
        <f t="shared" si="0"/>
        <v>7.47</v>
      </c>
      <c r="AA123">
        <f t="shared" si="3"/>
        <v>22.17</v>
      </c>
      <c r="AB123">
        <f t="shared" si="1"/>
        <v>5.98</v>
      </c>
      <c r="AG123" s="3" t="b">
        <v>1</v>
      </c>
      <c r="AN123"/>
      <c r="AO123"/>
      <c r="AP123" s="2"/>
      <c r="AQ123" s="2"/>
      <c r="AU123"/>
      <c r="AW123" s="2"/>
    </row>
    <row r="124" spans="1:49">
      <c r="A124" t="s">
        <v>196</v>
      </c>
      <c r="B124" t="s">
        <v>422</v>
      </c>
      <c r="C124">
        <v>129</v>
      </c>
      <c r="D124" t="s">
        <v>22</v>
      </c>
      <c r="E124" t="s">
        <v>404</v>
      </c>
      <c r="F124" t="s">
        <v>356</v>
      </c>
      <c r="G124">
        <v>1</v>
      </c>
      <c r="H124" t="s">
        <v>418</v>
      </c>
      <c r="I124" t="s">
        <v>108</v>
      </c>
      <c r="J124" t="s">
        <v>94</v>
      </c>
      <c r="K124" t="s">
        <v>423</v>
      </c>
      <c r="L124">
        <v>12</v>
      </c>
      <c r="M124">
        <v>97</v>
      </c>
      <c r="P124">
        <v>96</v>
      </c>
      <c r="S124">
        <v>97</v>
      </c>
      <c r="V124">
        <v>96</v>
      </c>
      <c r="Y124">
        <f t="shared" ref="Y124:Y134" si="4">T124-N124</f>
        <v>0</v>
      </c>
      <c r="Z124">
        <f t="shared" si="0"/>
        <v>0</v>
      </c>
      <c r="AA124">
        <f t="shared" ref="AA124:AA134" si="5">W124 - Q124</f>
        <v>0</v>
      </c>
      <c r="AB124">
        <f t="shared" si="1"/>
        <v>0</v>
      </c>
      <c r="AC124">
        <v>0.27</v>
      </c>
      <c r="AD124">
        <v>2.0914805120809073E-2</v>
      </c>
      <c r="AG124" t="b">
        <v>1</v>
      </c>
      <c r="AN124"/>
      <c r="AO124"/>
      <c r="AP124" s="2"/>
      <c r="AQ124" s="2"/>
      <c r="AU124"/>
      <c r="AW124" s="2"/>
    </row>
    <row r="125" spans="1:49">
      <c r="A125" t="s">
        <v>196</v>
      </c>
      <c r="B125" t="s">
        <v>422</v>
      </c>
      <c r="C125">
        <v>130</v>
      </c>
      <c r="D125" t="s">
        <v>22</v>
      </c>
      <c r="E125" t="s">
        <v>404</v>
      </c>
      <c r="F125" t="s">
        <v>356</v>
      </c>
      <c r="G125">
        <v>0</v>
      </c>
      <c r="H125" t="s">
        <v>418</v>
      </c>
      <c r="I125" t="s">
        <v>108</v>
      </c>
      <c r="J125" t="s">
        <v>94</v>
      </c>
      <c r="K125" t="s">
        <v>424</v>
      </c>
      <c r="L125">
        <v>12</v>
      </c>
      <c r="M125">
        <v>74</v>
      </c>
      <c r="P125">
        <v>79</v>
      </c>
      <c r="S125">
        <v>74</v>
      </c>
      <c r="V125">
        <v>79</v>
      </c>
      <c r="Y125">
        <f t="shared" si="4"/>
        <v>0</v>
      </c>
      <c r="Z125">
        <f t="shared" si="0"/>
        <v>0</v>
      </c>
      <c r="AA125">
        <f t="shared" si="5"/>
        <v>0</v>
      </c>
      <c r="AB125">
        <f t="shared" si="1"/>
        <v>0</v>
      </c>
      <c r="AC125">
        <v>0.13</v>
      </c>
      <c r="AD125">
        <v>2.6226970119784712E-2</v>
      </c>
      <c r="AG125" t="b">
        <v>1</v>
      </c>
      <c r="AJ125" s="2"/>
      <c r="AK125" s="2"/>
      <c r="AN125"/>
      <c r="AO125"/>
      <c r="AQ125" s="2"/>
      <c r="AU125"/>
    </row>
    <row r="126" spans="1:49">
      <c r="A126" t="s">
        <v>164</v>
      </c>
      <c r="B126" s="5" t="s">
        <v>445</v>
      </c>
      <c r="C126">
        <v>131</v>
      </c>
      <c r="D126" t="s">
        <v>22</v>
      </c>
      <c r="E126" t="s">
        <v>404</v>
      </c>
      <c r="F126" t="s">
        <v>356</v>
      </c>
      <c r="G126">
        <v>1</v>
      </c>
      <c r="H126" t="s">
        <v>417</v>
      </c>
      <c r="I126" t="s">
        <v>462</v>
      </c>
      <c r="J126" t="s">
        <v>94</v>
      </c>
      <c r="K126" t="s">
        <v>463</v>
      </c>
      <c r="L126">
        <v>9</v>
      </c>
      <c r="M126" s="4"/>
      <c r="N126" s="3"/>
      <c r="P126" s="4"/>
      <c r="S126">
        <v>233</v>
      </c>
      <c r="T126">
        <v>20.82</v>
      </c>
      <c r="U126" s="3">
        <v>0.61057350099999996</v>
      </c>
      <c r="V126" s="4">
        <v>250</v>
      </c>
      <c r="W126" s="3">
        <v>20.59</v>
      </c>
      <c r="X126" s="3">
        <v>0.63245553200000004</v>
      </c>
      <c r="Y126">
        <f t="shared" si="4"/>
        <v>20.82</v>
      </c>
      <c r="Z126">
        <f t="shared" si="0"/>
        <v>0.61057350099999996</v>
      </c>
      <c r="AA126">
        <f t="shared" si="5"/>
        <v>20.59</v>
      </c>
      <c r="AB126">
        <f t="shared" si="1"/>
        <v>0.63245553200000004</v>
      </c>
      <c r="AC126" s="3"/>
      <c r="AD126" s="3"/>
      <c r="AE126" s="3"/>
      <c r="AF126" s="3"/>
      <c r="AG126" s="3" t="b">
        <v>1</v>
      </c>
      <c r="AN126"/>
      <c r="AO126"/>
      <c r="AU126"/>
    </row>
    <row r="127" spans="1:49">
      <c r="A127" t="s">
        <v>164</v>
      </c>
      <c r="B127" s="5" t="s">
        <v>445</v>
      </c>
      <c r="C127">
        <v>132</v>
      </c>
      <c r="D127" t="s">
        <v>22</v>
      </c>
      <c r="E127" t="s">
        <v>404</v>
      </c>
      <c r="F127" t="s">
        <v>356</v>
      </c>
      <c r="G127">
        <v>1</v>
      </c>
      <c r="H127" t="s">
        <v>417</v>
      </c>
      <c r="I127" t="s">
        <v>462</v>
      </c>
      <c r="J127" t="s">
        <v>94</v>
      </c>
      <c r="K127" t="s">
        <v>463</v>
      </c>
      <c r="L127">
        <v>15</v>
      </c>
      <c r="M127" s="4"/>
      <c r="N127" s="3"/>
      <c r="P127" s="4"/>
      <c r="S127">
        <v>231</v>
      </c>
      <c r="T127">
        <v>20.22</v>
      </c>
      <c r="U127" s="3">
        <v>0.60794736599999999</v>
      </c>
      <c r="V127" s="4">
        <v>247</v>
      </c>
      <c r="W127" s="3">
        <v>20.21</v>
      </c>
      <c r="X127" s="3">
        <v>0.628649346</v>
      </c>
      <c r="Y127">
        <f t="shared" si="4"/>
        <v>20.22</v>
      </c>
      <c r="Z127">
        <f t="shared" si="0"/>
        <v>0.60794736599999999</v>
      </c>
      <c r="AA127">
        <f t="shared" si="5"/>
        <v>20.21</v>
      </c>
      <c r="AB127">
        <f t="shared" si="1"/>
        <v>0.628649346</v>
      </c>
      <c r="AC127" s="3"/>
      <c r="AD127" s="3"/>
      <c r="AE127" s="3"/>
      <c r="AF127" s="3"/>
      <c r="AG127" s="3" t="b">
        <v>1</v>
      </c>
      <c r="AN127"/>
      <c r="AO127"/>
      <c r="AU127"/>
    </row>
    <row r="128" spans="1:49">
      <c r="A128" t="s">
        <v>164</v>
      </c>
      <c r="B128" s="5" t="s">
        <v>445</v>
      </c>
      <c r="C128">
        <v>133</v>
      </c>
      <c r="D128" t="s">
        <v>22</v>
      </c>
      <c r="E128" t="s">
        <v>404</v>
      </c>
      <c r="F128" t="s">
        <v>356</v>
      </c>
      <c r="G128">
        <v>1</v>
      </c>
      <c r="H128" t="s">
        <v>417</v>
      </c>
      <c r="I128" t="s">
        <v>462</v>
      </c>
      <c r="J128" t="s">
        <v>94</v>
      </c>
      <c r="K128" t="s">
        <v>463</v>
      </c>
      <c r="L128">
        <v>21</v>
      </c>
      <c r="M128" s="4"/>
      <c r="N128" s="3"/>
      <c r="P128" s="4"/>
      <c r="S128">
        <v>216</v>
      </c>
      <c r="T128">
        <v>20.329999999999998</v>
      </c>
      <c r="U128" s="3">
        <v>0.58787753799999998</v>
      </c>
      <c r="V128" s="4">
        <v>240</v>
      </c>
      <c r="W128" s="3">
        <v>19.86</v>
      </c>
      <c r="X128" s="3">
        <v>0.619677335</v>
      </c>
      <c r="Y128">
        <f t="shared" si="4"/>
        <v>20.329999999999998</v>
      </c>
      <c r="Z128">
        <f t="shared" si="0"/>
        <v>0.58787753799999998</v>
      </c>
      <c r="AA128">
        <f t="shared" si="5"/>
        <v>19.86</v>
      </c>
      <c r="AB128">
        <f t="shared" si="1"/>
        <v>0.619677335</v>
      </c>
      <c r="AC128" s="3"/>
      <c r="AD128" s="3"/>
      <c r="AE128" s="3"/>
      <c r="AF128" s="3"/>
      <c r="AG128" s="3" t="b">
        <v>1</v>
      </c>
      <c r="AN128"/>
      <c r="AO128"/>
      <c r="AU128"/>
    </row>
    <row r="129" spans="1:47">
      <c r="A129" t="s">
        <v>164</v>
      </c>
      <c r="B129" s="5" t="s">
        <v>445</v>
      </c>
      <c r="C129">
        <v>134</v>
      </c>
      <c r="D129" t="s">
        <v>22</v>
      </c>
      <c r="E129" t="s">
        <v>404</v>
      </c>
      <c r="F129" t="s">
        <v>356</v>
      </c>
      <c r="G129">
        <v>1</v>
      </c>
      <c r="H129" t="s">
        <v>417</v>
      </c>
      <c r="I129" t="s">
        <v>464</v>
      </c>
      <c r="J129" t="s">
        <v>94</v>
      </c>
      <c r="K129" t="s">
        <v>465</v>
      </c>
      <c r="L129">
        <v>9</v>
      </c>
      <c r="M129" s="4"/>
      <c r="N129" s="3"/>
      <c r="P129" s="4"/>
      <c r="S129">
        <v>233</v>
      </c>
      <c r="T129">
        <v>11.89</v>
      </c>
      <c r="U129" s="3">
        <v>0.30528675</v>
      </c>
      <c r="V129" s="4">
        <v>250</v>
      </c>
      <c r="W129" s="3">
        <v>11.49</v>
      </c>
      <c r="X129" s="3">
        <v>0.31622776601683794</v>
      </c>
      <c r="Y129">
        <f t="shared" si="4"/>
        <v>11.89</v>
      </c>
      <c r="Z129">
        <f t="shared" si="0"/>
        <v>0.30528675</v>
      </c>
      <c r="AA129">
        <f t="shared" si="5"/>
        <v>11.49</v>
      </c>
      <c r="AB129">
        <f t="shared" si="1"/>
        <v>0.31622776601683794</v>
      </c>
      <c r="AC129" s="3"/>
      <c r="AD129" s="3"/>
      <c r="AE129" s="3"/>
      <c r="AF129" s="3"/>
      <c r="AG129" s="3" t="b">
        <v>1</v>
      </c>
      <c r="AN129"/>
      <c r="AO129"/>
      <c r="AU129"/>
    </row>
    <row r="130" spans="1:47">
      <c r="A130" t="s">
        <v>164</v>
      </c>
      <c r="B130" s="5" t="s">
        <v>445</v>
      </c>
      <c r="C130">
        <v>135</v>
      </c>
      <c r="D130" t="s">
        <v>22</v>
      </c>
      <c r="E130" t="s">
        <v>404</v>
      </c>
      <c r="F130" t="s">
        <v>356</v>
      </c>
      <c r="G130">
        <v>1</v>
      </c>
      <c r="H130" t="s">
        <v>417</v>
      </c>
      <c r="I130" t="s">
        <v>464</v>
      </c>
      <c r="J130" t="s">
        <v>94</v>
      </c>
      <c r="K130" t="s">
        <v>465</v>
      </c>
      <c r="L130">
        <v>15</v>
      </c>
      <c r="M130" s="4"/>
      <c r="N130" s="3"/>
      <c r="P130" s="4"/>
      <c r="S130">
        <v>231</v>
      </c>
      <c r="T130">
        <v>11.77</v>
      </c>
      <c r="U130" s="3">
        <v>0.30397368299999999</v>
      </c>
      <c r="V130" s="4">
        <v>247</v>
      </c>
      <c r="W130" s="3">
        <v>11.74</v>
      </c>
      <c r="X130" s="3">
        <v>0.31432467291003424</v>
      </c>
      <c r="Y130">
        <f t="shared" si="4"/>
        <v>11.77</v>
      </c>
      <c r="Z130">
        <f t="shared" si="0"/>
        <v>0.30397368299999999</v>
      </c>
      <c r="AA130">
        <f t="shared" si="5"/>
        <v>11.74</v>
      </c>
      <c r="AB130">
        <f t="shared" si="1"/>
        <v>0.31432467291003424</v>
      </c>
      <c r="AC130" s="3"/>
      <c r="AD130" s="3"/>
      <c r="AE130" s="3"/>
      <c r="AF130" s="3"/>
      <c r="AG130" s="3" t="b">
        <v>1</v>
      </c>
      <c r="AN130"/>
      <c r="AO130"/>
      <c r="AU130"/>
    </row>
    <row r="131" spans="1:47">
      <c r="A131" t="s">
        <v>164</v>
      </c>
      <c r="B131" s="5" t="s">
        <v>445</v>
      </c>
      <c r="C131">
        <v>136</v>
      </c>
      <c r="D131" t="s">
        <v>22</v>
      </c>
      <c r="E131" t="s">
        <v>404</v>
      </c>
      <c r="F131" t="s">
        <v>356</v>
      </c>
      <c r="G131">
        <v>1</v>
      </c>
      <c r="H131" t="s">
        <v>417</v>
      </c>
      <c r="I131" t="s">
        <v>464</v>
      </c>
      <c r="J131" t="s">
        <v>94</v>
      </c>
      <c r="K131" t="s">
        <v>465</v>
      </c>
      <c r="L131">
        <v>21</v>
      </c>
      <c r="M131" s="4"/>
      <c r="N131" s="3"/>
      <c r="P131" s="4"/>
      <c r="S131">
        <v>216</v>
      </c>
      <c r="T131">
        <v>11.79</v>
      </c>
      <c r="U131" s="3">
        <v>0.29393876899999999</v>
      </c>
      <c r="V131" s="4">
        <v>240</v>
      </c>
      <c r="W131" s="3">
        <v>11.77</v>
      </c>
      <c r="X131" s="3">
        <v>0.30983866769659335</v>
      </c>
      <c r="Y131">
        <f t="shared" si="4"/>
        <v>11.79</v>
      </c>
      <c r="Z131">
        <f t="shared" si="0"/>
        <v>0.29393876899999999</v>
      </c>
      <c r="AA131">
        <f t="shared" si="5"/>
        <v>11.77</v>
      </c>
      <c r="AB131">
        <f t="shared" si="1"/>
        <v>0.30983866769659335</v>
      </c>
      <c r="AC131" s="3"/>
      <c r="AD131" s="3"/>
      <c r="AE131" s="3"/>
      <c r="AF131" s="3"/>
      <c r="AG131" s="3" t="b">
        <v>1</v>
      </c>
      <c r="AN131"/>
      <c r="AO131"/>
      <c r="AU131"/>
    </row>
    <row r="132" spans="1:47">
      <c r="A132" t="s">
        <v>202</v>
      </c>
      <c r="B132" s="5" t="s">
        <v>429</v>
      </c>
      <c r="C132">
        <v>137</v>
      </c>
      <c r="D132" t="s">
        <v>22</v>
      </c>
      <c r="E132" t="s">
        <v>355</v>
      </c>
      <c r="F132" t="s">
        <v>405</v>
      </c>
      <c r="G132">
        <v>1</v>
      </c>
      <c r="H132" t="s">
        <v>417</v>
      </c>
      <c r="I132" t="s">
        <v>204</v>
      </c>
      <c r="J132" t="s">
        <v>94</v>
      </c>
      <c r="L132">
        <v>1</v>
      </c>
      <c r="M132">
        <v>20</v>
      </c>
      <c r="N132">
        <v>39.549999999999997</v>
      </c>
      <c r="O132">
        <v>12.15</v>
      </c>
      <c r="P132">
        <v>25</v>
      </c>
      <c r="Q132">
        <v>33.200000000000003</v>
      </c>
      <c r="R132">
        <v>6.91</v>
      </c>
      <c r="S132">
        <v>20</v>
      </c>
      <c r="T132">
        <v>35.9</v>
      </c>
      <c r="U132" s="3">
        <v>10.65</v>
      </c>
      <c r="V132">
        <v>25</v>
      </c>
      <c r="W132">
        <v>33.68</v>
      </c>
      <c r="X132">
        <v>9.5399999999999991</v>
      </c>
      <c r="Y132">
        <f t="shared" si="4"/>
        <v>-3.6499999999999986</v>
      </c>
      <c r="Z132">
        <f t="shared" si="0"/>
        <v>3.6127897807649978</v>
      </c>
      <c r="AA132">
        <f t="shared" si="5"/>
        <v>0.47999999999999687</v>
      </c>
      <c r="AB132">
        <f t="shared" si="1"/>
        <v>2.3559261448525928</v>
      </c>
      <c r="AG132" t="b">
        <v>1</v>
      </c>
      <c r="AN132"/>
      <c r="AO132"/>
      <c r="AU132"/>
    </row>
    <row r="133" spans="1:47">
      <c r="A133" t="s">
        <v>202</v>
      </c>
      <c r="B133" s="5" t="s">
        <v>429</v>
      </c>
      <c r="C133">
        <v>138</v>
      </c>
      <c r="D133" t="s">
        <v>22</v>
      </c>
      <c r="E133" t="s">
        <v>355</v>
      </c>
      <c r="F133" t="s">
        <v>405</v>
      </c>
      <c r="G133">
        <v>1</v>
      </c>
      <c r="H133" t="s">
        <v>417</v>
      </c>
      <c r="I133" t="s">
        <v>204</v>
      </c>
      <c r="J133" t="s">
        <v>94</v>
      </c>
      <c r="L133">
        <v>2</v>
      </c>
      <c r="M133">
        <v>20</v>
      </c>
      <c r="N133">
        <v>39.549999999999997</v>
      </c>
      <c r="O133">
        <v>12.15</v>
      </c>
      <c r="P133">
        <v>25</v>
      </c>
      <c r="Q133">
        <v>33.200000000000003</v>
      </c>
      <c r="R133">
        <v>6.91</v>
      </c>
      <c r="S133">
        <v>20</v>
      </c>
      <c r="T133">
        <v>30.15</v>
      </c>
      <c r="U133" s="3">
        <v>9.16</v>
      </c>
      <c r="V133">
        <v>25</v>
      </c>
      <c r="W133">
        <v>30.4</v>
      </c>
      <c r="X133">
        <v>10.17</v>
      </c>
      <c r="Y133">
        <f t="shared" si="4"/>
        <v>-9.3999999999999986</v>
      </c>
      <c r="Z133">
        <f t="shared" si="0"/>
        <v>3.4024116447014463</v>
      </c>
      <c r="AA133">
        <f t="shared" si="5"/>
        <v>-2.8000000000000043</v>
      </c>
      <c r="AB133">
        <f t="shared" si="1"/>
        <v>2.4590811292025321</v>
      </c>
      <c r="AG133" t="b">
        <v>1</v>
      </c>
      <c r="AN133"/>
      <c r="AO133"/>
      <c r="AU133"/>
    </row>
    <row r="134" spans="1:47">
      <c r="A134" t="s">
        <v>200</v>
      </c>
      <c r="B134" s="5" t="s">
        <v>427</v>
      </c>
      <c r="C134">
        <v>139</v>
      </c>
      <c r="D134" t="s">
        <v>22</v>
      </c>
      <c r="E134" t="s">
        <v>355</v>
      </c>
      <c r="F134" t="s">
        <v>405</v>
      </c>
      <c r="G134">
        <v>1</v>
      </c>
      <c r="H134" t="s">
        <v>417</v>
      </c>
      <c r="I134" t="s">
        <v>104</v>
      </c>
      <c r="J134" t="s">
        <v>94</v>
      </c>
      <c r="L134">
        <v>6</v>
      </c>
      <c r="S134">
        <v>29</v>
      </c>
      <c r="T134">
        <v>54</v>
      </c>
      <c r="U134" s="3">
        <v>20.74074074074074</v>
      </c>
      <c r="V134">
        <v>29</v>
      </c>
      <c r="W134">
        <v>65</v>
      </c>
      <c r="X134" s="3">
        <v>16.296296296296294</v>
      </c>
      <c r="Y134">
        <f t="shared" si="4"/>
        <v>54</v>
      </c>
      <c r="Z134">
        <f t="shared" si="0"/>
        <v>20.74074074074074</v>
      </c>
      <c r="AA134">
        <f t="shared" si="5"/>
        <v>65</v>
      </c>
      <c r="AB134">
        <f t="shared" si="1"/>
        <v>16.296296296296294</v>
      </c>
      <c r="AG134" t="b">
        <v>0</v>
      </c>
    </row>
  </sheetData>
  <sortState xmlns:xlrd2="http://schemas.microsoft.com/office/spreadsheetml/2017/richdata2" ref="A4:AH134">
    <sortCondition ref="J4:J134"/>
    <sortCondition ref="A4:A134"/>
  </sortState>
  <hyperlinks>
    <hyperlink ref="B6" r:id="rId1" xr:uid="{43B139F4-4959-4E3B-93B5-FA87C4D118FD}"/>
    <hyperlink ref="B7" r:id="rId2" xr:uid="{7711EB79-3770-4A51-9DDC-C86D438E43D0}"/>
    <hyperlink ref="B118" r:id="rId3" display="https://latrobeuni.sharepoint.com/teams/O365-OnlineParentingSR/Shared%20Documents/Forms/AllItems.aspx?ga=1&amp;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viewid=4fbd683f%2Dbc81%2D4ccf%2Da362%2D5e25f0a3d027&amp;parent=%2Fteams%2FO365%2DOnlineParentingSR%2FShared%20Documents%2FGeneral%2FONLINE%20PARENTING%20SR%2FINCLUDED%20PAPERS%2FALL" xr:uid="{FBC7E8C1-3284-40D6-8FF3-BAEDCFA24DF1}"/>
    <hyperlink ref="B49" r:id="rId4" xr:uid="{C98E4362-A0AC-47CC-AB32-2E8CEA08BC77}"/>
    <hyperlink ref="B50" r:id="rId5" xr:uid="{356B8E63-0E8F-46FA-B769-EF545D3CA47B}"/>
    <hyperlink ref="B8" r:id="rId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4276EC8-132A-49AB-A286-51D723571641}"/>
    <hyperlink ref="B9" r:id="rId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7C54099-AC62-48C4-9F64-301942A4C60C}"/>
    <hyperlink ref="B10" r:id="rId8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0559D60C-A835-455C-92C4-B9036AAC607F}"/>
    <hyperlink ref="B28" r:id="rId9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CAA8B44-A6B1-4ADD-8FAF-7C617D0DDEAF}"/>
    <hyperlink ref="B29" r:id="rId10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29063737-38D6-4D6F-999B-26B4D20D155B}"/>
    <hyperlink ref="B30" r:id="rId1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862AF245-E150-4CD8-A0A7-9DFA04F3DC3D}"/>
    <hyperlink ref="B67" r:id="rId1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2C436A3-2125-4CFC-BC2F-9E1BC88146D3}"/>
    <hyperlink ref="B68" r:id="rId13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4421AC2-604E-43B5-A7D8-A94A589BD531}"/>
    <hyperlink ref="B69" r:id="rId14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70B1912D-CF81-425F-B691-80243AADC69F}"/>
    <hyperlink ref="B93" r:id="rId15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1102B4E-85E2-4846-AA71-8A38D1F35E6B}"/>
    <hyperlink ref="B94" r:id="rId1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8D5EF65-2A60-4B65-A517-397910AFD391}"/>
    <hyperlink ref="B95" r:id="rId1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8413AB9-ECC8-427B-B0A4-58940DF0A08B}"/>
    <hyperlink ref="B87" r:id="rId18" display="https://latrobeuni.sharepoint.com/teams/O365-OnlineParentingSR/Shared%20Documents/Forms/AllItems.aspx?id=%2Fteams%2FO365%2DOnlineParentingSR%2FShared%20Documents%2FGeneral%2FONLINE%20PARENTING%20SR%2FINCLUDED%20PAPERS%2FALL%2FNa%20%282008%29%20Impact%20of%20online%20resources%20on%20informal%20learners%2D%20Parents%27%20perception%20of%20their%20parenting%20skills%2Epdf&amp;q=na&amp;parent=%2Fteams%2FO365%2DOnlineParentingSR%2FShared%20Documents%2FGeneral%2FONLINE%20PARENTING%20SR&amp;parentview=7" xr:uid="{FC90C138-6B9D-4CBC-908E-5222E36321ED}"/>
    <hyperlink ref="B79" r:id="rId19" display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xr:uid="{2E08E52F-93DF-4C93-9B6F-CFCCCEFEA2A1}"/>
    <hyperlink ref="B80" r:id="rId20" display="https://latrobeuni.sharepoint.com/teams/O365-OnlineParentingSR/Shared%20Documents/Forms/AllItems.aspx?id=%2Fteams%2FO365%2DOnlineParentingSR%2FShared%20Documents%2FGeneral%2FONLINE%20PARENTING%20SR%2FINCLUDED%20PAPERS%2FALL%2FBaggett%20%282010%29%20Technologies%20for%20expanding%20the%20reach%20of%20evidence%2Dbased%20interventions%2D%20preliminary%20results%20for%20promoting%20social%2Demotional%20development%20in%20early%20childhood%2Epdf&amp;q=baggett&amp;parent=%2Fteams%2FO365%2DOnlineParentingSR%2FShared%20Documents%2FGeneral%2FONLINE%20PARENTING%20SR&amp;parentview=7" xr:uid="{B09FB811-8DE5-4B19-A049-B5AC603AB63E}"/>
    <hyperlink ref="B81" r:id="rId21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2BC2246C-0E8C-49A2-958E-D46780791599}"/>
    <hyperlink ref="B82" r:id="rId22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5A7312E7-1126-471A-8261-5928A7577ED5}"/>
    <hyperlink ref="B83" r:id="rId23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383D44C9-4E60-44CC-9BC2-B3644122D051}"/>
    <hyperlink ref="B109" r:id="rId24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B0459359-A9CA-46E6-815D-10C9990364B5}"/>
    <hyperlink ref="B110" r:id="rId25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7FDC0A5-4AC4-468D-B3AA-D7FBE8EF421D}"/>
    <hyperlink ref="B111" r:id="rId26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DE86C1A1-5413-46B6-923F-F33FF26CE9DA}"/>
    <hyperlink ref="B112" r:id="rId27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49EBAB0E-11D3-4D71-8DD4-67891C7E00DA}"/>
    <hyperlink ref="B113" r:id="rId28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592A5F72-286C-4FA3-9CCE-A428723254AB}"/>
    <hyperlink ref="B114" r:id="rId29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46352CE-0AB1-43C6-BBCC-2FB41B0B3CE8}"/>
    <hyperlink ref="B115" r:id="rId30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8CF25EE-D4E2-4BA6-BA92-A87C99326173}"/>
    <hyperlink ref="B116" r:id="rId31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7A308AB1-0990-4C51-B29F-8220A22E65C9}"/>
    <hyperlink ref="B117" r:id="rId32" display="https://latrobeuni.sharepoint.com/teams/O365-OnlineParentingSR/Shared%20Documents/Forms/AllItems.aspx?id=%2Fteams%2FO365%2DOnlineParentingSR%2FShared%20Documents%2FGeneral%2FONLINE%20PARENTING%20SR%2FINCLUDED%20PAPERS%2FALL%2FBreitenstein%20%282021%29%20A%20Randomized%20Trial%20of%20Digitally%20Delivered%2C%20Self%2DAdministered%20Parent%20Training%20in%20Primary%20Care%2D%20Effects%20on%20Parenting%20and%20Child%20Behavior%2Epdf&amp;q=Breitenstein&amp;parent=%2Fteams%2FO365%2DOnlineParentingSR%2FShared%20Documents%2FGeneral%2FONLINE%20PARENTING%20SR&amp;parentview=7" xr:uid="{8316D24B-9DFC-4260-8592-F25077DF0840}"/>
    <hyperlink ref="B84" r:id="rId33" display="https://latrobeuni.sharepoint.com/teams/O365-OnlineParentingSR/Shared%20Documents/Forms/AllItems.aspx?id=%2Fteams%2FO365%2DOnlineParentingSR%2FShared%20Documents%2FGeneral%2FONLINE%20PARENTING%20SR%2FINCLUDED%20PAPERS%2FALL%2FEhrenseft%20%282016%29%20Web%2DBased%20Prevention%20of%20Parenting%20Difficulties%20in%20Young%2C%20Urban%20Mothers%20Enrolled%20in%20Post%2DSecondary%20Education%2Epdf&amp;q=ehrensaft&amp;parent=%2Fteams%2FO365%2DOnlineParentingSR%2FShared%20Documents%2FGeneral%2FONLINE%20PARENTING%20SR&amp;parentview=7" xr:uid="{8D83AC50-00A6-4B2D-9782-27E7877D2CAA}"/>
    <hyperlink ref="B85" r:id="rId34" display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xr:uid="{CCAD0ED7-3247-4B18-A068-4875FF54704B}"/>
    <hyperlink ref="B86" r:id="rId35" display="https://latrobeuni.sharepoint.com/teams/O365-OnlineParentingSR/Shared%20Documents/Forms/AllItems.aspx?id=%2Fteams%2FO365%2DOnlineParentingSR%2FShared%20Documents%2FGeneral%2FONLINE%20PARENTING%20SR%2FINCLUDED%20PAPERS%2FMogil%202022%20A%20Trauma%2DInformed%2C%20Family%2DCentered%2C%20Virtual%20Home%20Visiting%20Program%20for%20Young%20Children%20One%2DYear%20Outcomes%2Epdf&amp;q=Mogil&amp;parent=%2Fteams%2FO365%2DOnlineParentingSR%2FShared%20Documents%2FGeneral%2FONLINE%20PARENTING%20SR&amp;parentview=7" xr:uid="{E029BD14-E6D7-4CB5-BDC9-4E8BBAA9D04A}"/>
    <hyperlink ref="B88" r:id="rId36" display="https://latrobeuni.sharepoint.com/teams/O365-OnlineParentingSR/Shared%20Documents/Forms/AllItems.aspx?id=%2Fteams%2FO365%2DOnlineParentingSR%2FShared%20Documents%2FGeneral%2FONLINE%20PARENTING%20SR%2FINCLUDED%20PAPERS%2FPark%202022%20Effects%20of%20a%20hybrid%20online%20and%20offline%20program%20for%20facilitating%20father%2Dinfant%20interactions%2Epdf&amp;q=Park&amp;parent=%2Fteams%2FO365%2DOnlineParentingSR%2FShared%20Documents%2FGeneral%2FONLINE%20PARENTING%20SR&amp;parentview=7" xr:uid="{86EBDF70-C9A8-4471-84DC-74533EB9F358}"/>
    <hyperlink ref="B126" r:id="rId37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6F0A878-0CA2-4A08-A512-D0DE85FC0D7D}"/>
    <hyperlink ref="B127" r:id="rId3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6EA2E0B0-7E58-47E9-B41F-D139DADCC678}"/>
    <hyperlink ref="B128" r:id="rId3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DB3C8707-6B0B-4C21-8D01-D373F3008329}"/>
    <hyperlink ref="B129" r:id="rId40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8927A1AB-F479-4D73-AFD2-7B35E5706471}"/>
    <hyperlink ref="B130" r:id="rId41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324F4251-8606-4543-B3F0-32BB58C020A8}"/>
    <hyperlink ref="B131" r:id="rId42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BC309417-A0C3-42E0-BB2E-98ABABB1D48B}"/>
    <hyperlink ref="B96" r:id="rId4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1201370-E6D4-4D6E-8ED8-A1E6697F1CF6}"/>
    <hyperlink ref="B97" r:id="rId4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E77CA895-828E-4323-A596-28F74F064998}"/>
    <hyperlink ref="B98" r:id="rId45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AE3A0E2E-80D0-4AD3-9C54-6F3D21C06E13}"/>
    <hyperlink ref="B99" r:id="rId46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5AEDDA62-72BA-4AE4-9835-3C9035C844D0}"/>
    <hyperlink ref="B100" r:id="rId47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0D34FE8-4A35-4191-B36A-539946CE2F02}"/>
    <hyperlink ref="B101" r:id="rId4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6D257CE-F3A1-4BC5-A089-5CC8C400DFFB}"/>
    <hyperlink ref="B119" r:id="rId49" xr:uid="{5CD56F0A-D88F-4B69-9BFD-24E6DE7673EB}"/>
    <hyperlink ref="B120" r:id="rId50" xr:uid="{68180BF0-D74B-47AB-8548-69AD4EA4AFD5}"/>
    <hyperlink ref="B121" r:id="rId51" xr:uid="{166012F6-ECEC-4E51-B9B6-2CDD64D45AC3}"/>
    <hyperlink ref="B122" r:id="rId52" xr:uid="{4341EF26-B858-481F-A28F-CC4E96AD2855}"/>
    <hyperlink ref="B123" r:id="rId53" xr:uid="{41DD919E-5396-4600-AA09-0F92B0A0B9C1}"/>
    <hyperlink ref="B132" r:id="rId54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AFEB6DBE-8080-42EB-A8ED-773E27C875E6}"/>
    <hyperlink ref="B133" r:id="rId55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049DA949-9BFC-4AD1-A955-81BAB32CCDFE}"/>
    <hyperlink ref="B134" r:id="rId56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xr:uid="{4462B5E2-D370-455C-989A-5FD63A558474}"/>
    <hyperlink ref="B4" r:id="rId57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Dol%202022%20Effectiveness%20of%20the%20Essential%20Coaching%20for%20Every%20Mother%2Epdf&amp;viewid=4fbd683f%2Dbc81%2D4ccf%2Da362%2D5e25f0a3d027&amp;q=Dol&amp;parent=%2Fteams%2FO365%2DOnlineParentingSR%2FShared%20Documents%2FGeneral%2FONLINE%20PARENTING%20SR%2FINCLUDED%20PAPERS&amp;parentview=7" xr:uid="{CA5126B4-7895-483D-B7D9-01C565F0438A}"/>
    <hyperlink ref="B17" r:id="rId58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hang%202023%20Effectiveness%20of%20Digital%20Guided%20Self%2Dhelp%20Mindfulness%20Training%20During%20Pregnancy%20on%20Maternal%20Psychological%2Epdf&amp;viewid=4fbd683f%2Dbc81%2D4ccf%2Da362%2D5e25f0a3d027&amp;q=Zhang&amp;parent=%2Fteams%2FO365%2DOnlineParentingSR%2FShared%20Documents%2FGeneral%2FONLINE%20PARENTING%20SR%2FINCLUDED%20PAPERS&amp;parentview=7" xr:uid="{6153CF93-6F9A-4201-A081-7789E2C6B566}"/>
    <hyperlink ref="B48" r:id="rId59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Zuckerman%202022%20Small%20moments%2C%20big%20impact%20Pilot%20trial%20of%20a%20relational%20health%20app%20for%20primary%20care%2Epdf&amp;viewid=4fbd683f%2Dbc81%2D4ccf%2Da362%2D5e25f0a3d027&amp;q=Small%20Moments%2C%20Big%20Impact&amp;parent=%2Fteams%2FO365%2DOnlineParentingSR%2FShared%20Documents%2FGeneral%2FONLINE%20PARENTING%20SR%2FINCLUDED%20PAPERS&amp;parentview=7" xr:uid="{5377202E-444F-4C8A-ABB9-A9C5298E08B3}"/>
    <hyperlink ref="B77" r:id="rId60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Song%202022%20Effects%20of%20Maternal%20Adjustment%20Enhancement%20Program%20Using%20Mobile%2DBased%20Education%2Epdf&amp;viewid=4fbd683f%2Dbc81%2D4ccf%2Da362%2D5e25f0a3d027&amp;q=Song&amp;parent=%2Fteams%2FO365%2DOnlineParentingSR%2FShared%20Documents%2FGeneral%2FONLINE%20PARENTING%20SR%2FINCLUDED%20PAPERS&amp;parentview=7" xr:uid="{73A02DEC-21AC-4D55-9EE3-9509F1D6F3CE}"/>
    <hyperlink ref="B2" r:id="rId61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xr:uid="{496AD7D5-426F-4268-BE6F-7CF191B9A9AE}"/>
  </hyperlinks>
  <pageMargins left="0.7" right="0.7" top="0.75" bottom="0.75" header="0.3" footer="0.3"/>
  <legacyDrawing r:id="rId6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EAEB-E98C-4248-AAC1-ACAFA775285F}">
  <dimension ref="A1:AS39"/>
  <sheetViews>
    <sheetView workbookViewId="0">
      <selection activeCell="AA38" sqref="AA38"/>
    </sheetView>
  </sheetViews>
  <sheetFormatPr defaultRowHeight="14.45"/>
  <cols>
    <col min="1" max="1" width="12.42578125" bestFit="1" customWidth="1"/>
    <col min="3" max="3" width="9.5703125" bestFit="1" customWidth="1"/>
    <col min="4" max="4" width="8.140625" customWidth="1"/>
    <col min="5" max="5" width="23" customWidth="1"/>
    <col min="6" max="6" width="17.42578125" bestFit="1" customWidth="1"/>
    <col min="7" max="7" width="13.7109375" customWidth="1"/>
    <col min="8" max="8" width="13.85546875" customWidth="1"/>
    <col min="9" max="9" width="6.85546875" bestFit="1" customWidth="1"/>
    <col min="10" max="10" width="7.42578125" bestFit="1" customWidth="1"/>
    <col min="11" max="12" width="7.7109375" bestFit="1" customWidth="1"/>
    <col min="13" max="13" width="8.28515625" bestFit="1" customWidth="1"/>
    <col min="14" max="14" width="8.5703125" bestFit="1" customWidth="1"/>
    <col min="15" max="15" width="4.28515625" bestFit="1" customWidth="1"/>
    <col min="16" max="16" width="6" bestFit="1" customWidth="1"/>
    <col min="17" max="17" width="5.5703125" bestFit="1" customWidth="1"/>
    <col min="18" max="18" width="5.28515625" bestFit="1" customWidth="1"/>
    <col min="19" max="20" width="6" bestFit="1" customWidth="1"/>
    <col min="21" max="21" width="8.7109375" bestFit="1" customWidth="1"/>
    <col min="22" max="22" width="12" bestFit="1" customWidth="1"/>
    <col min="23" max="23" width="9.7109375" bestFit="1" customWidth="1"/>
    <col min="24" max="24" width="12" bestFit="1" customWidth="1"/>
    <col min="25" max="25" width="9.140625" bestFit="1" customWidth="1"/>
    <col min="26" max="26" width="9" bestFit="1" customWidth="1"/>
    <col min="27" max="27" width="13.140625" bestFit="1" customWidth="1"/>
    <col min="28" max="28" width="14.85546875" bestFit="1" customWidth="1"/>
    <col min="29" max="29" width="11.7109375" bestFit="1" customWidth="1"/>
    <col min="30" max="30" width="5.7109375" bestFit="1" customWidth="1"/>
  </cols>
  <sheetData>
    <row r="1" spans="1:43" s="1" customFormat="1">
      <c r="A1" s="1" t="s">
        <v>0</v>
      </c>
      <c r="B1" s="1" t="s">
        <v>374</v>
      </c>
      <c r="C1" s="1" t="s">
        <v>375</v>
      </c>
      <c r="D1" s="1" t="s">
        <v>1</v>
      </c>
      <c r="E1" s="1" t="s">
        <v>2</v>
      </c>
      <c r="F1" s="1" t="s">
        <v>3</v>
      </c>
      <c r="G1" s="1" t="s">
        <v>379</v>
      </c>
      <c r="H1" s="1" t="s">
        <v>380</v>
      </c>
      <c r="I1" s="1" t="s">
        <v>381</v>
      </c>
      <c r="J1" s="1" t="s">
        <v>382</v>
      </c>
      <c r="K1" s="1" t="s">
        <v>383</v>
      </c>
      <c r="L1" s="1" t="s">
        <v>384</v>
      </c>
      <c r="M1" s="1" t="s">
        <v>385</v>
      </c>
      <c r="N1" s="1" t="s">
        <v>386</v>
      </c>
      <c r="O1" s="1" t="s">
        <v>387</v>
      </c>
      <c r="P1" s="1" t="s">
        <v>388</v>
      </c>
      <c r="Q1" s="11" t="s">
        <v>389</v>
      </c>
      <c r="R1" s="1" t="s">
        <v>390</v>
      </c>
      <c r="S1" s="1" t="s">
        <v>391</v>
      </c>
      <c r="T1" s="1" t="s">
        <v>392</v>
      </c>
      <c r="U1" s="1" t="s">
        <v>393</v>
      </c>
      <c r="V1" s="1" t="s">
        <v>394</v>
      </c>
      <c r="W1" s="1" t="s">
        <v>395</v>
      </c>
      <c r="X1" s="1" t="s">
        <v>396</v>
      </c>
      <c r="Y1" s="1" t="s">
        <v>397</v>
      </c>
      <c r="Z1" s="1" t="s">
        <v>398</v>
      </c>
      <c r="AA1" s="1" t="s">
        <v>399</v>
      </c>
      <c r="AB1" s="1" t="s">
        <v>400</v>
      </c>
      <c r="AC1" s="1" t="s">
        <v>401</v>
      </c>
      <c r="AD1" s="1" t="s">
        <v>402</v>
      </c>
      <c r="AJ1" s="9"/>
      <c r="AK1" s="9"/>
      <c r="AQ1" s="9"/>
    </row>
    <row r="2" spans="1:43">
      <c r="A2" t="s">
        <v>21</v>
      </c>
      <c r="B2" s="5" t="s">
        <v>421</v>
      </c>
      <c r="C2">
        <v>7</v>
      </c>
      <c r="D2" t="s">
        <v>22</v>
      </c>
      <c r="E2" t="s">
        <v>23</v>
      </c>
      <c r="F2" t="s">
        <v>23</v>
      </c>
      <c r="H2">
        <v>1</v>
      </c>
      <c r="I2" s="4">
        <v>68</v>
      </c>
      <c r="J2" s="3">
        <v>5.2</v>
      </c>
      <c r="K2">
        <v>3.8</v>
      </c>
      <c r="L2" s="4"/>
      <c r="O2">
        <v>64</v>
      </c>
      <c r="P2">
        <v>3.39</v>
      </c>
      <c r="Q2" s="3">
        <v>7.68</v>
      </c>
      <c r="T2" s="3"/>
      <c r="U2">
        <f t="shared" ref="U2:U4" si="0">P2-J2</f>
        <v>-1.81</v>
      </c>
      <c r="V2">
        <f t="shared" ref="V2:V4" si="1">IF(ISBLANK(I2), Q2, SQRT(Q2 ^ 2 / O2 + K2 ^ 2 / I2))</f>
        <v>1.0648722651926241</v>
      </c>
      <c r="W2">
        <f t="shared" ref="W2:W4" si="2">S2 - M2</f>
        <v>0</v>
      </c>
      <c r="X2" t="e">
        <f t="shared" ref="X2:X4" si="3">IF(ISBLANK(I2), T2, SQRT(T2 ^ 2 / R2 + N2 ^ 2 / L2))</f>
        <v>#DIV/0!</v>
      </c>
      <c r="Y2" s="3"/>
      <c r="Z2" s="3"/>
      <c r="AA2" s="3"/>
      <c r="AB2" s="3"/>
      <c r="AC2" s="3" t="b">
        <v>1</v>
      </c>
      <c r="AJ2" s="2"/>
      <c r="AK2" s="2"/>
      <c r="AQ2" s="2"/>
    </row>
    <row r="3" spans="1:43">
      <c r="A3" t="s">
        <v>21</v>
      </c>
      <c r="B3" s="5" t="s">
        <v>421</v>
      </c>
      <c r="C3">
        <v>8</v>
      </c>
      <c r="D3" t="s">
        <v>22</v>
      </c>
      <c r="E3" t="s">
        <v>23</v>
      </c>
      <c r="F3" t="s">
        <v>23</v>
      </c>
      <c r="H3">
        <v>3</v>
      </c>
      <c r="I3" s="4">
        <v>68</v>
      </c>
      <c r="J3" s="3">
        <v>5.2</v>
      </c>
      <c r="K3">
        <v>3.8</v>
      </c>
      <c r="L3" s="4"/>
      <c r="O3">
        <v>56</v>
      </c>
      <c r="P3">
        <v>1.91</v>
      </c>
      <c r="Q3" s="3">
        <v>6.62</v>
      </c>
      <c r="T3" s="3"/>
      <c r="U3">
        <f t="shared" si="0"/>
        <v>-3.29</v>
      </c>
      <c r="V3">
        <f t="shared" si="1"/>
        <v>0.99746253694313847</v>
      </c>
      <c r="W3">
        <f t="shared" si="2"/>
        <v>0</v>
      </c>
      <c r="X3" t="e">
        <f t="shared" si="3"/>
        <v>#DIV/0!</v>
      </c>
      <c r="Y3" s="3"/>
      <c r="Z3" s="3"/>
      <c r="AA3" s="3"/>
      <c r="AB3" s="3"/>
      <c r="AC3" s="3" t="b">
        <v>1</v>
      </c>
      <c r="AJ3" s="2"/>
      <c r="AK3" s="2"/>
      <c r="AQ3" s="2"/>
    </row>
    <row r="4" spans="1:43">
      <c r="A4" t="s">
        <v>21</v>
      </c>
      <c r="B4" s="5" t="s">
        <v>421</v>
      </c>
      <c r="C4">
        <v>9</v>
      </c>
      <c r="D4" t="s">
        <v>22</v>
      </c>
      <c r="E4" t="s">
        <v>23</v>
      </c>
      <c r="F4" t="s">
        <v>23</v>
      </c>
      <c r="H4">
        <v>6</v>
      </c>
      <c r="I4" s="4">
        <v>68</v>
      </c>
      <c r="J4" s="3">
        <v>5.2</v>
      </c>
      <c r="K4">
        <v>3.8</v>
      </c>
      <c r="L4" s="4"/>
      <c r="O4">
        <v>61</v>
      </c>
      <c r="P4">
        <v>3.4</v>
      </c>
      <c r="Q4" s="3">
        <v>6.94</v>
      </c>
      <c r="T4" s="3"/>
      <c r="U4">
        <f t="shared" si="0"/>
        <v>-1.8000000000000003</v>
      </c>
      <c r="V4">
        <f t="shared" si="1"/>
        <v>1.000959616713494</v>
      </c>
      <c r="W4">
        <f t="shared" si="2"/>
        <v>0</v>
      </c>
      <c r="X4" t="e">
        <f t="shared" si="3"/>
        <v>#DIV/0!</v>
      </c>
      <c r="Y4" s="3"/>
      <c r="Z4" s="3"/>
      <c r="AA4" s="3"/>
      <c r="AB4" s="3"/>
      <c r="AC4" s="3" t="b">
        <v>1</v>
      </c>
      <c r="AJ4" s="2"/>
      <c r="AK4" s="2"/>
      <c r="AQ4" s="2"/>
    </row>
    <row r="6" spans="1:43">
      <c r="A6" t="s">
        <v>21</v>
      </c>
      <c r="B6" s="5" t="s">
        <v>421</v>
      </c>
      <c r="C6">
        <v>27</v>
      </c>
      <c r="D6" t="s">
        <v>22</v>
      </c>
      <c r="E6" t="s">
        <v>63</v>
      </c>
      <c r="F6" t="s">
        <v>53</v>
      </c>
      <c r="H6">
        <v>1</v>
      </c>
      <c r="I6" s="4">
        <v>68</v>
      </c>
      <c r="J6" s="3">
        <v>7.4</v>
      </c>
      <c r="K6">
        <v>4.5</v>
      </c>
      <c r="L6" s="4"/>
      <c r="O6">
        <v>64</v>
      </c>
      <c r="P6">
        <v>4.7300000000000004</v>
      </c>
      <c r="Q6" s="3">
        <v>9.94</v>
      </c>
      <c r="T6" s="3"/>
      <c r="U6">
        <f t="shared" ref="U6:U8" si="4">P6-J6</f>
        <v>-2.67</v>
      </c>
      <c r="V6">
        <f t="shared" ref="V6:V8" si="5">IF(ISBLANK(I6), Q6, SQRT(Q6 ^ 2 / O6 + K6 ^ 2 / I6))</f>
        <v>1.3570557717526051</v>
      </c>
      <c r="W6">
        <f t="shared" ref="W6:W8" si="6">S6 - M6</f>
        <v>0</v>
      </c>
      <c r="X6" t="e">
        <f t="shared" ref="X6:X8" si="7">IF(ISBLANK(I6), T6, SQRT(T6 ^ 2 / R6 + N6 ^ 2 / L6))</f>
        <v>#DIV/0!</v>
      </c>
      <c r="Y6" s="3"/>
      <c r="Z6" s="3"/>
      <c r="AA6" s="3"/>
      <c r="AB6" s="3"/>
      <c r="AC6" s="3" t="b">
        <v>1</v>
      </c>
      <c r="AJ6" s="2"/>
      <c r="AK6" s="2"/>
      <c r="AQ6" s="2"/>
    </row>
    <row r="7" spans="1:43">
      <c r="A7" t="s">
        <v>21</v>
      </c>
      <c r="B7" s="5" t="s">
        <v>421</v>
      </c>
      <c r="C7">
        <v>28</v>
      </c>
      <c r="D7" t="s">
        <v>22</v>
      </c>
      <c r="E7" t="s">
        <v>63</v>
      </c>
      <c r="F7" t="s">
        <v>53</v>
      </c>
      <c r="H7">
        <v>3</v>
      </c>
      <c r="I7" s="4">
        <v>68</v>
      </c>
      <c r="J7" s="3">
        <v>7.4</v>
      </c>
      <c r="K7">
        <v>4.5</v>
      </c>
      <c r="L7" s="4"/>
      <c r="O7">
        <v>56</v>
      </c>
      <c r="P7">
        <v>2.5099999999999998</v>
      </c>
      <c r="Q7" s="3">
        <v>9.01</v>
      </c>
      <c r="T7" s="3"/>
      <c r="U7">
        <f t="shared" si="4"/>
        <v>-4.8900000000000006</v>
      </c>
      <c r="V7">
        <f t="shared" si="5"/>
        <v>1.3219072435326926</v>
      </c>
      <c r="W7">
        <f t="shared" si="6"/>
        <v>0</v>
      </c>
      <c r="X7" t="e">
        <f t="shared" si="7"/>
        <v>#DIV/0!</v>
      </c>
      <c r="Y7" s="3"/>
      <c r="Z7" s="3"/>
      <c r="AA7" s="3"/>
      <c r="AB7" s="3"/>
      <c r="AC7" s="3" t="b">
        <v>1</v>
      </c>
      <c r="AJ7" s="2"/>
      <c r="AK7" s="2"/>
      <c r="AQ7" s="2"/>
    </row>
    <row r="8" spans="1:43">
      <c r="A8" t="s">
        <v>21</v>
      </c>
      <c r="B8" s="5" t="s">
        <v>421</v>
      </c>
      <c r="C8">
        <v>29</v>
      </c>
      <c r="D8" t="s">
        <v>22</v>
      </c>
      <c r="E8" t="s">
        <v>63</v>
      </c>
      <c r="F8" t="s">
        <v>53</v>
      </c>
      <c r="H8">
        <v>6</v>
      </c>
      <c r="I8" s="4">
        <v>68</v>
      </c>
      <c r="J8" s="3">
        <v>7.4</v>
      </c>
      <c r="K8">
        <v>4.5</v>
      </c>
      <c r="L8" s="4"/>
      <c r="O8">
        <v>61</v>
      </c>
      <c r="P8">
        <v>4.34</v>
      </c>
      <c r="Q8" s="3">
        <v>10.71</v>
      </c>
      <c r="T8" s="3"/>
      <c r="U8">
        <f t="shared" si="4"/>
        <v>-3.0600000000000005</v>
      </c>
      <c r="V8">
        <f t="shared" si="5"/>
        <v>1.4758689642425145</v>
      </c>
      <c r="W8">
        <f t="shared" si="6"/>
        <v>0</v>
      </c>
      <c r="X8" t="e">
        <f t="shared" si="7"/>
        <v>#DIV/0!</v>
      </c>
      <c r="Y8" s="3"/>
      <c r="Z8" s="3"/>
      <c r="AA8" s="3"/>
      <c r="AB8" s="3"/>
      <c r="AC8" s="3" t="b">
        <v>1</v>
      </c>
      <c r="AJ8" s="2"/>
      <c r="AK8" s="2"/>
      <c r="AQ8" s="2"/>
    </row>
    <row r="10" spans="1:43">
      <c r="A10" t="s">
        <v>21</v>
      </c>
      <c r="B10" s="5" t="s">
        <v>421</v>
      </c>
      <c r="C10">
        <v>66</v>
      </c>
      <c r="D10" t="s">
        <v>22</v>
      </c>
      <c r="E10" t="s">
        <v>144</v>
      </c>
      <c r="F10" t="s">
        <v>138</v>
      </c>
      <c r="H10">
        <v>1</v>
      </c>
      <c r="I10" s="4">
        <v>68</v>
      </c>
      <c r="J10">
        <v>45.7</v>
      </c>
      <c r="K10">
        <v>6.9</v>
      </c>
      <c r="L10" s="4"/>
      <c r="O10">
        <v>64</v>
      </c>
      <c r="P10">
        <v>52.44</v>
      </c>
      <c r="Q10" s="3">
        <v>14.08</v>
      </c>
      <c r="U10">
        <f t="shared" ref="U10:U12" si="8">P10-J10</f>
        <v>6.7399999999999949</v>
      </c>
      <c r="V10">
        <f t="shared" ref="V10:V12" si="9">IF(ISBLANK(I10), Q10, SQRT(Q10 ^ 2 / O10 + K10 ^ 2 / I10))</f>
        <v>1.948780916066126</v>
      </c>
      <c r="W10">
        <f t="shared" ref="W10:W12" si="10">S10 - M10</f>
        <v>0</v>
      </c>
      <c r="X10" t="e">
        <f t="shared" ref="X10:X12" si="11">IF(ISBLANK(I10), T10, SQRT(T10 ^ 2 / R10 + N10 ^ 2 / L10))</f>
        <v>#DIV/0!</v>
      </c>
      <c r="AC10" s="3" t="b">
        <v>1</v>
      </c>
      <c r="AJ10" s="2"/>
      <c r="AK10" s="2"/>
      <c r="AQ10" s="2"/>
    </row>
    <row r="11" spans="1:43">
      <c r="A11" t="s">
        <v>21</v>
      </c>
      <c r="B11" s="5" t="s">
        <v>421</v>
      </c>
      <c r="C11">
        <v>67</v>
      </c>
      <c r="D11" t="s">
        <v>22</v>
      </c>
      <c r="E11" t="s">
        <v>144</v>
      </c>
      <c r="F11" t="s">
        <v>138</v>
      </c>
      <c r="H11">
        <v>3</v>
      </c>
      <c r="I11" s="4">
        <v>68</v>
      </c>
      <c r="J11">
        <v>45.7</v>
      </c>
      <c r="K11">
        <v>6.9</v>
      </c>
      <c r="L11" s="4"/>
      <c r="O11">
        <v>56</v>
      </c>
      <c r="P11">
        <v>57.9</v>
      </c>
      <c r="Q11" s="3">
        <v>14.47</v>
      </c>
      <c r="U11">
        <f t="shared" si="8"/>
        <v>12.199999999999996</v>
      </c>
      <c r="V11">
        <f t="shared" si="9"/>
        <v>2.1069152098935238</v>
      </c>
      <c r="W11">
        <f t="shared" si="10"/>
        <v>0</v>
      </c>
      <c r="X11" t="e">
        <f t="shared" si="11"/>
        <v>#DIV/0!</v>
      </c>
      <c r="AC11" s="3" t="b">
        <v>1</v>
      </c>
      <c r="AJ11" s="2"/>
      <c r="AK11" s="2"/>
      <c r="AQ11" s="2"/>
    </row>
    <row r="12" spans="1:43">
      <c r="A12" t="s">
        <v>21</v>
      </c>
      <c r="B12" s="5" t="s">
        <v>421</v>
      </c>
      <c r="C12">
        <v>68</v>
      </c>
      <c r="D12" t="s">
        <v>22</v>
      </c>
      <c r="E12" t="s">
        <v>144</v>
      </c>
      <c r="F12" t="s">
        <v>138</v>
      </c>
      <c r="H12">
        <v>6</v>
      </c>
      <c r="I12" s="4">
        <v>68</v>
      </c>
      <c r="J12">
        <v>45.7</v>
      </c>
      <c r="K12">
        <v>6.9</v>
      </c>
      <c r="L12" s="4"/>
      <c r="O12">
        <v>61</v>
      </c>
      <c r="P12">
        <v>60.72</v>
      </c>
      <c r="Q12" s="3">
        <v>15.56</v>
      </c>
      <c r="U12">
        <f t="shared" si="8"/>
        <v>15.019999999999996</v>
      </c>
      <c r="V12">
        <f t="shared" si="9"/>
        <v>2.1608383717112201</v>
      </c>
      <c r="W12">
        <f t="shared" si="10"/>
        <v>0</v>
      </c>
      <c r="X12" t="e">
        <f t="shared" si="11"/>
        <v>#DIV/0!</v>
      </c>
      <c r="AC12" s="3" t="b">
        <v>1</v>
      </c>
      <c r="AJ12" s="2"/>
      <c r="AK12" s="2"/>
      <c r="AQ12" s="2"/>
    </row>
    <row r="14" spans="1:43">
      <c r="A14" t="s">
        <v>21</v>
      </c>
      <c r="B14" s="14" t="s">
        <v>421</v>
      </c>
      <c r="C14">
        <v>98</v>
      </c>
      <c r="D14" t="s">
        <v>22</v>
      </c>
      <c r="E14" t="s">
        <v>162</v>
      </c>
      <c r="F14" t="s">
        <v>160</v>
      </c>
      <c r="H14">
        <v>1</v>
      </c>
      <c r="I14" s="4">
        <v>68</v>
      </c>
      <c r="J14">
        <v>79.400000000000006</v>
      </c>
      <c r="K14">
        <v>11.7</v>
      </c>
      <c r="L14" s="4"/>
      <c r="O14">
        <v>64</v>
      </c>
      <c r="P14">
        <v>82.92</v>
      </c>
      <c r="Q14" s="3">
        <v>20.82</v>
      </c>
      <c r="U14">
        <f t="shared" ref="U14:U16" si="12">P14-J14</f>
        <v>3.519999999999996</v>
      </c>
      <c r="V14">
        <f t="shared" ref="V14:V16" si="13">IF(ISBLANK(I14), Q14, SQRT(Q14 ^ 2 / O14 + K14 ^ 2 / I14))</f>
        <v>2.9641346941888651</v>
      </c>
      <c r="W14">
        <f t="shared" ref="W14:W16" si="14">S14 - M14</f>
        <v>0</v>
      </c>
      <c r="X14" t="e">
        <f t="shared" ref="X14:X16" si="15">IF(ISBLANK(I14), T14, SQRT(T14 ^ 2 / R14 + N14 ^ 2 / L14))</f>
        <v>#DIV/0!</v>
      </c>
      <c r="AC14" s="3" t="b">
        <v>1</v>
      </c>
      <c r="AJ14" s="2"/>
      <c r="AK14" s="2"/>
      <c r="AQ14" s="2"/>
    </row>
    <row r="15" spans="1:43">
      <c r="A15" t="s">
        <v>21</v>
      </c>
      <c r="B15" s="14" t="s">
        <v>421</v>
      </c>
      <c r="C15">
        <v>99</v>
      </c>
      <c r="D15" t="s">
        <v>22</v>
      </c>
      <c r="E15" t="s">
        <v>162</v>
      </c>
      <c r="F15" t="s">
        <v>160</v>
      </c>
      <c r="H15">
        <v>3</v>
      </c>
      <c r="I15" s="4">
        <v>68</v>
      </c>
      <c r="J15">
        <v>79.400000000000006</v>
      </c>
      <c r="K15">
        <v>11.7</v>
      </c>
      <c r="L15" s="4"/>
      <c r="O15">
        <v>56</v>
      </c>
      <c r="P15">
        <v>85.98</v>
      </c>
      <c r="Q15" s="3">
        <v>19.489999999999998</v>
      </c>
      <c r="U15">
        <f t="shared" si="12"/>
        <v>6.5799999999999983</v>
      </c>
      <c r="V15">
        <f t="shared" si="13"/>
        <v>2.9658564204496964</v>
      </c>
      <c r="W15">
        <f t="shared" si="14"/>
        <v>0</v>
      </c>
      <c r="X15" t="e">
        <f t="shared" si="15"/>
        <v>#DIV/0!</v>
      </c>
      <c r="AC15" s="3" t="b">
        <v>1</v>
      </c>
      <c r="AJ15" s="2"/>
      <c r="AK15" s="2"/>
      <c r="AQ15" s="2"/>
    </row>
    <row r="16" spans="1:43">
      <c r="A16" t="s">
        <v>21</v>
      </c>
      <c r="B16" s="14" t="s">
        <v>421</v>
      </c>
      <c r="C16">
        <v>100</v>
      </c>
      <c r="D16" t="s">
        <v>22</v>
      </c>
      <c r="E16" t="s">
        <v>162</v>
      </c>
      <c r="F16" t="s">
        <v>160</v>
      </c>
      <c r="H16">
        <v>6</v>
      </c>
      <c r="I16" s="4">
        <v>68</v>
      </c>
      <c r="J16">
        <v>79.400000000000006</v>
      </c>
      <c r="K16">
        <v>11.7</v>
      </c>
      <c r="L16" s="4"/>
      <c r="O16">
        <v>61</v>
      </c>
      <c r="P16">
        <v>85.86</v>
      </c>
      <c r="Q16" s="3">
        <v>21.78</v>
      </c>
      <c r="U16">
        <f t="shared" si="12"/>
        <v>6.4599999999999937</v>
      </c>
      <c r="V16">
        <f t="shared" si="13"/>
        <v>3.1288367459544935</v>
      </c>
      <c r="W16">
        <f t="shared" si="14"/>
        <v>0</v>
      </c>
      <c r="X16" t="e">
        <f t="shared" si="15"/>
        <v>#DIV/0!</v>
      </c>
      <c r="AC16" s="3" t="b">
        <v>1</v>
      </c>
      <c r="AJ16" s="2"/>
      <c r="AK16" s="2"/>
      <c r="AQ16" s="2"/>
    </row>
    <row r="18" spans="1:45">
      <c r="A18" t="s">
        <v>164</v>
      </c>
      <c r="B18" t="s">
        <v>409</v>
      </c>
      <c r="C18">
        <v>81</v>
      </c>
      <c r="D18" t="s">
        <v>22</v>
      </c>
      <c r="E18" t="s">
        <v>180</v>
      </c>
      <c r="F18" t="s">
        <v>180</v>
      </c>
      <c r="H18">
        <v>9</v>
      </c>
      <c r="I18" s="4"/>
      <c r="L18" s="4"/>
      <c r="O18">
        <v>233</v>
      </c>
      <c r="P18">
        <v>41.79</v>
      </c>
      <c r="Q18" s="3">
        <v>0.30528675044947495</v>
      </c>
      <c r="R18" s="4">
        <v>250</v>
      </c>
      <c r="S18" s="3">
        <v>41.83</v>
      </c>
      <c r="T18" s="3">
        <v>0.31622776601683794</v>
      </c>
      <c r="U18">
        <f t="shared" ref="U18:U20" si="16">P18-J18</f>
        <v>41.79</v>
      </c>
      <c r="V18">
        <f t="shared" ref="V18:V20" si="17">IF(ISBLANK(I18), Q18, SQRT(Q18 ^ 2 / O18 + K18 ^ 2 / I18))</f>
        <v>0.30528675044947495</v>
      </c>
      <c r="W18">
        <f t="shared" ref="W18:W20" si="18">S18 - M18</f>
        <v>41.83</v>
      </c>
      <c r="X18">
        <f t="shared" ref="X18:X20" si="19">IF(ISBLANK(I18), T18, SQRT(T18 ^ 2 / R18 + N18 ^ 2 / L18))</f>
        <v>0.31622776601683794</v>
      </c>
      <c r="AC18" s="3" t="b">
        <v>1</v>
      </c>
      <c r="AL18" s="2"/>
      <c r="AM18" s="2"/>
      <c r="AS18" s="2"/>
    </row>
    <row r="19" spans="1:45">
      <c r="A19" t="s">
        <v>164</v>
      </c>
      <c r="B19" t="s">
        <v>409</v>
      </c>
      <c r="C19">
        <v>82</v>
      </c>
      <c r="D19" t="s">
        <v>22</v>
      </c>
      <c r="E19" t="s">
        <v>180</v>
      </c>
      <c r="F19" t="s">
        <v>180</v>
      </c>
      <c r="H19">
        <v>15</v>
      </c>
      <c r="I19" s="4"/>
      <c r="L19" s="4"/>
      <c r="O19">
        <v>231</v>
      </c>
      <c r="P19">
        <v>41.83</v>
      </c>
      <c r="Q19" s="3">
        <v>0.30397368307141326</v>
      </c>
      <c r="R19" s="4">
        <v>247</v>
      </c>
      <c r="S19" s="3">
        <v>41.8</v>
      </c>
      <c r="T19" s="3">
        <v>0.31432467291003424</v>
      </c>
      <c r="U19">
        <f t="shared" si="16"/>
        <v>41.83</v>
      </c>
      <c r="V19">
        <f t="shared" si="17"/>
        <v>0.30397368307141326</v>
      </c>
      <c r="W19">
        <f t="shared" si="18"/>
        <v>41.8</v>
      </c>
      <c r="X19">
        <f t="shared" si="19"/>
        <v>0.31432467291003424</v>
      </c>
      <c r="AC19" s="3" t="b">
        <v>1</v>
      </c>
      <c r="AL19" s="2"/>
      <c r="AM19" s="2"/>
      <c r="AS19" s="2"/>
    </row>
    <row r="20" spans="1:45">
      <c r="A20" t="s">
        <v>164</v>
      </c>
      <c r="B20" t="s">
        <v>409</v>
      </c>
      <c r="C20">
        <v>83</v>
      </c>
      <c r="D20" t="s">
        <v>22</v>
      </c>
      <c r="E20" t="s">
        <v>180</v>
      </c>
      <c r="F20" t="s">
        <v>180</v>
      </c>
      <c r="H20">
        <v>21</v>
      </c>
      <c r="I20" s="4"/>
      <c r="L20" s="4"/>
      <c r="O20">
        <v>216</v>
      </c>
      <c r="P20">
        <v>42.07</v>
      </c>
      <c r="Q20" s="3">
        <v>0.29393876913398137</v>
      </c>
      <c r="R20" s="4">
        <v>240</v>
      </c>
      <c r="S20" s="3">
        <v>42.22</v>
      </c>
      <c r="T20" s="3">
        <v>0.30983866769659335</v>
      </c>
      <c r="U20">
        <f t="shared" si="16"/>
        <v>42.07</v>
      </c>
      <c r="V20">
        <f t="shared" si="17"/>
        <v>0.29393876913398137</v>
      </c>
      <c r="W20">
        <f t="shared" si="18"/>
        <v>42.22</v>
      </c>
      <c r="X20">
        <f t="shared" si="19"/>
        <v>0.30983866769659335</v>
      </c>
      <c r="AC20" s="3" t="b">
        <v>1</v>
      </c>
      <c r="AL20" s="2"/>
      <c r="AM20" s="2"/>
      <c r="AS20" s="2"/>
    </row>
    <row r="22" spans="1:45">
      <c r="A22" t="s">
        <v>164</v>
      </c>
      <c r="B22" s="5" t="s">
        <v>445</v>
      </c>
      <c r="C22">
        <v>101</v>
      </c>
      <c r="D22" t="s">
        <v>22</v>
      </c>
      <c r="E22" t="s">
        <v>159</v>
      </c>
      <c r="F22" t="s">
        <v>160</v>
      </c>
      <c r="G22" t="s">
        <v>446</v>
      </c>
      <c r="H22">
        <v>9</v>
      </c>
      <c r="I22" s="4"/>
      <c r="J22" s="3"/>
      <c r="K22" s="3"/>
      <c r="L22" s="4"/>
      <c r="M22" s="3"/>
      <c r="N22" s="3"/>
      <c r="O22">
        <v>233</v>
      </c>
      <c r="P22">
        <v>75.11</v>
      </c>
      <c r="Q22" s="3">
        <v>1.2211470019999999</v>
      </c>
      <c r="R22">
        <v>250</v>
      </c>
      <c r="S22">
        <v>76.040000000000006</v>
      </c>
      <c r="T22" s="3">
        <v>1.423024947</v>
      </c>
      <c r="U22">
        <f t="shared" ref="U22:U27" si="20">P22-J22</f>
        <v>75.11</v>
      </c>
      <c r="V22">
        <f t="shared" ref="V22:V27" si="21">IF(ISBLANK(I22), Q22, SQRT(Q22 ^ 2 / O22 + K22 ^ 2 / I22))</f>
        <v>1.2211470019999999</v>
      </c>
      <c r="W22">
        <f t="shared" ref="W22:W27" si="22">S22 - M22</f>
        <v>76.040000000000006</v>
      </c>
      <c r="X22">
        <f t="shared" ref="X22:X27" si="23">IF(ISBLANK(I22), T22, SQRT(T22 ^ 2 / R22 + N22 ^ 2 / L22))</f>
        <v>1.423024947</v>
      </c>
      <c r="Y22" s="3"/>
      <c r="Z22" s="3"/>
      <c r="AA22" s="3"/>
      <c r="AB22" s="3"/>
      <c r="AC22" s="3" t="b">
        <v>1</v>
      </c>
      <c r="AJ22" s="2"/>
      <c r="AK22" s="2"/>
      <c r="AQ22" s="2"/>
    </row>
    <row r="23" spans="1:45">
      <c r="A23" t="s">
        <v>164</v>
      </c>
      <c r="B23" s="5" t="s">
        <v>445</v>
      </c>
      <c r="C23">
        <v>102</v>
      </c>
      <c r="D23" t="s">
        <v>22</v>
      </c>
      <c r="E23" t="s">
        <v>159</v>
      </c>
      <c r="F23" t="s">
        <v>160</v>
      </c>
      <c r="G23" t="s">
        <v>446</v>
      </c>
      <c r="H23">
        <v>15</v>
      </c>
      <c r="I23" s="4"/>
      <c r="J23" s="3"/>
      <c r="K23" s="3"/>
      <c r="L23" s="4"/>
      <c r="M23" s="3"/>
      <c r="N23" s="3"/>
      <c r="O23">
        <v>231</v>
      </c>
      <c r="P23">
        <v>75.61</v>
      </c>
      <c r="Q23" s="3">
        <v>1.215894732</v>
      </c>
      <c r="R23">
        <v>247</v>
      </c>
      <c r="S23">
        <v>75.56</v>
      </c>
      <c r="T23" s="3">
        <v>1.4144610280000001</v>
      </c>
      <c r="U23">
        <f t="shared" si="20"/>
        <v>75.61</v>
      </c>
      <c r="V23">
        <f t="shared" si="21"/>
        <v>1.215894732</v>
      </c>
      <c r="W23">
        <f t="shared" si="22"/>
        <v>75.56</v>
      </c>
      <c r="X23">
        <f t="shared" si="23"/>
        <v>1.4144610280000001</v>
      </c>
      <c r="Y23" s="3"/>
      <c r="Z23" s="3"/>
      <c r="AA23" s="3"/>
      <c r="AB23" s="3"/>
      <c r="AC23" s="3" t="b">
        <v>1</v>
      </c>
      <c r="AL23" s="2"/>
      <c r="AM23" s="2"/>
      <c r="AS23" s="2"/>
    </row>
    <row r="24" spans="1:45">
      <c r="A24" t="s">
        <v>164</v>
      </c>
      <c r="B24" s="5" t="s">
        <v>445</v>
      </c>
      <c r="C24">
        <v>103</v>
      </c>
      <c r="D24" t="s">
        <v>22</v>
      </c>
      <c r="E24" t="s">
        <v>159</v>
      </c>
      <c r="F24" t="s">
        <v>160</v>
      </c>
      <c r="G24" t="s">
        <v>446</v>
      </c>
      <c r="H24">
        <v>21</v>
      </c>
      <c r="I24" s="4"/>
      <c r="J24" s="3"/>
      <c r="K24" s="3"/>
      <c r="L24" s="4"/>
      <c r="M24" s="3"/>
      <c r="N24" s="3"/>
      <c r="O24">
        <v>216</v>
      </c>
      <c r="P24">
        <v>75.650000000000006</v>
      </c>
      <c r="Q24" s="3">
        <v>1.175755077</v>
      </c>
      <c r="R24">
        <v>240</v>
      </c>
      <c r="S24">
        <v>76.3</v>
      </c>
      <c r="T24" s="3">
        <v>1.394274005</v>
      </c>
      <c r="U24">
        <f t="shared" si="20"/>
        <v>75.650000000000006</v>
      </c>
      <c r="V24">
        <f t="shared" si="21"/>
        <v>1.175755077</v>
      </c>
      <c r="W24">
        <f t="shared" si="22"/>
        <v>76.3</v>
      </c>
      <c r="X24">
        <f t="shared" si="23"/>
        <v>1.394274005</v>
      </c>
      <c r="Y24" s="3"/>
      <c r="Z24" s="3"/>
      <c r="AA24" s="3"/>
      <c r="AB24" s="3"/>
      <c r="AC24" s="3" t="b">
        <v>1</v>
      </c>
      <c r="AL24" s="2"/>
      <c r="AM24" s="2"/>
      <c r="AS24" s="2"/>
    </row>
    <row r="25" spans="1:45">
      <c r="A25" t="s">
        <v>164</v>
      </c>
      <c r="B25" s="5" t="s">
        <v>445</v>
      </c>
      <c r="C25">
        <v>104</v>
      </c>
      <c r="D25" t="s">
        <v>22</v>
      </c>
      <c r="E25" t="s">
        <v>159</v>
      </c>
      <c r="F25" t="s">
        <v>160</v>
      </c>
      <c r="G25" t="s">
        <v>447</v>
      </c>
      <c r="H25">
        <v>9</v>
      </c>
      <c r="I25" s="4"/>
      <c r="J25" s="3"/>
      <c r="K25" s="3"/>
      <c r="L25" s="4"/>
      <c r="M25" s="3"/>
      <c r="N25" s="3"/>
      <c r="O25">
        <v>233</v>
      </c>
      <c r="P25">
        <v>38.96</v>
      </c>
      <c r="Q25" s="3">
        <v>1.07</v>
      </c>
      <c r="R25">
        <v>250</v>
      </c>
      <c r="S25">
        <v>39.43</v>
      </c>
      <c r="T25" s="3">
        <v>1.1100000000000001</v>
      </c>
      <c r="U25">
        <f t="shared" si="20"/>
        <v>38.96</v>
      </c>
      <c r="V25">
        <f t="shared" si="21"/>
        <v>1.07</v>
      </c>
      <c r="W25">
        <f t="shared" si="22"/>
        <v>39.43</v>
      </c>
      <c r="X25">
        <f t="shared" si="23"/>
        <v>1.1100000000000001</v>
      </c>
      <c r="Y25" s="3"/>
      <c r="Z25" s="3"/>
      <c r="AA25" s="3"/>
      <c r="AB25" s="3"/>
      <c r="AC25" s="3" t="b">
        <v>1</v>
      </c>
      <c r="AJ25" s="2"/>
      <c r="AK25" s="2"/>
      <c r="AQ25" s="2"/>
    </row>
    <row r="26" spans="1:45">
      <c r="A26" t="s">
        <v>164</v>
      </c>
      <c r="B26" s="5" t="s">
        <v>445</v>
      </c>
      <c r="C26">
        <v>105</v>
      </c>
      <c r="D26" t="s">
        <v>22</v>
      </c>
      <c r="E26" t="s">
        <v>159</v>
      </c>
      <c r="F26" t="s">
        <v>160</v>
      </c>
      <c r="G26" t="s">
        <v>447</v>
      </c>
      <c r="H26">
        <v>15</v>
      </c>
      <c r="I26" s="4"/>
      <c r="J26" s="3"/>
      <c r="K26" s="3"/>
      <c r="L26" s="4"/>
      <c r="M26" s="3"/>
      <c r="N26" s="3"/>
      <c r="O26">
        <v>231</v>
      </c>
      <c r="P26">
        <v>38.840000000000003</v>
      </c>
      <c r="Q26" s="3">
        <v>1.06</v>
      </c>
      <c r="R26">
        <v>247</v>
      </c>
      <c r="S26">
        <v>38.64</v>
      </c>
      <c r="T26" s="3">
        <v>1.1000000000000001</v>
      </c>
      <c r="U26">
        <f t="shared" si="20"/>
        <v>38.840000000000003</v>
      </c>
      <c r="V26">
        <f t="shared" si="21"/>
        <v>1.06</v>
      </c>
      <c r="W26">
        <f t="shared" si="22"/>
        <v>38.64</v>
      </c>
      <c r="X26">
        <f t="shared" si="23"/>
        <v>1.1000000000000001</v>
      </c>
      <c r="Y26" s="3"/>
      <c r="Z26" s="3"/>
      <c r="AA26" s="3"/>
      <c r="AB26" s="3"/>
      <c r="AC26" s="3" t="b">
        <v>1</v>
      </c>
      <c r="AJ26" s="2"/>
      <c r="AK26" s="2"/>
      <c r="AQ26" s="2"/>
    </row>
    <row r="27" spans="1:45">
      <c r="A27" t="s">
        <v>164</v>
      </c>
      <c r="B27" s="5" t="s">
        <v>445</v>
      </c>
      <c r="C27">
        <v>106</v>
      </c>
      <c r="D27" t="s">
        <v>22</v>
      </c>
      <c r="E27" t="s">
        <v>159</v>
      </c>
      <c r="F27" t="s">
        <v>160</v>
      </c>
      <c r="G27" t="s">
        <v>447</v>
      </c>
      <c r="H27">
        <v>21</v>
      </c>
      <c r="I27" s="4"/>
      <c r="J27" s="3"/>
      <c r="K27" s="3"/>
      <c r="L27" s="4"/>
      <c r="M27" s="3"/>
      <c r="N27" s="3"/>
      <c r="O27">
        <v>216</v>
      </c>
      <c r="P27">
        <v>38.549999999999997</v>
      </c>
      <c r="Q27" s="3">
        <v>1.03</v>
      </c>
      <c r="R27">
        <v>240</v>
      </c>
      <c r="S27">
        <v>39.28</v>
      </c>
      <c r="T27" s="3">
        <v>1.08</v>
      </c>
      <c r="U27">
        <f t="shared" si="20"/>
        <v>38.549999999999997</v>
      </c>
      <c r="V27">
        <f t="shared" si="21"/>
        <v>1.03</v>
      </c>
      <c r="W27">
        <f t="shared" si="22"/>
        <v>39.28</v>
      </c>
      <c r="X27">
        <f t="shared" si="23"/>
        <v>1.08</v>
      </c>
      <c r="Y27" s="3"/>
      <c r="Z27" s="3"/>
      <c r="AA27" s="3"/>
      <c r="AB27" s="3"/>
      <c r="AC27" s="3" t="b">
        <v>1</v>
      </c>
      <c r="AJ27" s="2"/>
      <c r="AK27" s="2"/>
      <c r="AQ27" s="2"/>
    </row>
    <row r="29" spans="1:45">
      <c r="A29" t="s">
        <v>164</v>
      </c>
      <c r="B29" s="5" t="s">
        <v>445</v>
      </c>
      <c r="C29">
        <v>131</v>
      </c>
      <c r="D29" t="s">
        <v>22</v>
      </c>
      <c r="E29" t="s">
        <v>462</v>
      </c>
      <c r="F29" t="s">
        <v>94</v>
      </c>
      <c r="G29" t="s">
        <v>463</v>
      </c>
      <c r="H29">
        <v>9</v>
      </c>
      <c r="I29" s="4"/>
      <c r="J29" s="3"/>
      <c r="L29" s="4"/>
      <c r="O29">
        <v>233</v>
      </c>
      <c r="P29">
        <v>20.82</v>
      </c>
      <c r="Q29" s="3">
        <v>0.61057350099999996</v>
      </c>
      <c r="R29" s="4">
        <v>250</v>
      </c>
      <c r="S29" s="3">
        <v>20.59</v>
      </c>
      <c r="T29" s="3">
        <v>0.63245553200000004</v>
      </c>
      <c r="U29">
        <f t="shared" ref="U29:U34" si="24">P29-J29</f>
        <v>20.82</v>
      </c>
      <c r="V29">
        <f t="shared" ref="V29:V34" si="25">IF(ISBLANK(I29), Q29, SQRT(Q29 ^ 2 / O29 + K29 ^ 2 / I29))</f>
        <v>0.61057350099999996</v>
      </c>
      <c r="W29">
        <f t="shared" ref="W29:W34" si="26">S29 - M29</f>
        <v>20.59</v>
      </c>
      <c r="X29">
        <f t="shared" ref="X29:X34" si="27">IF(ISBLANK(I29), T29, SQRT(T29 ^ 2 / R29 + N29 ^ 2 / L29))</f>
        <v>0.63245553200000004</v>
      </c>
      <c r="Y29" s="3"/>
      <c r="Z29" s="3"/>
      <c r="AA29" s="3"/>
      <c r="AB29" s="3"/>
      <c r="AC29" s="3" t="b">
        <v>1</v>
      </c>
    </row>
    <row r="30" spans="1:45">
      <c r="A30" t="s">
        <v>164</v>
      </c>
      <c r="B30" s="5" t="s">
        <v>445</v>
      </c>
      <c r="C30">
        <v>132</v>
      </c>
      <c r="D30" t="s">
        <v>22</v>
      </c>
      <c r="E30" t="s">
        <v>462</v>
      </c>
      <c r="F30" t="s">
        <v>94</v>
      </c>
      <c r="G30" t="s">
        <v>463</v>
      </c>
      <c r="H30">
        <v>15</v>
      </c>
      <c r="I30" s="4"/>
      <c r="J30" s="3"/>
      <c r="L30" s="4"/>
      <c r="O30">
        <v>231</v>
      </c>
      <c r="P30">
        <v>20.22</v>
      </c>
      <c r="Q30" s="3">
        <v>0.60794736599999999</v>
      </c>
      <c r="R30" s="4">
        <v>247</v>
      </c>
      <c r="S30" s="3">
        <v>20.21</v>
      </c>
      <c r="T30" s="3">
        <v>0.628649346</v>
      </c>
      <c r="U30">
        <f t="shared" si="24"/>
        <v>20.22</v>
      </c>
      <c r="V30">
        <f t="shared" si="25"/>
        <v>0.60794736599999999</v>
      </c>
      <c r="W30">
        <f t="shared" si="26"/>
        <v>20.21</v>
      </c>
      <c r="X30">
        <f t="shared" si="27"/>
        <v>0.628649346</v>
      </c>
      <c r="Y30" s="3"/>
      <c r="Z30" s="3"/>
      <c r="AA30" s="3"/>
      <c r="AB30" s="3"/>
      <c r="AC30" s="3" t="b">
        <v>1</v>
      </c>
    </row>
    <row r="31" spans="1:45">
      <c r="A31" t="s">
        <v>164</v>
      </c>
      <c r="B31" s="5" t="s">
        <v>445</v>
      </c>
      <c r="C31">
        <v>133</v>
      </c>
      <c r="D31" t="s">
        <v>22</v>
      </c>
      <c r="E31" t="s">
        <v>462</v>
      </c>
      <c r="F31" t="s">
        <v>94</v>
      </c>
      <c r="G31" t="s">
        <v>463</v>
      </c>
      <c r="H31">
        <v>21</v>
      </c>
      <c r="I31" s="4"/>
      <c r="J31" s="3"/>
      <c r="L31" s="4"/>
      <c r="O31">
        <v>216</v>
      </c>
      <c r="P31">
        <v>20.329999999999998</v>
      </c>
      <c r="Q31" s="3">
        <v>0.58787753799999998</v>
      </c>
      <c r="R31" s="4">
        <v>240</v>
      </c>
      <c r="S31" s="3">
        <v>19.86</v>
      </c>
      <c r="T31" s="3">
        <v>0.619677335</v>
      </c>
      <c r="U31">
        <f t="shared" si="24"/>
        <v>20.329999999999998</v>
      </c>
      <c r="V31">
        <f t="shared" si="25"/>
        <v>0.58787753799999998</v>
      </c>
      <c r="W31">
        <f t="shared" si="26"/>
        <v>19.86</v>
      </c>
      <c r="X31">
        <f t="shared" si="27"/>
        <v>0.619677335</v>
      </c>
      <c r="Y31" s="3"/>
      <c r="Z31" s="3"/>
      <c r="AA31" s="3"/>
      <c r="AB31" s="3"/>
      <c r="AC31" s="3" t="b">
        <v>1</v>
      </c>
    </row>
    <row r="32" spans="1:45">
      <c r="A32" t="s">
        <v>164</v>
      </c>
      <c r="B32" s="5" t="s">
        <v>445</v>
      </c>
      <c r="C32">
        <v>134</v>
      </c>
      <c r="D32" t="s">
        <v>22</v>
      </c>
      <c r="E32" t="s">
        <v>464</v>
      </c>
      <c r="F32" t="s">
        <v>94</v>
      </c>
      <c r="G32" t="s">
        <v>465</v>
      </c>
      <c r="H32">
        <v>9</v>
      </c>
      <c r="I32" s="4"/>
      <c r="J32" s="3"/>
      <c r="L32" s="4"/>
      <c r="O32">
        <v>233</v>
      </c>
      <c r="P32">
        <v>11.89</v>
      </c>
      <c r="Q32" s="3">
        <v>0.30528675</v>
      </c>
      <c r="R32" s="4">
        <v>250</v>
      </c>
      <c r="S32" s="3">
        <v>11.49</v>
      </c>
      <c r="T32" s="3">
        <v>0.31622776601683794</v>
      </c>
      <c r="U32">
        <f t="shared" si="24"/>
        <v>11.89</v>
      </c>
      <c r="V32">
        <f t="shared" si="25"/>
        <v>0.30528675</v>
      </c>
      <c r="W32">
        <f t="shared" si="26"/>
        <v>11.49</v>
      </c>
      <c r="X32">
        <f t="shared" si="27"/>
        <v>0.31622776601683794</v>
      </c>
      <c r="Y32" s="3"/>
      <c r="Z32" s="3"/>
      <c r="AA32" s="3"/>
      <c r="AB32" s="3"/>
      <c r="AC32" s="3" t="b">
        <v>1</v>
      </c>
    </row>
    <row r="33" spans="1:45">
      <c r="A33" t="s">
        <v>164</v>
      </c>
      <c r="B33" s="5" t="s">
        <v>445</v>
      </c>
      <c r="C33">
        <v>135</v>
      </c>
      <c r="D33" t="s">
        <v>22</v>
      </c>
      <c r="E33" t="s">
        <v>464</v>
      </c>
      <c r="F33" t="s">
        <v>94</v>
      </c>
      <c r="G33" t="s">
        <v>465</v>
      </c>
      <c r="H33">
        <v>15</v>
      </c>
      <c r="I33" s="4"/>
      <c r="J33" s="3"/>
      <c r="L33" s="4"/>
      <c r="O33">
        <v>231</v>
      </c>
      <c r="P33">
        <v>11.77</v>
      </c>
      <c r="Q33" s="3">
        <v>0.30397368299999999</v>
      </c>
      <c r="R33" s="4">
        <v>247</v>
      </c>
      <c r="S33" s="3">
        <v>11.74</v>
      </c>
      <c r="T33" s="3">
        <v>0.31432467291003424</v>
      </c>
      <c r="U33">
        <f t="shared" si="24"/>
        <v>11.77</v>
      </c>
      <c r="V33">
        <f t="shared" si="25"/>
        <v>0.30397368299999999</v>
      </c>
      <c r="W33">
        <f t="shared" si="26"/>
        <v>11.74</v>
      </c>
      <c r="X33">
        <f t="shared" si="27"/>
        <v>0.31432467291003424</v>
      </c>
      <c r="Y33" s="3"/>
      <c r="Z33" s="3"/>
      <c r="AA33" s="3"/>
      <c r="AB33" s="3"/>
      <c r="AC33" s="3" t="b">
        <v>1</v>
      </c>
    </row>
    <row r="34" spans="1:45">
      <c r="A34" t="s">
        <v>164</v>
      </c>
      <c r="B34" s="5" t="s">
        <v>445</v>
      </c>
      <c r="C34">
        <v>136</v>
      </c>
      <c r="D34" t="s">
        <v>22</v>
      </c>
      <c r="E34" t="s">
        <v>464</v>
      </c>
      <c r="F34" t="s">
        <v>94</v>
      </c>
      <c r="G34" t="s">
        <v>465</v>
      </c>
      <c r="H34">
        <v>21</v>
      </c>
      <c r="I34" s="4"/>
      <c r="J34" s="3"/>
      <c r="L34" s="4"/>
      <c r="O34">
        <v>216</v>
      </c>
      <c r="P34">
        <v>11.79</v>
      </c>
      <c r="Q34" s="3">
        <v>0.29393876899999999</v>
      </c>
      <c r="R34" s="4">
        <v>240</v>
      </c>
      <c r="S34" s="3">
        <v>11.77</v>
      </c>
      <c r="T34" s="3">
        <v>0.30983866769659335</v>
      </c>
      <c r="U34">
        <f t="shared" si="24"/>
        <v>11.79</v>
      </c>
      <c r="V34">
        <f t="shared" si="25"/>
        <v>0.29393876899999999</v>
      </c>
      <c r="W34">
        <f t="shared" si="26"/>
        <v>11.77</v>
      </c>
      <c r="X34">
        <f t="shared" si="27"/>
        <v>0.30983866769659335</v>
      </c>
      <c r="Y34" s="3"/>
      <c r="Z34" s="3"/>
      <c r="AA34" s="3"/>
      <c r="AB34" s="3"/>
      <c r="AC34" s="3" t="b">
        <v>1</v>
      </c>
    </row>
    <row r="36" spans="1:45">
      <c r="A36" t="s">
        <v>193</v>
      </c>
      <c r="B36" s="5" t="s">
        <v>354</v>
      </c>
      <c r="C36">
        <v>1</v>
      </c>
      <c r="D36" t="s">
        <v>22</v>
      </c>
      <c r="E36" t="s">
        <v>357</v>
      </c>
      <c r="F36" t="s">
        <v>23</v>
      </c>
      <c r="G36" t="s">
        <v>357</v>
      </c>
      <c r="H36">
        <v>0</v>
      </c>
      <c r="O36">
        <v>427</v>
      </c>
      <c r="P36">
        <v>44.62</v>
      </c>
      <c r="Q36" s="3">
        <v>10.24</v>
      </c>
      <c r="R36">
        <v>714</v>
      </c>
      <c r="S36">
        <v>46.18</v>
      </c>
      <c r="T36">
        <v>11.23</v>
      </c>
      <c r="U36">
        <f t="shared" ref="U36:U37" si="28">P36-J36</f>
        <v>44.62</v>
      </c>
      <c r="V36">
        <f t="shared" ref="V36:V37" si="29">IF(ISBLANK(I36), Q36, SQRT(Q36 ^ 2 / O36 + K36 ^ 2 / I36))</f>
        <v>10.24</v>
      </c>
      <c r="W36">
        <f t="shared" ref="W36:W37" si="30">S36 - M36</f>
        <v>46.18</v>
      </c>
      <c r="X36">
        <f t="shared" ref="X36:X37" si="31">IF(ISBLANK(I36), T36, SQRT(T36 ^ 2 / R36 + N36 ^ 2 / L36))</f>
        <v>11.23</v>
      </c>
      <c r="AC36" t="b">
        <v>0</v>
      </c>
      <c r="AL36" s="2"/>
      <c r="AM36" s="2"/>
      <c r="AS36" s="2"/>
    </row>
    <row r="37" spans="1:45">
      <c r="A37" t="s">
        <v>193</v>
      </c>
      <c r="B37" t="s">
        <v>354</v>
      </c>
      <c r="C37">
        <v>2</v>
      </c>
      <c r="D37" t="s">
        <v>22</v>
      </c>
      <c r="E37" t="s">
        <v>358</v>
      </c>
      <c r="F37" t="s">
        <v>23</v>
      </c>
      <c r="G37" t="s">
        <v>358</v>
      </c>
      <c r="H37">
        <v>0</v>
      </c>
      <c r="O37">
        <v>427</v>
      </c>
      <c r="P37">
        <v>44.76</v>
      </c>
      <c r="Q37" s="3">
        <v>8.2100000000000009</v>
      </c>
      <c r="R37">
        <v>714</v>
      </c>
      <c r="S37">
        <v>46.17</v>
      </c>
      <c r="T37">
        <v>8.49</v>
      </c>
      <c r="U37">
        <f t="shared" si="28"/>
        <v>44.76</v>
      </c>
      <c r="V37">
        <f t="shared" si="29"/>
        <v>8.2100000000000009</v>
      </c>
      <c r="W37">
        <f t="shared" si="30"/>
        <v>46.17</v>
      </c>
      <c r="X37">
        <f t="shared" si="31"/>
        <v>8.49</v>
      </c>
      <c r="AC37" t="b">
        <v>0</v>
      </c>
      <c r="AL37" s="2"/>
      <c r="AM37" s="2"/>
      <c r="AS37" s="2"/>
    </row>
    <row r="39" spans="1:45">
      <c r="A39" t="s">
        <v>193</v>
      </c>
      <c r="B39" t="s">
        <v>359</v>
      </c>
      <c r="C39">
        <v>22</v>
      </c>
      <c r="D39" t="s">
        <v>22</v>
      </c>
      <c r="E39" t="s">
        <v>53</v>
      </c>
      <c r="F39" t="s">
        <v>53</v>
      </c>
      <c r="H39">
        <v>0</v>
      </c>
      <c r="O39">
        <v>427</v>
      </c>
      <c r="P39">
        <v>8.2799999999999994</v>
      </c>
      <c r="Q39" s="3">
        <v>4.95</v>
      </c>
      <c r="R39">
        <v>714</v>
      </c>
      <c r="S39">
        <v>8.9600000000000009</v>
      </c>
      <c r="T39">
        <v>5.35</v>
      </c>
      <c r="U39">
        <f t="shared" ref="U39" si="32">P39-J39</f>
        <v>8.2799999999999994</v>
      </c>
      <c r="V39">
        <f t="shared" ref="V39" si="33">IF(ISBLANK(I39), Q39, SQRT(Q39 ^ 2 / O39 + K39 ^ 2 / I39))</f>
        <v>4.95</v>
      </c>
      <c r="W39">
        <f t="shared" ref="W39" si="34">S39 - M39</f>
        <v>8.9600000000000009</v>
      </c>
      <c r="X39">
        <f t="shared" ref="X39" si="35">IF(ISBLANK(I39), T39, SQRT(T39 ^ 2 / R39 + N39 ^ 2 / L39))</f>
        <v>5.35</v>
      </c>
      <c r="AC39" t="b">
        <v>0</v>
      </c>
      <c r="AL39" s="2"/>
      <c r="AM39" s="2"/>
      <c r="AS39" s="2"/>
    </row>
  </sheetData>
  <hyperlinks>
    <hyperlink ref="B2" r:id="rId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A793D3B-DA33-48DD-81B4-9E7D3BBE01F6}"/>
    <hyperlink ref="B3" r:id="rId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952D37A7-DFC2-4953-8629-C96882F5A7E8}"/>
    <hyperlink ref="B4" r:id="rId3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4270B2A-17AE-44F6-8CEF-964EB64EE370}"/>
    <hyperlink ref="B6" r:id="rId4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1A6A7C97-E3AB-4DDB-B435-B3C510066A02}"/>
    <hyperlink ref="B7" r:id="rId5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771F1A4C-0C5E-43CD-AC07-72908B92C7CA}"/>
    <hyperlink ref="B8" r:id="rId6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1F3B9AC-A222-4A00-AFBD-51EAD94B6935}"/>
    <hyperlink ref="B10" r:id="rId7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EBEE7AF0-E329-47FC-B2E3-67D2D9E97F0F}"/>
    <hyperlink ref="B11" r:id="rId8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282097B3-B51D-4942-BFFE-01A0DA72B895}"/>
    <hyperlink ref="B12" r:id="rId9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F535AA40-BB0F-4F77-A5BF-0D3E6034BB41}"/>
    <hyperlink ref="B14" r:id="rId10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AC9A96B7-F6F2-466A-BAAD-0A6A2F2AED55}"/>
    <hyperlink ref="B15" r:id="rId11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B94DE2B4-3D8C-491D-B13D-4F7C51C14382}"/>
    <hyperlink ref="B16" r:id="rId12" display="https://latrobeuni.sharepoint.com/teams/O365-OnlineParentingSR/Shared%20Documents/Forms/AllItems.aspx?ga=1&amp;id=%2Fteams%2FO365%2DOnlineParentingSR%2FShared%20Documents%2FGeneral%2FONLINE%20PARENTING%20SR%2FINCLUDED%20PAPERS%2FALL%2FJiao%20%282019%29%20Web%2Dbased%20versus%20home%2Dbased%20postnatal%20psychoeducational%20interventions%2Epdf&amp;viewid=4fbd683f%2Dbc81%2D4ccf%2Da362%2D5e25f0a3d027&amp;parent=%2Fteams%2FO365%2DOnlineParentingSR%2FShared%20Documents%2FGeneral%2FONLINE%20PARENTING%20SR%2FINCLUDED%20PAPERS%2FALL" xr:uid="{57A66675-D0BD-46CB-995C-52A12F62E7E5}"/>
    <hyperlink ref="B22" r:id="rId1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E9242178-9012-483D-86FE-A82B4AB56358}"/>
    <hyperlink ref="B23" r:id="rId1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78069AF-7FE7-4A87-A3BA-8127FC78FACC}"/>
    <hyperlink ref="B24" r:id="rId15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228840F1-9DF0-4D2D-99D0-366E96EED3CE}"/>
    <hyperlink ref="B25" r:id="rId16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F7DAA86-F446-4D78-A6A8-0FD5FB9D48B4}"/>
    <hyperlink ref="B26" r:id="rId17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1C7C1EBA-A3EB-4242-944C-138D62775EE9}"/>
    <hyperlink ref="B27" r:id="rId18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02C8B752-CC38-493C-90C8-9168FE8DEC5E}"/>
    <hyperlink ref="B29" r:id="rId19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C5C1A2A5-4C4D-40B3-BA8A-90F153844CE9}"/>
    <hyperlink ref="B30" r:id="rId20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7821DAD1-029D-4E37-96E2-1641036E4EB7}"/>
    <hyperlink ref="B31" r:id="rId21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D6B68A19-1780-4489-A61E-DA72234CE728}"/>
    <hyperlink ref="B32" r:id="rId22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99DE361F-7257-4005-93D2-E58602B842BD}"/>
    <hyperlink ref="B33" r:id="rId23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65224FBC-560A-4674-AD2B-4DFF9A343E19}"/>
    <hyperlink ref="B34" r:id="rId24" display="https://latrobeuni.sharepoint.com/teams/O365-OnlineParentingSR/Shared%20Documents/Forms/AllItems.aspx?id=%2Fteams%2FO365%2DOnlineParentingSR%2FShared%20Documents%2FGeneral%2FONLINE%20PARENTING%20SR%2FINCLUDED%20PAPERS%2FALL%2FSawyer%20%282017%29%20Nurse%2DModerated%20Internet%2DBased%20Support%20for%20New%20Mothers%2D%20Non%2DInferiority%2C%20Randomized%20Controlled%20Trial%2Epdf&amp;parent=%2Fteams%2FO365%2DOnlineParentingSR%2FShared%20Documents%2FGeneral%2FONLINE%20PARENTING%20SR%2FINCLUDED%20PAPERS%2FALL" xr:uid="{8BC1EA32-A939-4165-8114-EE09728147BD}"/>
    <hyperlink ref="B36" r:id="rId25" display="https://latrobeuni.sharepoint.com/teams/O365-OnlineParentingSR/Shared%20Documents/Forms/AllItems.aspx?csf=1&amp;web=1&amp;e=7yiFtW&amp;cid=68fb9a55%2Db8f3%2D4c55%2Dae2a%2Df5cc58a16d15&amp;FolderCTID=0x012000C93EC9BF0A69C541B8FA2022D55A7013&amp;isAscending=false&amp;sortField=Modified&amp;id=%2Fteams%2FO365%2DOnlineParentingSR%2FShared%20Documents%2FGeneral%2FONLINE%20PARENTING%20SR%2FINCLUDED%20PAPERS%2FCiochon%202022%20Antenatal%20Classes%20in%20the%20Context%20of%20Prenatal%20Anxiety%20and%20Depression%20during%20the%20COVID%2D19%20Pandemic%2Epdf&amp;viewid=4fbd683f%2Dbc81%2D4ccf%2Da362%2D5e25f0a3d027&amp;q=Ciochon&amp;parent=%2Fteams%2FO365%2DOnlineParentingSR%2FShared%20Documents%2FGeneral%2FONLINE%20PARENTING%20SR%2FINCLUDED%20PAPERS&amp;parentview=7" xr:uid="{7BD64A97-AF7F-437E-ABE5-5555DF891E73}"/>
  </hyperlinks>
  <pageMargins left="0.7" right="0.7" top="0.75" bottom="0.75" header="0.3" footer="0.3"/>
  <legacyDrawing r:id="rId2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E04C6-D417-41CB-A789-3F3400450D65}">
  <dimension ref="A1:W38"/>
  <sheetViews>
    <sheetView workbookViewId="0">
      <selection activeCell="J9" sqref="J9:J10"/>
    </sheetView>
  </sheetViews>
  <sheetFormatPr defaultRowHeight="14.45"/>
  <cols>
    <col min="1" max="1" width="13.42578125" customWidth="1"/>
    <col min="4" max="4" width="31.85546875" bestFit="1" customWidth="1"/>
    <col min="21" max="22" width="8.85546875" bestFit="1" customWidth="1"/>
    <col min="23" max="23" width="12.5703125" bestFit="1" customWidth="1"/>
  </cols>
  <sheetData>
    <row r="1" spans="1:23">
      <c r="A1" s="16" t="s">
        <v>466</v>
      </c>
      <c r="B1" s="16"/>
      <c r="C1" s="16"/>
      <c r="D1" s="16"/>
      <c r="G1" s="17" t="s">
        <v>467</v>
      </c>
      <c r="H1" s="17"/>
      <c r="I1" s="17"/>
      <c r="J1" s="17"/>
      <c r="K1" s="10"/>
      <c r="M1" s="17" t="s">
        <v>468</v>
      </c>
      <c r="N1" s="17"/>
      <c r="Q1" s="17" t="s">
        <v>469</v>
      </c>
      <c r="R1" s="17"/>
      <c r="S1" s="17"/>
      <c r="U1" s="16" t="s">
        <v>466</v>
      </c>
      <c r="V1" s="16"/>
      <c r="W1" s="16"/>
    </row>
    <row r="2" spans="1:23">
      <c r="A2" s="1" t="s">
        <v>470</v>
      </c>
      <c r="B2" s="1" t="s">
        <v>471</v>
      </c>
      <c r="C2" s="1" t="s">
        <v>472</v>
      </c>
      <c r="D2" s="1" t="s">
        <v>473</v>
      </c>
      <c r="G2" s="1" t="s">
        <v>474</v>
      </c>
      <c r="H2" s="1" t="s">
        <v>475</v>
      </c>
      <c r="I2" s="1" t="s">
        <v>6</v>
      </c>
      <c r="J2" s="1" t="s">
        <v>476</v>
      </c>
      <c r="K2" s="1"/>
      <c r="M2" s="1" t="s">
        <v>477</v>
      </c>
      <c r="N2" s="1" t="s">
        <v>473</v>
      </c>
      <c r="Q2" s="1" t="s">
        <v>478</v>
      </c>
      <c r="R2" s="1" t="s">
        <v>472</v>
      </c>
      <c r="S2" s="1" t="s">
        <v>473</v>
      </c>
      <c r="U2" s="1" t="s">
        <v>470</v>
      </c>
      <c r="V2" s="1" t="s">
        <v>471</v>
      </c>
      <c r="W2" s="1" t="s">
        <v>478</v>
      </c>
    </row>
    <row r="3" spans="1:23">
      <c r="A3">
        <v>7.77</v>
      </c>
      <c r="B3">
        <v>7.9</v>
      </c>
      <c r="C3">
        <v>327</v>
      </c>
      <c r="D3">
        <f>((B3-A3)/2)/TINV(0.05, C3-1)*SQRT(C3)</f>
        <v>0.59748060317260288</v>
      </c>
      <c r="G3">
        <v>97</v>
      </c>
      <c r="H3">
        <v>96</v>
      </c>
      <c r="I3">
        <v>0.14000000000000001</v>
      </c>
      <c r="J3">
        <f>(G3 + H3) / (G3 * H3) + I3 ^ 2 / (2 * (G3 + H3))</f>
        <v>2.0776722219254667E-2</v>
      </c>
      <c r="M3">
        <v>11</v>
      </c>
      <c r="N3">
        <f>M3/1.35</f>
        <v>8.148148148148147</v>
      </c>
      <c r="Q3" s="3">
        <v>0.08</v>
      </c>
      <c r="R3" s="4">
        <v>240</v>
      </c>
      <c r="S3">
        <f>Q3 * SQRT(R3)</f>
        <v>1.2393546707863734</v>
      </c>
      <c r="U3">
        <v>-0.12</v>
      </c>
      <c r="V3">
        <v>0.43</v>
      </c>
      <c r="W3">
        <f>(V3 - U3) / 3.92</f>
        <v>0.14030612244897961</v>
      </c>
    </row>
    <row r="4" spans="1:23">
      <c r="A4">
        <v>7.68</v>
      </c>
      <c r="B4">
        <v>7.83</v>
      </c>
      <c r="C4">
        <v>218</v>
      </c>
      <c r="D4">
        <f t="shared" ref="D4:D6" si="0">((B4-A4)/2)/TINV(0.05, C4-1)*SQRT(C4)</f>
        <v>0.56183981817415252</v>
      </c>
      <c r="G4">
        <v>74</v>
      </c>
      <c r="H4">
        <v>79</v>
      </c>
      <c r="I4">
        <v>0.14000000000000001</v>
      </c>
      <c r="J4">
        <f t="shared" ref="J4:J8" si="1">(G4 + H4) / (G4 * H4) + I4 ^ 2 / (2 * (G4 + H4))</f>
        <v>2.6235793649196478E-2</v>
      </c>
      <c r="M4">
        <v>9</v>
      </c>
      <c r="N4">
        <f t="shared" ref="N4:N7" si="2">M4/1.35</f>
        <v>6.6666666666666661</v>
      </c>
      <c r="Q4" s="3">
        <v>0.08</v>
      </c>
      <c r="R4" s="4">
        <v>240</v>
      </c>
      <c r="S4">
        <f t="shared" ref="S4:S38" si="3">Q4 * SQRT(R4)</f>
        <v>1.2393546707863734</v>
      </c>
      <c r="U4">
        <v>-3.65</v>
      </c>
      <c r="V4">
        <v>-2.85</v>
      </c>
      <c r="W4">
        <f t="shared" ref="W4:W17" si="4">(V4 - U4) / 3.92</f>
        <v>0.20408163265306117</v>
      </c>
    </row>
    <row r="5" spans="1:23">
      <c r="A5">
        <v>8.1199999999999992</v>
      </c>
      <c r="B5">
        <v>8.2799999999999994</v>
      </c>
      <c r="C5">
        <v>208</v>
      </c>
      <c r="D5">
        <f t="shared" si="0"/>
        <v>0.58523055091110676</v>
      </c>
      <c r="G5">
        <v>97</v>
      </c>
      <c r="H5">
        <v>96</v>
      </c>
      <c r="I5">
        <v>0.2</v>
      </c>
      <c r="J5">
        <f t="shared" si="1"/>
        <v>2.082957196018731E-2</v>
      </c>
      <c r="M5">
        <v>7</v>
      </c>
      <c r="N5">
        <f t="shared" si="2"/>
        <v>5.1851851851851851</v>
      </c>
      <c r="Q5" s="3">
        <v>0.08</v>
      </c>
      <c r="R5" s="4">
        <v>240</v>
      </c>
      <c r="S5">
        <f t="shared" si="3"/>
        <v>1.2393546707863734</v>
      </c>
      <c r="U5">
        <v>-1.1499999999999999</v>
      </c>
      <c r="V5">
        <v>-0.49</v>
      </c>
      <c r="W5">
        <f t="shared" si="4"/>
        <v>0.1683673469387755</v>
      </c>
    </row>
    <row r="6" spans="1:23">
      <c r="A6">
        <v>8.15</v>
      </c>
      <c r="B6">
        <v>8.32</v>
      </c>
      <c r="C6">
        <v>174</v>
      </c>
      <c r="D6">
        <f t="shared" si="0"/>
        <v>0.56806327333807616</v>
      </c>
      <c r="G6">
        <v>74</v>
      </c>
      <c r="H6">
        <v>79</v>
      </c>
      <c r="I6">
        <v>0.21</v>
      </c>
      <c r="J6">
        <f t="shared" si="1"/>
        <v>2.6315859008673601E-2</v>
      </c>
      <c r="M6">
        <v>28</v>
      </c>
      <c r="N6">
        <f t="shared" si="2"/>
        <v>20.74074074074074</v>
      </c>
      <c r="Q6" s="3">
        <v>7.0000000000000007E-2</v>
      </c>
      <c r="R6" s="4">
        <v>240</v>
      </c>
      <c r="S6">
        <f t="shared" si="3"/>
        <v>1.0844353369380768</v>
      </c>
      <c r="U6">
        <v>-0.26</v>
      </c>
      <c r="V6">
        <v>0.35</v>
      </c>
      <c r="W6">
        <f t="shared" si="4"/>
        <v>0.15561224489795919</v>
      </c>
    </row>
    <row r="7" spans="1:23">
      <c r="A7">
        <v>7.77</v>
      </c>
      <c r="B7">
        <v>7.85</v>
      </c>
      <c r="C7">
        <v>433</v>
      </c>
      <c r="D7">
        <f>((B7-A7)/2)/TINV(0.05, C7-1)*SQRT(C7)</f>
        <v>0.42348439120033587</v>
      </c>
      <c r="G7">
        <v>97</v>
      </c>
      <c r="H7">
        <v>96</v>
      </c>
      <c r="I7">
        <v>0.27</v>
      </c>
      <c r="J7">
        <f t="shared" si="1"/>
        <v>2.0914805120809073E-2</v>
      </c>
      <c r="M7">
        <v>22</v>
      </c>
      <c r="N7">
        <f t="shared" si="2"/>
        <v>16.296296296296294</v>
      </c>
      <c r="Q7" s="3">
        <v>7.0000000000000007E-2</v>
      </c>
      <c r="R7" s="4">
        <v>240</v>
      </c>
      <c r="S7">
        <f t="shared" si="3"/>
        <v>1.0844353369380768</v>
      </c>
      <c r="U7">
        <v>-3.93</v>
      </c>
      <c r="V7">
        <v>-3.15</v>
      </c>
      <c r="W7">
        <f t="shared" si="4"/>
        <v>0.19897959183673475</v>
      </c>
    </row>
    <row r="8" spans="1:23">
      <c r="A8">
        <v>7.76</v>
      </c>
      <c r="B8">
        <v>7.89</v>
      </c>
      <c r="C8">
        <v>294</v>
      </c>
      <c r="D8">
        <f t="shared" ref="D8:D18" si="5">((B8-A8)/2)/TINV(0.05, C8-1)*SQRT(C8)</f>
        <v>0.56629314601220615</v>
      </c>
      <c r="G8">
        <v>74</v>
      </c>
      <c r="H8">
        <v>79</v>
      </c>
      <c r="I8">
        <v>0.13</v>
      </c>
      <c r="J8">
        <f t="shared" si="1"/>
        <v>2.6226970119784712E-2</v>
      </c>
      <c r="Q8" s="3">
        <v>7.0000000000000007E-2</v>
      </c>
      <c r="R8" s="4">
        <v>240</v>
      </c>
      <c r="S8">
        <f t="shared" si="3"/>
        <v>1.0844353369380768</v>
      </c>
      <c r="U8">
        <v>-1.38</v>
      </c>
      <c r="V8">
        <v>-0.47</v>
      </c>
      <c r="W8">
        <f t="shared" si="4"/>
        <v>0.23214285714285712</v>
      </c>
    </row>
    <row r="9" spans="1:23">
      <c r="A9">
        <v>8.07</v>
      </c>
      <c r="B9">
        <v>8.2100000000000009</v>
      </c>
      <c r="C9">
        <v>293</v>
      </c>
      <c r="D9">
        <f t="shared" si="5"/>
        <v>0.60880745950740278</v>
      </c>
      <c r="G9">
        <v>97</v>
      </c>
      <c r="H9">
        <v>96</v>
      </c>
      <c r="I9">
        <v>0.36</v>
      </c>
      <c r="J9">
        <f t="shared" ref="J9:J10" si="6">(G9 + H9) / (G9 * H9) + I9 ^ 2 / (2 * (G9 + H9))</f>
        <v>2.1061696312518918E-2</v>
      </c>
      <c r="Q9" s="3">
        <v>0.09</v>
      </c>
      <c r="R9" s="4">
        <v>251</v>
      </c>
      <c r="S9">
        <f t="shared" si="3"/>
        <v>1.4258681565979372</v>
      </c>
      <c r="U9">
        <v>-0.37</v>
      </c>
      <c r="V9">
        <v>0.34</v>
      </c>
      <c r="W9">
        <f t="shared" si="4"/>
        <v>0.18112244897959184</v>
      </c>
    </row>
    <row r="10" spans="1:23">
      <c r="A10">
        <v>8.1300000000000008</v>
      </c>
      <c r="B10">
        <v>8.2799999999999994</v>
      </c>
      <c r="C10">
        <v>249</v>
      </c>
      <c r="D10">
        <f t="shared" si="5"/>
        <v>0.6008807205123583</v>
      </c>
      <c r="G10">
        <v>74</v>
      </c>
      <c r="H10">
        <v>79</v>
      </c>
      <c r="I10">
        <v>0</v>
      </c>
      <c r="J10">
        <f t="shared" si="6"/>
        <v>2.6171741361614778E-2</v>
      </c>
      <c r="Q10" s="3">
        <v>0.09</v>
      </c>
      <c r="R10" s="4">
        <v>251</v>
      </c>
      <c r="S10">
        <f t="shared" si="3"/>
        <v>1.4258681565979372</v>
      </c>
      <c r="U10">
        <v>3.14</v>
      </c>
      <c r="V10">
        <v>3.83</v>
      </c>
      <c r="W10">
        <f t="shared" si="4"/>
        <v>0.17602040816326531</v>
      </c>
    </row>
    <row r="11" spans="1:23">
      <c r="A11">
        <v>4.21</v>
      </c>
      <c r="B11">
        <v>5.34</v>
      </c>
      <c r="C11">
        <v>433</v>
      </c>
      <c r="D11">
        <f t="shared" si="5"/>
        <v>5.9817170257047385</v>
      </c>
      <c r="Q11" s="3">
        <v>0.09</v>
      </c>
      <c r="R11" s="4">
        <v>251</v>
      </c>
      <c r="S11">
        <f t="shared" si="3"/>
        <v>1.4258681565979372</v>
      </c>
      <c r="U11">
        <v>1.05</v>
      </c>
      <c r="V11">
        <v>1.82</v>
      </c>
      <c r="W11">
        <f t="shared" si="4"/>
        <v>0.19642857142857142</v>
      </c>
    </row>
    <row r="12" spans="1:23">
      <c r="A12">
        <v>4.2</v>
      </c>
      <c r="B12">
        <v>5.09</v>
      </c>
      <c r="C12">
        <v>294</v>
      </c>
      <c r="D12">
        <f t="shared" si="5"/>
        <v>3.8769299996220283</v>
      </c>
      <c r="Q12" s="3">
        <v>7.0000000000000007E-2</v>
      </c>
      <c r="R12" s="4">
        <v>251</v>
      </c>
      <c r="S12">
        <f t="shared" si="3"/>
        <v>1.1090085662428402</v>
      </c>
      <c r="U12">
        <v>-0.75</v>
      </c>
      <c r="V12">
        <v>0.17</v>
      </c>
      <c r="W12">
        <f t="shared" si="4"/>
        <v>0.23469387755102042</v>
      </c>
    </row>
    <row r="13" spans="1:23">
      <c r="A13">
        <v>4.46</v>
      </c>
      <c r="B13">
        <v>5.35</v>
      </c>
      <c r="C13">
        <v>293</v>
      </c>
      <c r="D13">
        <f t="shared" si="5"/>
        <v>3.8702759925827577</v>
      </c>
      <c r="Q13" s="3">
        <v>7.0000000000000007E-2</v>
      </c>
      <c r="R13" s="4">
        <v>251</v>
      </c>
      <c r="S13">
        <f t="shared" si="3"/>
        <v>1.1090085662428402</v>
      </c>
      <c r="U13">
        <v>1.94</v>
      </c>
      <c r="V13">
        <v>2.79</v>
      </c>
      <c r="W13">
        <f t="shared" si="4"/>
        <v>0.21683673469387757</v>
      </c>
    </row>
    <row r="14" spans="1:23">
      <c r="A14">
        <v>4.41</v>
      </c>
      <c r="B14">
        <v>5.37</v>
      </c>
      <c r="C14">
        <v>249</v>
      </c>
      <c r="D14">
        <f t="shared" si="5"/>
        <v>3.8456366112791289</v>
      </c>
      <c r="Q14" s="3">
        <v>7.0000000000000007E-2</v>
      </c>
      <c r="R14" s="4">
        <v>251</v>
      </c>
      <c r="S14">
        <f t="shared" si="3"/>
        <v>1.1090085662428402</v>
      </c>
      <c r="U14">
        <v>0.03</v>
      </c>
      <c r="V14">
        <v>0.86</v>
      </c>
      <c r="W14">
        <f t="shared" si="4"/>
        <v>0.21173469387755101</v>
      </c>
    </row>
    <row r="15" spans="1:23">
      <c r="A15">
        <v>6.06</v>
      </c>
      <c r="B15">
        <v>6.94</v>
      </c>
      <c r="C15">
        <v>327</v>
      </c>
      <c r="D15">
        <f t="shared" si="5"/>
        <v>4.0444840830145221</v>
      </c>
      <c r="Q15">
        <v>0.04</v>
      </c>
      <c r="R15" s="4">
        <v>240</v>
      </c>
      <c r="S15">
        <f t="shared" si="3"/>
        <v>0.6196773353931867</v>
      </c>
      <c r="U15">
        <v>-0.47</v>
      </c>
      <c r="V15">
        <v>0.1</v>
      </c>
      <c r="W15">
        <f t="shared" si="4"/>
        <v>0.14540816326530612</v>
      </c>
    </row>
    <row r="16" spans="1:23">
      <c r="A16">
        <v>3.83</v>
      </c>
      <c r="B16">
        <v>4.8499999999999996</v>
      </c>
      <c r="C16">
        <v>218</v>
      </c>
      <c r="D16">
        <f t="shared" si="5"/>
        <v>3.8205107635842266</v>
      </c>
      <c r="Q16">
        <v>0.04</v>
      </c>
      <c r="R16" s="4">
        <v>240</v>
      </c>
      <c r="S16">
        <f t="shared" si="3"/>
        <v>0.6196773353931867</v>
      </c>
      <c r="U16">
        <v>2.78</v>
      </c>
      <c r="V16">
        <v>3.47</v>
      </c>
      <c r="W16">
        <f t="shared" si="4"/>
        <v>0.17602040816326542</v>
      </c>
    </row>
    <row r="17" spans="1:23">
      <c r="A17">
        <v>4.07</v>
      </c>
      <c r="B17">
        <v>5.12</v>
      </c>
      <c r="C17">
        <v>208</v>
      </c>
      <c r="D17">
        <f t="shared" si="5"/>
        <v>3.840575490354134</v>
      </c>
      <c r="Q17">
        <v>0.04</v>
      </c>
      <c r="R17" s="4">
        <v>240</v>
      </c>
      <c r="S17">
        <f t="shared" si="3"/>
        <v>0.6196773353931867</v>
      </c>
      <c r="U17">
        <v>0.36</v>
      </c>
      <c r="V17">
        <v>1.1599999999999999</v>
      </c>
      <c r="W17">
        <f t="shared" si="4"/>
        <v>0.2040816326530612</v>
      </c>
    </row>
    <row r="18" spans="1:23">
      <c r="A18">
        <v>4.21</v>
      </c>
      <c r="B18">
        <v>5.34</v>
      </c>
      <c r="C18">
        <v>174</v>
      </c>
      <c r="D18">
        <f t="shared" si="5"/>
        <v>3.7759499933648604</v>
      </c>
      <c r="Q18">
        <v>0.02</v>
      </c>
      <c r="R18" s="4">
        <v>240</v>
      </c>
      <c r="S18">
        <f t="shared" si="3"/>
        <v>0.30983866769659335</v>
      </c>
    </row>
    <row r="19" spans="1:23">
      <c r="Q19">
        <v>0.02</v>
      </c>
      <c r="R19" s="4">
        <v>240</v>
      </c>
      <c r="S19">
        <f t="shared" si="3"/>
        <v>0.30983866769659335</v>
      </c>
    </row>
    <row r="20" spans="1:23">
      <c r="Q20">
        <v>0.02</v>
      </c>
      <c r="R20" s="4">
        <v>240</v>
      </c>
      <c r="S20">
        <f t="shared" si="3"/>
        <v>0.30983866769659335</v>
      </c>
    </row>
    <row r="21" spans="1:23">
      <c r="Q21">
        <v>0.04</v>
      </c>
      <c r="R21" s="4">
        <v>251</v>
      </c>
      <c r="S21">
        <f t="shared" si="3"/>
        <v>0.6337191807101944</v>
      </c>
    </row>
    <row r="22" spans="1:23">
      <c r="Q22">
        <v>0.04</v>
      </c>
      <c r="R22" s="4">
        <v>251</v>
      </c>
      <c r="S22">
        <f t="shared" si="3"/>
        <v>0.6337191807101944</v>
      </c>
    </row>
    <row r="23" spans="1:23">
      <c r="Q23">
        <v>0.04</v>
      </c>
      <c r="R23" s="4">
        <v>251</v>
      </c>
      <c r="S23">
        <f t="shared" si="3"/>
        <v>0.6337191807101944</v>
      </c>
    </row>
    <row r="24" spans="1:23">
      <c r="Q24">
        <v>0.02</v>
      </c>
      <c r="R24" s="4">
        <v>251</v>
      </c>
      <c r="S24">
        <f t="shared" si="3"/>
        <v>0.3168595903550972</v>
      </c>
    </row>
    <row r="25" spans="1:23">
      <c r="Q25">
        <v>0.02</v>
      </c>
      <c r="R25" s="4">
        <v>251</v>
      </c>
      <c r="S25">
        <f t="shared" si="3"/>
        <v>0.3168595903550972</v>
      </c>
    </row>
    <row r="26" spans="1:23">
      <c r="Q26">
        <v>0.02</v>
      </c>
      <c r="R26" s="4">
        <v>251</v>
      </c>
      <c r="S26">
        <f t="shared" si="3"/>
        <v>0.3168595903550972</v>
      </c>
    </row>
    <row r="27" spans="1:23">
      <c r="Q27">
        <v>0.02</v>
      </c>
      <c r="R27" s="4">
        <v>240</v>
      </c>
      <c r="S27">
        <f t="shared" si="3"/>
        <v>0.30983866769659335</v>
      </c>
    </row>
    <row r="28" spans="1:23">
      <c r="Q28">
        <v>0.02</v>
      </c>
      <c r="R28" s="4">
        <v>240</v>
      </c>
      <c r="S28">
        <f t="shared" si="3"/>
        <v>0.30983866769659335</v>
      </c>
    </row>
    <row r="29" spans="1:23">
      <c r="Q29">
        <v>0.02</v>
      </c>
      <c r="R29" s="4">
        <v>240</v>
      </c>
      <c r="S29">
        <f t="shared" si="3"/>
        <v>0.30983866769659335</v>
      </c>
    </row>
    <row r="30" spans="1:23">
      <c r="Q30">
        <v>0.02</v>
      </c>
      <c r="R30" s="4">
        <v>251</v>
      </c>
      <c r="S30">
        <f t="shared" si="3"/>
        <v>0.3168595903550972</v>
      </c>
    </row>
    <row r="31" spans="1:23">
      <c r="Q31">
        <v>0.02</v>
      </c>
      <c r="R31" s="4">
        <v>251</v>
      </c>
      <c r="S31">
        <f t="shared" si="3"/>
        <v>0.3168595903550972</v>
      </c>
    </row>
    <row r="32" spans="1:23">
      <c r="Q32">
        <v>0.02</v>
      </c>
      <c r="R32" s="4">
        <v>251</v>
      </c>
      <c r="S32">
        <f t="shared" si="3"/>
        <v>0.3168595903550972</v>
      </c>
    </row>
    <row r="33" spans="17:19">
      <c r="Q33" s="3">
        <v>0.02</v>
      </c>
      <c r="R33">
        <v>233</v>
      </c>
      <c r="S33">
        <f t="shared" si="3"/>
        <v>0.30528675044947495</v>
      </c>
    </row>
    <row r="34" spans="17:19">
      <c r="Q34" s="3">
        <v>0.02</v>
      </c>
      <c r="R34">
        <v>231</v>
      </c>
      <c r="S34">
        <f t="shared" si="3"/>
        <v>0.30397368307141326</v>
      </c>
    </row>
    <row r="35" spans="17:19">
      <c r="Q35" s="3">
        <v>0.02</v>
      </c>
      <c r="R35">
        <v>216</v>
      </c>
      <c r="S35">
        <f t="shared" si="3"/>
        <v>0.29393876913398137</v>
      </c>
    </row>
    <row r="36" spans="17:19">
      <c r="Q36" s="3">
        <v>0.02</v>
      </c>
      <c r="R36" s="4">
        <v>250</v>
      </c>
      <c r="S36">
        <f t="shared" si="3"/>
        <v>0.31622776601683794</v>
      </c>
    </row>
    <row r="37" spans="17:19">
      <c r="Q37" s="3">
        <v>0.02</v>
      </c>
      <c r="R37" s="4">
        <v>247</v>
      </c>
      <c r="S37">
        <f t="shared" si="3"/>
        <v>0.31432467291003424</v>
      </c>
    </row>
    <row r="38" spans="17:19">
      <c r="Q38" s="3">
        <v>0.02</v>
      </c>
      <c r="R38" s="4">
        <v>240</v>
      </c>
      <c r="S38">
        <f t="shared" si="3"/>
        <v>0.30983866769659335</v>
      </c>
    </row>
  </sheetData>
  <mergeCells count="5">
    <mergeCell ref="A1:D1"/>
    <mergeCell ref="G1:J1"/>
    <mergeCell ref="M1:N1"/>
    <mergeCell ref="Q1:S1"/>
    <mergeCell ref="U1:W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1c3b6d-7f32-4752-9b60-8760effeb2ab">
      <Terms xmlns="http://schemas.microsoft.com/office/infopath/2007/PartnerControls"/>
    </lcf76f155ced4ddcb4097134ff3c332f>
    <TaxCatchAll xmlns="b77b1af8-43ce-437e-80a0-2a6bb447a67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D076DB4944242BD8F10DB27929B21" ma:contentTypeVersion="14" ma:contentTypeDescription="Create a new document." ma:contentTypeScope="" ma:versionID="76d6280827467d84939e4694bc88b638">
  <xsd:schema xmlns:xsd="http://www.w3.org/2001/XMLSchema" xmlns:xs="http://www.w3.org/2001/XMLSchema" xmlns:p="http://schemas.microsoft.com/office/2006/metadata/properties" xmlns:ns2="6f1c3b6d-7f32-4752-9b60-8760effeb2ab" xmlns:ns3="b77b1af8-43ce-437e-80a0-2a6bb447a677" targetNamespace="http://schemas.microsoft.com/office/2006/metadata/properties" ma:root="true" ma:fieldsID="74c914b0449d12a5aaf279a9afdd045c" ns2:_="" ns3:_="">
    <xsd:import namespace="6f1c3b6d-7f32-4752-9b60-8760effeb2ab"/>
    <xsd:import namespace="b77b1af8-43ce-437e-80a0-2a6bb447a6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1c3b6d-7f32-4752-9b60-8760effeb2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b76b242-6fdc-4a91-9ac1-a1e9a1762e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7b1af8-43ce-437e-80a0-2a6bb447a6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9126db1-2e22-4aaf-905e-438ac433fc2b}" ma:internalName="TaxCatchAll" ma:showField="CatchAllData" ma:web="b77b1af8-43ce-437e-80a0-2a6bb447a6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35DA7E-A5AF-431A-9EAB-82483DAFB6C2}"/>
</file>

<file path=customXml/itemProps2.xml><?xml version="1.0" encoding="utf-8"?>
<ds:datastoreItem xmlns:ds="http://schemas.openxmlformats.org/officeDocument/2006/customXml" ds:itemID="{2C637C4C-9A48-4ADA-A1DE-A69ED46A1145}"/>
</file>

<file path=customXml/itemProps3.xml><?xml version="1.0" encoding="utf-8"?>
<ds:datastoreItem xmlns:ds="http://schemas.openxmlformats.org/officeDocument/2006/customXml" ds:itemID="{CBE96651-E477-4C50-BC89-C335725EFC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2023-02-05T19:05:49Z</dcterms:created>
  <dcterms:modified xsi:type="dcterms:W3CDTF">2023-05-21T22:24:47Z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0x010100CBCD076DB4944242BD8F10DB27929B21</vt:lpwstr>
  </property>
  <property fmtid="{D5CDD505-2E9C-101B-9397-08002B2CF9AE}" pid="3" name="MediaServiceImageTags">
    <vt:lpwstr/>
  </property>
</Properties>
</file>