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TheGreatFlight\"/>
    </mc:Choice>
  </mc:AlternateContent>
  <xr:revisionPtr revIDLastSave="0" documentId="13_ncr:1_{97B7B5CA-A4E8-4637-A656-E7E8D453C193}" xr6:coauthVersionLast="47" xr6:coauthVersionMax="47" xr10:uidLastSave="{00000000-0000-0000-0000-000000000000}"/>
  <bookViews>
    <workbookView xWindow="-120" yWindow="-120" windowWidth="29040" windowHeight="15720" xr2:uid="{082D6853-836E-4E89-9CDF-2F28D2B93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K37" i="1" s="1"/>
  <c r="Q6" i="1"/>
  <c r="K30" i="1"/>
  <c r="K29" i="1"/>
  <c r="K28" i="1"/>
  <c r="K27" i="1"/>
  <c r="K26" i="1"/>
  <c r="S10" i="1"/>
  <c r="Q5" i="1"/>
  <c r="J30" i="1"/>
  <c r="J29" i="1"/>
  <c r="J28" i="1"/>
  <c r="J27" i="1"/>
  <c r="J26" i="1"/>
  <c r="J14" i="1"/>
  <c r="K14" i="1" s="1"/>
  <c r="J13" i="1"/>
  <c r="K13" i="1" s="1"/>
  <c r="K10" i="1"/>
  <c r="K7" i="1"/>
  <c r="K6" i="1"/>
  <c r="I6" i="1"/>
  <c r="G6" i="1"/>
  <c r="K5" i="1"/>
  <c r="D31" i="1"/>
  <c r="J31" i="1" s="1"/>
  <c r="K31" i="1" s="1"/>
  <c r="D14" i="1"/>
  <c r="D32" i="1" s="1"/>
  <c r="J32" i="1" s="1"/>
  <c r="K32" i="1" s="1"/>
  <c r="P35" i="1" l="1"/>
  <c r="D15" i="1"/>
  <c r="D16" i="1" l="1"/>
  <c r="J15" i="1"/>
  <c r="K15" i="1" s="1"/>
  <c r="D33" i="1"/>
  <c r="J33" i="1" s="1"/>
  <c r="K33" i="1" s="1"/>
  <c r="D17" i="1" l="1"/>
  <c r="J16" i="1"/>
  <c r="K16" i="1" s="1"/>
  <c r="D34" i="1"/>
  <c r="J34" i="1" s="1"/>
  <c r="K34" i="1" s="1"/>
  <c r="D18" i="1" l="1"/>
  <c r="D35" i="1"/>
  <c r="J35" i="1" s="1"/>
  <c r="K35" i="1" s="1"/>
  <c r="J17" i="1"/>
  <c r="K17" i="1" s="1"/>
  <c r="D19" i="1" l="1"/>
  <c r="J18" i="1"/>
  <c r="K18" i="1" s="1"/>
  <c r="D20" i="1" l="1"/>
  <c r="J19" i="1"/>
  <c r="K19" i="1" s="1"/>
  <c r="D21" i="1" l="1"/>
  <c r="J20" i="1"/>
  <c r="K20" i="1" s="1"/>
  <c r="D22" i="1" l="1"/>
  <c r="J21" i="1"/>
  <c r="K21" i="1" s="1"/>
  <c r="D23" i="1" l="1"/>
  <c r="J22" i="1"/>
  <c r="K22" i="1" s="1"/>
  <c r="D24" i="1" l="1"/>
  <c r="J23" i="1"/>
  <c r="K23" i="1" s="1"/>
  <c r="D25" i="1" l="1"/>
  <c r="J25" i="1" s="1"/>
  <c r="K25" i="1" s="1"/>
  <c r="J24" i="1"/>
  <c r="K24" i="1" s="1"/>
</calcChain>
</file>

<file path=xl/sharedStrings.xml><?xml version="1.0" encoding="utf-8"?>
<sst xmlns="http://schemas.openxmlformats.org/spreadsheetml/2006/main" count="113" uniqueCount="86">
  <si>
    <t>Top panel</t>
  </si>
  <si>
    <t>Map</t>
  </si>
  <si>
    <t>Bottom panel</t>
  </si>
  <si>
    <t>Width</t>
  </si>
  <si>
    <t>Height</t>
  </si>
  <si>
    <t>Buffers</t>
  </si>
  <si>
    <t>Tilemap</t>
  </si>
  <si>
    <t>TileW</t>
  </si>
  <si>
    <t>TileH</t>
  </si>
  <si>
    <t>Count</t>
  </si>
  <si>
    <t>Directions</t>
  </si>
  <si>
    <t>Standing</t>
  </si>
  <si>
    <t>Walking</t>
  </si>
  <si>
    <t>Attacking</t>
  </si>
  <si>
    <t>Falling</t>
  </si>
  <si>
    <t>Falling Human</t>
  </si>
  <si>
    <t>Falling Orc</t>
  </si>
  <si>
    <t>Human corpse</t>
  </si>
  <si>
    <t>Orc corpse</t>
  </si>
  <si>
    <t>Skeleton corpse</t>
  </si>
  <si>
    <t>Peon</t>
  </si>
  <si>
    <t>Peasant</t>
  </si>
  <si>
    <t>Footman</t>
  </si>
  <si>
    <t>Grunt</t>
  </si>
  <si>
    <t>Archer</t>
  </si>
  <si>
    <t>Spearman</t>
  </si>
  <si>
    <t>Catapult</t>
  </si>
  <si>
    <t>Cleric</t>
  </si>
  <si>
    <t>Necrolyte</t>
  </si>
  <si>
    <t>Conjurer</t>
  </si>
  <si>
    <t>Warlock</t>
  </si>
  <si>
    <t>Knight</t>
  </si>
  <si>
    <t>Raider</t>
  </si>
  <si>
    <t>Scorpion</t>
  </si>
  <si>
    <t>Spider</t>
  </si>
  <si>
    <t>Water Elemental</t>
  </si>
  <si>
    <t>Daemon</t>
  </si>
  <si>
    <t>Icons</t>
  </si>
  <si>
    <t>Undead</t>
  </si>
  <si>
    <t>Walk Human</t>
  </si>
  <si>
    <t>Walk Orc</t>
  </si>
  <si>
    <t>Attack Human</t>
  </si>
  <si>
    <t>Attack Orc</t>
  </si>
  <si>
    <t>Stop Human</t>
  </si>
  <si>
    <t>Stop Orc</t>
  </si>
  <si>
    <t>Harvest</t>
  </si>
  <si>
    <t>Spell Vision</t>
  </si>
  <si>
    <t>Spell Healing</t>
  </si>
  <si>
    <t>Spell Raise Undead</t>
  </si>
  <si>
    <t>Spell Invisible</t>
  </si>
  <si>
    <t>Spell Unholy Armor</t>
  </si>
  <si>
    <t>Spell Summon Spider</t>
  </si>
  <si>
    <t>Spell Summon Scorpion</t>
  </si>
  <si>
    <t>Spell Summon Water</t>
  </si>
  <si>
    <t>Spell Summon Daemon</t>
  </si>
  <si>
    <t>Spell Blizzard</t>
  </si>
  <si>
    <t>Spell Poison Cloud</t>
  </si>
  <si>
    <t>No Icons</t>
  </si>
  <si>
    <t>Bitplanes</t>
  </si>
  <si>
    <t>Bytes</t>
  </si>
  <si>
    <t>TilesX</t>
  </si>
  <si>
    <t xml:space="preserve">TilesY </t>
  </si>
  <si>
    <t>Screen</t>
  </si>
  <si>
    <t>Total KB Chipmem Needed</t>
  </si>
  <si>
    <t>Mouse sprite</t>
  </si>
  <si>
    <t>Selection sprite</t>
  </si>
  <si>
    <t>Selection corner sprite</t>
  </si>
  <si>
    <t>17*2*2</t>
  </si>
  <si>
    <t>17*2*2*4</t>
  </si>
  <si>
    <t>Data</t>
  </si>
  <si>
    <t>Glyphs</t>
  </si>
  <si>
    <t>Font (1BPP)</t>
  </si>
  <si>
    <t>double for mask</t>
  </si>
  <si>
    <t>plain bytes</t>
  </si>
  <si>
    <t>17*2*2*3</t>
  </si>
  <si>
    <t>Mouse action sprite</t>
  </si>
  <si>
    <t>MissileW</t>
  </si>
  <si>
    <t>Build basic structure</t>
  </si>
  <si>
    <t>Build advanced structure</t>
  </si>
  <si>
    <t>Human Farm</t>
  </si>
  <si>
    <t>Human Hall</t>
  </si>
  <si>
    <t>Human Barracks</t>
  </si>
  <si>
    <t>Human Mill</t>
  </si>
  <si>
    <t>Human Smith</t>
  </si>
  <si>
    <t>Human Church</t>
  </si>
  <si>
    <t>Human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</si>
</sst>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2"/>
    <xf numFmtId="0" fontId="2" fillId="0" borderId="1" xfId="1"/>
  </cellXfs>
  <cellStyles count="3">
    <cellStyle name="20% - Accent1" xfId="2" builtinId="30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13D-2FA8-423D-AD0E-B874F4707F80}">
  <dimension ref="A1:S82"/>
  <sheetViews>
    <sheetView tabSelected="1" topLeftCell="A50" workbookViewId="0">
      <selection activeCell="J65" sqref="J65"/>
    </sheetView>
  </sheetViews>
  <sheetFormatPr defaultColWidth="9.140625" defaultRowHeight="15" x14ac:dyDescent="0.25"/>
  <cols>
    <col min="1" max="1" width="22.28515625" bestFit="1" customWidth="1"/>
    <col min="4" max="4" width="10" bestFit="1" customWidth="1"/>
    <col min="11" max="11" width="15.7109375" customWidth="1"/>
    <col min="15" max="15" width="21.42578125" bestFit="1" customWidth="1"/>
    <col min="16" max="16" width="11.28515625" bestFit="1" customWidth="1"/>
  </cols>
  <sheetData>
    <row r="1" spans="1:19" x14ac:dyDescent="0.25">
      <c r="A1" t="s">
        <v>58</v>
      </c>
      <c r="B1">
        <v>4</v>
      </c>
    </row>
    <row r="3" spans="1:19" x14ac:dyDescent="0.25">
      <c r="P3" t="s">
        <v>69</v>
      </c>
      <c r="Q3" t="s">
        <v>59</v>
      </c>
    </row>
    <row r="4" spans="1:19" x14ac:dyDescent="0.25">
      <c r="A4" s="1" t="s">
        <v>62</v>
      </c>
      <c r="B4" t="s">
        <v>3</v>
      </c>
      <c r="C4" t="s">
        <v>4</v>
      </c>
      <c r="D4" t="s">
        <v>5</v>
      </c>
      <c r="K4" t="s">
        <v>59</v>
      </c>
      <c r="O4" t="s">
        <v>64</v>
      </c>
      <c r="P4" t="s">
        <v>67</v>
      </c>
      <c r="Q4">
        <v>68</v>
      </c>
    </row>
    <row r="5" spans="1:19" x14ac:dyDescent="0.25">
      <c r="A5" t="s">
        <v>0</v>
      </c>
      <c r="B5">
        <v>320</v>
      </c>
      <c r="C5">
        <v>10</v>
      </c>
      <c r="D5">
        <v>1</v>
      </c>
      <c r="K5">
        <f>B5*C5*D5*B1/8</f>
        <v>1600</v>
      </c>
      <c r="O5" t="s">
        <v>65</v>
      </c>
      <c r="P5" t="s">
        <v>68</v>
      </c>
      <c r="Q5">
        <f>68*4</f>
        <v>272</v>
      </c>
    </row>
    <row r="6" spans="1:19" x14ac:dyDescent="0.25">
      <c r="A6" t="s">
        <v>1</v>
      </c>
      <c r="B6">
        <v>288</v>
      </c>
      <c r="C6">
        <v>158</v>
      </c>
      <c r="D6">
        <v>2</v>
      </c>
      <c r="F6" t="s">
        <v>60</v>
      </c>
      <c r="G6">
        <f>ROUNDUP((B6+(B10/2))/B10, 0)</f>
        <v>10</v>
      </c>
      <c r="H6" t="s">
        <v>61</v>
      </c>
      <c r="I6">
        <f>ROUNDUP((C6+(C10/2))/C10, 0)</f>
        <v>6</v>
      </c>
      <c r="K6">
        <f>G6*I6*B10*C10*D6*B1/8</f>
        <v>61440</v>
      </c>
      <c r="O6" t="s">
        <v>66</v>
      </c>
      <c r="P6" t="s">
        <v>74</v>
      </c>
      <c r="Q6">
        <f>68*3</f>
        <v>204</v>
      </c>
    </row>
    <row r="7" spans="1:19" x14ac:dyDescent="0.25">
      <c r="A7" t="s">
        <v>2</v>
      </c>
      <c r="B7">
        <v>320</v>
      </c>
      <c r="C7">
        <v>70</v>
      </c>
      <c r="D7">
        <v>1</v>
      </c>
      <c r="K7">
        <f>B7*C7*D7*B1/8</f>
        <v>11200</v>
      </c>
      <c r="O7" t="s">
        <v>75</v>
      </c>
      <c r="P7" t="s">
        <v>67</v>
      </c>
      <c r="Q7">
        <v>68</v>
      </c>
    </row>
    <row r="9" spans="1:19" x14ac:dyDescent="0.25">
      <c r="B9" t="s">
        <v>7</v>
      </c>
      <c r="C9" t="s">
        <v>8</v>
      </c>
      <c r="D9" t="s">
        <v>9</v>
      </c>
      <c r="O9" t="s">
        <v>71</v>
      </c>
      <c r="P9" t="s">
        <v>70</v>
      </c>
      <c r="Q9" t="s">
        <v>3</v>
      </c>
      <c r="R9" t="s">
        <v>4</v>
      </c>
      <c r="S9" t="s">
        <v>59</v>
      </c>
    </row>
    <row r="10" spans="1:19" x14ac:dyDescent="0.25">
      <c r="A10" t="s">
        <v>6</v>
      </c>
      <c r="B10">
        <v>32</v>
      </c>
      <c r="C10">
        <v>32</v>
      </c>
      <c r="D10">
        <v>128</v>
      </c>
      <c r="K10">
        <f>B10*C10*D10*B1/8</f>
        <v>65536</v>
      </c>
      <c r="P10">
        <v>128</v>
      </c>
      <c r="Q10">
        <v>8</v>
      </c>
      <c r="R10">
        <v>8</v>
      </c>
      <c r="S10">
        <f>P10*Q10*R10</f>
        <v>8192</v>
      </c>
    </row>
    <row r="12" spans="1:19" x14ac:dyDescent="0.25">
      <c r="B12" t="s">
        <v>7</v>
      </c>
      <c r="C1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J12" t="s">
        <v>73</v>
      </c>
      <c r="K12" t="s">
        <v>72</v>
      </c>
      <c r="O12" t="s">
        <v>76</v>
      </c>
    </row>
    <row r="13" spans="1:19" x14ac:dyDescent="0.25">
      <c r="A13" t="s">
        <v>20</v>
      </c>
      <c r="B13">
        <v>16</v>
      </c>
      <c r="C13">
        <v>16</v>
      </c>
      <c r="D13" s="2">
        <v>4</v>
      </c>
      <c r="E13">
        <v>1</v>
      </c>
      <c r="F13">
        <v>3</v>
      </c>
      <c r="G13">
        <v>2</v>
      </c>
      <c r="H13">
        <v>0</v>
      </c>
      <c r="J13">
        <f>B13*C13*(D13*(E13+F13+G13)+H13)*B1/8</f>
        <v>3072</v>
      </c>
      <c r="K13">
        <f>J13*2</f>
        <v>6144</v>
      </c>
    </row>
    <row r="14" spans="1:19" x14ac:dyDescent="0.25">
      <c r="A14" t="s">
        <v>21</v>
      </c>
      <c r="B14">
        <v>16</v>
      </c>
      <c r="C14">
        <v>16</v>
      </c>
      <c r="D14">
        <f>D13</f>
        <v>4</v>
      </c>
      <c r="E14">
        <v>1</v>
      </c>
      <c r="F14">
        <v>3</v>
      </c>
      <c r="G14">
        <v>2</v>
      </c>
      <c r="H14">
        <v>0</v>
      </c>
      <c r="J14">
        <f>B14*C14*(D14*(E14+F14+G14)+H14)*B1/8</f>
        <v>3072</v>
      </c>
      <c r="K14">
        <f t="shared" ref="K14:K35" si="0">J14*2</f>
        <v>6144</v>
      </c>
    </row>
    <row r="15" spans="1:19" x14ac:dyDescent="0.25">
      <c r="A15" t="s">
        <v>22</v>
      </c>
      <c r="B15">
        <v>24</v>
      </c>
      <c r="C15">
        <v>24</v>
      </c>
      <c r="D15">
        <f t="shared" ref="D15:D25" si="1">D14</f>
        <v>4</v>
      </c>
      <c r="E15">
        <v>1</v>
      </c>
      <c r="F15">
        <v>3</v>
      </c>
      <c r="G15">
        <v>2</v>
      </c>
      <c r="H15">
        <v>0</v>
      </c>
      <c r="J15">
        <f>B15*C15*(D15*(E15+F15+G15+H15))*B1/8</f>
        <v>6912</v>
      </c>
      <c r="K15">
        <f t="shared" si="0"/>
        <v>13824</v>
      </c>
    </row>
    <row r="16" spans="1:19" x14ac:dyDescent="0.25">
      <c r="A16" t="s">
        <v>23</v>
      </c>
      <c r="B16">
        <v>24</v>
      </c>
      <c r="C16">
        <v>24</v>
      </c>
      <c r="D16">
        <f t="shared" si="1"/>
        <v>4</v>
      </c>
      <c r="E16">
        <v>1</v>
      </c>
      <c r="F16">
        <v>3</v>
      </c>
      <c r="G16">
        <v>2</v>
      </c>
      <c r="H16">
        <v>0</v>
      </c>
      <c r="J16">
        <f>B16*C16*(D16*(E16+F16+G16)+H16)*B1/8</f>
        <v>6912</v>
      </c>
      <c r="K16">
        <f t="shared" si="0"/>
        <v>13824</v>
      </c>
    </row>
    <row r="17" spans="1:11" x14ac:dyDescent="0.25">
      <c r="A17" t="s">
        <v>24</v>
      </c>
      <c r="B17">
        <v>16</v>
      </c>
      <c r="C17">
        <v>16</v>
      </c>
      <c r="D17">
        <f t="shared" si="1"/>
        <v>4</v>
      </c>
      <c r="E17">
        <v>1</v>
      </c>
      <c r="F17">
        <v>3</v>
      </c>
      <c r="G17">
        <v>1</v>
      </c>
      <c r="H17">
        <v>0</v>
      </c>
      <c r="J17">
        <f>B17*C17*(D17*(E17+F17+G17)+H17)*B1/8</f>
        <v>2560</v>
      </c>
      <c r="K17">
        <f t="shared" si="0"/>
        <v>5120</v>
      </c>
    </row>
    <row r="18" spans="1:11" x14ac:dyDescent="0.25">
      <c r="A18" t="s">
        <v>25</v>
      </c>
      <c r="B18">
        <v>24</v>
      </c>
      <c r="C18">
        <v>24</v>
      </c>
      <c r="D18">
        <f t="shared" si="1"/>
        <v>4</v>
      </c>
      <c r="E18">
        <v>1</v>
      </c>
      <c r="F18">
        <v>3</v>
      </c>
      <c r="G18">
        <v>2</v>
      </c>
      <c r="H18">
        <v>0</v>
      </c>
      <c r="J18">
        <f>B18*C18*(D18*(E18+F18+G18)+H18)*B1/8</f>
        <v>6912</v>
      </c>
      <c r="K18">
        <f t="shared" si="0"/>
        <v>13824</v>
      </c>
    </row>
    <row r="19" spans="1:11" x14ac:dyDescent="0.25">
      <c r="A19" t="s">
        <v>26</v>
      </c>
      <c r="B19">
        <v>24</v>
      </c>
      <c r="C19">
        <v>24</v>
      </c>
      <c r="D19">
        <f t="shared" si="1"/>
        <v>4</v>
      </c>
      <c r="E19">
        <v>1</v>
      </c>
      <c r="F19">
        <v>1</v>
      </c>
      <c r="G19">
        <v>2</v>
      </c>
      <c r="H19">
        <v>1</v>
      </c>
      <c r="J19">
        <f>B19*C19*(D19*(E19+F19+G19)+H19)*B1/8</f>
        <v>4896</v>
      </c>
      <c r="K19">
        <f t="shared" si="0"/>
        <v>9792</v>
      </c>
    </row>
    <row r="20" spans="1:11" x14ac:dyDescent="0.25">
      <c r="A20" t="s">
        <v>27</v>
      </c>
      <c r="B20">
        <v>16</v>
      </c>
      <c r="C20">
        <v>16</v>
      </c>
      <c r="D20">
        <f t="shared" si="1"/>
        <v>4</v>
      </c>
      <c r="E20">
        <v>1</v>
      </c>
      <c r="F20">
        <v>3</v>
      </c>
      <c r="G20">
        <v>2</v>
      </c>
      <c r="H20">
        <v>0</v>
      </c>
      <c r="J20">
        <f>B20*C20*(D20*(E20+F20+G20)+H20)*B1/8</f>
        <v>3072</v>
      </c>
      <c r="K20">
        <f t="shared" si="0"/>
        <v>6144</v>
      </c>
    </row>
    <row r="21" spans="1:11" x14ac:dyDescent="0.25">
      <c r="A21" t="s">
        <v>28</v>
      </c>
      <c r="B21">
        <v>16</v>
      </c>
      <c r="C21">
        <v>16</v>
      </c>
      <c r="D21">
        <f t="shared" si="1"/>
        <v>4</v>
      </c>
      <c r="E21">
        <v>1</v>
      </c>
      <c r="F21">
        <v>3</v>
      </c>
      <c r="G21">
        <v>2</v>
      </c>
      <c r="H21">
        <v>0</v>
      </c>
      <c r="J21">
        <f>B21*C21*(D21*(E21+F21+G21)+H21)*B1/8</f>
        <v>3072</v>
      </c>
      <c r="K21">
        <f t="shared" si="0"/>
        <v>6144</v>
      </c>
    </row>
    <row r="22" spans="1:11" x14ac:dyDescent="0.25">
      <c r="A22" t="s">
        <v>29</v>
      </c>
      <c r="B22">
        <v>16</v>
      </c>
      <c r="C22">
        <v>16</v>
      </c>
      <c r="D22">
        <f t="shared" si="1"/>
        <v>4</v>
      </c>
      <c r="E22">
        <v>1</v>
      </c>
      <c r="F22">
        <v>3</v>
      </c>
      <c r="G22">
        <v>2</v>
      </c>
      <c r="H22">
        <v>0</v>
      </c>
      <c r="J22">
        <f>B22*C22*(D22*(E22+F22+G22)+H22)*B1/8</f>
        <v>3072</v>
      </c>
      <c r="K22">
        <f t="shared" si="0"/>
        <v>6144</v>
      </c>
    </row>
    <row r="23" spans="1:11" x14ac:dyDescent="0.25">
      <c r="A23" t="s">
        <v>30</v>
      </c>
      <c r="B23">
        <v>16</v>
      </c>
      <c r="C23">
        <v>16</v>
      </c>
      <c r="D23">
        <f t="shared" si="1"/>
        <v>4</v>
      </c>
      <c r="E23">
        <v>1</v>
      </c>
      <c r="F23">
        <v>3</v>
      </c>
      <c r="G23">
        <v>2</v>
      </c>
      <c r="H23">
        <v>0</v>
      </c>
      <c r="J23">
        <f>B23*C23*(D23*(E23+F23+G23)+H23)*B1/8</f>
        <v>3072</v>
      </c>
      <c r="K23">
        <f t="shared" si="0"/>
        <v>6144</v>
      </c>
    </row>
    <row r="24" spans="1:11" x14ac:dyDescent="0.25">
      <c r="A24" t="s">
        <v>31</v>
      </c>
      <c r="B24">
        <v>24</v>
      </c>
      <c r="C24">
        <v>24</v>
      </c>
      <c r="D24">
        <f t="shared" si="1"/>
        <v>4</v>
      </c>
      <c r="E24">
        <v>1</v>
      </c>
      <c r="F24">
        <v>3</v>
      </c>
      <c r="G24">
        <v>2</v>
      </c>
      <c r="H24">
        <v>1</v>
      </c>
      <c r="J24">
        <f>B24*C24*(D24*(E24+F24+G24)+H24)*B1/8</f>
        <v>7200</v>
      </c>
      <c r="K24">
        <f t="shared" si="0"/>
        <v>14400</v>
      </c>
    </row>
    <row r="25" spans="1:11" x14ac:dyDescent="0.25">
      <c r="A25" t="s">
        <v>32</v>
      </c>
      <c r="B25">
        <v>24</v>
      </c>
      <c r="C25">
        <v>24</v>
      </c>
      <c r="D25">
        <f t="shared" si="1"/>
        <v>4</v>
      </c>
      <c r="E25">
        <v>1</v>
      </c>
      <c r="F25">
        <v>3</v>
      </c>
      <c r="G25">
        <v>2</v>
      </c>
      <c r="H25">
        <v>1</v>
      </c>
      <c r="J25">
        <f>B25*C25*(D25*(E25+F25+G25)+H25)*B1/8</f>
        <v>7200</v>
      </c>
      <c r="K25">
        <f t="shared" si="0"/>
        <v>14400</v>
      </c>
    </row>
    <row r="26" spans="1:11" x14ac:dyDescent="0.25">
      <c r="A26" t="s">
        <v>15</v>
      </c>
      <c r="B26">
        <v>24</v>
      </c>
      <c r="C26">
        <v>24</v>
      </c>
      <c r="D26">
        <v>1</v>
      </c>
      <c r="E26">
        <v>1</v>
      </c>
      <c r="F26">
        <v>0</v>
      </c>
      <c r="G26">
        <v>0</v>
      </c>
      <c r="H26">
        <v>0</v>
      </c>
      <c r="J26">
        <f>B26*C26*(D26*(E26+F26+G26)+H26)*B1/8</f>
        <v>288</v>
      </c>
      <c r="K26">
        <f t="shared" si="0"/>
        <v>576</v>
      </c>
    </row>
    <row r="27" spans="1:11" x14ac:dyDescent="0.25">
      <c r="A27" t="s">
        <v>16</v>
      </c>
      <c r="B27">
        <v>24</v>
      </c>
      <c r="C27">
        <v>24</v>
      </c>
      <c r="D27">
        <v>1</v>
      </c>
      <c r="E27">
        <v>1</v>
      </c>
      <c r="F27">
        <v>0</v>
      </c>
      <c r="G27">
        <v>0</v>
      </c>
      <c r="H27">
        <v>0</v>
      </c>
      <c r="J27">
        <f>B27*C27*(D27*(E27+F27+G27)+H27)*B1/8</f>
        <v>288</v>
      </c>
      <c r="K27">
        <f t="shared" si="0"/>
        <v>576</v>
      </c>
    </row>
    <row r="28" spans="1:11" x14ac:dyDescent="0.25">
      <c r="A28" t="s">
        <v>17</v>
      </c>
      <c r="B28">
        <v>16</v>
      </c>
      <c r="C28">
        <v>16</v>
      </c>
      <c r="D28">
        <v>1</v>
      </c>
      <c r="E28">
        <v>1</v>
      </c>
      <c r="F28">
        <v>0</v>
      </c>
      <c r="G28">
        <v>0</v>
      </c>
      <c r="H28">
        <v>0</v>
      </c>
      <c r="J28">
        <f>B28*C28*(D28*(E28+F28+G28)+H28)*B1/8</f>
        <v>128</v>
      </c>
      <c r="K28">
        <f t="shared" si="0"/>
        <v>256</v>
      </c>
    </row>
    <row r="29" spans="1:11" x14ac:dyDescent="0.25">
      <c r="A29" t="s">
        <v>18</v>
      </c>
      <c r="B29">
        <v>16</v>
      </c>
      <c r="C29">
        <v>16</v>
      </c>
      <c r="D29">
        <v>1</v>
      </c>
      <c r="E29">
        <v>1</v>
      </c>
      <c r="F29">
        <v>0</v>
      </c>
      <c r="G29">
        <v>0</v>
      </c>
      <c r="H29">
        <v>0</v>
      </c>
      <c r="J29">
        <f>B29*C29*(D29*(E29+F29+G29)+H29)*B1/8</f>
        <v>128</v>
      </c>
      <c r="K29">
        <f t="shared" si="0"/>
        <v>256</v>
      </c>
    </row>
    <row r="30" spans="1:11" x14ac:dyDescent="0.25">
      <c r="A30" t="s">
        <v>19</v>
      </c>
      <c r="B30">
        <v>16</v>
      </c>
      <c r="C30">
        <v>16</v>
      </c>
      <c r="D30">
        <v>1</v>
      </c>
      <c r="E30">
        <v>1</v>
      </c>
      <c r="F30">
        <v>0</v>
      </c>
      <c r="G30">
        <v>0</v>
      </c>
      <c r="H30">
        <v>0</v>
      </c>
      <c r="J30">
        <f>B30*C30*(D30*(E30+F30+G30)+H30)*B1/8</f>
        <v>128</v>
      </c>
      <c r="K30">
        <f t="shared" si="0"/>
        <v>256</v>
      </c>
    </row>
    <row r="31" spans="1:11" x14ac:dyDescent="0.25">
      <c r="A31" t="s">
        <v>33</v>
      </c>
      <c r="B31">
        <v>24</v>
      </c>
      <c r="C31">
        <v>24</v>
      </c>
      <c r="D31">
        <f>D13</f>
        <v>4</v>
      </c>
      <c r="E31">
        <v>1</v>
      </c>
      <c r="F31">
        <v>3</v>
      </c>
      <c r="G31">
        <v>2</v>
      </c>
      <c r="H31">
        <v>1</v>
      </c>
      <c r="J31">
        <f>B31*C31*(D31*(E31+F31+G31)+H31)*B1/8</f>
        <v>7200</v>
      </c>
      <c r="K31">
        <f t="shared" si="0"/>
        <v>14400</v>
      </c>
    </row>
    <row r="32" spans="1:11" x14ac:dyDescent="0.25">
      <c r="A32" t="s">
        <v>34</v>
      </c>
      <c r="B32">
        <v>24</v>
      </c>
      <c r="C32">
        <v>24</v>
      </c>
      <c r="D32">
        <f t="shared" ref="D32:D35" si="2">D14</f>
        <v>4</v>
      </c>
      <c r="E32">
        <v>1</v>
      </c>
      <c r="F32">
        <v>3</v>
      </c>
      <c r="G32">
        <v>2</v>
      </c>
      <c r="H32">
        <v>1</v>
      </c>
      <c r="J32">
        <f>B32*C32*(D32*(E32+F32+G32)+H32)*B1/8</f>
        <v>7200</v>
      </c>
      <c r="K32">
        <f t="shared" si="0"/>
        <v>14400</v>
      </c>
    </row>
    <row r="33" spans="1:16" x14ac:dyDescent="0.25">
      <c r="A33" t="s">
        <v>35</v>
      </c>
      <c r="B33">
        <v>24</v>
      </c>
      <c r="C33">
        <v>24</v>
      </c>
      <c r="D33">
        <f t="shared" si="2"/>
        <v>4</v>
      </c>
      <c r="E33">
        <v>1</v>
      </c>
      <c r="F33">
        <v>1</v>
      </c>
      <c r="G33">
        <v>2</v>
      </c>
      <c r="H33">
        <v>1</v>
      </c>
      <c r="J33">
        <f>B33*C33*(D33*(E33+F33+G33)+H33)*B1/8</f>
        <v>4896</v>
      </c>
      <c r="K33">
        <f t="shared" si="0"/>
        <v>9792</v>
      </c>
    </row>
    <row r="34" spans="1:16" ht="20.25" thickBot="1" x14ac:dyDescent="0.35">
      <c r="A34" t="s">
        <v>36</v>
      </c>
      <c r="B34">
        <v>24</v>
      </c>
      <c r="C34">
        <v>24</v>
      </c>
      <c r="D34">
        <f t="shared" si="2"/>
        <v>4</v>
      </c>
      <c r="E34">
        <v>1</v>
      </c>
      <c r="F34">
        <v>3</v>
      </c>
      <c r="G34">
        <v>2</v>
      </c>
      <c r="H34">
        <v>1</v>
      </c>
      <c r="J34">
        <f>B34*C34*(D34*(E34+F34+G34)+H34)*B1/8</f>
        <v>7200</v>
      </c>
      <c r="K34">
        <f t="shared" si="0"/>
        <v>14400</v>
      </c>
      <c r="P34" s="3" t="s">
        <v>63</v>
      </c>
    </row>
    <row r="35" spans="1:16" ht="15.75" thickTop="1" x14ac:dyDescent="0.25">
      <c r="A35" t="s">
        <v>38</v>
      </c>
      <c r="B35">
        <v>16</v>
      </c>
      <c r="C35">
        <v>16</v>
      </c>
      <c r="D35">
        <f t="shared" si="2"/>
        <v>4</v>
      </c>
      <c r="E35">
        <v>1</v>
      </c>
      <c r="F35">
        <v>3</v>
      </c>
      <c r="G35">
        <v>2</v>
      </c>
      <c r="H35">
        <v>0</v>
      </c>
      <c r="J35">
        <f>B35*C35*(D35*(E35+F35+G35)+H35)*B1/8</f>
        <v>3072</v>
      </c>
      <c r="K35">
        <f t="shared" si="0"/>
        <v>6144</v>
      </c>
      <c r="P35">
        <f>(SUM(K5:K10)+K37+SUM(J13:J35)*2+Q4+Q5+Q6+Q7+S10)/1024</f>
        <v>336.56640625</v>
      </c>
    </row>
    <row r="37" spans="1:16" x14ac:dyDescent="0.25">
      <c r="A37" s="1" t="s">
        <v>37</v>
      </c>
      <c r="B37" t="s">
        <v>3</v>
      </c>
      <c r="C37">
        <v>32</v>
      </c>
      <c r="D37" t="s">
        <v>4</v>
      </c>
      <c r="E37">
        <v>18</v>
      </c>
      <c r="G37" t="s">
        <v>57</v>
      </c>
      <c r="H37">
        <f>COUNTA(A38:A100)</f>
        <v>45</v>
      </c>
      <c r="K37">
        <f>C37*E37*H37*B1/8</f>
        <v>12960</v>
      </c>
    </row>
    <row r="38" spans="1:16" x14ac:dyDescent="0.25">
      <c r="A38" t="s">
        <v>20</v>
      </c>
    </row>
    <row r="39" spans="1:16" x14ac:dyDescent="0.25">
      <c r="A39" t="s">
        <v>21</v>
      </c>
    </row>
    <row r="40" spans="1:16" x14ac:dyDescent="0.25">
      <c r="A40" t="s">
        <v>22</v>
      </c>
    </row>
    <row r="41" spans="1:16" x14ac:dyDescent="0.25">
      <c r="A41" t="s">
        <v>23</v>
      </c>
    </row>
    <row r="42" spans="1:16" x14ac:dyDescent="0.25">
      <c r="A42" t="s">
        <v>24</v>
      </c>
    </row>
    <row r="43" spans="1:16" x14ac:dyDescent="0.25">
      <c r="A43" t="s">
        <v>25</v>
      </c>
    </row>
    <row r="44" spans="1:16" x14ac:dyDescent="0.25">
      <c r="A44" t="s">
        <v>26</v>
      </c>
    </row>
    <row r="45" spans="1:16" x14ac:dyDescent="0.25">
      <c r="A45" t="s">
        <v>27</v>
      </c>
    </row>
    <row r="46" spans="1:16" x14ac:dyDescent="0.25">
      <c r="A46" t="s">
        <v>28</v>
      </c>
    </row>
    <row r="47" spans="1:16" x14ac:dyDescent="0.25">
      <c r="A47" t="s">
        <v>29</v>
      </c>
    </row>
    <row r="48" spans="1:16" x14ac:dyDescent="0.25">
      <c r="A48" t="s">
        <v>30</v>
      </c>
    </row>
    <row r="49" spans="1:1" x14ac:dyDescent="0.25">
      <c r="A49" t="s">
        <v>31</v>
      </c>
    </row>
    <row r="50" spans="1:1" x14ac:dyDescent="0.25">
      <c r="A50" t="s">
        <v>32</v>
      </c>
    </row>
    <row r="51" spans="1:1" x14ac:dyDescent="0.25">
      <c r="A51" t="s">
        <v>33</v>
      </c>
    </row>
    <row r="52" spans="1:1" x14ac:dyDescent="0.25">
      <c r="A52" t="s">
        <v>34</v>
      </c>
    </row>
    <row r="53" spans="1:1" x14ac:dyDescent="0.25">
      <c r="A53" t="s">
        <v>35</v>
      </c>
    </row>
    <row r="54" spans="1:1" x14ac:dyDescent="0.25">
      <c r="A54" t="s">
        <v>36</v>
      </c>
    </row>
    <row r="55" spans="1:1" x14ac:dyDescent="0.25">
      <c r="A55" t="s">
        <v>38</v>
      </c>
    </row>
    <row r="56" spans="1:1" x14ac:dyDescent="0.25">
      <c r="A56" t="s">
        <v>39</v>
      </c>
    </row>
    <row r="57" spans="1:1" x14ac:dyDescent="0.25">
      <c r="A57" t="s">
        <v>40</v>
      </c>
    </row>
    <row r="58" spans="1:1" x14ac:dyDescent="0.25">
      <c r="A58" t="s">
        <v>41</v>
      </c>
    </row>
    <row r="59" spans="1:1" x14ac:dyDescent="0.25">
      <c r="A59" t="s">
        <v>42</v>
      </c>
    </row>
    <row r="60" spans="1:1" x14ac:dyDescent="0.25">
      <c r="A60" t="s">
        <v>43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46</v>
      </c>
    </row>
    <row r="64" spans="1:1" x14ac:dyDescent="0.25">
      <c r="A64" t="s">
        <v>47</v>
      </c>
    </row>
    <row r="65" spans="1:1" x14ac:dyDescent="0.25">
      <c r="A65" t="s">
        <v>48</v>
      </c>
    </row>
    <row r="66" spans="1:1" x14ac:dyDescent="0.25">
      <c r="A66" t="s">
        <v>49</v>
      </c>
    </row>
    <row r="67" spans="1:1" x14ac:dyDescent="0.25">
      <c r="A67" t="s">
        <v>50</v>
      </c>
    </row>
    <row r="68" spans="1:1" x14ac:dyDescent="0.25">
      <c r="A68" t="s">
        <v>52</v>
      </c>
    </row>
    <row r="69" spans="1:1" x14ac:dyDescent="0.25">
      <c r="A69" t="s">
        <v>51</v>
      </c>
    </row>
    <row r="70" spans="1:1" x14ac:dyDescent="0.25">
      <c r="A70" t="s">
        <v>53</v>
      </c>
    </row>
    <row r="71" spans="1:1" x14ac:dyDescent="0.25">
      <c r="A71" t="s">
        <v>54</v>
      </c>
    </row>
    <row r="72" spans="1:1" x14ac:dyDescent="0.25">
      <c r="A72" t="s">
        <v>55</v>
      </c>
    </row>
    <row r="73" spans="1:1" x14ac:dyDescent="0.25">
      <c r="A73" t="s">
        <v>56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Felgentreff</dc:creator>
  <cp:lastModifiedBy>Tim Felgentreff</cp:lastModifiedBy>
  <dcterms:created xsi:type="dcterms:W3CDTF">2023-07-10T07:42:30Z</dcterms:created>
  <dcterms:modified xsi:type="dcterms:W3CDTF">2023-10-12T15:28:55Z</dcterms:modified>
</cp:coreProperties>
</file>