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\\TEG-NAS\TEG_Home\H_drive_copy\My Papers\PBI Optimization 2025\Figures\"/>
    </mc:Choice>
  </mc:AlternateContent>
  <xr:revisionPtr revIDLastSave="0" documentId="13_ncr:1_{1BAB26C4-49B5-402E-A414-59F0ABBAFBF9}" xr6:coauthVersionLast="47" xr6:coauthVersionMax="47" xr10:uidLastSave="{00000000-0000-0000-0000-000000000000}"/>
  <bookViews>
    <workbookView xWindow="8895" yWindow="420" windowWidth="45315" windowHeight="30690" xr2:uid="{3222188A-DE0C-4728-A84D-656DCA81D6A1}"/>
  </bookViews>
  <sheets>
    <sheet name="M-optim" sheetId="1" r:id="rId1"/>
    <sheet name="E-optim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2" l="1"/>
  <c r="Q46" i="2"/>
  <c r="P46" i="2"/>
  <c r="J25" i="2" l="1"/>
  <c r="AB43" i="2" l="1"/>
  <c r="AB42" i="2"/>
  <c r="AB41" i="2"/>
  <c r="AB40" i="2"/>
  <c r="AB39" i="2"/>
  <c r="AB38" i="2"/>
  <c r="AB37" i="2"/>
  <c r="AB36" i="2"/>
  <c r="AB35" i="2"/>
  <c r="AB34" i="2"/>
  <c r="AB33" i="2"/>
  <c r="AB32" i="2"/>
  <c r="AB31" i="2"/>
  <c r="AB30" i="2"/>
  <c r="AB29" i="2"/>
  <c r="AB28" i="2"/>
  <c r="AB27" i="2"/>
  <c r="AB26" i="2"/>
  <c r="AB25" i="2"/>
  <c r="AB24" i="2"/>
  <c r="AB23" i="2"/>
  <c r="AB22" i="2"/>
  <c r="AB21" i="2"/>
  <c r="AB20" i="2"/>
  <c r="AB19" i="2"/>
  <c r="AB18" i="2"/>
  <c r="AB17" i="2"/>
  <c r="AB16" i="2"/>
  <c r="AB15" i="2"/>
  <c r="AB14" i="2"/>
  <c r="AB13" i="2"/>
  <c r="AB12" i="2"/>
  <c r="AB11" i="2"/>
  <c r="AB10" i="2"/>
  <c r="AB9" i="2"/>
  <c r="AB8" i="2"/>
  <c r="AB7" i="2"/>
  <c r="AB6" i="2"/>
  <c r="AB5" i="2"/>
  <c r="AB4" i="2"/>
  <c r="AB3" i="2"/>
  <c r="C68" i="1"/>
  <c r="D68" i="1"/>
  <c r="E68" i="1" s="1"/>
  <c r="AL201" i="1"/>
  <c r="AL200" i="1"/>
  <c r="AL199" i="1"/>
  <c r="AL198" i="1"/>
  <c r="AL197" i="1"/>
  <c r="AL196" i="1"/>
  <c r="AL195" i="1"/>
  <c r="AL194" i="1"/>
  <c r="AL193" i="1"/>
  <c r="AL192" i="1"/>
  <c r="AL191" i="1"/>
  <c r="AL190" i="1"/>
  <c r="AL189" i="1"/>
  <c r="AL188" i="1"/>
  <c r="AL187" i="1"/>
  <c r="AL186" i="1"/>
  <c r="AL185" i="1"/>
  <c r="AL184" i="1"/>
  <c r="AL183" i="1"/>
  <c r="AL182" i="1"/>
  <c r="AL181" i="1"/>
  <c r="AL180" i="1"/>
  <c r="AL179" i="1"/>
  <c r="AL178" i="1"/>
  <c r="AL177" i="1"/>
  <c r="AL176" i="1"/>
  <c r="AL175" i="1"/>
  <c r="AL174" i="1"/>
  <c r="AL173" i="1"/>
  <c r="AL172" i="1"/>
  <c r="AL171" i="1"/>
  <c r="AL170" i="1"/>
  <c r="AL169" i="1"/>
  <c r="AL168" i="1"/>
  <c r="AL167" i="1"/>
  <c r="AL166" i="1"/>
  <c r="AL165" i="1"/>
  <c r="AL164" i="1"/>
  <c r="AL163" i="1"/>
  <c r="AL162" i="1"/>
  <c r="AL161" i="1"/>
  <c r="AL160" i="1"/>
  <c r="AL159" i="1"/>
  <c r="AL158" i="1"/>
  <c r="AL157" i="1"/>
  <c r="AL156" i="1"/>
  <c r="AL155" i="1"/>
  <c r="AL154" i="1"/>
  <c r="AL153" i="1"/>
  <c r="AL152" i="1"/>
  <c r="AL151" i="1"/>
  <c r="AL150" i="1"/>
  <c r="AL149" i="1"/>
  <c r="AL148" i="1"/>
  <c r="AL147" i="1"/>
  <c r="AL146" i="1"/>
  <c r="AL145" i="1"/>
  <c r="AL144" i="1"/>
  <c r="AL143" i="1"/>
  <c r="AL142" i="1"/>
  <c r="AL141" i="1"/>
  <c r="AL140" i="1"/>
  <c r="AL139" i="1"/>
  <c r="AL138" i="1"/>
  <c r="AL137" i="1"/>
  <c r="AL136" i="1"/>
  <c r="AL135" i="1"/>
  <c r="AL134" i="1"/>
  <c r="AL133" i="1"/>
  <c r="AL132" i="1"/>
  <c r="AL131" i="1"/>
  <c r="AL130" i="1"/>
  <c r="AL129" i="1"/>
  <c r="AL128" i="1"/>
  <c r="AL127" i="1"/>
  <c r="AL126" i="1"/>
  <c r="AL125" i="1"/>
  <c r="AL124" i="1"/>
  <c r="AL123" i="1"/>
  <c r="AL122" i="1"/>
  <c r="AL121" i="1"/>
  <c r="AL120" i="1"/>
  <c r="AL119" i="1"/>
  <c r="AL118" i="1"/>
  <c r="AL117" i="1"/>
  <c r="AL116" i="1"/>
  <c r="AL115" i="1"/>
  <c r="AL114" i="1"/>
  <c r="AL113" i="1"/>
  <c r="AL112" i="1"/>
  <c r="AL111" i="1"/>
  <c r="AL110" i="1"/>
  <c r="AL109" i="1"/>
  <c r="AL108" i="1"/>
  <c r="AL107" i="1"/>
  <c r="AL106" i="1"/>
  <c r="AL105" i="1"/>
  <c r="AL104" i="1"/>
  <c r="AL103" i="1"/>
  <c r="AL102" i="1"/>
  <c r="AL101" i="1"/>
  <c r="AL100" i="1"/>
  <c r="AL99" i="1"/>
  <c r="AL98" i="1"/>
  <c r="AL97" i="1"/>
  <c r="AL96" i="1"/>
  <c r="AL95" i="1"/>
  <c r="AL94" i="1"/>
  <c r="AL93" i="1"/>
  <c r="AL92" i="1"/>
  <c r="AL91" i="1"/>
  <c r="AL90" i="1"/>
  <c r="AL89" i="1"/>
  <c r="AL88" i="1"/>
  <c r="AL87" i="1"/>
  <c r="AL86" i="1"/>
  <c r="AL85" i="1"/>
  <c r="AL84" i="1"/>
  <c r="AL83" i="1"/>
  <c r="AL82" i="1"/>
  <c r="AL81" i="1"/>
  <c r="AL80" i="1"/>
  <c r="AL79" i="1"/>
  <c r="AL78" i="1"/>
  <c r="AL77" i="1"/>
  <c r="AL76" i="1"/>
  <c r="AL75" i="1"/>
  <c r="AL74" i="1"/>
  <c r="AL73" i="1"/>
  <c r="AL72" i="1"/>
  <c r="AL71" i="1"/>
  <c r="AL70" i="1"/>
  <c r="AL69" i="1"/>
  <c r="AL67" i="1"/>
  <c r="AL66" i="1"/>
  <c r="AL65" i="1"/>
  <c r="AL64" i="1"/>
  <c r="AL63" i="1"/>
  <c r="AL62" i="1"/>
  <c r="AL61" i="1"/>
  <c r="AL60" i="1"/>
  <c r="AL59" i="1"/>
  <c r="AL58" i="1"/>
  <c r="AL57" i="1"/>
  <c r="AL56" i="1"/>
  <c r="AL55" i="1"/>
  <c r="AL54" i="1"/>
  <c r="AL53" i="1"/>
  <c r="AL52" i="1"/>
  <c r="AL51" i="1"/>
  <c r="AL50" i="1"/>
  <c r="AL49" i="1"/>
  <c r="AL48" i="1"/>
  <c r="AL47" i="1"/>
  <c r="AL46" i="1"/>
  <c r="AL45" i="1"/>
  <c r="AL44" i="1"/>
  <c r="AL43" i="1"/>
  <c r="AL42" i="1"/>
  <c r="AL41" i="1"/>
  <c r="AL40" i="1"/>
  <c r="AL39" i="1"/>
  <c r="AL38" i="1"/>
  <c r="AL37" i="1"/>
  <c r="AL36" i="1"/>
  <c r="AL35" i="1"/>
  <c r="AL34" i="1"/>
  <c r="AL33" i="1"/>
  <c r="AL32" i="1"/>
  <c r="AL31" i="1"/>
  <c r="AL30" i="1"/>
  <c r="AL29" i="1"/>
  <c r="AL28" i="1"/>
  <c r="AL27" i="1"/>
  <c r="AL26" i="1"/>
  <c r="AL25" i="1"/>
  <c r="AL24" i="1"/>
  <c r="AL23" i="1"/>
  <c r="AL22" i="1"/>
  <c r="AL21" i="1"/>
  <c r="AL20" i="1"/>
  <c r="AL19" i="1"/>
  <c r="AL18" i="1"/>
  <c r="AL17" i="1"/>
  <c r="AL16" i="1"/>
  <c r="AL15" i="1"/>
  <c r="AL14" i="1"/>
  <c r="AK201" i="1"/>
  <c r="AK200" i="1"/>
  <c r="AK199" i="1"/>
  <c r="AK198" i="1"/>
  <c r="AK197" i="1"/>
  <c r="AK196" i="1"/>
  <c r="AK195" i="1"/>
  <c r="AK194" i="1"/>
  <c r="AK193" i="1"/>
  <c r="AK192" i="1"/>
  <c r="AK191" i="1"/>
  <c r="AK190" i="1"/>
  <c r="AK189" i="1"/>
  <c r="AK188" i="1"/>
  <c r="AK187" i="1"/>
  <c r="AK186" i="1"/>
  <c r="AK185" i="1"/>
  <c r="AK184" i="1"/>
  <c r="AK183" i="1"/>
  <c r="AK182" i="1"/>
  <c r="AK181" i="1"/>
  <c r="AK180" i="1"/>
  <c r="AK179" i="1"/>
  <c r="AK178" i="1"/>
  <c r="AK177" i="1"/>
  <c r="AK176" i="1"/>
  <c r="AK175" i="1"/>
  <c r="AK174" i="1"/>
  <c r="AK173" i="1"/>
  <c r="AK172" i="1"/>
  <c r="AK171" i="1"/>
  <c r="AK170" i="1"/>
  <c r="AK169" i="1"/>
  <c r="AK168" i="1"/>
  <c r="AK167" i="1"/>
  <c r="AK166" i="1"/>
  <c r="AK165" i="1"/>
  <c r="AK164" i="1"/>
  <c r="AK163" i="1"/>
  <c r="AK162" i="1"/>
  <c r="AK161" i="1"/>
  <c r="AK160" i="1"/>
  <c r="AK159" i="1"/>
  <c r="AK158" i="1"/>
  <c r="AK157" i="1"/>
  <c r="AK156" i="1"/>
  <c r="AK155" i="1"/>
  <c r="AK154" i="1"/>
  <c r="AK153" i="1"/>
  <c r="AK152" i="1"/>
  <c r="AK151" i="1"/>
  <c r="AK150" i="1"/>
  <c r="AK149" i="1"/>
  <c r="AK148" i="1"/>
  <c r="AK147" i="1"/>
  <c r="AK146" i="1"/>
  <c r="AK145" i="1"/>
  <c r="AK144" i="1"/>
  <c r="AK143" i="1"/>
  <c r="AK142" i="1"/>
  <c r="AK141" i="1"/>
  <c r="AK140" i="1"/>
  <c r="AK139" i="1"/>
  <c r="AK138" i="1"/>
  <c r="AK137" i="1"/>
  <c r="AK136" i="1"/>
  <c r="AK135" i="1"/>
  <c r="AK134" i="1"/>
  <c r="AK133" i="1"/>
  <c r="AK132" i="1"/>
  <c r="AK131" i="1"/>
  <c r="AK130" i="1"/>
  <c r="AK129" i="1"/>
  <c r="AK128" i="1"/>
  <c r="AK127" i="1"/>
  <c r="AK126" i="1"/>
  <c r="AK125" i="1"/>
  <c r="AK124" i="1"/>
  <c r="AK123" i="1"/>
  <c r="AK122" i="1"/>
  <c r="AK121" i="1"/>
  <c r="AK120" i="1"/>
  <c r="AK119" i="1"/>
  <c r="AK118" i="1"/>
  <c r="AK117" i="1"/>
  <c r="AK116" i="1"/>
  <c r="AK115" i="1"/>
  <c r="AK114" i="1"/>
  <c r="AK113" i="1"/>
  <c r="AK112" i="1"/>
  <c r="AK111" i="1"/>
  <c r="AK110" i="1"/>
  <c r="AK109" i="1"/>
  <c r="AK108" i="1"/>
  <c r="AK107" i="1"/>
  <c r="AK106" i="1"/>
  <c r="AK105" i="1"/>
  <c r="AK104" i="1"/>
  <c r="AK103" i="1"/>
  <c r="AK102" i="1"/>
  <c r="AK101" i="1"/>
  <c r="AK100" i="1"/>
  <c r="AK99" i="1"/>
  <c r="AK98" i="1"/>
  <c r="AK97" i="1"/>
  <c r="AK96" i="1"/>
  <c r="AK95" i="1"/>
  <c r="AK94" i="1"/>
  <c r="AK93" i="1"/>
  <c r="AK92" i="1"/>
  <c r="AK91" i="1"/>
  <c r="AK90" i="1"/>
  <c r="AK89" i="1"/>
  <c r="AK88" i="1"/>
  <c r="AK87" i="1"/>
  <c r="AK86" i="1"/>
  <c r="AK85" i="1"/>
  <c r="AK84" i="1"/>
  <c r="AK83" i="1"/>
  <c r="AK82" i="1"/>
  <c r="AK81" i="1"/>
  <c r="AK80" i="1"/>
  <c r="AK79" i="1"/>
  <c r="AK78" i="1"/>
  <c r="AK77" i="1"/>
  <c r="AK76" i="1"/>
  <c r="AK75" i="1"/>
  <c r="AK74" i="1"/>
  <c r="AK73" i="1"/>
  <c r="AK72" i="1"/>
  <c r="AK71" i="1"/>
  <c r="AK70" i="1"/>
  <c r="AK69" i="1"/>
  <c r="AK67" i="1"/>
  <c r="AK66" i="1"/>
  <c r="AK65" i="1"/>
  <c r="AK64" i="1"/>
  <c r="AK63" i="1"/>
  <c r="AK62" i="1"/>
  <c r="AK61" i="1"/>
  <c r="AK60" i="1"/>
  <c r="AK59" i="1"/>
  <c r="AK58" i="1"/>
  <c r="AK57" i="1"/>
  <c r="AK56" i="1"/>
  <c r="AK55" i="1"/>
  <c r="AK54" i="1"/>
  <c r="AK53" i="1"/>
  <c r="AK52" i="1"/>
  <c r="AK51" i="1"/>
  <c r="AK50" i="1"/>
  <c r="AK49" i="1"/>
  <c r="AK48" i="1"/>
  <c r="AK47" i="1"/>
  <c r="AK46" i="1"/>
  <c r="AK45" i="1"/>
  <c r="AK44" i="1"/>
  <c r="AK43" i="1"/>
  <c r="AK42" i="1"/>
  <c r="AK41" i="1"/>
  <c r="AK40" i="1"/>
  <c r="AK39" i="1"/>
  <c r="AK38" i="1"/>
  <c r="AK37" i="1"/>
  <c r="AK36" i="1"/>
  <c r="AK35" i="1"/>
  <c r="AK34" i="1"/>
  <c r="AK33" i="1"/>
  <c r="AK32" i="1"/>
  <c r="AK31" i="1"/>
  <c r="AK30" i="1"/>
  <c r="AK29" i="1"/>
  <c r="AK28" i="1"/>
  <c r="AK27" i="1"/>
  <c r="AK26" i="1"/>
  <c r="AK25" i="1"/>
  <c r="AK24" i="1"/>
  <c r="AK23" i="1"/>
  <c r="AK22" i="1"/>
  <c r="AK21" i="1"/>
  <c r="AK20" i="1"/>
  <c r="AK19" i="1"/>
  <c r="AK18" i="1"/>
  <c r="AK17" i="1"/>
  <c r="AK16" i="1"/>
  <c r="AK15" i="1"/>
  <c r="AK14" i="1"/>
  <c r="AK13" i="1"/>
  <c r="AK12" i="1"/>
  <c r="AK11" i="1"/>
  <c r="AK10" i="1"/>
  <c r="AK9" i="1"/>
  <c r="AK8" i="1"/>
  <c r="AK7" i="1"/>
  <c r="AK6" i="1"/>
  <c r="AK5" i="1"/>
  <c r="AK4" i="1"/>
  <c r="AK3" i="1"/>
  <c r="AK2" i="1"/>
  <c r="AJ201" i="1"/>
  <c r="AJ200" i="1"/>
  <c r="AJ199" i="1"/>
  <c r="AJ198" i="1"/>
  <c r="AJ197" i="1"/>
  <c r="AJ196" i="1"/>
  <c r="AJ195" i="1"/>
  <c r="AJ194" i="1"/>
  <c r="AJ193" i="1"/>
  <c r="AJ192" i="1"/>
  <c r="AJ191" i="1"/>
  <c r="AJ190" i="1"/>
  <c r="AJ189" i="1"/>
  <c r="AJ188" i="1"/>
  <c r="AJ187" i="1"/>
  <c r="AJ186" i="1"/>
  <c r="AJ185" i="1"/>
  <c r="AJ184" i="1"/>
  <c r="AJ183" i="1"/>
  <c r="AJ182" i="1"/>
  <c r="AJ181" i="1"/>
  <c r="AJ180" i="1"/>
  <c r="AJ179" i="1"/>
  <c r="AJ178" i="1"/>
  <c r="AJ177" i="1"/>
  <c r="AJ176" i="1"/>
  <c r="AJ175" i="1"/>
  <c r="AJ174" i="1"/>
  <c r="AJ173" i="1"/>
  <c r="AJ172" i="1"/>
  <c r="AJ171" i="1"/>
  <c r="AJ170" i="1"/>
  <c r="AJ169" i="1"/>
  <c r="AJ168" i="1"/>
  <c r="AJ167" i="1"/>
  <c r="AJ166" i="1"/>
  <c r="AJ165" i="1"/>
  <c r="AJ164" i="1"/>
  <c r="AJ163" i="1"/>
  <c r="AJ162" i="1"/>
  <c r="AJ161" i="1"/>
  <c r="AJ160" i="1"/>
  <c r="AJ159" i="1"/>
  <c r="AJ158" i="1"/>
  <c r="AJ157" i="1"/>
  <c r="AJ156" i="1"/>
  <c r="AJ155" i="1"/>
  <c r="AJ154" i="1"/>
  <c r="AJ153" i="1"/>
  <c r="AJ152" i="1"/>
  <c r="AJ151" i="1"/>
  <c r="AJ150" i="1"/>
  <c r="AJ149" i="1"/>
  <c r="AJ148" i="1"/>
  <c r="AJ147" i="1"/>
  <c r="AJ146" i="1"/>
  <c r="AJ145" i="1"/>
  <c r="AJ144" i="1"/>
  <c r="AJ143" i="1"/>
  <c r="AJ142" i="1"/>
  <c r="AJ141" i="1"/>
  <c r="AJ140" i="1"/>
  <c r="AJ139" i="1"/>
  <c r="AJ138" i="1"/>
  <c r="AJ137" i="1"/>
  <c r="AJ136" i="1"/>
  <c r="AJ135" i="1"/>
  <c r="AJ134" i="1"/>
  <c r="AJ133" i="1"/>
  <c r="AJ132" i="1"/>
  <c r="AJ131" i="1"/>
  <c r="AJ130" i="1"/>
  <c r="AJ129" i="1"/>
  <c r="AJ128" i="1"/>
  <c r="AJ127" i="1"/>
  <c r="AJ126" i="1"/>
  <c r="AJ125" i="1"/>
  <c r="AJ124" i="1"/>
  <c r="AJ123" i="1"/>
  <c r="AJ122" i="1"/>
  <c r="AJ121" i="1"/>
  <c r="AJ120" i="1"/>
  <c r="AJ119" i="1"/>
  <c r="AJ118" i="1"/>
  <c r="AJ117" i="1"/>
  <c r="AJ116" i="1"/>
  <c r="AJ115" i="1"/>
  <c r="AJ114" i="1"/>
  <c r="AJ113" i="1"/>
  <c r="AJ112" i="1"/>
  <c r="AJ111" i="1"/>
  <c r="AJ110" i="1"/>
  <c r="AJ109" i="1"/>
  <c r="AJ108" i="1"/>
  <c r="AJ107" i="1"/>
  <c r="AJ106" i="1"/>
  <c r="AJ105" i="1"/>
  <c r="AJ104" i="1"/>
  <c r="AJ103" i="1"/>
  <c r="AJ102" i="1"/>
  <c r="AJ101" i="1"/>
  <c r="AJ100" i="1"/>
  <c r="AJ99" i="1"/>
  <c r="AJ98" i="1"/>
  <c r="AJ97" i="1"/>
  <c r="AJ96" i="1"/>
  <c r="AJ95" i="1"/>
  <c r="AJ94" i="1"/>
  <c r="AJ93" i="1"/>
  <c r="AJ92" i="1"/>
  <c r="AJ91" i="1"/>
  <c r="AJ90" i="1"/>
  <c r="AJ89" i="1"/>
  <c r="AJ88" i="1"/>
  <c r="AJ87" i="1"/>
  <c r="AJ86" i="1"/>
  <c r="AJ85" i="1"/>
  <c r="AJ84" i="1"/>
  <c r="AJ83" i="1"/>
  <c r="AJ82" i="1"/>
  <c r="AJ81" i="1"/>
  <c r="AJ80" i="1"/>
  <c r="AJ79" i="1"/>
  <c r="AJ78" i="1"/>
  <c r="AJ77" i="1"/>
  <c r="AJ76" i="1"/>
  <c r="AJ75" i="1"/>
  <c r="AJ74" i="1"/>
  <c r="AJ73" i="1"/>
  <c r="AJ72" i="1"/>
  <c r="AJ71" i="1"/>
  <c r="AJ70" i="1"/>
  <c r="AJ69" i="1"/>
  <c r="AJ67" i="1"/>
  <c r="AJ66" i="1"/>
  <c r="AJ65" i="1"/>
  <c r="AJ64" i="1"/>
  <c r="AJ63" i="1"/>
  <c r="AJ62" i="1"/>
  <c r="AJ61" i="1"/>
  <c r="AJ60" i="1"/>
  <c r="AJ59" i="1"/>
  <c r="AJ58" i="1"/>
  <c r="AJ57" i="1"/>
  <c r="AJ56" i="1"/>
  <c r="AJ55" i="1"/>
  <c r="AJ54" i="1"/>
  <c r="AJ53" i="1"/>
  <c r="AJ52" i="1"/>
  <c r="AJ51" i="1"/>
  <c r="AJ50" i="1"/>
  <c r="AJ49" i="1"/>
  <c r="AJ48" i="1"/>
  <c r="AJ47" i="1"/>
  <c r="AJ46" i="1"/>
  <c r="AJ45" i="1"/>
  <c r="AJ44" i="1"/>
  <c r="AJ43" i="1"/>
  <c r="AJ42" i="1"/>
  <c r="AJ41" i="1"/>
  <c r="AJ40" i="1"/>
  <c r="AJ39" i="1"/>
  <c r="AJ38" i="1"/>
  <c r="AJ37" i="1"/>
  <c r="AJ36" i="1"/>
  <c r="AJ35" i="1"/>
  <c r="AJ34" i="1"/>
  <c r="AJ33" i="1"/>
  <c r="AJ32" i="1"/>
  <c r="AJ31" i="1"/>
  <c r="AJ30" i="1"/>
  <c r="AJ29" i="1"/>
  <c r="AJ28" i="1"/>
  <c r="AJ27" i="1"/>
  <c r="AJ26" i="1"/>
  <c r="AJ25" i="1"/>
  <c r="AJ24" i="1"/>
  <c r="AJ23" i="1"/>
  <c r="AJ22" i="1"/>
  <c r="AJ21" i="1"/>
  <c r="AJ20" i="1"/>
  <c r="AJ19" i="1"/>
  <c r="AJ18" i="1"/>
  <c r="AJ17" i="1"/>
  <c r="AJ16" i="1"/>
  <c r="AI2" i="1"/>
  <c r="AI201" i="1"/>
  <c r="AI200" i="1"/>
  <c r="AI199" i="1"/>
  <c r="AI198" i="1"/>
  <c r="AI197" i="1"/>
  <c r="AI196" i="1"/>
  <c r="AI195" i="1"/>
  <c r="AI194" i="1"/>
  <c r="AI193" i="1"/>
  <c r="AI192" i="1"/>
  <c r="AI191" i="1"/>
  <c r="AI190" i="1"/>
  <c r="AI189" i="1"/>
  <c r="AI188" i="1"/>
  <c r="AI187" i="1"/>
  <c r="AI186" i="1"/>
  <c r="AI185" i="1"/>
  <c r="AI184" i="1"/>
  <c r="AI183" i="1"/>
  <c r="AI182" i="1"/>
  <c r="AI181" i="1"/>
  <c r="AI180" i="1"/>
  <c r="AI179" i="1"/>
  <c r="AI178" i="1"/>
  <c r="AI177" i="1"/>
  <c r="AI176" i="1"/>
  <c r="AI175" i="1"/>
  <c r="AI174" i="1"/>
  <c r="AI173" i="1"/>
  <c r="AI172" i="1"/>
  <c r="AI171" i="1"/>
  <c r="AI170" i="1"/>
  <c r="AI169" i="1"/>
  <c r="AI168" i="1"/>
  <c r="AI167" i="1"/>
  <c r="AI166" i="1"/>
  <c r="AI165" i="1"/>
  <c r="AI164" i="1"/>
  <c r="AI163" i="1"/>
  <c r="AI162" i="1"/>
  <c r="AI161" i="1"/>
  <c r="AI160" i="1"/>
  <c r="AI159" i="1"/>
  <c r="AI158" i="1"/>
  <c r="AI157" i="1"/>
  <c r="AI156" i="1"/>
  <c r="AI155" i="1"/>
  <c r="AI154" i="1"/>
  <c r="AI153" i="1"/>
  <c r="AI152" i="1"/>
  <c r="AI151" i="1"/>
  <c r="AI150" i="1"/>
  <c r="AI149" i="1"/>
  <c r="AI148" i="1"/>
  <c r="AI147" i="1"/>
  <c r="AI146" i="1"/>
  <c r="AI145" i="1"/>
  <c r="AI144" i="1"/>
  <c r="AI143" i="1"/>
  <c r="AI142" i="1"/>
  <c r="AI141" i="1"/>
  <c r="AI140" i="1"/>
  <c r="AI139" i="1"/>
  <c r="AI138" i="1"/>
  <c r="AI137" i="1"/>
  <c r="AI136" i="1"/>
  <c r="AI135" i="1"/>
  <c r="AI134" i="1"/>
  <c r="AI133" i="1"/>
  <c r="AI132" i="1"/>
  <c r="AI131" i="1"/>
  <c r="AI130" i="1"/>
  <c r="AI129" i="1"/>
  <c r="AI128" i="1"/>
  <c r="AI127" i="1"/>
  <c r="AI126" i="1"/>
  <c r="AI125" i="1"/>
  <c r="AI124" i="1"/>
  <c r="AI123" i="1"/>
  <c r="AI122" i="1"/>
  <c r="AI121" i="1"/>
  <c r="AI120" i="1"/>
  <c r="AI119" i="1"/>
  <c r="AI118" i="1"/>
  <c r="AI117" i="1"/>
  <c r="AI116" i="1"/>
  <c r="AI115" i="1"/>
  <c r="AI114" i="1"/>
  <c r="AI113" i="1"/>
  <c r="AI112" i="1"/>
  <c r="AI111" i="1"/>
  <c r="AI110" i="1"/>
  <c r="AI109" i="1"/>
  <c r="AI108" i="1"/>
  <c r="AI107" i="1"/>
  <c r="AI106" i="1"/>
  <c r="AI105" i="1"/>
  <c r="AI104" i="1"/>
  <c r="AI103" i="1"/>
  <c r="AI102" i="1"/>
  <c r="AI101" i="1"/>
  <c r="AI100" i="1"/>
  <c r="AI99" i="1"/>
  <c r="AI98" i="1"/>
  <c r="AI97" i="1"/>
  <c r="AI96" i="1"/>
  <c r="AI95" i="1"/>
  <c r="AI94" i="1"/>
  <c r="AI93" i="1"/>
  <c r="AI92" i="1"/>
  <c r="AI91" i="1"/>
  <c r="AI90" i="1"/>
  <c r="AI89" i="1"/>
  <c r="AI88" i="1"/>
  <c r="AI87" i="1"/>
  <c r="AI86" i="1"/>
  <c r="AI85" i="1"/>
  <c r="AI84" i="1"/>
  <c r="AI83" i="1"/>
  <c r="AI82" i="1"/>
  <c r="AI81" i="1"/>
  <c r="AI80" i="1"/>
  <c r="AI79" i="1"/>
  <c r="AI78" i="1"/>
  <c r="AI77" i="1"/>
  <c r="AI76" i="1"/>
  <c r="AI75" i="1"/>
  <c r="AI74" i="1"/>
  <c r="AI73" i="1"/>
  <c r="AI72" i="1"/>
  <c r="AI71" i="1"/>
  <c r="AI70" i="1"/>
  <c r="AI69" i="1"/>
  <c r="AI67" i="1"/>
  <c r="AI66" i="1"/>
  <c r="AI65" i="1"/>
  <c r="AI64" i="1"/>
  <c r="AI63" i="1"/>
  <c r="AI62" i="1"/>
  <c r="AI61" i="1"/>
  <c r="AI60" i="1"/>
  <c r="AI59" i="1"/>
  <c r="AI58" i="1"/>
  <c r="AI57" i="1"/>
  <c r="AI56" i="1"/>
  <c r="AI55" i="1"/>
  <c r="AI54" i="1"/>
  <c r="AI53" i="1"/>
  <c r="AI52" i="1"/>
  <c r="AI51" i="1"/>
  <c r="AI50" i="1"/>
  <c r="AI49" i="1"/>
  <c r="AI48" i="1"/>
  <c r="AI47" i="1"/>
  <c r="AI46" i="1"/>
  <c r="AI45" i="1"/>
  <c r="AI44" i="1"/>
  <c r="AI43" i="1"/>
  <c r="AI42" i="1"/>
  <c r="AI41" i="1"/>
  <c r="AI40" i="1"/>
  <c r="AI39" i="1"/>
  <c r="AI38" i="1"/>
  <c r="AI37" i="1"/>
  <c r="AI36" i="1"/>
  <c r="AI35" i="1"/>
  <c r="AI34" i="1"/>
  <c r="AI33" i="1"/>
  <c r="AI32" i="1"/>
  <c r="AI31" i="1"/>
  <c r="AI30" i="1"/>
  <c r="AI29" i="1"/>
  <c r="AI28" i="1"/>
  <c r="AI27" i="1"/>
  <c r="AI26" i="1"/>
  <c r="AI25" i="1"/>
  <c r="AI24" i="1"/>
  <c r="AI23" i="1"/>
  <c r="AI22" i="1"/>
  <c r="AI21" i="1"/>
  <c r="AI20" i="1"/>
  <c r="AI19" i="1"/>
  <c r="AI18" i="1"/>
  <c r="AI17" i="1"/>
  <c r="AI16" i="1"/>
  <c r="AI15" i="1"/>
  <c r="AI14" i="1"/>
  <c r="AI13" i="1"/>
  <c r="AI12" i="1"/>
  <c r="AI11" i="1"/>
  <c r="AI10" i="1"/>
  <c r="AI9" i="1"/>
  <c r="AI8" i="1"/>
  <c r="AI7" i="1"/>
  <c r="AI6" i="1"/>
  <c r="AI5" i="1"/>
  <c r="AI4" i="1"/>
  <c r="AI3" i="1"/>
  <c r="AH201" i="1"/>
  <c r="AH200" i="1"/>
  <c r="AH199" i="1"/>
  <c r="AH198" i="1"/>
  <c r="AH197" i="1"/>
  <c r="AH196" i="1"/>
  <c r="AH195" i="1"/>
  <c r="AH194" i="1"/>
  <c r="AH193" i="1"/>
  <c r="AH192" i="1"/>
  <c r="AH191" i="1"/>
  <c r="AH190" i="1"/>
  <c r="AH189" i="1"/>
  <c r="AH188" i="1"/>
  <c r="AH187" i="1"/>
  <c r="AH186" i="1"/>
  <c r="AH185" i="1"/>
  <c r="AH184" i="1"/>
  <c r="AH183" i="1"/>
  <c r="AH182" i="1"/>
  <c r="AH181" i="1"/>
  <c r="AH180" i="1"/>
  <c r="AH179" i="1"/>
  <c r="AH178" i="1"/>
  <c r="AH177" i="1"/>
  <c r="AH176" i="1"/>
  <c r="AH175" i="1"/>
  <c r="AH174" i="1"/>
  <c r="AH173" i="1"/>
  <c r="AH172" i="1"/>
  <c r="AH171" i="1"/>
  <c r="AH170" i="1"/>
  <c r="AH169" i="1"/>
  <c r="AH168" i="1"/>
  <c r="AH167" i="1"/>
  <c r="AH166" i="1"/>
  <c r="AH165" i="1"/>
  <c r="AH164" i="1"/>
  <c r="AH163" i="1"/>
  <c r="AH162" i="1"/>
  <c r="AH161" i="1"/>
  <c r="AH160" i="1"/>
  <c r="AH159" i="1"/>
  <c r="AH158" i="1"/>
  <c r="AH157" i="1"/>
  <c r="AH156" i="1"/>
  <c r="AH155" i="1"/>
  <c r="AH154" i="1"/>
  <c r="AH153" i="1"/>
  <c r="AH152" i="1"/>
  <c r="AH151" i="1"/>
  <c r="AH150" i="1"/>
  <c r="AH149" i="1"/>
  <c r="AH148" i="1"/>
  <c r="AH147" i="1"/>
  <c r="AH146" i="1"/>
  <c r="AH145" i="1"/>
  <c r="AH144" i="1"/>
  <c r="AH143" i="1"/>
  <c r="AH142" i="1"/>
  <c r="AH141" i="1"/>
  <c r="AH140" i="1"/>
  <c r="AH139" i="1"/>
  <c r="AH138" i="1"/>
  <c r="AH137" i="1"/>
  <c r="AH136" i="1"/>
  <c r="AH135" i="1"/>
  <c r="AH134" i="1"/>
  <c r="AH133" i="1"/>
  <c r="AH132" i="1"/>
  <c r="AH131" i="1"/>
  <c r="AH130" i="1"/>
  <c r="AH129" i="1"/>
  <c r="AH128" i="1"/>
  <c r="AH127" i="1"/>
  <c r="AH126" i="1"/>
  <c r="AH125" i="1"/>
  <c r="AH124" i="1"/>
  <c r="AH123" i="1"/>
  <c r="AH122" i="1"/>
  <c r="AH121" i="1"/>
  <c r="AH120" i="1"/>
  <c r="AH119" i="1"/>
  <c r="AH118" i="1"/>
  <c r="AH117" i="1"/>
  <c r="AH116" i="1"/>
  <c r="AH115" i="1"/>
  <c r="AH114" i="1"/>
  <c r="AH113" i="1"/>
  <c r="AH112" i="1"/>
  <c r="AH111" i="1"/>
  <c r="AH110" i="1"/>
  <c r="AH109" i="1"/>
  <c r="AH108" i="1"/>
  <c r="AH107" i="1"/>
  <c r="AH106" i="1"/>
  <c r="AH105" i="1"/>
  <c r="AH104" i="1"/>
  <c r="AH103" i="1"/>
  <c r="AH102" i="1"/>
  <c r="AH101" i="1"/>
  <c r="AH100" i="1"/>
  <c r="AH99" i="1"/>
  <c r="AH98" i="1"/>
  <c r="AH97" i="1"/>
  <c r="AH96" i="1"/>
  <c r="AH95" i="1"/>
  <c r="AH94" i="1"/>
  <c r="AH93" i="1"/>
  <c r="AH92" i="1"/>
  <c r="AH91" i="1"/>
  <c r="AH90" i="1"/>
  <c r="AH89" i="1"/>
  <c r="AH88" i="1"/>
  <c r="AH87" i="1"/>
  <c r="AH86" i="1"/>
  <c r="AH85" i="1"/>
  <c r="AH84" i="1"/>
  <c r="AH83" i="1"/>
  <c r="AH82" i="1"/>
  <c r="AH81" i="1"/>
  <c r="AH80" i="1"/>
  <c r="AH79" i="1"/>
  <c r="AH78" i="1"/>
  <c r="AH77" i="1"/>
  <c r="AH76" i="1"/>
  <c r="AH75" i="1"/>
  <c r="AH74" i="1"/>
  <c r="AH73" i="1"/>
  <c r="AH72" i="1"/>
  <c r="AH71" i="1"/>
  <c r="AH70" i="1"/>
  <c r="AH69" i="1"/>
  <c r="AH67" i="1"/>
  <c r="AH66" i="1"/>
  <c r="AH65" i="1"/>
  <c r="AH64" i="1"/>
  <c r="AH63" i="1"/>
  <c r="AH62" i="1"/>
  <c r="AH61" i="1"/>
  <c r="AH60" i="1"/>
  <c r="AH59" i="1"/>
  <c r="AH58" i="1"/>
  <c r="AH57" i="1"/>
  <c r="AH56" i="1"/>
  <c r="AH55" i="1"/>
  <c r="AH54" i="1"/>
  <c r="AH53" i="1"/>
  <c r="AH52" i="1"/>
  <c r="AH51" i="1"/>
  <c r="AH50" i="1"/>
  <c r="AH49" i="1"/>
  <c r="AH48" i="1"/>
  <c r="AH47" i="1"/>
  <c r="AH46" i="1"/>
  <c r="AH45" i="1"/>
  <c r="AH44" i="1"/>
  <c r="AH43" i="1"/>
  <c r="AH42" i="1"/>
  <c r="AH41" i="1"/>
  <c r="AH40" i="1"/>
  <c r="AH39" i="1"/>
  <c r="AH38" i="1"/>
  <c r="AH37" i="1"/>
  <c r="AH36" i="1"/>
  <c r="AH35" i="1"/>
  <c r="AH34" i="1"/>
  <c r="AH33" i="1"/>
  <c r="AH32" i="1"/>
  <c r="AH31" i="1"/>
  <c r="AH30" i="1"/>
  <c r="AH29" i="1"/>
  <c r="AH28" i="1"/>
  <c r="AH27" i="1"/>
  <c r="AH26" i="1"/>
  <c r="AH25" i="1"/>
  <c r="AH24" i="1"/>
  <c r="AH23" i="1"/>
  <c r="AH22" i="1"/>
  <c r="AH21" i="1"/>
  <c r="AH20" i="1"/>
  <c r="AH19" i="1"/>
  <c r="AH18" i="1"/>
  <c r="AH17" i="1"/>
  <c r="AH16" i="1"/>
  <c r="AH15" i="1"/>
  <c r="AG201" i="1"/>
  <c r="AG200" i="1"/>
  <c r="AG199" i="1"/>
  <c r="AG198" i="1"/>
  <c r="AG197" i="1"/>
  <c r="AG196" i="1"/>
  <c r="AG195" i="1"/>
  <c r="AG194" i="1"/>
  <c r="AG193" i="1"/>
  <c r="AG192" i="1"/>
  <c r="AG191" i="1"/>
  <c r="AG190" i="1"/>
  <c r="AG189" i="1"/>
  <c r="AG188" i="1"/>
  <c r="AG187" i="1"/>
  <c r="AG186" i="1"/>
  <c r="AG185" i="1"/>
  <c r="AG184" i="1"/>
  <c r="AG183" i="1"/>
  <c r="AG182" i="1"/>
  <c r="AG181" i="1"/>
  <c r="AG180" i="1"/>
  <c r="AG179" i="1"/>
  <c r="AG178" i="1"/>
  <c r="AG177" i="1"/>
  <c r="AG176" i="1"/>
  <c r="AG175" i="1"/>
  <c r="AG174" i="1"/>
  <c r="AG173" i="1"/>
  <c r="AG172" i="1"/>
  <c r="AG171" i="1"/>
  <c r="AG170" i="1"/>
  <c r="AG169" i="1"/>
  <c r="AG168" i="1"/>
  <c r="AG167" i="1"/>
  <c r="AG166" i="1"/>
  <c r="AG165" i="1"/>
  <c r="AG164" i="1"/>
  <c r="AG163" i="1"/>
  <c r="AG162" i="1"/>
  <c r="AG161" i="1"/>
  <c r="AG160" i="1"/>
  <c r="AG159" i="1"/>
  <c r="AG158" i="1"/>
  <c r="AG157" i="1"/>
  <c r="AG156" i="1"/>
  <c r="AG155" i="1"/>
  <c r="AG154" i="1"/>
  <c r="AG153" i="1"/>
  <c r="AG152" i="1"/>
  <c r="AG151" i="1"/>
  <c r="AG150" i="1"/>
  <c r="AG149" i="1"/>
  <c r="AG148" i="1"/>
  <c r="AG147" i="1"/>
  <c r="AG146" i="1"/>
  <c r="AG145" i="1"/>
  <c r="AG144" i="1"/>
  <c r="AG143" i="1"/>
  <c r="AG142" i="1"/>
  <c r="AG141" i="1"/>
  <c r="AG140" i="1"/>
  <c r="AG139" i="1"/>
  <c r="AG138" i="1"/>
  <c r="AG137" i="1"/>
  <c r="AG136" i="1"/>
  <c r="AG135" i="1"/>
  <c r="AG134" i="1"/>
  <c r="AG133" i="1"/>
  <c r="AG132" i="1"/>
  <c r="AG131" i="1"/>
  <c r="AG130" i="1"/>
  <c r="AG129" i="1"/>
  <c r="AG128" i="1"/>
  <c r="AG127" i="1"/>
  <c r="AG126" i="1"/>
  <c r="AG125" i="1"/>
  <c r="AG124" i="1"/>
  <c r="AG123" i="1"/>
  <c r="AG122" i="1"/>
  <c r="AG121" i="1"/>
  <c r="AG120" i="1"/>
  <c r="AG119" i="1"/>
  <c r="AG118" i="1"/>
  <c r="AG117" i="1"/>
  <c r="AG116" i="1"/>
  <c r="AG115" i="1"/>
  <c r="AG114" i="1"/>
  <c r="AG113" i="1"/>
  <c r="AG112" i="1"/>
  <c r="AG111" i="1"/>
  <c r="AG110" i="1"/>
  <c r="AG109" i="1"/>
  <c r="AG108" i="1"/>
  <c r="AG107" i="1"/>
  <c r="AG106" i="1"/>
  <c r="AG105" i="1"/>
  <c r="AG104" i="1"/>
  <c r="AG103" i="1"/>
  <c r="AG102" i="1"/>
  <c r="AG101" i="1"/>
  <c r="AG100" i="1"/>
  <c r="AG99" i="1"/>
  <c r="AG98" i="1"/>
  <c r="AG97" i="1"/>
  <c r="AG96" i="1"/>
  <c r="AG95" i="1"/>
  <c r="AG94" i="1"/>
  <c r="AG93" i="1"/>
  <c r="AG92" i="1"/>
  <c r="AG91" i="1"/>
  <c r="AG90" i="1"/>
  <c r="AG89" i="1"/>
  <c r="AG88" i="1"/>
  <c r="AG87" i="1"/>
  <c r="AG86" i="1"/>
  <c r="AG85" i="1"/>
  <c r="AG84" i="1"/>
  <c r="AG83" i="1"/>
  <c r="AG82" i="1"/>
  <c r="AG81" i="1"/>
  <c r="AG80" i="1"/>
  <c r="AG79" i="1"/>
  <c r="AG78" i="1"/>
  <c r="AG77" i="1"/>
  <c r="AG76" i="1"/>
  <c r="AG75" i="1"/>
  <c r="AG74" i="1"/>
  <c r="AG73" i="1"/>
  <c r="AG72" i="1"/>
  <c r="AG71" i="1"/>
  <c r="AG70" i="1"/>
  <c r="AG69" i="1"/>
  <c r="AG67" i="1"/>
  <c r="AG66" i="1"/>
  <c r="AG65" i="1"/>
  <c r="AG64" i="1"/>
  <c r="AG63" i="1"/>
  <c r="AG62" i="1"/>
  <c r="AG61" i="1"/>
  <c r="AG60" i="1"/>
  <c r="AG59" i="1"/>
  <c r="AG58" i="1"/>
  <c r="AG57" i="1"/>
  <c r="AG56" i="1"/>
  <c r="AG55" i="1"/>
  <c r="AG54" i="1"/>
  <c r="AG53" i="1"/>
  <c r="AG52" i="1"/>
  <c r="AG51" i="1"/>
  <c r="AG50" i="1"/>
  <c r="AG49" i="1"/>
  <c r="AG48" i="1"/>
  <c r="AG47" i="1"/>
  <c r="AG46" i="1"/>
  <c r="AG45" i="1"/>
  <c r="AG44" i="1"/>
  <c r="AG43" i="1"/>
  <c r="AG42" i="1"/>
  <c r="AG41" i="1"/>
  <c r="AG40" i="1"/>
  <c r="AG39" i="1"/>
  <c r="AG38" i="1"/>
  <c r="AG37" i="1"/>
  <c r="AG36" i="1"/>
  <c r="AG35" i="1"/>
  <c r="AG34" i="1"/>
  <c r="AG33" i="1"/>
  <c r="AG32" i="1"/>
  <c r="AG31" i="1"/>
  <c r="AG30" i="1"/>
  <c r="AG29" i="1"/>
  <c r="AG28" i="1"/>
  <c r="AG27" i="1"/>
  <c r="AG26" i="1"/>
  <c r="AG25" i="1"/>
  <c r="AG24" i="1"/>
  <c r="AG23" i="1"/>
  <c r="AG22" i="1"/>
  <c r="AG21" i="1"/>
  <c r="AG20" i="1"/>
  <c r="AG19" i="1"/>
  <c r="AG18" i="1"/>
  <c r="AG17" i="1"/>
  <c r="AG16" i="1"/>
  <c r="AG15" i="1"/>
  <c r="AG14" i="1"/>
  <c r="AG13" i="1"/>
  <c r="AG12" i="1"/>
  <c r="AG11" i="1"/>
  <c r="AG10" i="1"/>
  <c r="AG9" i="1"/>
  <c r="AG8" i="1"/>
  <c r="AG7" i="1"/>
  <c r="AG6" i="1"/>
  <c r="AG5" i="1"/>
  <c r="AG4" i="1"/>
  <c r="AG3" i="1"/>
  <c r="AG2" i="1"/>
  <c r="F68" i="1" l="1"/>
  <c r="AI68" i="1" s="1"/>
  <c r="AJ68" i="1" s="1"/>
  <c r="AK68" i="1" l="1"/>
  <c r="AL68" i="1" s="1"/>
  <c r="AG68" i="1"/>
  <c r="AH68" i="1" s="1"/>
  <c r="B18" i="2" l="1"/>
  <c r="B16" i="2"/>
  <c r="B14" i="2"/>
  <c r="B10" i="2"/>
  <c r="B8" i="2"/>
  <c r="B6" i="2"/>
  <c r="N43" i="2"/>
  <c r="O43" i="2" s="1"/>
  <c r="X43" i="2" s="1"/>
  <c r="N42" i="2"/>
  <c r="O42" i="2" s="1"/>
  <c r="X42" i="2" s="1"/>
  <c r="N41" i="2"/>
  <c r="O41" i="2" s="1"/>
  <c r="X41" i="2" s="1"/>
  <c r="N40" i="2"/>
  <c r="O40" i="2" s="1"/>
  <c r="X40" i="2" s="1"/>
  <c r="N39" i="2"/>
  <c r="O39" i="2" s="1"/>
  <c r="X39" i="2" s="1"/>
  <c r="N38" i="2"/>
  <c r="O38" i="2" s="1"/>
  <c r="X38" i="2" s="1"/>
  <c r="N37" i="2"/>
  <c r="O37" i="2" s="1"/>
  <c r="X37" i="2" s="1"/>
  <c r="N36" i="2"/>
  <c r="O36" i="2" s="1"/>
  <c r="X36" i="2" s="1"/>
  <c r="N35" i="2"/>
  <c r="O35" i="2" s="1"/>
  <c r="X35" i="2" s="1"/>
  <c r="N34" i="2"/>
  <c r="O34" i="2" s="1"/>
  <c r="X34" i="2" s="1"/>
  <c r="N33" i="2"/>
  <c r="O33" i="2" s="1"/>
  <c r="X33" i="2" s="1"/>
  <c r="N32" i="2"/>
  <c r="O32" i="2" s="1"/>
  <c r="X32" i="2" s="1"/>
  <c r="N31" i="2"/>
  <c r="O31" i="2" s="1"/>
  <c r="X31" i="2" s="1"/>
  <c r="N30" i="2"/>
  <c r="O30" i="2" s="1"/>
  <c r="X30" i="2" s="1"/>
  <c r="N29" i="2"/>
  <c r="O29" i="2" s="1"/>
  <c r="X29" i="2" s="1"/>
  <c r="N28" i="2"/>
  <c r="O28" i="2" s="1"/>
  <c r="X28" i="2" s="1"/>
  <c r="N27" i="2"/>
  <c r="O27" i="2" s="1"/>
  <c r="X27" i="2" s="1"/>
  <c r="N26" i="2"/>
  <c r="O26" i="2" s="1"/>
  <c r="X26" i="2" s="1"/>
  <c r="N25" i="2"/>
  <c r="O25" i="2" s="1"/>
  <c r="X25" i="2" s="1"/>
  <c r="N24" i="2"/>
  <c r="O24" i="2" s="1"/>
  <c r="X24" i="2" s="1"/>
  <c r="N23" i="2"/>
  <c r="O23" i="2" s="1"/>
  <c r="N22" i="2"/>
  <c r="O22" i="2" s="1"/>
  <c r="X22" i="2" s="1"/>
  <c r="N21" i="2"/>
  <c r="O21" i="2" s="1"/>
  <c r="X21" i="2" s="1"/>
  <c r="N20" i="2"/>
  <c r="O20" i="2" s="1"/>
  <c r="X20" i="2" s="1"/>
  <c r="N19" i="2"/>
  <c r="O19" i="2" s="1"/>
  <c r="X19" i="2" s="1"/>
  <c r="N18" i="2"/>
  <c r="O18" i="2" s="1"/>
  <c r="N17" i="2"/>
  <c r="O17" i="2" s="1"/>
  <c r="X17" i="2" s="1"/>
  <c r="N16" i="2"/>
  <c r="O16" i="2" s="1"/>
  <c r="X16" i="2" s="1"/>
  <c r="N15" i="2"/>
  <c r="O15" i="2" s="1"/>
  <c r="X15" i="2" s="1"/>
  <c r="N14" i="2"/>
  <c r="O14" i="2" s="1"/>
  <c r="X14" i="2" s="1"/>
  <c r="N13" i="2"/>
  <c r="O13" i="2" s="1"/>
  <c r="X13" i="2" s="1"/>
  <c r="N12" i="2"/>
  <c r="O12" i="2" s="1"/>
  <c r="X12" i="2" s="1"/>
  <c r="N11" i="2"/>
  <c r="O11" i="2" s="1"/>
  <c r="X11" i="2" s="1"/>
  <c r="N10" i="2"/>
  <c r="O10" i="2" s="1"/>
  <c r="X10" i="2" s="1"/>
  <c r="N9" i="2"/>
  <c r="O9" i="2" s="1"/>
  <c r="X9" i="2" s="1"/>
  <c r="N8" i="2"/>
  <c r="O8" i="2" s="1"/>
  <c r="X8" i="2" s="1"/>
  <c r="N7" i="2"/>
  <c r="O7" i="2" s="1"/>
  <c r="N6" i="2"/>
  <c r="O6" i="2" s="1"/>
  <c r="N5" i="2"/>
  <c r="O5" i="2" s="1"/>
  <c r="N4" i="2"/>
  <c r="O4" i="2" s="1"/>
  <c r="N3" i="2"/>
  <c r="X18" i="2" l="1"/>
  <c r="W18" i="2"/>
  <c r="X3" i="2"/>
  <c r="Y3" i="2"/>
  <c r="W4" i="2"/>
  <c r="X4" i="2"/>
  <c r="Y4" i="2"/>
  <c r="X5" i="2"/>
  <c r="Y5" i="2"/>
  <c r="W23" i="2"/>
  <c r="X23" i="2"/>
  <c r="X6" i="2"/>
  <c r="Y6" i="2"/>
  <c r="Y7" i="2"/>
  <c r="X7" i="2"/>
  <c r="W34" i="2"/>
  <c r="W10" i="2"/>
  <c r="W8" i="2"/>
  <c r="W31" i="2"/>
  <c r="W7" i="2"/>
  <c r="W30" i="2"/>
  <c r="W6" i="2"/>
  <c r="W24" i="2"/>
  <c r="W21" i="2"/>
  <c r="W25" i="2"/>
  <c r="P59" i="2"/>
  <c r="Q59" i="2" s="1"/>
  <c r="W16" i="2" s="1"/>
  <c r="P83" i="2"/>
  <c r="Q83" i="2" s="1"/>
  <c r="W40" i="2" s="1"/>
  <c r="P82" i="2"/>
  <c r="Q82" i="2" s="1"/>
  <c r="W39" i="2" s="1"/>
  <c r="P58" i="2"/>
  <c r="Q58" i="2" s="1"/>
  <c r="W15" i="2" s="1"/>
  <c r="P81" i="2"/>
  <c r="Q81" i="2" s="1"/>
  <c r="W38" i="2" s="1"/>
  <c r="P78" i="2"/>
  <c r="Q78" i="2" s="1"/>
  <c r="W35" i="2" s="1"/>
  <c r="P75" i="2"/>
  <c r="Q75" i="2" s="1"/>
  <c r="W32" i="2" s="1"/>
  <c r="P64" i="2"/>
  <c r="Q64" i="2" s="1"/>
  <c r="P51" i="2"/>
  <c r="Q51" i="2" s="1"/>
  <c r="P74" i="2"/>
  <c r="Q74" i="2" s="1"/>
  <c r="P50" i="2"/>
  <c r="Q50" i="2" s="1"/>
  <c r="P73" i="2"/>
  <c r="Q73" i="2" s="1"/>
  <c r="P49" i="2"/>
  <c r="Q49" i="2" s="1"/>
  <c r="P67" i="2"/>
  <c r="Q67" i="2" s="1"/>
  <c r="L43" i="2"/>
  <c r="K43" i="2"/>
  <c r="J43" i="2"/>
  <c r="AA43" i="2" s="1"/>
  <c r="L42" i="2"/>
  <c r="K42" i="2"/>
  <c r="J42" i="2"/>
  <c r="AA42" i="2" s="1"/>
  <c r="L41" i="2"/>
  <c r="K41" i="2"/>
  <c r="J41" i="2"/>
  <c r="AA41" i="2" s="1"/>
  <c r="L40" i="2"/>
  <c r="K40" i="2"/>
  <c r="J40" i="2"/>
  <c r="AA40" i="2" s="1"/>
  <c r="L39" i="2"/>
  <c r="K39" i="2"/>
  <c r="J39" i="2"/>
  <c r="AA39" i="2" s="1"/>
  <c r="L38" i="2"/>
  <c r="K38" i="2"/>
  <c r="J38" i="2"/>
  <c r="AA38" i="2" s="1"/>
  <c r="L37" i="2"/>
  <c r="K37" i="2"/>
  <c r="J37" i="2"/>
  <c r="AA37" i="2" s="1"/>
  <c r="L36" i="2"/>
  <c r="K36" i="2"/>
  <c r="J36" i="2"/>
  <c r="AA36" i="2" s="1"/>
  <c r="L35" i="2"/>
  <c r="K35" i="2"/>
  <c r="J35" i="2"/>
  <c r="AA35" i="2" s="1"/>
  <c r="L34" i="2"/>
  <c r="P77" i="2" s="1"/>
  <c r="Q77" i="2" s="1"/>
  <c r="K34" i="2"/>
  <c r="J34" i="2"/>
  <c r="AA34" i="2" s="1"/>
  <c r="L33" i="2"/>
  <c r="K33" i="2"/>
  <c r="J33" i="2"/>
  <c r="AA33" i="2" s="1"/>
  <c r="L32" i="2"/>
  <c r="K32" i="2"/>
  <c r="J32" i="2"/>
  <c r="AA32" i="2" s="1"/>
  <c r="L31" i="2"/>
  <c r="K31" i="2"/>
  <c r="J31" i="2"/>
  <c r="AA31" i="2" s="1"/>
  <c r="L30" i="2"/>
  <c r="K30" i="2"/>
  <c r="J30" i="2"/>
  <c r="AA30" i="2" s="1"/>
  <c r="L29" i="2"/>
  <c r="K29" i="2"/>
  <c r="J29" i="2"/>
  <c r="AA29" i="2" s="1"/>
  <c r="L28" i="2"/>
  <c r="K28" i="2"/>
  <c r="J28" i="2"/>
  <c r="AA28" i="2" s="1"/>
  <c r="L27" i="2"/>
  <c r="P70" i="2" s="1"/>
  <c r="Q70" i="2" s="1"/>
  <c r="W27" i="2" s="1"/>
  <c r="K27" i="2"/>
  <c r="J27" i="2"/>
  <c r="AA27" i="2" s="1"/>
  <c r="L26" i="2"/>
  <c r="P69" i="2" s="1"/>
  <c r="Q69" i="2" s="1"/>
  <c r="W26" i="2" s="1"/>
  <c r="K26" i="2"/>
  <c r="J26" i="2"/>
  <c r="AA26" i="2" s="1"/>
  <c r="L25" i="2"/>
  <c r="P68" i="2" s="1"/>
  <c r="Q68" i="2" s="1"/>
  <c r="K25" i="2"/>
  <c r="AA25" i="2"/>
  <c r="L24" i="2"/>
  <c r="K24" i="2"/>
  <c r="J24" i="2"/>
  <c r="AA24" i="2" s="1"/>
  <c r="L23" i="2"/>
  <c r="P66" i="2" s="1"/>
  <c r="Q66" i="2" s="1"/>
  <c r="K23" i="2"/>
  <c r="J23" i="2"/>
  <c r="AA23" i="2" s="1"/>
  <c r="L22" i="2"/>
  <c r="P65" i="2" s="1"/>
  <c r="Q65" i="2" s="1"/>
  <c r="W22" i="2" s="1"/>
  <c r="K22" i="2"/>
  <c r="J22" i="2"/>
  <c r="AA22" i="2" s="1"/>
  <c r="L21" i="2"/>
  <c r="K21" i="2"/>
  <c r="J21" i="2"/>
  <c r="AA21" i="2" s="1"/>
  <c r="L20" i="2"/>
  <c r="K20" i="2"/>
  <c r="J20" i="2"/>
  <c r="AA20" i="2" s="1"/>
  <c r="L19" i="2"/>
  <c r="K19" i="2"/>
  <c r="J19" i="2"/>
  <c r="AA19" i="2" s="1"/>
  <c r="L18" i="2"/>
  <c r="K18" i="2"/>
  <c r="J18" i="2"/>
  <c r="AA18" i="2" s="1"/>
  <c r="L17" i="2"/>
  <c r="P60" i="2" s="1"/>
  <c r="Q60" i="2" s="1"/>
  <c r="W17" i="2" s="1"/>
  <c r="K17" i="2"/>
  <c r="J17" i="2"/>
  <c r="AA17" i="2" s="1"/>
  <c r="L16" i="2"/>
  <c r="K16" i="2"/>
  <c r="J16" i="2"/>
  <c r="AA16" i="2" s="1"/>
  <c r="L15" i="2"/>
  <c r="K15" i="2"/>
  <c r="J15" i="2"/>
  <c r="AA15" i="2" s="1"/>
  <c r="L14" i="2"/>
  <c r="K14" i="2"/>
  <c r="J14" i="2"/>
  <c r="AA14" i="2" s="1"/>
  <c r="L13" i="2"/>
  <c r="K13" i="2"/>
  <c r="J13" i="2"/>
  <c r="AA13" i="2" s="1"/>
  <c r="L12" i="2"/>
  <c r="K12" i="2"/>
  <c r="J12" i="2"/>
  <c r="AA12" i="2" s="1"/>
  <c r="L11" i="2"/>
  <c r="K11" i="2"/>
  <c r="J11" i="2"/>
  <c r="AA11" i="2" s="1"/>
  <c r="L10" i="2"/>
  <c r="P53" i="2" s="1"/>
  <c r="Q53" i="2" s="1"/>
  <c r="K10" i="2"/>
  <c r="J10" i="2"/>
  <c r="AA10" i="2" s="1"/>
  <c r="L9" i="2"/>
  <c r="K9" i="2"/>
  <c r="J9" i="2"/>
  <c r="AA9" i="2" s="1"/>
  <c r="L8" i="2"/>
  <c r="K8" i="2"/>
  <c r="J8" i="2"/>
  <c r="AA8" i="2" s="1"/>
  <c r="L7" i="2"/>
  <c r="K7" i="2"/>
  <c r="J7" i="2"/>
  <c r="AA7" i="2" s="1"/>
  <c r="L6" i="2"/>
  <c r="K6" i="2"/>
  <c r="J6" i="2"/>
  <c r="AA6" i="2" s="1"/>
  <c r="L5" i="2"/>
  <c r="K5" i="2"/>
  <c r="J5" i="2"/>
  <c r="AA5" i="2" s="1"/>
  <c r="L4" i="2"/>
  <c r="K4" i="2"/>
  <c r="J4" i="2"/>
  <c r="AA4" i="2" s="1"/>
  <c r="L3" i="2"/>
  <c r="W3" i="2" s="1"/>
  <c r="K3" i="2"/>
  <c r="J3" i="2"/>
  <c r="AA3" i="2" s="1"/>
  <c r="T52" i="2" l="1"/>
  <c r="U52" i="2" s="1"/>
  <c r="Y9" i="2" s="1"/>
  <c r="R52" i="2"/>
  <c r="S52" i="2" s="1"/>
  <c r="R54" i="2"/>
  <c r="S54" i="2" s="1"/>
  <c r="T54" i="2"/>
  <c r="U54" i="2" s="1"/>
  <c r="Y11" i="2" s="1"/>
  <c r="T78" i="2"/>
  <c r="U78" i="2" s="1"/>
  <c r="Y35" i="2" s="1"/>
  <c r="R78" i="2"/>
  <c r="S78" i="2" s="1"/>
  <c r="T47" i="2"/>
  <c r="U47" i="2" s="1"/>
  <c r="R47" i="2"/>
  <c r="S47" i="2" s="1"/>
  <c r="T63" i="2"/>
  <c r="U63" i="2" s="1"/>
  <c r="Y20" i="2" s="1"/>
  <c r="R63" i="2"/>
  <c r="S63" i="2" s="1"/>
  <c r="T79" i="2"/>
  <c r="U79" i="2" s="1"/>
  <c r="Y36" i="2" s="1"/>
  <c r="R79" i="2"/>
  <c r="S79" i="2" s="1"/>
  <c r="P52" i="2"/>
  <c r="Q52" i="2" s="1"/>
  <c r="W9" i="2" s="1"/>
  <c r="R49" i="2"/>
  <c r="S49" i="2" s="1"/>
  <c r="T49" i="2"/>
  <c r="U49" i="2" s="1"/>
  <c r="T81" i="2"/>
  <c r="U81" i="2" s="1"/>
  <c r="Y38" i="2" s="1"/>
  <c r="R81" i="2"/>
  <c r="S81" i="2" s="1"/>
  <c r="P79" i="2"/>
  <c r="Q79" i="2" s="1"/>
  <c r="W36" i="2" s="1"/>
  <c r="R60" i="2"/>
  <c r="S60" i="2" s="1"/>
  <c r="T60" i="2"/>
  <c r="U60" i="2" s="1"/>
  <c r="Y17" i="2" s="1"/>
  <c r="T76" i="2"/>
  <c r="U76" i="2" s="1"/>
  <c r="Y33" i="2" s="1"/>
  <c r="R76" i="2"/>
  <c r="S76" i="2" s="1"/>
  <c r="T84" i="2"/>
  <c r="U84" i="2" s="1"/>
  <c r="Y41" i="2" s="1"/>
  <c r="R84" i="2"/>
  <c r="S84" i="2" s="1"/>
  <c r="T62" i="2"/>
  <c r="U62" i="2" s="1"/>
  <c r="Y19" i="2" s="1"/>
  <c r="R62" i="2"/>
  <c r="S62" i="2" s="1"/>
  <c r="T86" i="2"/>
  <c r="U86" i="2" s="1"/>
  <c r="Y43" i="2" s="1"/>
  <c r="R86" i="2"/>
  <c r="S86" i="2" s="1"/>
  <c r="P86" i="2"/>
  <c r="Q86" i="2" s="1"/>
  <c r="W43" i="2" s="1"/>
  <c r="R48" i="2"/>
  <c r="S48" i="2" s="1"/>
  <c r="T48" i="2"/>
  <c r="U48" i="2" s="1"/>
  <c r="T64" i="2"/>
  <c r="U64" i="2" s="1"/>
  <c r="Y21" i="2" s="1"/>
  <c r="R64" i="2"/>
  <c r="S64" i="2" s="1"/>
  <c r="R80" i="2"/>
  <c r="S80" i="2" s="1"/>
  <c r="T80" i="2"/>
  <c r="U80" i="2" s="1"/>
  <c r="Y37" i="2" s="1"/>
  <c r="R73" i="2"/>
  <c r="S73" i="2" s="1"/>
  <c r="T73" i="2"/>
  <c r="U73" i="2" s="1"/>
  <c r="Y30" i="2" s="1"/>
  <c r="P54" i="2"/>
  <c r="Q54" i="2" s="1"/>
  <c r="W11" i="2" s="1"/>
  <c r="R50" i="2"/>
  <c r="S50" i="2" s="1"/>
  <c r="T50" i="2"/>
  <c r="U50" i="2" s="1"/>
  <c r="R74" i="2"/>
  <c r="S74" i="2" s="1"/>
  <c r="T74" i="2"/>
  <c r="U74" i="2" s="1"/>
  <c r="Y31" i="2" s="1"/>
  <c r="P84" i="2"/>
  <c r="Q84" i="2" s="1"/>
  <c r="W41" i="2" s="1"/>
  <c r="T53" i="2"/>
  <c r="U53" i="2" s="1"/>
  <c r="Y10" i="2" s="1"/>
  <c r="R53" i="2"/>
  <c r="S53" i="2" s="1"/>
  <c r="R69" i="2"/>
  <c r="S69" i="2" s="1"/>
  <c r="T69" i="2"/>
  <c r="U69" i="2" s="1"/>
  <c r="Y26" i="2" s="1"/>
  <c r="R85" i="2"/>
  <c r="S85" i="2" s="1"/>
  <c r="T85" i="2"/>
  <c r="U85" i="2" s="1"/>
  <c r="Y42" i="2" s="1"/>
  <c r="T46" i="2"/>
  <c r="U46" i="2" s="1"/>
  <c r="R46" i="2"/>
  <c r="S46" i="2" s="1"/>
  <c r="T70" i="2"/>
  <c r="U70" i="2" s="1"/>
  <c r="Y27" i="2" s="1"/>
  <c r="R70" i="2"/>
  <c r="S70" i="2" s="1"/>
  <c r="P85" i="2"/>
  <c r="Q85" i="2" s="1"/>
  <c r="W42" i="2" s="1"/>
  <c r="R55" i="2"/>
  <c r="S55" i="2" s="1"/>
  <c r="T55" i="2"/>
  <c r="U55" i="2" s="1"/>
  <c r="Y12" i="2" s="1"/>
  <c r="P55" i="2"/>
  <c r="Q55" i="2" s="1"/>
  <c r="W12" i="2" s="1"/>
  <c r="R56" i="2"/>
  <c r="S56" i="2" s="1"/>
  <c r="T56" i="2"/>
  <c r="U56" i="2" s="1"/>
  <c r="Y13" i="2" s="1"/>
  <c r="R72" i="2"/>
  <c r="S72" i="2" s="1"/>
  <c r="T72" i="2"/>
  <c r="U72" i="2" s="1"/>
  <c r="Y29" i="2" s="1"/>
  <c r="T65" i="2"/>
  <c r="U65" i="2" s="1"/>
  <c r="Y22" i="2" s="1"/>
  <c r="R65" i="2"/>
  <c r="S65" i="2" s="1"/>
  <c r="P47" i="2"/>
  <c r="Q47" i="2" s="1"/>
  <c r="R51" i="2"/>
  <c r="S51" i="2" s="1"/>
  <c r="T51" i="2"/>
  <c r="U51" i="2" s="1"/>
  <c r="Y8" i="2" s="1"/>
  <c r="R67" i="2"/>
  <c r="S67" i="2" s="1"/>
  <c r="T67" i="2"/>
  <c r="U67" i="2" s="1"/>
  <c r="Y24" i="2" s="1"/>
  <c r="R75" i="2"/>
  <c r="S75" i="2" s="1"/>
  <c r="T75" i="2"/>
  <c r="U75" i="2" s="1"/>
  <c r="Y32" i="2" s="1"/>
  <c r="T83" i="2"/>
  <c r="U83" i="2" s="1"/>
  <c r="Y40" i="2" s="1"/>
  <c r="R83" i="2"/>
  <c r="S83" i="2" s="1"/>
  <c r="P48" i="2"/>
  <c r="Q48" i="2" s="1"/>
  <c r="W5" i="2" s="1"/>
  <c r="R68" i="2"/>
  <c r="S68" i="2" s="1"/>
  <c r="T68" i="2"/>
  <c r="U68" i="2" s="1"/>
  <c r="Y25" i="2" s="1"/>
  <c r="R61" i="2"/>
  <c r="S61" i="2" s="1"/>
  <c r="T61" i="2"/>
  <c r="U61" i="2" s="1"/>
  <c r="Y18" i="2" s="1"/>
  <c r="T77" i="2"/>
  <c r="U77" i="2" s="1"/>
  <c r="Y34" i="2" s="1"/>
  <c r="R77" i="2"/>
  <c r="S77" i="2" s="1"/>
  <c r="P62" i="2"/>
  <c r="Q62" i="2" s="1"/>
  <c r="W19" i="2" s="1"/>
  <c r="R71" i="2"/>
  <c r="S71" i="2" s="1"/>
  <c r="T71" i="2"/>
  <c r="U71" i="2" s="1"/>
  <c r="Y28" i="2" s="1"/>
  <c r="P63" i="2"/>
  <c r="Q63" i="2" s="1"/>
  <c r="W20" i="2" s="1"/>
  <c r="P56" i="2"/>
  <c r="Q56" i="2" s="1"/>
  <c r="W13" i="2" s="1"/>
  <c r="T57" i="2"/>
  <c r="U57" i="2" s="1"/>
  <c r="Y14" i="2" s="1"/>
  <c r="R57" i="2"/>
  <c r="S57" i="2" s="1"/>
  <c r="P80" i="2"/>
  <c r="Q80" i="2" s="1"/>
  <c r="W37" i="2" s="1"/>
  <c r="T58" i="2"/>
  <c r="U58" i="2" s="1"/>
  <c r="Y15" i="2" s="1"/>
  <c r="R58" i="2"/>
  <c r="S58" i="2" s="1"/>
  <c r="R66" i="2"/>
  <c r="S66" i="2" s="1"/>
  <c r="T66" i="2"/>
  <c r="U66" i="2" s="1"/>
  <c r="Y23" i="2" s="1"/>
  <c r="R82" i="2"/>
  <c r="S82" i="2" s="1"/>
  <c r="T82" i="2"/>
  <c r="U82" i="2" s="1"/>
  <c r="Y39" i="2" s="1"/>
  <c r="P71" i="2"/>
  <c r="Q71" i="2" s="1"/>
  <c r="W28" i="2" s="1"/>
  <c r="P57" i="2"/>
  <c r="Q57" i="2" s="1"/>
  <c r="W14" i="2" s="1"/>
  <c r="P61" i="2"/>
  <c r="Q61" i="2" s="1"/>
  <c r="T59" i="2"/>
  <c r="U59" i="2" s="1"/>
  <c r="Y16" i="2" s="1"/>
  <c r="R59" i="2"/>
  <c r="S59" i="2" s="1"/>
  <c r="P72" i="2"/>
  <c r="Q72" i="2" s="1"/>
  <c r="W29" i="2" s="1"/>
  <c r="P76" i="2"/>
  <c r="Q76" i="2" s="1"/>
  <c r="W33" i="2" s="1"/>
  <c r="P13" i="2"/>
  <c r="Q13" i="2" s="1"/>
  <c r="T13" i="2"/>
  <c r="U13" i="2" s="1"/>
  <c r="R13" i="2"/>
  <c r="S13" i="2" s="1"/>
  <c r="R36" i="2"/>
  <c r="S36" i="2" s="1"/>
  <c r="T36" i="2"/>
  <c r="U36" i="2" s="1"/>
  <c r="P36" i="2"/>
  <c r="Q36" i="2" s="1"/>
  <c r="P21" i="2"/>
  <c r="Q21" i="2" s="1"/>
  <c r="R21" i="2"/>
  <c r="S21" i="2" s="1"/>
  <c r="T21" i="2"/>
  <c r="U21" i="2" s="1"/>
  <c r="P14" i="2"/>
  <c r="Q14" i="2" s="1"/>
  <c r="T14" i="2"/>
  <c r="U14" i="2" s="1"/>
  <c r="R14" i="2"/>
  <c r="S14" i="2" s="1"/>
  <c r="R29" i="2"/>
  <c r="S29" i="2" s="1"/>
  <c r="P29" i="2"/>
  <c r="Q29" i="2" s="1"/>
  <c r="T29" i="2"/>
  <c r="U29" i="2" s="1"/>
  <c r="T7" i="2"/>
  <c r="U7" i="2" s="1"/>
  <c r="P7" i="2"/>
  <c r="Q7" i="2" s="1"/>
  <c r="R7" i="2"/>
  <c r="S7" i="2" s="1"/>
  <c r="T37" i="2"/>
  <c r="U37" i="2" s="1"/>
  <c r="R37" i="2"/>
  <c r="S37" i="2" s="1"/>
  <c r="P37" i="2"/>
  <c r="Q37" i="2" s="1"/>
  <c r="T22" i="2"/>
  <c r="U22" i="2" s="1"/>
  <c r="R22" i="2"/>
  <c r="S22" i="2" s="1"/>
  <c r="P22" i="2"/>
  <c r="Q22" i="2" s="1"/>
  <c r="P30" i="2"/>
  <c r="Q30" i="2" s="1"/>
  <c r="R30" i="2"/>
  <c r="S30" i="2" s="1"/>
  <c r="T30" i="2"/>
  <c r="U30" i="2" s="1"/>
  <c r="P8" i="2"/>
  <c r="Q8" i="2" s="1"/>
  <c r="T8" i="2"/>
  <c r="U8" i="2" s="1"/>
  <c r="R8" i="2"/>
  <c r="S8" i="2" s="1"/>
  <c r="T15" i="2"/>
  <c r="U15" i="2" s="1"/>
  <c r="R15" i="2"/>
  <c r="S15" i="2" s="1"/>
  <c r="P15" i="2"/>
  <c r="Q15" i="2" s="1"/>
  <c r="R38" i="2"/>
  <c r="S38" i="2" s="1"/>
  <c r="T38" i="2"/>
  <c r="U38" i="2" s="1"/>
  <c r="P38" i="2"/>
  <c r="Q38" i="2" s="1"/>
  <c r="P39" i="2"/>
  <c r="Q39" i="2" s="1"/>
  <c r="T39" i="2"/>
  <c r="U39" i="2" s="1"/>
  <c r="R39" i="2"/>
  <c r="S39" i="2" s="1"/>
  <c r="P6" i="2"/>
  <c r="Q6" i="2" s="1"/>
  <c r="R6" i="2"/>
  <c r="S6" i="2" s="1"/>
  <c r="T6" i="2"/>
  <c r="U6" i="2" s="1"/>
  <c r="P28" i="2"/>
  <c r="Q28" i="2" s="1"/>
  <c r="R28" i="2"/>
  <c r="S28" i="2" s="1"/>
  <c r="T28" i="2"/>
  <c r="U28" i="2" s="1"/>
  <c r="P23" i="2"/>
  <c r="Q23" i="2" s="1"/>
  <c r="R23" i="2"/>
  <c r="S23" i="2" s="1"/>
  <c r="T23" i="2"/>
  <c r="U23" i="2" s="1"/>
  <c r="R31" i="2"/>
  <c r="S31" i="2" s="1"/>
  <c r="T31" i="2"/>
  <c r="U31" i="2" s="1"/>
  <c r="P31" i="2"/>
  <c r="Q31" i="2" s="1"/>
  <c r="P16" i="2"/>
  <c r="Q16" i="2" s="1"/>
  <c r="T16" i="2"/>
  <c r="U16" i="2" s="1"/>
  <c r="R16" i="2"/>
  <c r="S16" i="2" s="1"/>
  <c r="T9" i="2"/>
  <c r="U9" i="2" s="1"/>
  <c r="P9" i="2"/>
  <c r="Q9" i="2" s="1"/>
  <c r="R9" i="2"/>
  <c r="S9" i="2" s="1"/>
  <c r="T24" i="2"/>
  <c r="U24" i="2" s="1"/>
  <c r="P24" i="2"/>
  <c r="Q24" i="2" s="1"/>
  <c r="R24" i="2"/>
  <c r="S24" i="2" s="1"/>
  <c r="R32" i="2"/>
  <c r="S32" i="2" s="1"/>
  <c r="T32" i="2"/>
  <c r="U32" i="2" s="1"/>
  <c r="P32" i="2"/>
  <c r="Q32" i="2" s="1"/>
  <c r="P40" i="2"/>
  <c r="Q40" i="2" s="1"/>
  <c r="R40" i="2"/>
  <c r="S40" i="2" s="1"/>
  <c r="T40" i="2"/>
  <c r="U40" i="2" s="1"/>
  <c r="R3" i="2"/>
  <c r="S3" i="2" s="1"/>
  <c r="P3" i="2"/>
  <c r="Q3" i="2" s="1"/>
  <c r="T3" i="2"/>
  <c r="U3" i="2" s="1"/>
  <c r="R10" i="2"/>
  <c r="S10" i="2" s="1"/>
  <c r="T10" i="2"/>
  <c r="U10" i="2" s="1"/>
  <c r="P10" i="2"/>
  <c r="Q10" i="2" s="1"/>
  <c r="P17" i="2"/>
  <c r="Q17" i="2" s="1"/>
  <c r="T17" i="2"/>
  <c r="U17" i="2" s="1"/>
  <c r="R17" i="2"/>
  <c r="S17" i="2" s="1"/>
  <c r="P25" i="2"/>
  <c r="Q25" i="2" s="1"/>
  <c r="T25" i="2"/>
  <c r="U25" i="2" s="1"/>
  <c r="R25" i="2"/>
  <c r="S25" i="2" s="1"/>
  <c r="T33" i="2"/>
  <c r="U33" i="2" s="1"/>
  <c r="P33" i="2"/>
  <c r="Q33" i="2" s="1"/>
  <c r="R33" i="2"/>
  <c r="S33" i="2" s="1"/>
  <c r="P41" i="2"/>
  <c r="Q41" i="2" s="1"/>
  <c r="T41" i="2"/>
  <c r="U41" i="2" s="1"/>
  <c r="R41" i="2"/>
  <c r="S41" i="2" s="1"/>
  <c r="P4" i="2"/>
  <c r="Q4" i="2" s="1"/>
  <c r="R4" i="2"/>
  <c r="S4" i="2" s="1"/>
  <c r="T4" i="2"/>
  <c r="U4" i="2" s="1"/>
  <c r="T11" i="2"/>
  <c r="U11" i="2" s="1"/>
  <c r="R11" i="2"/>
  <c r="S11" i="2" s="1"/>
  <c r="P11" i="2"/>
  <c r="Q11" i="2" s="1"/>
  <c r="T18" i="2"/>
  <c r="U18" i="2" s="1"/>
  <c r="P18" i="2"/>
  <c r="Q18" i="2" s="1"/>
  <c r="R18" i="2"/>
  <c r="S18" i="2" s="1"/>
  <c r="P26" i="2"/>
  <c r="Q26" i="2" s="1"/>
  <c r="R26" i="2"/>
  <c r="S26" i="2" s="1"/>
  <c r="T26" i="2"/>
  <c r="U26" i="2" s="1"/>
  <c r="P34" i="2"/>
  <c r="Q34" i="2" s="1"/>
  <c r="R34" i="2"/>
  <c r="S34" i="2" s="1"/>
  <c r="T34" i="2"/>
  <c r="U34" i="2" s="1"/>
  <c r="T42" i="2"/>
  <c r="U42" i="2" s="1"/>
  <c r="R42" i="2"/>
  <c r="S42" i="2" s="1"/>
  <c r="P42" i="2"/>
  <c r="Q42" i="2" s="1"/>
  <c r="R12" i="2"/>
  <c r="S12" i="2" s="1"/>
  <c r="P12" i="2"/>
  <c r="Q12" i="2" s="1"/>
  <c r="T12" i="2"/>
  <c r="U12" i="2" s="1"/>
  <c r="T19" i="2"/>
  <c r="U19" i="2" s="1"/>
  <c r="P19" i="2"/>
  <c r="Q19" i="2" s="1"/>
  <c r="R19" i="2"/>
  <c r="S19" i="2" s="1"/>
  <c r="R27" i="2"/>
  <c r="S27" i="2" s="1"/>
  <c r="P27" i="2"/>
  <c r="Q27" i="2" s="1"/>
  <c r="T27" i="2"/>
  <c r="U27" i="2" s="1"/>
  <c r="P5" i="2"/>
  <c r="Q5" i="2" s="1"/>
  <c r="R5" i="2"/>
  <c r="S5" i="2" s="1"/>
  <c r="T5" i="2"/>
  <c r="U5" i="2" s="1"/>
  <c r="R35" i="2"/>
  <c r="S35" i="2" s="1"/>
  <c r="T35" i="2"/>
  <c r="U35" i="2" s="1"/>
  <c r="P35" i="2"/>
  <c r="Q35" i="2" s="1"/>
  <c r="T43" i="2"/>
  <c r="U43" i="2" s="1"/>
  <c r="P43" i="2"/>
  <c r="Q43" i="2" s="1"/>
  <c r="R43" i="2"/>
  <c r="S43" i="2" s="1"/>
  <c r="R20" i="2"/>
  <c r="S20" i="2" s="1"/>
  <c r="P20" i="2"/>
  <c r="Q20" i="2" s="1"/>
  <c r="T20" i="2"/>
  <c r="U20" i="2" s="1"/>
  <c r="B60" i="1" l="1"/>
  <c r="B59" i="1"/>
  <c r="B58" i="1"/>
  <c r="B55" i="1"/>
  <c r="B53" i="1"/>
  <c r="B51" i="1"/>
  <c r="B48" i="1"/>
  <c r="B47" i="1"/>
  <c r="B46" i="1"/>
  <c r="B33" i="1"/>
  <c r="B29" i="1"/>
  <c r="B25" i="1"/>
  <c r="I196" i="1" l="1"/>
  <c r="I172" i="1"/>
  <c r="I148" i="1"/>
  <c r="I124" i="1"/>
  <c r="I100" i="1"/>
  <c r="I76" i="1"/>
  <c r="I51" i="1"/>
  <c r="I64" i="1"/>
  <c r="I136" i="1"/>
  <c r="I135" i="1"/>
  <c r="I105" i="1"/>
  <c r="I104" i="1"/>
  <c r="I199" i="1"/>
  <c r="I150" i="1"/>
  <c r="I53" i="1"/>
  <c r="I173" i="1"/>
  <c r="I52" i="1"/>
  <c r="I195" i="1"/>
  <c r="I171" i="1"/>
  <c r="I147" i="1"/>
  <c r="I123" i="1"/>
  <c r="I99" i="1"/>
  <c r="I75" i="1"/>
  <c r="I50" i="1"/>
  <c r="I167" i="1"/>
  <c r="I143" i="1"/>
  <c r="I46" i="1"/>
  <c r="I118" i="1"/>
  <c r="I138" i="1"/>
  <c r="I112" i="1"/>
  <c r="I183" i="1"/>
  <c r="I176" i="1"/>
  <c r="I127" i="1"/>
  <c r="I79" i="1"/>
  <c r="I198" i="1"/>
  <c r="I101" i="1"/>
  <c r="I194" i="1"/>
  <c r="I170" i="1"/>
  <c r="I146" i="1"/>
  <c r="I122" i="1"/>
  <c r="I98" i="1"/>
  <c r="I74" i="1"/>
  <c r="I49" i="1"/>
  <c r="I119" i="1"/>
  <c r="I190" i="1"/>
  <c r="I142" i="1"/>
  <c r="I45" i="1"/>
  <c r="I162" i="1"/>
  <c r="I184" i="1"/>
  <c r="I63" i="1"/>
  <c r="I62" i="1"/>
  <c r="I177" i="1"/>
  <c r="I32" i="1"/>
  <c r="I152" i="1"/>
  <c r="I151" i="1"/>
  <c r="I174" i="1"/>
  <c r="I125" i="1"/>
  <c r="I193" i="1"/>
  <c r="I169" i="1"/>
  <c r="I145" i="1"/>
  <c r="I121" i="1"/>
  <c r="I97" i="1"/>
  <c r="I73" i="1"/>
  <c r="I48" i="1"/>
  <c r="I191" i="1"/>
  <c r="I95" i="1"/>
  <c r="I94" i="1"/>
  <c r="I114" i="1"/>
  <c r="I185" i="1"/>
  <c r="I40" i="1"/>
  <c r="I160" i="1"/>
  <c r="I88" i="1"/>
  <c r="I38" i="1"/>
  <c r="I129" i="1"/>
  <c r="I81" i="1"/>
  <c r="I128" i="1"/>
  <c r="I175" i="1"/>
  <c r="I54" i="1"/>
  <c r="I126" i="1"/>
  <c r="I197" i="1"/>
  <c r="I192" i="1"/>
  <c r="I168" i="1"/>
  <c r="I144" i="1"/>
  <c r="I120" i="1"/>
  <c r="I96" i="1"/>
  <c r="I72" i="1"/>
  <c r="I47" i="1"/>
  <c r="I71" i="1"/>
  <c r="I166" i="1"/>
  <c r="I70" i="1"/>
  <c r="I186" i="1"/>
  <c r="I161" i="1"/>
  <c r="I89" i="1"/>
  <c r="I39" i="1"/>
  <c r="I159" i="1"/>
  <c r="I201" i="1"/>
  <c r="I55" i="1"/>
  <c r="I31" i="1"/>
  <c r="I30" i="1"/>
  <c r="I102" i="1"/>
  <c r="I189" i="1"/>
  <c r="I165" i="1"/>
  <c r="I141" i="1"/>
  <c r="I117" i="1"/>
  <c r="I93" i="1"/>
  <c r="I69" i="1"/>
  <c r="I44" i="1"/>
  <c r="I187" i="1"/>
  <c r="I139" i="1"/>
  <c r="I91" i="1"/>
  <c r="I42" i="1"/>
  <c r="I65" i="1"/>
  <c r="I137" i="1"/>
  <c r="I111" i="1"/>
  <c r="I80" i="1"/>
  <c r="I77" i="1"/>
  <c r="I188" i="1"/>
  <c r="I164" i="1"/>
  <c r="I140" i="1"/>
  <c r="I116" i="1"/>
  <c r="I92" i="1"/>
  <c r="I67" i="1"/>
  <c r="I43" i="1"/>
  <c r="I163" i="1"/>
  <c r="I115" i="1"/>
  <c r="I66" i="1"/>
  <c r="I90" i="1"/>
  <c r="I41" i="1"/>
  <c r="I113" i="1"/>
  <c r="I87" i="1"/>
  <c r="I78" i="1"/>
  <c r="I182" i="1"/>
  <c r="I158" i="1"/>
  <c r="I134" i="1"/>
  <c r="I110" i="1"/>
  <c r="I86" i="1"/>
  <c r="I61" i="1"/>
  <c r="I37" i="1"/>
  <c r="I181" i="1"/>
  <c r="I157" i="1"/>
  <c r="I133" i="1"/>
  <c r="I109" i="1"/>
  <c r="I85" i="1"/>
  <c r="I60" i="1"/>
  <c r="I36" i="1"/>
  <c r="I180" i="1"/>
  <c r="I156" i="1"/>
  <c r="I132" i="1"/>
  <c r="I108" i="1"/>
  <c r="I84" i="1"/>
  <c r="I59" i="1"/>
  <c r="I35" i="1"/>
  <c r="I179" i="1"/>
  <c r="I155" i="1"/>
  <c r="I131" i="1"/>
  <c r="I107" i="1"/>
  <c r="I83" i="1"/>
  <c r="I58" i="1"/>
  <c r="I34" i="1"/>
  <c r="I178" i="1"/>
  <c r="I154" i="1"/>
  <c r="I130" i="1"/>
  <c r="I106" i="1"/>
  <c r="I82" i="1"/>
  <c r="I57" i="1"/>
  <c r="I33" i="1"/>
  <c r="I153" i="1"/>
  <c r="I56" i="1"/>
  <c r="I200" i="1"/>
  <c r="I103" i="1"/>
  <c r="I149" i="1"/>
  <c r="I68" i="1"/>
  <c r="H199" i="1"/>
  <c r="H175" i="1"/>
  <c r="H151" i="1"/>
  <c r="H127" i="1"/>
  <c r="H103" i="1"/>
  <c r="H79" i="1"/>
  <c r="H54" i="1"/>
  <c r="H30" i="1"/>
  <c r="H48" i="1"/>
  <c r="H71" i="1"/>
  <c r="H45" i="1"/>
  <c r="H116" i="1"/>
  <c r="H33" i="1"/>
  <c r="H128" i="1"/>
  <c r="H198" i="1"/>
  <c r="H174" i="1"/>
  <c r="H150" i="1"/>
  <c r="H126" i="1"/>
  <c r="H102" i="1"/>
  <c r="H78" i="1"/>
  <c r="H53" i="1"/>
  <c r="H195" i="1"/>
  <c r="H123" i="1"/>
  <c r="H94" i="1"/>
  <c r="H69" i="1"/>
  <c r="H67" i="1"/>
  <c r="H106" i="1"/>
  <c r="H105" i="1"/>
  <c r="H31" i="1"/>
  <c r="H197" i="1"/>
  <c r="H173" i="1"/>
  <c r="H149" i="1"/>
  <c r="H125" i="1"/>
  <c r="H101" i="1"/>
  <c r="H77" i="1"/>
  <c r="H52" i="1"/>
  <c r="H147" i="1"/>
  <c r="H99" i="1"/>
  <c r="H50" i="1"/>
  <c r="H194" i="1"/>
  <c r="H170" i="1"/>
  <c r="H146" i="1"/>
  <c r="H122" i="1"/>
  <c r="H98" i="1"/>
  <c r="H74" i="1"/>
  <c r="H49" i="1"/>
  <c r="H193" i="1"/>
  <c r="H169" i="1"/>
  <c r="H145" i="1"/>
  <c r="H121" i="1"/>
  <c r="H97" i="1"/>
  <c r="H73" i="1"/>
  <c r="H192" i="1"/>
  <c r="H168" i="1"/>
  <c r="H144" i="1"/>
  <c r="H120" i="1"/>
  <c r="H96" i="1"/>
  <c r="H72" i="1"/>
  <c r="H47" i="1"/>
  <c r="H191" i="1"/>
  <c r="H167" i="1"/>
  <c r="H143" i="1"/>
  <c r="H119" i="1"/>
  <c r="H95" i="1"/>
  <c r="H46" i="1"/>
  <c r="H190" i="1"/>
  <c r="H166" i="1"/>
  <c r="H70" i="1"/>
  <c r="H189" i="1"/>
  <c r="H165" i="1"/>
  <c r="H141" i="1"/>
  <c r="H117" i="1"/>
  <c r="H93" i="1"/>
  <c r="H44" i="1"/>
  <c r="H188" i="1"/>
  <c r="H164" i="1"/>
  <c r="H140" i="1"/>
  <c r="H43" i="1"/>
  <c r="H130" i="1"/>
  <c r="H153" i="1"/>
  <c r="H32" i="1"/>
  <c r="H200" i="1"/>
  <c r="H80" i="1"/>
  <c r="H196" i="1"/>
  <c r="H172" i="1"/>
  <c r="H148" i="1"/>
  <c r="H124" i="1"/>
  <c r="H100" i="1"/>
  <c r="H76" i="1"/>
  <c r="H51" i="1"/>
  <c r="H171" i="1"/>
  <c r="H75" i="1"/>
  <c r="H142" i="1"/>
  <c r="H92" i="1"/>
  <c r="H56" i="1"/>
  <c r="H118" i="1"/>
  <c r="H81" i="1"/>
  <c r="H129" i="1"/>
  <c r="H201" i="1"/>
  <c r="H187" i="1"/>
  <c r="H163" i="1"/>
  <c r="H139" i="1"/>
  <c r="H115" i="1"/>
  <c r="H91" i="1"/>
  <c r="H66" i="1"/>
  <c r="H42" i="1"/>
  <c r="H57" i="1"/>
  <c r="H186" i="1"/>
  <c r="H162" i="1"/>
  <c r="H138" i="1"/>
  <c r="H114" i="1"/>
  <c r="H90" i="1"/>
  <c r="H65" i="1"/>
  <c r="H41" i="1"/>
  <c r="H185" i="1"/>
  <c r="H161" i="1"/>
  <c r="H137" i="1"/>
  <c r="H113" i="1"/>
  <c r="H89" i="1"/>
  <c r="H64" i="1"/>
  <c r="H40" i="1"/>
  <c r="H184" i="1"/>
  <c r="H160" i="1"/>
  <c r="H136" i="1"/>
  <c r="H112" i="1"/>
  <c r="H88" i="1"/>
  <c r="H63" i="1"/>
  <c r="H39" i="1"/>
  <c r="H183" i="1"/>
  <c r="H159" i="1"/>
  <c r="H135" i="1"/>
  <c r="H111" i="1"/>
  <c r="H87" i="1"/>
  <c r="H62" i="1"/>
  <c r="H38" i="1"/>
  <c r="H182" i="1"/>
  <c r="H158" i="1"/>
  <c r="H134" i="1"/>
  <c r="H110" i="1"/>
  <c r="H86" i="1"/>
  <c r="H61" i="1"/>
  <c r="H37" i="1"/>
  <c r="H181" i="1"/>
  <c r="H157" i="1"/>
  <c r="H133" i="1"/>
  <c r="H109" i="1"/>
  <c r="H85" i="1"/>
  <c r="H60" i="1"/>
  <c r="H36" i="1"/>
  <c r="H180" i="1"/>
  <c r="H156" i="1"/>
  <c r="H132" i="1"/>
  <c r="H108" i="1"/>
  <c r="H84" i="1"/>
  <c r="H59" i="1"/>
  <c r="H35" i="1"/>
  <c r="H179" i="1"/>
  <c r="H155" i="1"/>
  <c r="H131" i="1"/>
  <c r="H107" i="1"/>
  <c r="H83" i="1"/>
  <c r="H58" i="1"/>
  <c r="H34" i="1"/>
  <c r="H178" i="1"/>
  <c r="H154" i="1"/>
  <c r="H82" i="1"/>
  <c r="H177" i="1"/>
  <c r="H176" i="1"/>
  <c r="H152" i="1"/>
  <c r="H55" i="1"/>
  <c r="H104" i="1"/>
  <c r="H68" i="1"/>
  <c r="G30" i="1"/>
  <c r="G178" i="1"/>
  <c r="G154" i="1"/>
  <c r="G130" i="1"/>
  <c r="G106" i="1"/>
  <c r="G82" i="1"/>
  <c r="G57" i="1"/>
  <c r="G33" i="1"/>
  <c r="G201" i="1"/>
  <c r="G177" i="1"/>
  <c r="G153" i="1"/>
  <c r="G129" i="1"/>
  <c r="G105" i="1"/>
  <c r="G81" i="1"/>
  <c r="G56" i="1"/>
  <c r="G32" i="1"/>
  <c r="G200" i="1"/>
  <c r="G176" i="1"/>
  <c r="G152" i="1"/>
  <c r="G128" i="1"/>
  <c r="G104" i="1"/>
  <c r="G80" i="1"/>
  <c r="G55" i="1"/>
  <c r="G31" i="1"/>
  <c r="G199" i="1"/>
  <c r="G175" i="1"/>
  <c r="G151" i="1"/>
  <c r="G127" i="1"/>
  <c r="G103" i="1"/>
  <c r="G79" i="1"/>
  <c r="G54" i="1"/>
  <c r="G99" i="1"/>
  <c r="G146" i="1"/>
  <c r="G98" i="1"/>
  <c r="G168" i="1"/>
  <c r="G120" i="1"/>
  <c r="G167" i="1"/>
  <c r="G119" i="1"/>
  <c r="G166" i="1"/>
  <c r="G70" i="1"/>
  <c r="G141" i="1"/>
  <c r="G44" i="1"/>
  <c r="G92" i="1"/>
  <c r="G91" i="1"/>
  <c r="G90" i="1"/>
  <c r="G89" i="1"/>
  <c r="G160" i="1"/>
  <c r="G159" i="1"/>
  <c r="G38" i="1"/>
  <c r="G86" i="1"/>
  <c r="G109" i="1"/>
  <c r="G156" i="1"/>
  <c r="G35" i="1"/>
  <c r="G179" i="1"/>
  <c r="G58" i="1"/>
  <c r="G198" i="1"/>
  <c r="G174" i="1"/>
  <c r="G150" i="1"/>
  <c r="G126" i="1"/>
  <c r="G102" i="1"/>
  <c r="G78" i="1"/>
  <c r="G53" i="1"/>
  <c r="G197" i="1"/>
  <c r="G173" i="1"/>
  <c r="G149" i="1"/>
  <c r="G125" i="1"/>
  <c r="G101" i="1"/>
  <c r="G77" i="1"/>
  <c r="G52" i="1"/>
  <c r="G196" i="1"/>
  <c r="G172" i="1"/>
  <c r="G148" i="1"/>
  <c r="G124" i="1"/>
  <c r="G100" i="1"/>
  <c r="G76" i="1"/>
  <c r="G51" i="1"/>
  <c r="G171" i="1"/>
  <c r="G147" i="1"/>
  <c r="G123" i="1"/>
  <c r="G75" i="1"/>
  <c r="G50" i="1"/>
  <c r="G170" i="1"/>
  <c r="G122" i="1"/>
  <c r="G74" i="1"/>
  <c r="G192" i="1"/>
  <c r="G144" i="1"/>
  <c r="G96" i="1"/>
  <c r="G47" i="1"/>
  <c r="G191" i="1"/>
  <c r="G143" i="1"/>
  <c r="G71" i="1"/>
  <c r="G142" i="1"/>
  <c r="G45" i="1"/>
  <c r="G117" i="1"/>
  <c r="G164" i="1"/>
  <c r="G187" i="1"/>
  <c r="G186" i="1"/>
  <c r="G41" i="1"/>
  <c r="G72" i="1"/>
  <c r="G189" i="1"/>
  <c r="G116" i="1"/>
  <c r="G115" i="1"/>
  <c r="G114" i="1"/>
  <c r="G113" i="1"/>
  <c r="G136" i="1"/>
  <c r="G39" i="1"/>
  <c r="G135" i="1"/>
  <c r="G134" i="1"/>
  <c r="G133" i="1"/>
  <c r="G132" i="1"/>
  <c r="G131" i="1"/>
  <c r="G34" i="1"/>
  <c r="G195" i="1"/>
  <c r="G46" i="1"/>
  <c r="G94" i="1"/>
  <c r="G93" i="1"/>
  <c r="G188" i="1"/>
  <c r="G66" i="1"/>
  <c r="G138" i="1"/>
  <c r="G161" i="1"/>
  <c r="G40" i="1"/>
  <c r="G112" i="1"/>
  <c r="G111" i="1"/>
  <c r="G182" i="1"/>
  <c r="G37" i="1"/>
  <c r="G181" i="1"/>
  <c r="G36" i="1"/>
  <c r="G180" i="1"/>
  <c r="G59" i="1"/>
  <c r="G107" i="1"/>
  <c r="G194" i="1"/>
  <c r="G49" i="1"/>
  <c r="G190" i="1"/>
  <c r="G69" i="1"/>
  <c r="G140" i="1"/>
  <c r="G43" i="1"/>
  <c r="G139" i="1"/>
  <c r="G162" i="1"/>
  <c r="G137" i="1"/>
  <c r="G184" i="1"/>
  <c r="G63" i="1"/>
  <c r="G62" i="1"/>
  <c r="G158" i="1"/>
  <c r="G61" i="1"/>
  <c r="G85" i="1"/>
  <c r="G84" i="1"/>
  <c r="G83" i="1"/>
  <c r="G193" i="1"/>
  <c r="G169" i="1"/>
  <c r="G145" i="1"/>
  <c r="G121" i="1"/>
  <c r="G97" i="1"/>
  <c r="G73" i="1"/>
  <c r="G48" i="1"/>
  <c r="G95" i="1"/>
  <c r="G118" i="1"/>
  <c r="G165" i="1"/>
  <c r="G67" i="1"/>
  <c r="G163" i="1"/>
  <c r="G42" i="1"/>
  <c r="G65" i="1"/>
  <c r="G185" i="1"/>
  <c r="G64" i="1"/>
  <c r="G88" i="1"/>
  <c r="G183" i="1"/>
  <c r="G87" i="1"/>
  <c r="G110" i="1"/>
  <c r="G157" i="1"/>
  <c r="G60" i="1"/>
  <c r="G108" i="1"/>
  <c r="G155" i="1"/>
  <c r="G68" i="1"/>
  <c r="J180" i="1"/>
  <c r="J156" i="1"/>
  <c r="J132" i="1"/>
  <c r="J108" i="1"/>
  <c r="J84" i="1"/>
  <c r="J60" i="1"/>
  <c r="J36" i="1"/>
  <c r="J12" i="1"/>
  <c r="J179" i="1"/>
  <c r="J155" i="1"/>
  <c r="J131" i="1"/>
  <c r="J107" i="1"/>
  <c r="J83" i="1"/>
  <c r="J59" i="1"/>
  <c r="J35" i="1"/>
  <c r="J11" i="1"/>
  <c r="J200" i="1"/>
  <c r="J80" i="1"/>
  <c r="J8" i="1"/>
  <c r="J199" i="1"/>
  <c r="J151" i="1"/>
  <c r="J127" i="1"/>
  <c r="J103" i="1"/>
  <c r="J55" i="1"/>
  <c r="J31" i="1"/>
  <c r="J174" i="1"/>
  <c r="J54" i="1"/>
  <c r="J173" i="1"/>
  <c r="J101" i="1"/>
  <c r="J29" i="1"/>
  <c r="J148" i="1"/>
  <c r="J76" i="1"/>
  <c r="J4" i="1"/>
  <c r="J171" i="1"/>
  <c r="J99" i="1"/>
  <c r="J51" i="1"/>
  <c r="J3" i="1"/>
  <c r="J194" i="1"/>
  <c r="J146" i="1"/>
  <c r="J98" i="1"/>
  <c r="J74" i="1"/>
  <c r="J26" i="1"/>
  <c r="J198" i="1"/>
  <c r="J149" i="1"/>
  <c r="J125" i="1"/>
  <c r="J53" i="1"/>
  <c r="J172" i="1"/>
  <c r="J100" i="1"/>
  <c r="J28" i="1"/>
  <c r="J195" i="1"/>
  <c r="J123" i="1"/>
  <c r="J75" i="1"/>
  <c r="J27" i="1"/>
  <c r="J170" i="1"/>
  <c r="J122" i="1"/>
  <c r="J50" i="1"/>
  <c r="J2" i="1"/>
  <c r="J178" i="1"/>
  <c r="J154" i="1"/>
  <c r="J130" i="1"/>
  <c r="J106" i="1"/>
  <c r="J82" i="1"/>
  <c r="J58" i="1"/>
  <c r="J34" i="1"/>
  <c r="J10" i="1"/>
  <c r="J201" i="1"/>
  <c r="J177" i="1"/>
  <c r="J153" i="1"/>
  <c r="J129" i="1"/>
  <c r="J105" i="1"/>
  <c r="J81" i="1"/>
  <c r="J57" i="1"/>
  <c r="J33" i="1"/>
  <c r="J9" i="1"/>
  <c r="J176" i="1"/>
  <c r="J152" i="1"/>
  <c r="J128" i="1"/>
  <c r="J104" i="1"/>
  <c r="J56" i="1"/>
  <c r="J32" i="1"/>
  <c r="J175" i="1"/>
  <c r="J79" i="1"/>
  <c r="J7" i="1"/>
  <c r="J150" i="1"/>
  <c r="J126" i="1"/>
  <c r="J102" i="1"/>
  <c r="J78" i="1"/>
  <c r="J30" i="1"/>
  <c r="J6" i="1"/>
  <c r="J197" i="1"/>
  <c r="J77" i="1"/>
  <c r="J5" i="1"/>
  <c r="J196" i="1"/>
  <c r="J52" i="1"/>
  <c r="J124" i="1"/>
  <c r="J160" i="1"/>
  <c r="J115" i="1"/>
  <c r="J69" i="1"/>
  <c r="J23" i="1"/>
  <c r="J159" i="1"/>
  <c r="J114" i="1"/>
  <c r="J68" i="1"/>
  <c r="J22" i="1"/>
  <c r="J193" i="1"/>
  <c r="J158" i="1"/>
  <c r="J113" i="1"/>
  <c r="J67" i="1"/>
  <c r="J21" i="1"/>
  <c r="J192" i="1"/>
  <c r="J157" i="1"/>
  <c r="J112" i="1"/>
  <c r="J66" i="1"/>
  <c r="J20" i="1"/>
  <c r="J191" i="1"/>
  <c r="J147" i="1"/>
  <c r="J111" i="1"/>
  <c r="J65" i="1"/>
  <c r="J19" i="1"/>
  <c r="J190" i="1"/>
  <c r="J145" i="1"/>
  <c r="J110" i="1"/>
  <c r="J64" i="1"/>
  <c r="J18" i="1"/>
  <c r="J189" i="1"/>
  <c r="J144" i="1"/>
  <c r="J109" i="1"/>
  <c r="J63" i="1"/>
  <c r="J17" i="1"/>
  <c r="J188" i="1"/>
  <c r="J143" i="1"/>
  <c r="J97" i="1"/>
  <c r="J62" i="1"/>
  <c r="J16" i="1"/>
  <c r="J187" i="1"/>
  <c r="J142" i="1"/>
  <c r="J96" i="1"/>
  <c r="J61" i="1"/>
  <c r="J15" i="1"/>
  <c r="J135" i="1"/>
  <c r="J49" i="1"/>
  <c r="J134" i="1"/>
  <c r="J48" i="1"/>
  <c r="J133" i="1"/>
  <c r="J47" i="1"/>
  <c r="J186" i="1"/>
  <c r="J121" i="1"/>
  <c r="J46" i="1"/>
  <c r="J185" i="1"/>
  <c r="J120" i="1"/>
  <c r="J45" i="1"/>
  <c r="J184" i="1"/>
  <c r="J119" i="1"/>
  <c r="J44" i="1"/>
  <c r="J183" i="1"/>
  <c r="J118" i="1"/>
  <c r="J43" i="1"/>
  <c r="J182" i="1"/>
  <c r="J117" i="1"/>
  <c r="J42" i="1"/>
  <c r="J181" i="1"/>
  <c r="J116" i="1"/>
  <c r="J41" i="1"/>
  <c r="J169" i="1"/>
  <c r="J95" i="1"/>
  <c r="J40" i="1"/>
  <c r="J168" i="1"/>
  <c r="J94" i="1"/>
  <c r="J39" i="1"/>
  <c r="J93" i="1"/>
  <c r="J38" i="1"/>
  <c r="J166" i="1"/>
  <c r="J37" i="1"/>
  <c r="J165" i="1"/>
  <c r="J25" i="1"/>
  <c r="J90" i="1"/>
  <c r="J24" i="1"/>
  <c r="J89" i="1"/>
  <c r="J162" i="1"/>
  <c r="J13" i="1"/>
  <c r="J87" i="1"/>
  <c r="J141" i="1"/>
  <c r="J85" i="1"/>
  <c r="J73" i="1"/>
  <c r="J138" i="1"/>
  <c r="J137" i="1"/>
  <c r="J70" i="1"/>
  <c r="J167" i="1"/>
  <c r="J92" i="1"/>
  <c r="J91" i="1"/>
  <c r="J164" i="1"/>
  <c r="J163" i="1"/>
  <c r="J14" i="1"/>
  <c r="J88" i="1"/>
  <c r="J161" i="1"/>
  <c r="J86" i="1"/>
  <c r="J140" i="1"/>
  <c r="J139" i="1"/>
  <c r="J72" i="1"/>
  <c r="J71" i="1"/>
  <c r="J136" i="1"/>
  <c r="C20" i="1"/>
  <c r="Z201" i="1"/>
  <c r="Z200" i="1"/>
  <c r="Z199" i="1"/>
  <c r="Z198" i="1"/>
  <c r="Z197" i="1"/>
  <c r="Z196" i="1"/>
  <c r="Z195" i="1"/>
  <c r="Z194" i="1"/>
  <c r="Z193" i="1"/>
  <c r="Z192" i="1"/>
  <c r="Z191" i="1"/>
  <c r="Z190" i="1"/>
  <c r="Z189" i="1"/>
  <c r="Z188" i="1"/>
  <c r="Z187" i="1"/>
  <c r="Z186" i="1"/>
  <c r="Z185" i="1"/>
  <c r="Z184" i="1"/>
  <c r="Z183" i="1"/>
  <c r="Z182" i="1"/>
  <c r="Z165" i="1"/>
  <c r="Z164" i="1"/>
  <c r="Z163" i="1"/>
  <c r="Z162" i="1"/>
  <c r="Z161" i="1"/>
  <c r="Z160" i="1"/>
  <c r="Z159" i="1"/>
  <c r="Z158" i="1"/>
  <c r="Z141" i="1"/>
  <c r="Z140" i="1"/>
  <c r="Z139" i="1"/>
  <c r="Z138" i="1"/>
  <c r="Z137" i="1"/>
  <c r="Z136" i="1"/>
  <c r="Z135" i="1"/>
  <c r="Z134" i="1"/>
  <c r="Z117" i="1"/>
  <c r="Z116" i="1"/>
  <c r="Z115" i="1"/>
  <c r="Z114" i="1"/>
  <c r="Z113" i="1"/>
  <c r="Z112" i="1"/>
  <c r="Z111" i="1"/>
  <c r="Z110" i="1"/>
  <c r="Z93" i="1"/>
  <c r="Z92" i="1"/>
  <c r="Z91" i="1"/>
  <c r="Z90" i="1"/>
  <c r="Z89" i="1"/>
  <c r="Z88" i="1"/>
  <c r="Z87" i="1"/>
  <c r="Z86" i="1"/>
  <c r="Z69" i="1"/>
  <c r="Z68" i="1"/>
  <c r="Z67" i="1"/>
  <c r="Z66" i="1"/>
  <c r="Z65" i="1"/>
  <c r="Z64" i="1"/>
  <c r="Z63" i="1"/>
  <c r="Z62" i="1"/>
  <c r="Z45" i="1"/>
  <c r="Z44" i="1"/>
  <c r="Z43" i="1"/>
  <c r="Z42" i="1"/>
  <c r="Z41" i="1"/>
  <c r="Z40" i="1"/>
  <c r="Z39" i="1"/>
  <c r="Z38" i="1"/>
  <c r="Z21" i="1"/>
  <c r="Z20" i="1"/>
  <c r="Z19" i="1"/>
  <c r="Z18" i="1"/>
  <c r="Z17" i="1"/>
  <c r="Z16" i="1"/>
  <c r="Z15" i="1"/>
  <c r="Z14" i="1"/>
  <c r="D201" i="1"/>
  <c r="E201" i="1" s="1"/>
  <c r="D200" i="1"/>
  <c r="F200" i="1" s="1"/>
  <c r="D199" i="1"/>
  <c r="F199" i="1" s="1"/>
  <c r="C201" i="1"/>
  <c r="C200" i="1"/>
  <c r="C199" i="1"/>
  <c r="C198" i="1"/>
  <c r="D198" i="1" s="1"/>
  <c r="F198" i="1" s="1"/>
  <c r="C197" i="1"/>
  <c r="C196" i="1"/>
  <c r="C195" i="1"/>
  <c r="D195" i="1" s="1"/>
  <c r="F195" i="1" s="1"/>
  <c r="C194" i="1"/>
  <c r="D194" i="1" s="1"/>
  <c r="C193" i="1"/>
  <c r="D193" i="1" s="1"/>
  <c r="F193" i="1" s="1"/>
  <c r="C192" i="1"/>
  <c r="D192" i="1" s="1"/>
  <c r="F192" i="1" s="1"/>
  <c r="C191" i="1"/>
  <c r="D191" i="1" s="1"/>
  <c r="F191" i="1" s="1"/>
  <c r="C190" i="1"/>
  <c r="D190" i="1" s="1"/>
  <c r="F190" i="1" s="1"/>
  <c r="C189" i="1"/>
  <c r="C188" i="1"/>
  <c r="C187" i="1"/>
  <c r="C186" i="1"/>
  <c r="C185" i="1"/>
  <c r="C184" i="1"/>
  <c r="D184" i="1" s="1"/>
  <c r="F184" i="1" s="1"/>
  <c r="C183" i="1"/>
  <c r="D183" i="1" s="1"/>
  <c r="F183" i="1" s="1"/>
  <c r="C182" i="1"/>
  <c r="D182" i="1" s="1"/>
  <c r="F182" i="1" s="1"/>
  <c r="F69" i="1"/>
  <c r="F16" i="1"/>
  <c r="F15" i="1"/>
  <c r="E134" i="1"/>
  <c r="E110" i="1"/>
  <c r="E108" i="1"/>
  <c r="E107" i="1"/>
  <c r="E84" i="1"/>
  <c r="E69" i="1"/>
  <c r="E43" i="1"/>
  <c r="E42" i="1"/>
  <c r="D173" i="1"/>
  <c r="D172" i="1"/>
  <c r="F172" i="1" s="1"/>
  <c r="D141" i="1"/>
  <c r="F141" i="1" s="1"/>
  <c r="D140" i="1"/>
  <c r="F140" i="1" s="1"/>
  <c r="D139" i="1"/>
  <c r="F139" i="1" s="1"/>
  <c r="D138" i="1"/>
  <c r="F138" i="1" s="1"/>
  <c r="D137" i="1"/>
  <c r="F137" i="1" s="1"/>
  <c r="D125" i="1"/>
  <c r="F125" i="1" s="1"/>
  <c r="D124" i="1"/>
  <c r="F124" i="1" s="1"/>
  <c r="D123" i="1"/>
  <c r="F123" i="1" s="1"/>
  <c r="D122" i="1"/>
  <c r="F122" i="1" s="1"/>
  <c r="D121" i="1"/>
  <c r="F121" i="1" s="1"/>
  <c r="D117" i="1"/>
  <c r="F117" i="1" s="1"/>
  <c r="D88" i="1"/>
  <c r="F88" i="1" s="1"/>
  <c r="D87" i="1"/>
  <c r="F87" i="1" s="1"/>
  <c r="D85" i="1"/>
  <c r="F85" i="1" s="1"/>
  <c r="D82" i="1"/>
  <c r="F82" i="1" s="1"/>
  <c r="D81" i="1"/>
  <c r="F81" i="1" s="1"/>
  <c r="D80" i="1"/>
  <c r="F80" i="1" s="1"/>
  <c r="D79" i="1"/>
  <c r="F79" i="1" s="1"/>
  <c r="D77" i="1"/>
  <c r="F77" i="1" s="1"/>
  <c r="D76" i="1"/>
  <c r="E76" i="1" s="1"/>
  <c r="D75" i="1"/>
  <c r="E75" i="1" s="1"/>
  <c r="D74" i="1"/>
  <c r="F74" i="1" s="1"/>
  <c r="D72" i="1"/>
  <c r="F72" i="1" s="1"/>
  <c r="D40" i="1"/>
  <c r="F40" i="1" s="1"/>
  <c r="D39" i="1"/>
  <c r="D25" i="1"/>
  <c r="F25" i="1" s="1"/>
  <c r="D13" i="1"/>
  <c r="F13" i="1" s="1"/>
  <c r="C181" i="1"/>
  <c r="D181" i="1" s="1"/>
  <c r="F181" i="1" s="1"/>
  <c r="C180" i="1"/>
  <c r="D180" i="1" s="1"/>
  <c r="F180" i="1" s="1"/>
  <c r="C179" i="1"/>
  <c r="D179" i="1" s="1"/>
  <c r="F179" i="1" s="1"/>
  <c r="C178" i="1"/>
  <c r="D178" i="1" s="1"/>
  <c r="F178" i="1" s="1"/>
  <c r="C177" i="1"/>
  <c r="Z177" i="1" s="1"/>
  <c r="C176" i="1"/>
  <c r="D176" i="1" s="1"/>
  <c r="F176" i="1" s="1"/>
  <c r="C175" i="1"/>
  <c r="D175" i="1" s="1"/>
  <c r="F175" i="1" s="1"/>
  <c r="C174" i="1"/>
  <c r="D174" i="1" s="1"/>
  <c r="F174" i="1" s="1"/>
  <c r="C173" i="1"/>
  <c r="Z173" i="1" s="1"/>
  <c r="C172" i="1"/>
  <c r="Z172" i="1" s="1"/>
  <c r="C171" i="1"/>
  <c r="D171" i="1" s="1"/>
  <c r="F171" i="1" s="1"/>
  <c r="C170" i="1"/>
  <c r="Z170" i="1" s="1"/>
  <c r="C169" i="1"/>
  <c r="D169" i="1" s="1"/>
  <c r="F169" i="1" s="1"/>
  <c r="C168" i="1"/>
  <c r="Z168" i="1" s="1"/>
  <c r="C167" i="1"/>
  <c r="Z167" i="1" s="1"/>
  <c r="C166" i="1"/>
  <c r="Z166" i="1" s="1"/>
  <c r="C165" i="1"/>
  <c r="C164" i="1"/>
  <c r="C163" i="1"/>
  <c r="C162" i="1"/>
  <c r="C161" i="1"/>
  <c r="C160" i="1"/>
  <c r="D160" i="1" s="1"/>
  <c r="E160" i="1" s="1"/>
  <c r="C159" i="1"/>
  <c r="D159" i="1" s="1"/>
  <c r="E159" i="1" s="1"/>
  <c r="C158" i="1"/>
  <c r="D158" i="1" s="1"/>
  <c r="F158" i="1" s="1"/>
  <c r="C157" i="1"/>
  <c r="Z157" i="1" s="1"/>
  <c r="C156" i="1"/>
  <c r="D156" i="1" s="1"/>
  <c r="F156" i="1" s="1"/>
  <c r="C155" i="1"/>
  <c r="D155" i="1" s="1"/>
  <c r="F155" i="1" s="1"/>
  <c r="C154" i="1"/>
  <c r="D154" i="1" s="1"/>
  <c r="F154" i="1" s="1"/>
  <c r="C153" i="1"/>
  <c r="D153" i="1" s="1"/>
  <c r="F153" i="1" s="1"/>
  <c r="C152" i="1"/>
  <c r="D152" i="1" s="1"/>
  <c r="F152" i="1" s="1"/>
  <c r="C151" i="1"/>
  <c r="D151" i="1" s="1"/>
  <c r="F151" i="1" s="1"/>
  <c r="C150" i="1"/>
  <c r="Z150" i="1" s="1"/>
  <c r="C149" i="1"/>
  <c r="C148" i="1"/>
  <c r="D148" i="1" s="1"/>
  <c r="F148" i="1" s="1"/>
  <c r="C147" i="1"/>
  <c r="D147" i="1" s="1"/>
  <c r="F147" i="1" s="1"/>
  <c r="C146" i="1"/>
  <c r="D146" i="1" s="1"/>
  <c r="F146" i="1" s="1"/>
  <c r="C145" i="1"/>
  <c r="D145" i="1" s="1"/>
  <c r="F145" i="1" s="1"/>
  <c r="C144" i="1"/>
  <c r="C143" i="1"/>
  <c r="Z143" i="1" s="1"/>
  <c r="C142" i="1"/>
  <c r="D142" i="1" s="1"/>
  <c r="F142" i="1" s="1"/>
  <c r="C141" i="1"/>
  <c r="C140" i="1"/>
  <c r="C139" i="1"/>
  <c r="C138" i="1"/>
  <c r="C137" i="1"/>
  <c r="C136" i="1"/>
  <c r="D136" i="1" s="1"/>
  <c r="E136" i="1" s="1"/>
  <c r="C135" i="1"/>
  <c r="D135" i="1" s="1"/>
  <c r="F135" i="1" s="1"/>
  <c r="C134" i="1"/>
  <c r="D134" i="1" s="1"/>
  <c r="F134" i="1" s="1"/>
  <c r="C133" i="1"/>
  <c r="Z133" i="1" s="1"/>
  <c r="C132" i="1"/>
  <c r="D132" i="1" s="1"/>
  <c r="F132" i="1" s="1"/>
  <c r="C131" i="1"/>
  <c r="D131" i="1" s="1"/>
  <c r="F131" i="1" s="1"/>
  <c r="C130" i="1"/>
  <c r="D130" i="1" s="1"/>
  <c r="F130" i="1" s="1"/>
  <c r="C129" i="1"/>
  <c r="D129" i="1" s="1"/>
  <c r="F129" i="1" s="1"/>
  <c r="C128" i="1"/>
  <c r="Z128" i="1" s="1"/>
  <c r="C127" i="1"/>
  <c r="D127" i="1" s="1"/>
  <c r="F127" i="1" s="1"/>
  <c r="C126" i="1"/>
  <c r="Z126" i="1" s="1"/>
  <c r="C125" i="1"/>
  <c r="Z125" i="1" s="1"/>
  <c r="C124" i="1"/>
  <c r="Z124" i="1" s="1"/>
  <c r="C123" i="1"/>
  <c r="Z123" i="1" s="1"/>
  <c r="C122" i="1"/>
  <c r="Z122" i="1" s="1"/>
  <c r="C121" i="1"/>
  <c r="Z121" i="1" s="1"/>
  <c r="C120" i="1"/>
  <c r="D120" i="1" s="1"/>
  <c r="F120" i="1" s="1"/>
  <c r="C119" i="1"/>
  <c r="Z119" i="1" s="1"/>
  <c r="C118" i="1"/>
  <c r="D118" i="1" s="1"/>
  <c r="F118" i="1" s="1"/>
  <c r="C117" i="1"/>
  <c r="C116" i="1"/>
  <c r="C115" i="1"/>
  <c r="C114" i="1"/>
  <c r="C113" i="1"/>
  <c r="C112" i="1"/>
  <c r="D112" i="1" s="1"/>
  <c r="C111" i="1"/>
  <c r="D111" i="1" s="1"/>
  <c r="C110" i="1"/>
  <c r="D110" i="1" s="1"/>
  <c r="F110" i="1" s="1"/>
  <c r="C109" i="1"/>
  <c r="Z109" i="1" s="1"/>
  <c r="C108" i="1"/>
  <c r="D108" i="1" s="1"/>
  <c r="F108" i="1" s="1"/>
  <c r="C107" i="1"/>
  <c r="D107" i="1" s="1"/>
  <c r="F107" i="1" s="1"/>
  <c r="C106" i="1"/>
  <c r="Z106" i="1" s="1"/>
  <c r="C105" i="1"/>
  <c r="Z105" i="1" s="1"/>
  <c r="C104" i="1"/>
  <c r="D104" i="1" s="1"/>
  <c r="F104" i="1" s="1"/>
  <c r="C103" i="1"/>
  <c r="D103" i="1" s="1"/>
  <c r="F103" i="1" s="1"/>
  <c r="C102" i="1"/>
  <c r="D102" i="1" s="1"/>
  <c r="F102" i="1" s="1"/>
  <c r="C101" i="1"/>
  <c r="Z101" i="1" s="1"/>
  <c r="C100" i="1"/>
  <c r="D100" i="1" s="1"/>
  <c r="E100" i="1" s="1"/>
  <c r="C99" i="1"/>
  <c r="D99" i="1" s="1"/>
  <c r="E99" i="1" s="1"/>
  <c r="C98" i="1"/>
  <c r="D98" i="1" s="1"/>
  <c r="F98" i="1" s="1"/>
  <c r="C97" i="1"/>
  <c r="Z97" i="1" s="1"/>
  <c r="C96" i="1"/>
  <c r="C95" i="1"/>
  <c r="Z95" i="1" s="1"/>
  <c r="C94" i="1"/>
  <c r="Z94" i="1" s="1"/>
  <c r="C93" i="1"/>
  <c r="C92" i="1"/>
  <c r="C91" i="1"/>
  <c r="D91" i="1" s="1"/>
  <c r="F91" i="1" s="1"/>
  <c r="C90" i="1"/>
  <c r="C89" i="1"/>
  <c r="C88" i="1"/>
  <c r="C87" i="1"/>
  <c r="C86" i="1"/>
  <c r="C85" i="1"/>
  <c r="Z85" i="1" s="1"/>
  <c r="C84" i="1"/>
  <c r="D84" i="1" s="1"/>
  <c r="F84" i="1" s="1"/>
  <c r="C83" i="1"/>
  <c r="D83" i="1" s="1"/>
  <c r="F83" i="1" s="1"/>
  <c r="C82" i="1"/>
  <c r="C81" i="1"/>
  <c r="E81" i="1" s="1"/>
  <c r="C80" i="1"/>
  <c r="E80" i="1" s="1"/>
  <c r="C79" i="1"/>
  <c r="Z79" i="1" s="1"/>
  <c r="C78" i="1"/>
  <c r="Z78" i="1" s="1"/>
  <c r="C77" i="1"/>
  <c r="Z77" i="1" s="1"/>
  <c r="C76" i="1"/>
  <c r="Z76" i="1" s="1"/>
  <c r="C75" i="1"/>
  <c r="Z75" i="1" s="1"/>
  <c r="C74" i="1"/>
  <c r="Z74" i="1" s="1"/>
  <c r="C73" i="1"/>
  <c r="Z73" i="1" s="1"/>
  <c r="C72" i="1"/>
  <c r="C71" i="1"/>
  <c r="Z71" i="1" s="1"/>
  <c r="C70" i="1"/>
  <c r="Z70" i="1" s="1"/>
  <c r="C69" i="1"/>
  <c r="D69" i="1" s="1"/>
  <c r="C67" i="1"/>
  <c r="D67" i="1" s="1"/>
  <c r="F67" i="1" s="1"/>
  <c r="C66" i="1"/>
  <c r="D66" i="1" s="1"/>
  <c r="F66" i="1" s="1"/>
  <c r="C65" i="1"/>
  <c r="D65" i="1" s="1"/>
  <c r="F65" i="1" s="1"/>
  <c r="C64" i="1"/>
  <c r="D64" i="1" s="1"/>
  <c r="F64" i="1" s="1"/>
  <c r="C63" i="1"/>
  <c r="C62" i="1"/>
  <c r="D62" i="1" s="1"/>
  <c r="F62" i="1" s="1"/>
  <c r="C61" i="1"/>
  <c r="Z61" i="1" s="1"/>
  <c r="C60" i="1"/>
  <c r="Z60" i="1" s="1"/>
  <c r="C59" i="1"/>
  <c r="Z59" i="1" s="1"/>
  <c r="C58" i="1"/>
  <c r="Z58" i="1" s="1"/>
  <c r="C57" i="1"/>
  <c r="Z57" i="1" s="1"/>
  <c r="C56" i="1"/>
  <c r="C55" i="1"/>
  <c r="C54" i="1"/>
  <c r="Z54" i="1" s="1"/>
  <c r="C53" i="1"/>
  <c r="D53" i="1" s="1"/>
  <c r="C52" i="1"/>
  <c r="Z52" i="1" s="1"/>
  <c r="C51" i="1"/>
  <c r="D51" i="1" s="1"/>
  <c r="F51" i="1" s="1"/>
  <c r="C50" i="1"/>
  <c r="D50" i="1" s="1"/>
  <c r="F50" i="1" s="1"/>
  <c r="C49" i="1"/>
  <c r="D49" i="1" s="1"/>
  <c r="F49" i="1" s="1"/>
  <c r="C48" i="1"/>
  <c r="Z48" i="1" s="1"/>
  <c r="C47" i="1"/>
  <c r="D47" i="1" s="1"/>
  <c r="F47" i="1" s="1"/>
  <c r="C46" i="1"/>
  <c r="Z46" i="1" s="1"/>
  <c r="C45" i="1"/>
  <c r="C44" i="1"/>
  <c r="C43" i="1"/>
  <c r="D43" i="1" s="1"/>
  <c r="F43" i="1" s="1"/>
  <c r="C42" i="1"/>
  <c r="D42" i="1" s="1"/>
  <c r="F42" i="1" s="1"/>
  <c r="C41" i="1"/>
  <c r="D41" i="1" s="1"/>
  <c r="C40" i="1"/>
  <c r="C39" i="1"/>
  <c r="C38" i="1"/>
  <c r="D38" i="1" s="1"/>
  <c r="F38" i="1" s="1"/>
  <c r="C37" i="1"/>
  <c r="D37" i="1" s="1"/>
  <c r="C36" i="1"/>
  <c r="D36" i="1" s="1"/>
  <c r="F36" i="1" s="1"/>
  <c r="C35" i="1"/>
  <c r="D35" i="1" s="1"/>
  <c r="F35" i="1" s="1"/>
  <c r="C34" i="1"/>
  <c r="D34" i="1" s="1"/>
  <c r="E34" i="1" s="1"/>
  <c r="C33" i="1"/>
  <c r="Z33" i="1" s="1"/>
  <c r="C32" i="1"/>
  <c r="D32" i="1" s="1"/>
  <c r="F32" i="1" s="1"/>
  <c r="C31" i="1"/>
  <c r="D31" i="1" s="1"/>
  <c r="F31" i="1" s="1"/>
  <c r="C30" i="1"/>
  <c r="Z30" i="1" s="1"/>
  <c r="C29" i="1"/>
  <c r="Z29" i="1" s="1"/>
  <c r="C28" i="1"/>
  <c r="Z28" i="1" s="1"/>
  <c r="C27" i="1"/>
  <c r="Z27" i="1" s="1"/>
  <c r="C26" i="1"/>
  <c r="Z26" i="1" s="1"/>
  <c r="C25" i="1"/>
  <c r="Z25" i="1" s="1"/>
  <c r="C24" i="1"/>
  <c r="Z24" i="1" s="1"/>
  <c r="C23" i="1"/>
  <c r="Z23" i="1" s="1"/>
  <c r="C22" i="1"/>
  <c r="D22" i="1" s="1"/>
  <c r="F22" i="1" s="1"/>
  <c r="C21" i="1"/>
  <c r="D21" i="1" s="1"/>
  <c r="F21" i="1" s="1"/>
  <c r="C19" i="1"/>
  <c r="C18" i="1"/>
  <c r="C17" i="1"/>
  <c r="C16" i="1"/>
  <c r="D16" i="1" s="1"/>
  <c r="E16" i="1" s="1"/>
  <c r="C15" i="1"/>
  <c r="D15" i="1" s="1"/>
  <c r="E15" i="1" s="1"/>
  <c r="C14" i="1"/>
  <c r="D14" i="1" s="1"/>
  <c r="F14" i="1" s="1"/>
  <c r="C13" i="1"/>
  <c r="Z13" i="1" s="1"/>
  <c r="C12" i="1"/>
  <c r="D12" i="1" s="1"/>
  <c r="F12" i="1" s="1"/>
  <c r="C11" i="1"/>
  <c r="D11" i="1" s="1"/>
  <c r="C10" i="1"/>
  <c r="Z10" i="1" s="1"/>
  <c r="C9" i="1"/>
  <c r="D9" i="1" s="1"/>
  <c r="C8" i="1"/>
  <c r="D8" i="1" s="1"/>
  <c r="C7" i="1"/>
  <c r="D7" i="1" s="1"/>
  <c r="F7" i="1" s="1"/>
  <c r="C6" i="1"/>
  <c r="Z6" i="1" s="1"/>
  <c r="C5" i="1"/>
  <c r="C4" i="1"/>
  <c r="C3" i="1"/>
  <c r="C2" i="1"/>
  <c r="D2" i="1" s="1"/>
  <c r="F2" i="1" s="1"/>
  <c r="E82" i="1" l="1"/>
  <c r="AE82" i="1" s="1"/>
  <c r="AF82" i="1" s="1"/>
  <c r="F136" i="1"/>
  <c r="E192" i="1"/>
  <c r="E12" i="1"/>
  <c r="E14" i="1"/>
  <c r="E195" i="1"/>
  <c r="E193" i="1"/>
  <c r="E35" i="1"/>
  <c r="AA35" i="1" s="1"/>
  <c r="AB35" i="1" s="1"/>
  <c r="E36" i="1"/>
  <c r="AA36" i="1" s="1"/>
  <c r="AB36" i="1" s="1"/>
  <c r="E38" i="1"/>
  <c r="AA38" i="1" s="1"/>
  <c r="AB38" i="1" s="1"/>
  <c r="E8" i="1"/>
  <c r="F8" i="1"/>
  <c r="AA81" i="1"/>
  <c r="AB81" i="1" s="1"/>
  <c r="AE81" i="1"/>
  <c r="AF81" i="1" s="1"/>
  <c r="AC81" i="1"/>
  <c r="AD81" i="1" s="1"/>
  <c r="F111" i="1"/>
  <c r="E111" i="1"/>
  <c r="AA80" i="1"/>
  <c r="AB80" i="1" s="1"/>
  <c r="AE80" i="1"/>
  <c r="AF80" i="1" s="1"/>
  <c r="AC80" i="1"/>
  <c r="AD80" i="1" s="1"/>
  <c r="F112" i="1"/>
  <c r="E112" i="1"/>
  <c r="F194" i="1"/>
  <c r="E194" i="1"/>
  <c r="F9" i="1"/>
  <c r="E9" i="1"/>
  <c r="F11" i="1"/>
  <c r="E11" i="1"/>
  <c r="D23" i="1"/>
  <c r="F23" i="1" s="1"/>
  <c r="AC108" i="1"/>
  <c r="AD108" i="1" s="1"/>
  <c r="AA108" i="1"/>
  <c r="AB108" i="1" s="1"/>
  <c r="AE108" i="1"/>
  <c r="AF108" i="1" s="1"/>
  <c r="AE110" i="1"/>
  <c r="AF110" i="1" s="1"/>
  <c r="AA110" i="1"/>
  <c r="AB110" i="1" s="1"/>
  <c r="AC110" i="1"/>
  <c r="AD110" i="1" s="1"/>
  <c r="E13" i="1"/>
  <c r="D29" i="1"/>
  <c r="D48" i="1"/>
  <c r="E96" i="1"/>
  <c r="AC107" i="1"/>
  <c r="AD107" i="1" s="1"/>
  <c r="AA107" i="1"/>
  <c r="AB107" i="1" s="1"/>
  <c r="AE107" i="1"/>
  <c r="AF107" i="1" s="1"/>
  <c r="E4" i="1"/>
  <c r="E183" i="1"/>
  <c r="D26" i="1"/>
  <c r="AE84" i="1"/>
  <c r="AF84" i="1" s="1"/>
  <c r="AA84" i="1"/>
  <c r="AB84" i="1" s="1"/>
  <c r="AC84" i="1"/>
  <c r="AD84" i="1" s="1"/>
  <c r="E184" i="1"/>
  <c r="AC12" i="1"/>
  <c r="AD12" i="1" s="1"/>
  <c r="AA12" i="1"/>
  <c r="AB12" i="1" s="1"/>
  <c r="AE12" i="1"/>
  <c r="AF12" i="1" s="1"/>
  <c r="AE192" i="1"/>
  <c r="AF192" i="1" s="1"/>
  <c r="AA192" i="1"/>
  <c r="AB192" i="1" s="1"/>
  <c r="AC192" i="1"/>
  <c r="AD192" i="1" s="1"/>
  <c r="AC195" i="1"/>
  <c r="AD195" i="1" s="1"/>
  <c r="AA195" i="1"/>
  <c r="AB195" i="1" s="1"/>
  <c r="AE195" i="1"/>
  <c r="AF195" i="1" s="1"/>
  <c r="E72" i="1"/>
  <c r="D24" i="1"/>
  <c r="AE14" i="1"/>
  <c r="AF14" i="1" s="1"/>
  <c r="AC14" i="1"/>
  <c r="AD14" i="1" s="1"/>
  <c r="AA14" i="1"/>
  <c r="AB14" i="1" s="1"/>
  <c r="E125" i="1"/>
  <c r="Z47" i="1"/>
  <c r="Z72" i="1"/>
  <c r="Z144" i="1"/>
  <c r="Z49" i="1"/>
  <c r="Z145" i="1"/>
  <c r="AC35" i="1"/>
  <c r="AD35" i="1" s="1"/>
  <c r="F100" i="1"/>
  <c r="Z50" i="1"/>
  <c r="Z146" i="1"/>
  <c r="Z3" i="1"/>
  <c r="Z147" i="1"/>
  <c r="Z100" i="1"/>
  <c r="D52" i="1"/>
  <c r="F52" i="1" s="1"/>
  <c r="E40" i="1"/>
  <c r="Z53" i="1"/>
  <c r="AC42" i="1"/>
  <c r="AD42" i="1" s="1"/>
  <c r="AA42" i="1"/>
  <c r="AB42" i="1" s="1"/>
  <c r="AE42" i="1"/>
  <c r="AF42" i="1" s="1"/>
  <c r="Z7" i="1"/>
  <c r="Z55" i="1"/>
  <c r="Z103" i="1"/>
  <c r="Z127" i="1"/>
  <c r="Z151" i="1"/>
  <c r="D56" i="1"/>
  <c r="F56" i="1" s="1"/>
  <c r="Z104" i="1"/>
  <c r="Z153" i="1"/>
  <c r="AA99" i="1"/>
  <c r="AB99" i="1" s="1"/>
  <c r="D27" i="1"/>
  <c r="F27" i="1" s="1"/>
  <c r="E123" i="1"/>
  <c r="AE15" i="1"/>
  <c r="AF15" i="1" s="1"/>
  <c r="AC15" i="1"/>
  <c r="AD15" i="1" s="1"/>
  <c r="AA15" i="1"/>
  <c r="AB15" i="1" s="1"/>
  <c r="Z22" i="1"/>
  <c r="Z118" i="1"/>
  <c r="AC16" i="1"/>
  <c r="AD16" i="1" s="1"/>
  <c r="AE16" i="1"/>
  <c r="AF16" i="1" s="1"/>
  <c r="AA16" i="1"/>
  <c r="AB16" i="1" s="1"/>
  <c r="Z120" i="1"/>
  <c r="E152" i="1"/>
  <c r="Z169" i="1"/>
  <c r="D96" i="1"/>
  <c r="F96" i="1" s="1"/>
  <c r="Z98" i="1"/>
  <c r="Z51" i="1"/>
  <c r="Z99" i="1"/>
  <c r="Z171" i="1"/>
  <c r="D101" i="1"/>
  <c r="Z148" i="1"/>
  <c r="D105" i="1"/>
  <c r="F105" i="1" s="1"/>
  <c r="D3" i="1"/>
  <c r="D149" i="1"/>
  <c r="F149" i="1" s="1"/>
  <c r="E158" i="1"/>
  <c r="Z102" i="1"/>
  <c r="D4" i="1"/>
  <c r="F4" i="1" s="1"/>
  <c r="D55" i="1"/>
  <c r="D109" i="1"/>
  <c r="AE43" i="1"/>
  <c r="AF43" i="1" s="1"/>
  <c r="AC43" i="1"/>
  <c r="AD43" i="1" s="1"/>
  <c r="AA43" i="1"/>
  <c r="AB43" i="1" s="1"/>
  <c r="Z175" i="1"/>
  <c r="AC136" i="1"/>
  <c r="AD136" i="1" s="1"/>
  <c r="AE136" i="1"/>
  <c r="AF136" i="1" s="1"/>
  <c r="AA136" i="1"/>
  <c r="AB136" i="1" s="1"/>
  <c r="D5" i="1"/>
  <c r="F5" i="1" s="1"/>
  <c r="E64" i="1"/>
  <c r="E179" i="1"/>
  <c r="Z8" i="1"/>
  <c r="Z56" i="1"/>
  <c r="Z80" i="1"/>
  <c r="Z152" i="1"/>
  <c r="E137" i="1"/>
  <c r="D57" i="1"/>
  <c r="AA69" i="1"/>
  <c r="AB69" i="1" s="1"/>
  <c r="AC69" i="1"/>
  <c r="AD69" i="1" s="1"/>
  <c r="AE69" i="1"/>
  <c r="AF69" i="1" s="1"/>
  <c r="Z9" i="1"/>
  <c r="Z81" i="1"/>
  <c r="E181" i="1"/>
  <c r="Z34" i="1"/>
  <c r="Z82" i="1"/>
  <c r="Z178" i="1"/>
  <c r="E139" i="1"/>
  <c r="D61" i="1"/>
  <c r="F61" i="1" s="1"/>
  <c r="Z11" i="1"/>
  <c r="Z35" i="1"/>
  <c r="Z83" i="1"/>
  <c r="Z107" i="1"/>
  <c r="Z131" i="1"/>
  <c r="Z155" i="1"/>
  <c r="D10" i="1"/>
  <c r="D63" i="1"/>
  <c r="F63" i="1" s="1"/>
  <c r="D119" i="1"/>
  <c r="D170" i="1"/>
  <c r="F170" i="1" s="1"/>
  <c r="Z12" i="1"/>
  <c r="Z36" i="1"/>
  <c r="Z84" i="1"/>
  <c r="Z108" i="1"/>
  <c r="Z132" i="1"/>
  <c r="Z156" i="1"/>
  <c r="Z180" i="1"/>
  <c r="D28" i="1"/>
  <c r="AE193" i="1"/>
  <c r="AF193" i="1" s="1"/>
  <c r="AA193" i="1"/>
  <c r="AB193" i="1" s="1"/>
  <c r="AC193" i="1"/>
  <c r="AD193" i="1" s="1"/>
  <c r="E124" i="1"/>
  <c r="Z142" i="1"/>
  <c r="AC134" i="1"/>
  <c r="AD134" i="1" s="1"/>
  <c r="AE134" i="1"/>
  <c r="AF134" i="1" s="1"/>
  <c r="AA134" i="1"/>
  <c r="AB134" i="1" s="1"/>
  <c r="Z96" i="1"/>
  <c r="D144" i="1"/>
  <c r="F144" i="1" s="1"/>
  <c r="F99" i="1"/>
  <c r="AE99" i="1" s="1"/>
  <c r="AF99" i="1" s="1"/>
  <c r="E153" i="1"/>
  <c r="Z2" i="1"/>
  <c r="AC36" i="1"/>
  <c r="AD36" i="1" s="1"/>
  <c r="E154" i="1"/>
  <c r="E155" i="1"/>
  <c r="Z4" i="1"/>
  <c r="E156" i="1"/>
  <c r="Z5" i="1"/>
  <c r="Z149" i="1"/>
  <c r="D106" i="1"/>
  <c r="F106" i="1" s="1"/>
  <c r="Z174" i="1"/>
  <c r="D157" i="1"/>
  <c r="E178" i="1"/>
  <c r="Z31" i="1"/>
  <c r="Z32" i="1"/>
  <c r="Z176" i="1"/>
  <c r="E180" i="1"/>
  <c r="Z129" i="1"/>
  <c r="E138" i="1"/>
  <c r="D58" i="1"/>
  <c r="F58" i="1" s="1"/>
  <c r="D168" i="1"/>
  <c r="F168" i="1" s="1"/>
  <c r="Z130" i="1"/>
  <c r="Z154" i="1"/>
  <c r="Z179" i="1"/>
  <c r="E83" i="1"/>
  <c r="Z37" i="1"/>
  <c r="Z181" i="1"/>
  <c r="F41" i="1"/>
  <c r="E41" i="1"/>
  <c r="D150" i="1"/>
  <c r="F150" i="1" s="1"/>
  <c r="E150" i="1"/>
  <c r="D78" i="1"/>
  <c r="F78" i="1" s="1"/>
  <c r="E39" i="1"/>
  <c r="F39" i="1"/>
  <c r="E173" i="1"/>
  <c r="F173" i="1"/>
  <c r="E65" i="1"/>
  <c r="E118" i="1"/>
  <c r="E66" i="1"/>
  <c r="F75" i="1"/>
  <c r="E7" i="1"/>
  <c r="E67" i="1"/>
  <c r="F76" i="1"/>
  <c r="AA76" i="1" s="1"/>
  <c r="AB76" i="1" s="1"/>
  <c r="F37" i="1"/>
  <c r="E37" i="1"/>
  <c r="E133" i="1"/>
  <c r="D185" i="1"/>
  <c r="F185" i="1" s="1"/>
  <c r="E185" i="1"/>
  <c r="D126" i="1"/>
  <c r="F126" i="1" s="1"/>
  <c r="D187" i="1"/>
  <c r="F187" i="1" s="1"/>
  <c r="D114" i="1"/>
  <c r="F114" i="1" s="1"/>
  <c r="D115" i="1"/>
  <c r="F115" i="1" s="1"/>
  <c r="D44" i="1"/>
  <c r="F44" i="1" s="1"/>
  <c r="D45" i="1"/>
  <c r="F45" i="1" s="1"/>
  <c r="E117" i="1"/>
  <c r="D165" i="1"/>
  <c r="F165" i="1" s="1"/>
  <c r="D46" i="1"/>
  <c r="F46" i="1" s="1"/>
  <c r="D30" i="1"/>
  <c r="F30" i="1" s="1"/>
  <c r="E174" i="1"/>
  <c r="D186" i="1"/>
  <c r="F186" i="1" s="1"/>
  <c r="E77" i="1"/>
  <c r="E135" i="1"/>
  <c r="D188" i="1"/>
  <c r="F188" i="1" s="1"/>
  <c r="D17" i="1"/>
  <c r="F17" i="1" s="1"/>
  <c r="E17" i="1"/>
  <c r="E79" i="1"/>
  <c r="D19" i="1"/>
  <c r="F19" i="1" s="1"/>
  <c r="E91" i="1"/>
  <c r="F53" i="1"/>
  <c r="E53" i="1"/>
  <c r="D20" i="1"/>
  <c r="F20" i="1" s="1"/>
  <c r="D92" i="1"/>
  <c r="F92" i="1" s="1"/>
  <c r="D116" i="1"/>
  <c r="F116" i="1" s="1"/>
  <c r="D164" i="1"/>
  <c r="F164" i="1" s="1"/>
  <c r="D54" i="1"/>
  <c r="F54" i="1" s="1"/>
  <c r="E141" i="1"/>
  <c r="D70" i="1"/>
  <c r="F70" i="1" s="1"/>
  <c r="E70" i="1"/>
  <c r="E142" i="1"/>
  <c r="E22" i="1"/>
  <c r="F34" i="1"/>
  <c r="F201" i="1"/>
  <c r="F109" i="1"/>
  <c r="E109" i="1"/>
  <c r="E103" i="1"/>
  <c r="E104" i="1"/>
  <c r="E147" i="1"/>
  <c r="E172" i="1"/>
  <c r="D161" i="1"/>
  <c r="F161" i="1" s="1"/>
  <c r="D89" i="1"/>
  <c r="F89" i="1" s="1"/>
  <c r="D18" i="1"/>
  <c r="F18" i="1" s="1"/>
  <c r="D162" i="1"/>
  <c r="F162" i="1" s="1"/>
  <c r="E162" i="1"/>
  <c r="D6" i="1"/>
  <c r="F6" i="1" s="1"/>
  <c r="D90" i="1"/>
  <c r="F90" i="1" s="1"/>
  <c r="D163" i="1"/>
  <c r="F163" i="1" s="1"/>
  <c r="E140" i="1"/>
  <c r="E21" i="1"/>
  <c r="D93" i="1"/>
  <c r="F93" i="1" s="1"/>
  <c r="E93" i="1"/>
  <c r="D94" i="1"/>
  <c r="F94" i="1" s="1"/>
  <c r="E94" i="1"/>
  <c r="D166" i="1"/>
  <c r="F166" i="1" s="1"/>
  <c r="E102" i="1"/>
  <c r="D196" i="1"/>
  <c r="F196" i="1" s="1"/>
  <c r="E171" i="1"/>
  <c r="E148" i="1"/>
  <c r="D113" i="1"/>
  <c r="F113" i="1" s="1"/>
  <c r="E106" i="1"/>
  <c r="D189" i="1"/>
  <c r="F189" i="1" s="1"/>
  <c r="E23" i="1"/>
  <c r="E47" i="1"/>
  <c r="D71" i="1"/>
  <c r="F71" i="1" s="1"/>
  <c r="D143" i="1"/>
  <c r="F143" i="1" s="1"/>
  <c r="E120" i="1"/>
  <c r="E190" i="1"/>
  <c r="E151" i="1"/>
  <c r="E191" i="1"/>
  <c r="D177" i="1"/>
  <c r="F177" i="1" s="1"/>
  <c r="D95" i="1"/>
  <c r="F95" i="1" s="1"/>
  <c r="E127" i="1"/>
  <c r="D59" i="1"/>
  <c r="F59" i="1" s="1"/>
  <c r="E59" i="1"/>
  <c r="D128" i="1"/>
  <c r="E129" i="1"/>
  <c r="E61" i="1"/>
  <c r="E85" i="1"/>
  <c r="E130" i="1"/>
  <c r="D86" i="1"/>
  <c r="F86" i="1" s="1"/>
  <c r="E86" i="1"/>
  <c r="D33" i="1"/>
  <c r="F33" i="1" s="1"/>
  <c r="D133" i="1"/>
  <c r="F133" i="1" s="1"/>
  <c r="E131" i="1"/>
  <c r="E31" i="1"/>
  <c r="E175" i="1"/>
  <c r="E32" i="1"/>
  <c r="E176" i="1"/>
  <c r="E199" i="1"/>
  <c r="D60" i="1"/>
  <c r="F60" i="1" s="1"/>
  <c r="E62" i="1"/>
  <c r="E132" i="1"/>
  <c r="F159" i="1"/>
  <c r="E198" i="1"/>
  <c r="F160" i="1"/>
  <c r="E51" i="1"/>
  <c r="E200" i="1"/>
  <c r="E87" i="1"/>
  <c r="D167" i="1"/>
  <c r="F167" i="1" s="1"/>
  <c r="E88" i="1"/>
  <c r="D197" i="1"/>
  <c r="E182" i="1"/>
  <c r="E25" i="1"/>
  <c r="E49" i="1"/>
  <c r="E121" i="1"/>
  <c r="E169" i="1"/>
  <c r="E2" i="1"/>
  <c r="E50" i="1"/>
  <c r="E74" i="1"/>
  <c r="E98" i="1"/>
  <c r="E122" i="1"/>
  <c r="E146" i="1"/>
  <c r="D97" i="1"/>
  <c r="F97" i="1" s="1"/>
  <c r="E145" i="1"/>
  <c r="D73" i="1"/>
  <c r="F73" i="1" s="1"/>
  <c r="AC38" i="1" l="1"/>
  <c r="AD38" i="1" s="1"/>
  <c r="E63" i="1"/>
  <c r="E5" i="1"/>
  <c r="E58" i="1"/>
  <c r="AA82" i="1"/>
  <c r="AB82" i="1" s="1"/>
  <c r="AE38" i="1"/>
  <c r="AF38" i="1" s="1"/>
  <c r="AC82" i="1"/>
  <c r="AD82" i="1" s="1"/>
  <c r="E163" i="1"/>
  <c r="AA163" i="1" s="1"/>
  <c r="AB163" i="1" s="1"/>
  <c r="E164" i="1"/>
  <c r="AE36" i="1"/>
  <c r="AF36" i="1" s="1"/>
  <c r="AE35" i="1"/>
  <c r="AF35" i="1" s="1"/>
  <c r="E168" i="1"/>
  <c r="E52" i="1"/>
  <c r="AE52" i="1" s="1"/>
  <c r="AF52" i="1" s="1"/>
  <c r="E33" i="1"/>
  <c r="AA33" i="1" s="1"/>
  <c r="AB33" i="1" s="1"/>
  <c r="AC99" i="1"/>
  <c r="AD99" i="1" s="1"/>
  <c r="E105" i="1"/>
  <c r="AA105" i="1" s="1"/>
  <c r="AB105" i="1" s="1"/>
  <c r="E60" i="1"/>
  <c r="AA60" i="1" s="1"/>
  <c r="AB60" i="1" s="1"/>
  <c r="AC66" i="1"/>
  <c r="AD66" i="1" s="1"/>
  <c r="AA66" i="1"/>
  <c r="AB66" i="1" s="1"/>
  <c r="AE66" i="1"/>
  <c r="AF66" i="1" s="1"/>
  <c r="AC79" i="1"/>
  <c r="AD79" i="1" s="1"/>
  <c r="AA79" i="1"/>
  <c r="AB79" i="1" s="1"/>
  <c r="AE79" i="1"/>
  <c r="AF79" i="1" s="1"/>
  <c r="AE103" i="1"/>
  <c r="AF103" i="1" s="1"/>
  <c r="AC103" i="1"/>
  <c r="AD103" i="1" s="1"/>
  <c r="AA103" i="1"/>
  <c r="AB103" i="1" s="1"/>
  <c r="AA123" i="1"/>
  <c r="AB123" i="1" s="1"/>
  <c r="AC123" i="1"/>
  <c r="AD123" i="1" s="1"/>
  <c r="AE123" i="1"/>
  <c r="AF123" i="1" s="1"/>
  <c r="AC106" i="1"/>
  <c r="AD106" i="1" s="1"/>
  <c r="AE106" i="1"/>
  <c r="AF106" i="1" s="1"/>
  <c r="AA106" i="1"/>
  <c r="AB106" i="1" s="1"/>
  <c r="AE7" i="1"/>
  <c r="AF7" i="1" s="1"/>
  <c r="AC7" i="1"/>
  <c r="AD7" i="1" s="1"/>
  <c r="AA7" i="1"/>
  <c r="AB7" i="1" s="1"/>
  <c r="AC135" i="1"/>
  <c r="AD135" i="1" s="1"/>
  <c r="AE135" i="1"/>
  <c r="AF135" i="1" s="1"/>
  <c r="AA135" i="1"/>
  <c r="AB135" i="1" s="1"/>
  <c r="AC37" i="1"/>
  <c r="AD37" i="1" s="1"/>
  <c r="AE37" i="1"/>
  <c r="AF37" i="1" s="1"/>
  <c r="AA37" i="1"/>
  <c r="AB37" i="1" s="1"/>
  <c r="AA178" i="1"/>
  <c r="AB178" i="1" s="1"/>
  <c r="AE178" i="1"/>
  <c r="AF178" i="1" s="1"/>
  <c r="AC178" i="1"/>
  <c r="AD178" i="1" s="1"/>
  <c r="AC11" i="1"/>
  <c r="AD11" i="1" s="1"/>
  <c r="AA11" i="1"/>
  <c r="AB11" i="1" s="1"/>
  <c r="AE11" i="1"/>
  <c r="AF11" i="1" s="1"/>
  <c r="AE148" i="1"/>
  <c r="AF148" i="1" s="1"/>
  <c r="AA148" i="1"/>
  <c r="AB148" i="1" s="1"/>
  <c r="AC148" i="1"/>
  <c r="AD148" i="1" s="1"/>
  <c r="AC67" i="1"/>
  <c r="AD67" i="1" s="1"/>
  <c r="AA67" i="1"/>
  <c r="AB67" i="1" s="1"/>
  <c r="AE67" i="1"/>
  <c r="AF67" i="1" s="1"/>
  <c r="AA124" i="1"/>
  <c r="AB124" i="1" s="1"/>
  <c r="AE124" i="1"/>
  <c r="AF124" i="1" s="1"/>
  <c r="AC124" i="1"/>
  <c r="AD124" i="1" s="1"/>
  <c r="AE85" i="1"/>
  <c r="AF85" i="1" s="1"/>
  <c r="AA85" i="1"/>
  <c r="AB85" i="1" s="1"/>
  <c r="AC85" i="1"/>
  <c r="AD85" i="1" s="1"/>
  <c r="AE102" i="1"/>
  <c r="AF102" i="1" s="1"/>
  <c r="AC102" i="1"/>
  <c r="AD102" i="1" s="1"/>
  <c r="AA102" i="1"/>
  <c r="AB102" i="1" s="1"/>
  <c r="AA9" i="1"/>
  <c r="AB9" i="1" s="1"/>
  <c r="AE9" i="1"/>
  <c r="AF9" i="1" s="1"/>
  <c r="AC9" i="1"/>
  <c r="AD9" i="1" s="1"/>
  <c r="AC65" i="1"/>
  <c r="AD65" i="1" s="1"/>
  <c r="AA65" i="1"/>
  <c r="AB65" i="1" s="1"/>
  <c r="AE65" i="1"/>
  <c r="AF65" i="1" s="1"/>
  <c r="F26" i="1"/>
  <c r="E26" i="1"/>
  <c r="AA200" i="1"/>
  <c r="AB200" i="1" s="1"/>
  <c r="AC200" i="1"/>
  <c r="AD200" i="1" s="1"/>
  <c r="AE200" i="1"/>
  <c r="AF200" i="1" s="1"/>
  <c r="AA174" i="1"/>
  <c r="AB174" i="1" s="1"/>
  <c r="AE174" i="1"/>
  <c r="AF174" i="1" s="1"/>
  <c r="AC174" i="1"/>
  <c r="AD174" i="1" s="1"/>
  <c r="AE168" i="1"/>
  <c r="AF168" i="1" s="1"/>
  <c r="AC168" i="1"/>
  <c r="AD168" i="1" s="1"/>
  <c r="AA168" i="1"/>
  <c r="AB168" i="1" s="1"/>
  <c r="AE145" i="1"/>
  <c r="AF145" i="1" s="1"/>
  <c r="AC145" i="1"/>
  <c r="AD145" i="1" s="1"/>
  <c r="AA145" i="1"/>
  <c r="AB145" i="1" s="1"/>
  <c r="AC132" i="1"/>
  <c r="AD132" i="1" s="1"/>
  <c r="AE132" i="1"/>
  <c r="AF132" i="1" s="1"/>
  <c r="AA132" i="1"/>
  <c r="AB132" i="1" s="1"/>
  <c r="AC76" i="1"/>
  <c r="AD76" i="1" s="1"/>
  <c r="AE76" i="1"/>
  <c r="AF76" i="1" s="1"/>
  <c r="E170" i="1"/>
  <c r="F10" i="1"/>
  <c r="E10" i="1"/>
  <c r="F24" i="1"/>
  <c r="E24" i="1"/>
  <c r="AC40" i="1"/>
  <c r="AD40" i="1" s="1"/>
  <c r="AA40" i="1"/>
  <c r="AB40" i="1" s="1"/>
  <c r="AE40" i="1"/>
  <c r="AF40" i="1" s="1"/>
  <c r="AE72" i="1"/>
  <c r="AF72" i="1" s="1"/>
  <c r="AA72" i="1"/>
  <c r="AB72" i="1" s="1"/>
  <c r="AC72" i="1"/>
  <c r="AD72" i="1" s="1"/>
  <c r="AC13" i="1"/>
  <c r="AD13" i="1" s="1"/>
  <c r="AE13" i="1"/>
  <c r="AF13" i="1" s="1"/>
  <c r="AA13" i="1"/>
  <c r="AB13" i="1" s="1"/>
  <c r="AC172" i="1"/>
  <c r="AD172" i="1" s="1"/>
  <c r="AA172" i="1"/>
  <c r="AB172" i="1" s="1"/>
  <c r="AE172" i="1"/>
  <c r="AF172" i="1" s="1"/>
  <c r="AC100" i="1"/>
  <c r="AD100" i="1" s="1"/>
  <c r="AA100" i="1"/>
  <c r="AB100" i="1" s="1"/>
  <c r="AA147" i="1"/>
  <c r="AB147" i="1" s="1"/>
  <c r="AE147" i="1"/>
  <c r="AF147" i="1" s="1"/>
  <c r="AC147" i="1"/>
  <c r="AD147" i="1" s="1"/>
  <c r="AC17" i="1"/>
  <c r="AD17" i="1" s="1"/>
  <c r="AE17" i="1"/>
  <c r="AF17" i="1" s="1"/>
  <c r="AA17" i="1"/>
  <c r="AB17" i="1" s="1"/>
  <c r="F197" i="1"/>
  <c r="E197" i="1"/>
  <c r="AC201" i="1"/>
  <c r="AD201" i="1" s="1"/>
  <c r="AE201" i="1"/>
  <c r="AF201" i="1" s="1"/>
  <c r="AE22" i="1"/>
  <c r="AF22" i="1" s="1"/>
  <c r="AC22" i="1"/>
  <c r="AD22" i="1" s="1"/>
  <c r="AA22" i="1"/>
  <c r="AB22" i="1" s="1"/>
  <c r="AC194" i="1"/>
  <c r="AD194" i="1" s="1"/>
  <c r="AA194" i="1"/>
  <c r="AB194" i="1" s="1"/>
  <c r="AE194" i="1"/>
  <c r="AF194" i="1" s="1"/>
  <c r="AE51" i="1"/>
  <c r="AF51" i="1" s="1"/>
  <c r="AC51" i="1"/>
  <c r="AD51" i="1" s="1"/>
  <c r="AA51" i="1"/>
  <c r="AB51" i="1" s="1"/>
  <c r="AA58" i="1"/>
  <c r="AB58" i="1" s="1"/>
  <c r="AE58" i="1"/>
  <c r="AF58" i="1" s="1"/>
  <c r="AC58" i="1"/>
  <c r="AD58" i="1" s="1"/>
  <c r="F48" i="1"/>
  <c r="E48" i="1"/>
  <c r="E29" i="1"/>
  <c r="F29" i="1"/>
  <c r="AE100" i="1"/>
  <c r="AF100" i="1" s="1"/>
  <c r="AA86" i="1"/>
  <c r="AB86" i="1" s="1"/>
  <c r="AE86" i="1"/>
  <c r="AF86" i="1" s="1"/>
  <c r="AC86" i="1"/>
  <c r="AD86" i="1" s="1"/>
  <c r="AC171" i="1"/>
  <c r="AD171" i="1" s="1"/>
  <c r="AE171" i="1"/>
  <c r="AF171" i="1" s="1"/>
  <c r="AA171" i="1"/>
  <c r="AB171" i="1" s="1"/>
  <c r="AC88" i="1"/>
  <c r="AD88" i="1" s="1"/>
  <c r="AA88" i="1"/>
  <c r="AB88" i="1" s="1"/>
  <c r="AE88" i="1"/>
  <c r="AF88" i="1" s="1"/>
  <c r="AC118" i="1"/>
  <c r="AD118" i="1" s="1"/>
  <c r="AA118" i="1"/>
  <c r="AB118" i="1" s="1"/>
  <c r="AE118" i="1"/>
  <c r="AF118" i="1" s="1"/>
  <c r="AE94" i="1"/>
  <c r="AF94" i="1" s="1"/>
  <c r="AC94" i="1"/>
  <c r="AD94" i="1" s="1"/>
  <c r="AA94" i="1"/>
  <c r="AB94" i="1" s="1"/>
  <c r="AA201" i="1"/>
  <c r="AB201" i="1" s="1"/>
  <c r="AE127" i="1"/>
  <c r="AF127" i="1" s="1"/>
  <c r="AC127" i="1"/>
  <c r="AD127" i="1" s="1"/>
  <c r="AA127" i="1"/>
  <c r="AB127" i="1" s="1"/>
  <c r="AC112" i="1"/>
  <c r="AD112" i="1" s="1"/>
  <c r="AE112" i="1"/>
  <c r="AF112" i="1" s="1"/>
  <c r="AA112" i="1"/>
  <c r="AB112" i="1" s="1"/>
  <c r="AC198" i="1"/>
  <c r="AD198" i="1" s="1"/>
  <c r="AA198" i="1"/>
  <c r="AB198" i="1" s="1"/>
  <c r="AE198" i="1"/>
  <c r="AF198" i="1" s="1"/>
  <c r="AC159" i="1"/>
  <c r="AD159" i="1" s="1"/>
  <c r="AA159" i="1"/>
  <c r="AB159" i="1" s="1"/>
  <c r="F119" i="1"/>
  <c r="E119" i="1"/>
  <c r="AC146" i="1"/>
  <c r="AD146" i="1" s="1"/>
  <c r="AE146" i="1"/>
  <c r="AF146" i="1" s="1"/>
  <c r="AA146" i="1"/>
  <c r="AB146" i="1" s="1"/>
  <c r="AA104" i="1"/>
  <c r="AB104" i="1" s="1"/>
  <c r="AC104" i="1"/>
  <c r="AD104" i="1" s="1"/>
  <c r="AE104" i="1"/>
  <c r="AF104" i="1" s="1"/>
  <c r="F157" i="1"/>
  <c r="E157" i="1"/>
  <c r="AA109" i="1"/>
  <c r="AB109" i="1" s="1"/>
  <c r="AC109" i="1"/>
  <c r="AD109" i="1" s="1"/>
  <c r="AE109" i="1"/>
  <c r="AF109" i="1" s="1"/>
  <c r="AA61" i="1"/>
  <c r="AB61" i="1" s="1"/>
  <c r="AE61" i="1"/>
  <c r="AF61" i="1" s="1"/>
  <c r="AC61" i="1"/>
  <c r="AD61" i="1" s="1"/>
  <c r="AA129" i="1"/>
  <c r="AB129" i="1" s="1"/>
  <c r="AE129" i="1"/>
  <c r="AF129" i="1" s="1"/>
  <c r="AC129" i="1"/>
  <c r="AD129" i="1" s="1"/>
  <c r="E166" i="1"/>
  <c r="AE142" i="1"/>
  <c r="AF142" i="1" s="1"/>
  <c r="AA142" i="1"/>
  <c r="AB142" i="1" s="1"/>
  <c r="AC142" i="1"/>
  <c r="AD142" i="1" s="1"/>
  <c r="AE155" i="1"/>
  <c r="AF155" i="1" s="1"/>
  <c r="AC155" i="1"/>
  <c r="AD155" i="1" s="1"/>
  <c r="AA155" i="1"/>
  <c r="AB155" i="1" s="1"/>
  <c r="AE4" i="1"/>
  <c r="AF4" i="1" s="1"/>
  <c r="AA4" i="1"/>
  <c r="AB4" i="1" s="1"/>
  <c r="AC4" i="1"/>
  <c r="AD4" i="1" s="1"/>
  <c r="AC62" i="1"/>
  <c r="AD62" i="1" s="1"/>
  <c r="AA62" i="1"/>
  <c r="AB62" i="1" s="1"/>
  <c r="AE62" i="1"/>
  <c r="AF62" i="1" s="1"/>
  <c r="E113" i="1"/>
  <c r="F3" i="1"/>
  <c r="E3" i="1"/>
  <c r="F57" i="1"/>
  <c r="E57" i="1"/>
  <c r="AA75" i="1"/>
  <c r="AB75" i="1" s="1"/>
  <c r="AE75" i="1"/>
  <c r="AF75" i="1" s="1"/>
  <c r="AC75" i="1"/>
  <c r="AD75" i="1" s="1"/>
  <c r="AC77" i="1"/>
  <c r="AD77" i="1" s="1"/>
  <c r="AA77" i="1"/>
  <c r="AB77" i="1" s="1"/>
  <c r="AE77" i="1"/>
  <c r="AF77" i="1" s="1"/>
  <c r="AE34" i="1"/>
  <c r="AF34" i="1" s="1"/>
  <c r="AC34" i="1"/>
  <c r="AD34" i="1" s="1"/>
  <c r="AA34" i="1"/>
  <c r="AB34" i="1" s="1"/>
  <c r="AC183" i="1"/>
  <c r="AD183" i="1" s="1"/>
  <c r="AE183" i="1"/>
  <c r="AF183" i="1" s="1"/>
  <c r="AA183" i="1"/>
  <c r="AB183" i="1" s="1"/>
  <c r="AC173" i="1"/>
  <c r="AD173" i="1" s="1"/>
  <c r="AE173" i="1"/>
  <c r="AF173" i="1" s="1"/>
  <c r="AA173" i="1"/>
  <c r="AB173" i="1" s="1"/>
  <c r="AC160" i="1"/>
  <c r="AD160" i="1" s="1"/>
  <c r="AA160" i="1"/>
  <c r="AB160" i="1" s="1"/>
  <c r="AE160" i="1"/>
  <c r="AF160" i="1" s="1"/>
  <c r="AE159" i="1"/>
  <c r="AF159" i="1" s="1"/>
  <c r="AE47" i="1"/>
  <c r="AF47" i="1" s="1"/>
  <c r="AA47" i="1"/>
  <c r="AB47" i="1" s="1"/>
  <c r="AC47" i="1"/>
  <c r="AD47" i="1" s="1"/>
  <c r="AC91" i="1"/>
  <c r="AD91" i="1" s="1"/>
  <c r="AE91" i="1"/>
  <c r="AF91" i="1" s="1"/>
  <c r="AA91" i="1"/>
  <c r="AB91" i="1" s="1"/>
  <c r="AC68" i="1"/>
  <c r="AD68" i="1" s="1"/>
  <c r="AA68" i="1"/>
  <c r="AB68" i="1" s="1"/>
  <c r="AE68" i="1"/>
  <c r="AF68" i="1" s="1"/>
  <c r="AA181" i="1"/>
  <c r="AB181" i="1" s="1"/>
  <c r="AE181" i="1"/>
  <c r="AF181" i="1" s="1"/>
  <c r="AC181" i="1"/>
  <c r="AD181" i="1" s="1"/>
  <c r="AC105" i="1"/>
  <c r="AD105" i="1" s="1"/>
  <c r="AE105" i="1"/>
  <c r="AF105" i="1" s="1"/>
  <c r="AE130" i="1"/>
  <c r="AF130" i="1" s="1"/>
  <c r="AA130" i="1"/>
  <c r="AB130" i="1" s="1"/>
  <c r="AC130" i="1"/>
  <c r="AD130" i="1" s="1"/>
  <c r="F101" i="1"/>
  <c r="E101" i="1"/>
  <c r="AA87" i="1"/>
  <c r="AB87" i="1" s="1"/>
  <c r="AE87" i="1"/>
  <c r="AF87" i="1" s="1"/>
  <c r="AC87" i="1"/>
  <c r="AD87" i="1" s="1"/>
  <c r="F28" i="1"/>
  <c r="E28" i="1"/>
  <c r="F128" i="1"/>
  <c r="E128" i="1"/>
  <c r="AE156" i="1"/>
  <c r="AF156" i="1" s="1"/>
  <c r="AC156" i="1"/>
  <c r="AD156" i="1" s="1"/>
  <c r="AA156" i="1"/>
  <c r="AB156" i="1" s="1"/>
  <c r="AA59" i="1"/>
  <c r="AB59" i="1" s="1"/>
  <c r="AE59" i="1"/>
  <c r="AF59" i="1" s="1"/>
  <c r="AC59" i="1"/>
  <c r="AD59" i="1" s="1"/>
  <c r="E73" i="1"/>
  <c r="F55" i="1"/>
  <c r="E55" i="1"/>
  <c r="E149" i="1"/>
  <c r="AE23" i="1"/>
  <c r="AF23" i="1" s="1"/>
  <c r="AC23" i="1"/>
  <c r="AD23" i="1" s="1"/>
  <c r="AA23" i="1"/>
  <c r="AB23" i="1" s="1"/>
  <c r="E19" i="1"/>
  <c r="AC133" i="1"/>
  <c r="AD133" i="1" s="1"/>
  <c r="AE133" i="1"/>
  <c r="AF133" i="1" s="1"/>
  <c r="AA133" i="1"/>
  <c r="AB133" i="1" s="1"/>
  <c r="AC63" i="1"/>
  <c r="AD63" i="1" s="1"/>
  <c r="AA63" i="1"/>
  <c r="AB63" i="1" s="1"/>
  <c r="AE63" i="1"/>
  <c r="AF63" i="1" s="1"/>
  <c r="AA5" i="1"/>
  <c r="AB5" i="1" s="1"/>
  <c r="AE5" i="1"/>
  <c r="AF5" i="1" s="1"/>
  <c r="AC5" i="1"/>
  <c r="AD5" i="1" s="1"/>
  <c r="AC158" i="1"/>
  <c r="AD158" i="1" s="1"/>
  <c r="AA158" i="1"/>
  <c r="AB158" i="1" s="1"/>
  <c r="AE158" i="1"/>
  <c r="AF158" i="1" s="1"/>
  <c r="AE96" i="1"/>
  <c r="AF96" i="1" s="1"/>
  <c r="AC96" i="1"/>
  <c r="AD96" i="1" s="1"/>
  <c r="AA96" i="1"/>
  <c r="AB96" i="1" s="1"/>
  <c r="AC137" i="1"/>
  <c r="AD137" i="1" s="1"/>
  <c r="AE137" i="1"/>
  <c r="AF137" i="1" s="1"/>
  <c r="AA137" i="1"/>
  <c r="AB137" i="1" s="1"/>
  <c r="AC70" i="1"/>
  <c r="AD70" i="1" s="1"/>
  <c r="AA70" i="1"/>
  <c r="AB70" i="1" s="1"/>
  <c r="AE70" i="1"/>
  <c r="AF70" i="1" s="1"/>
  <c r="AA98" i="1"/>
  <c r="AB98" i="1" s="1"/>
  <c r="AE98" i="1"/>
  <c r="AF98" i="1" s="1"/>
  <c r="AC98" i="1"/>
  <c r="AD98" i="1" s="1"/>
  <c r="AA122" i="1"/>
  <c r="AB122" i="1" s="1"/>
  <c r="AC122" i="1"/>
  <c r="AD122" i="1" s="1"/>
  <c r="AE122" i="1"/>
  <c r="AF122" i="1" s="1"/>
  <c r="AA21" i="1"/>
  <c r="AB21" i="1" s="1"/>
  <c r="AE21" i="1"/>
  <c r="AF21" i="1" s="1"/>
  <c r="AC21" i="1"/>
  <c r="AD21" i="1" s="1"/>
  <c r="AA176" i="1"/>
  <c r="AB176" i="1" s="1"/>
  <c r="AE176" i="1"/>
  <c r="AF176" i="1" s="1"/>
  <c r="AC176" i="1"/>
  <c r="AD176" i="1" s="1"/>
  <c r="AC64" i="1"/>
  <c r="AD64" i="1" s="1"/>
  <c r="AA64" i="1"/>
  <c r="AB64" i="1" s="1"/>
  <c r="AE64" i="1"/>
  <c r="AF64" i="1" s="1"/>
  <c r="AA190" i="1"/>
  <c r="AB190" i="1" s="1"/>
  <c r="AC190" i="1"/>
  <c r="AD190" i="1" s="1"/>
  <c r="AE190" i="1"/>
  <c r="AF190" i="1" s="1"/>
  <c r="AE111" i="1"/>
  <c r="AF111" i="1" s="1"/>
  <c r="AC111" i="1"/>
  <c r="AD111" i="1" s="1"/>
  <c r="AA111" i="1"/>
  <c r="AB111" i="1" s="1"/>
  <c r="AA2" i="1"/>
  <c r="AB2" i="1" s="1"/>
  <c r="AC2" i="1"/>
  <c r="AD2" i="1" s="1"/>
  <c r="AE2" i="1"/>
  <c r="AF2" i="1" s="1"/>
  <c r="AE120" i="1"/>
  <c r="AF120" i="1" s="1"/>
  <c r="AA120" i="1"/>
  <c r="AB120" i="1" s="1"/>
  <c r="AC120" i="1"/>
  <c r="AD120" i="1" s="1"/>
  <c r="E56" i="1"/>
  <c r="AE169" i="1"/>
  <c r="AF169" i="1" s="1"/>
  <c r="AC169" i="1"/>
  <c r="AD169" i="1" s="1"/>
  <c r="AA169" i="1"/>
  <c r="AB169" i="1" s="1"/>
  <c r="AA175" i="1"/>
  <c r="AB175" i="1" s="1"/>
  <c r="AE175" i="1"/>
  <c r="AF175" i="1" s="1"/>
  <c r="AC175" i="1"/>
  <c r="AD175" i="1" s="1"/>
  <c r="AC41" i="1"/>
  <c r="AD41" i="1" s="1"/>
  <c r="AA41" i="1"/>
  <c r="AB41" i="1" s="1"/>
  <c r="AE41" i="1"/>
  <c r="AF41" i="1" s="1"/>
  <c r="E144" i="1"/>
  <c r="AC93" i="1"/>
  <c r="AD93" i="1" s="1"/>
  <c r="AE93" i="1"/>
  <c r="AF93" i="1" s="1"/>
  <c r="AA93" i="1"/>
  <c r="AB93" i="1" s="1"/>
  <c r="AC39" i="1"/>
  <c r="AD39" i="1" s="1"/>
  <c r="AA39" i="1"/>
  <c r="AB39" i="1" s="1"/>
  <c r="AE39" i="1"/>
  <c r="AF39" i="1" s="1"/>
  <c r="AC199" i="1"/>
  <c r="AD199" i="1" s="1"/>
  <c r="AA199" i="1"/>
  <c r="AB199" i="1" s="1"/>
  <c r="AE199" i="1"/>
  <c r="AF199" i="1" s="1"/>
  <c r="AE141" i="1"/>
  <c r="AF141" i="1" s="1"/>
  <c r="AA141" i="1"/>
  <c r="AB141" i="1" s="1"/>
  <c r="AC141" i="1"/>
  <c r="AD141" i="1" s="1"/>
  <c r="AA179" i="1"/>
  <c r="AB179" i="1" s="1"/>
  <c r="AE179" i="1"/>
  <c r="AF179" i="1" s="1"/>
  <c r="AC179" i="1"/>
  <c r="AD179" i="1" s="1"/>
  <c r="AA151" i="1"/>
  <c r="AB151" i="1" s="1"/>
  <c r="AC151" i="1"/>
  <c r="AD151" i="1" s="1"/>
  <c r="AE151" i="1"/>
  <c r="AF151" i="1" s="1"/>
  <c r="AA150" i="1"/>
  <c r="AB150" i="1" s="1"/>
  <c r="AC150" i="1"/>
  <c r="AD150" i="1" s="1"/>
  <c r="AE150" i="1"/>
  <c r="AF150" i="1" s="1"/>
  <c r="AC31" i="1"/>
  <c r="AD31" i="1" s="1"/>
  <c r="AA31" i="1"/>
  <c r="AB31" i="1" s="1"/>
  <c r="AE31" i="1"/>
  <c r="AF31" i="1" s="1"/>
  <c r="AA153" i="1"/>
  <c r="AB153" i="1" s="1"/>
  <c r="AC153" i="1"/>
  <c r="AD153" i="1" s="1"/>
  <c r="AE153" i="1"/>
  <c r="AF153" i="1" s="1"/>
  <c r="AA125" i="1"/>
  <c r="AB125" i="1" s="1"/>
  <c r="AE125" i="1"/>
  <c r="AF125" i="1" s="1"/>
  <c r="AC125" i="1"/>
  <c r="AD125" i="1" s="1"/>
  <c r="AE191" i="1"/>
  <c r="AF191" i="1" s="1"/>
  <c r="AA191" i="1"/>
  <c r="AB191" i="1" s="1"/>
  <c r="AC191" i="1"/>
  <c r="AD191" i="1" s="1"/>
  <c r="AC50" i="1"/>
  <c r="AD50" i="1" s="1"/>
  <c r="AE50" i="1"/>
  <c r="AF50" i="1" s="1"/>
  <c r="AA50" i="1"/>
  <c r="AB50" i="1" s="1"/>
  <c r="AA32" i="1"/>
  <c r="AB32" i="1" s="1"/>
  <c r="AC32" i="1"/>
  <c r="AD32" i="1" s="1"/>
  <c r="AE32" i="1"/>
  <c r="AF32" i="1" s="1"/>
  <c r="AE131" i="1"/>
  <c r="AF131" i="1" s="1"/>
  <c r="AA131" i="1"/>
  <c r="AB131" i="1" s="1"/>
  <c r="AC131" i="1"/>
  <c r="AD131" i="1" s="1"/>
  <c r="AC138" i="1"/>
  <c r="AD138" i="1" s="1"/>
  <c r="AA138" i="1"/>
  <c r="AB138" i="1" s="1"/>
  <c r="AE138" i="1"/>
  <c r="AF138" i="1" s="1"/>
  <c r="AE53" i="1"/>
  <c r="AF53" i="1" s="1"/>
  <c r="AA53" i="1"/>
  <c r="AB53" i="1" s="1"/>
  <c r="AC53" i="1"/>
  <c r="AD53" i="1" s="1"/>
  <c r="AC185" i="1"/>
  <c r="AD185" i="1" s="1"/>
  <c r="AE185" i="1"/>
  <c r="AF185" i="1" s="1"/>
  <c r="AA185" i="1"/>
  <c r="AB185" i="1" s="1"/>
  <c r="AE74" i="1"/>
  <c r="AF74" i="1" s="1"/>
  <c r="AC74" i="1"/>
  <c r="AD74" i="1" s="1"/>
  <c r="AA74" i="1"/>
  <c r="AB74" i="1" s="1"/>
  <c r="AC117" i="1"/>
  <c r="AD117" i="1" s="1"/>
  <c r="AA117" i="1"/>
  <c r="AB117" i="1" s="1"/>
  <c r="AE117" i="1"/>
  <c r="AF117" i="1" s="1"/>
  <c r="AC154" i="1"/>
  <c r="AD154" i="1" s="1"/>
  <c r="AA154" i="1"/>
  <c r="AB154" i="1" s="1"/>
  <c r="AE154" i="1"/>
  <c r="AF154" i="1" s="1"/>
  <c r="AC140" i="1"/>
  <c r="AD140" i="1" s="1"/>
  <c r="AE140" i="1"/>
  <c r="AF140" i="1" s="1"/>
  <c r="AA140" i="1"/>
  <c r="AB140" i="1" s="1"/>
  <c r="AC184" i="1"/>
  <c r="AD184" i="1" s="1"/>
  <c r="AE184" i="1"/>
  <c r="AF184" i="1" s="1"/>
  <c r="AA184" i="1"/>
  <c r="AB184" i="1" s="1"/>
  <c r="AE164" i="1"/>
  <c r="AF164" i="1" s="1"/>
  <c r="AA164" i="1"/>
  <c r="AB164" i="1" s="1"/>
  <c r="AC164" i="1"/>
  <c r="AD164" i="1" s="1"/>
  <c r="E27" i="1"/>
  <c r="AE121" i="1"/>
  <c r="AF121" i="1" s="1"/>
  <c r="AA121" i="1"/>
  <c r="AB121" i="1" s="1"/>
  <c r="AC121" i="1"/>
  <c r="AD121" i="1" s="1"/>
  <c r="AE49" i="1"/>
  <c r="AF49" i="1" s="1"/>
  <c r="AC49" i="1"/>
  <c r="AD49" i="1" s="1"/>
  <c r="AA49" i="1"/>
  <c r="AB49" i="1" s="1"/>
  <c r="AC162" i="1"/>
  <c r="AD162" i="1" s="1"/>
  <c r="AA162" i="1"/>
  <c r="AB162" i="1" s="1"/>
  <c r="AE162" i="1"/>
  <c r="AF162" i="1" s="1"/>
  <c r="AA152" i="1"/>
  <c r="AB152" i="1" s="1"/>
  <c r="AC152" i="1"/>
  <c r="AD152" i="1" s="1"/>
  <c r="AE152" i="1"/>
  <c r="AF152" i="1" s="1"/>
  <c r="AA25" i="1"/>
  <c r="AB25" i="1" s="1"/>
  <c r="AE25" i="1"/>
  <c r="AF25" i="1" s="1"/>
  <c r="AC25" i="1"/>
  <c r="AD25" i="1" s="1"/>
  <c r="AE182" i="1"/>
  <c r="AF182" i="1" s="1"/>
  <c r="AA182" i="1"/>
  <c r="AB182" i="1" s="1"/>
  <c r="AC182" i="1"/>
  <c r="AD182" i="1" s="1"/>
  <c r="AE83" i="1"/>
  <c r="AF83" i="1" s="1"/>
  <c r="AC83" i="1"/>
  <c r="AD83" i="1" s="1"/>
  <c r="AA83" i="1"/>
  <c r="AB83" i="1" s="1"/>
  <c r="AA180" i="1"/>
  <c r="AB180" i="1" s="1"/>
  <c r="AE180" i="1"/>
  <c r="AF180" i="1" s="1"/>
  <c r="AC180" i="1"/>
  <c r="AD180" i="1" s="1"/>
  <c r="AC139" i="1"/>
  <c r="AD139" i="1" s="1"/>
  <c r="AA139" i="1"/>
  <c r="AB139" i="1" s="1"/>
  <c r="AE139" i="1"/>
  <c r="AF139" i="1" s="1"/>
  <c r="AE8" i="1"/>
  <c r="AF8" i="1" s="1"/>
  <c r="AA8" i="1"/>
  <c r="AB8" i="1" s="1"/>
  <c r="AC8" i="1"/>
  <c r="AD8" i="1" s="1"/>
  <c r="E188" i="1"/>
  <c r="E18" i="1"/>
  <c r="E44" i="1"/>
  <c r="E189" i="1"/>
  <c r="E114" i="1"/>
  <c r="E30" i="1"/>
  <c r="E89" i="1"/>
  <c r="E167" i="1"/>
  <c r="E143" i="1"/>
  <c r="E116" i="1"/>
  <c r="E187" i="1"/>
  <c r="E92" i="1"/>
  <c r="E46" i="1"/>
  <c r="E126" i="1"/>
  <c r="E177" i="1"/>
  <c r="E115" i="1"/>
  <c r="E97" i="1"/>
  <c r="E196" i="1"/>
  <c r="E90" i="1"/>
  <c r="E186" i="1"/>
  <c r="E161" i="1"/>
  <c r="E95" i="1"/>
  <c r="E54" i="1"/>
  <c r="E6" i="1"/>
  <c r="E71" i="1"/>
  <c r="E20" i="1"/>
  <c r="E165" i="1"/>
  <c r="E45" i="1"/>
  <c r="E78" i="1"/>
  <c r="AC60" i="1" l="1"/>
  <c r="AD60" i="1" s="1"/>
  <c r="AA52" i="1"/>
  <c r="AB52" i="1" s="1"/>
  <c r="AC163" i="1"/>
  <c r="AD163" i="1" s="1"/>
  <c r="AE60" i="1"/>
  <c r="AF60" i="1" s="1"/>
  <c r="AC52" i="1"/>
  <c r="AD52" i="1" s="1"/>
  <c r="AE163" i="1"/>
  <c r="AF163" i="1" s="1"/>
  <c r="AC33" i="1"/>
  <c r="AD33" i="1" s="1"/>
  <c r="AE33" i="1"/>
  <c r="AF33" i="1" s="1"/>
  <c r="AE73" i="1"/>
  <c r="AF73" i="1" s="1"/>
  <c r="AA73" i="1"/>
  <c r="AB73" i="1" s="1"/>
  <c r="AC73" i="1"/>
  <c r="AD73" i="1" s="1"/>
  <c r="AA57" i="1"/>
  <c r="AB57" i="1" s="1"/>
  <c r="AE57" i="1"/>
  <c r="AF57" i="1" s="1"/>
  <c r="AC57" i="1"/>
  <c r="AD57" i="1" s="1"/>
  <c r="AA3" i="1"/>
  <c r="AB3" i="1" s="1"/>
  <c r="AE3" i="1"/>
  <c r="AF3" i="1" s="1"/>
  <c r="AC3" i="1"/>
  <c r="AD3" i="1" s="1"/>
  <c r="AC113" i="1"/>
  <c r="AD113" i="1" s="1"/>
  <c r="AE113" i="1"/>
  <c r="AF113" i="1" s="1"/>
  <c r="AA113" i="1"/>
  <c r="AB113" i="1" s="1"/>
  <c r="AE48" i="1"/>
  <c r="AF48" i="1" s="1"/>
  <c r="AC48" i="1"/>
  <c r="AD48" i="1" s="1"/>
  <c r="AA48" i="1"/>
  <c r="AB48" i="1" s="1"/>
  <c r="AA19" i="1"/>
  <c r="AB19" i="1" s="1"/>
  <c r="AE19" i="1"/>
  <c r="AF19" i="1" s="1"/>
  <c r="AC19" i="1"/>
  <c r="AD19" i="1" s="1"/>
  <c r="AA26" i="1"/>
  <c r="AB26" i="1" s="1"/>
  <c r="AE26" i="1"/>
  <c r="AF26" i="1" s="1"/>
  <c r="AC26" i="1"/>
  <c r="AD26" i="1" s="1"/>
  <c r="AA29" i="1"/>
  <c r="AB29" i="1" s="1"/>
  <c r="AC29" i="1"/>
  <c r="AD29" i="1" s="1"/>
  <c r="AE29" i="1"/>
  <c r="AF29" i="1" s="1"/>
  <c r="AC161" i="1"/>
  <c r="AD161" i="1" s="1"/>
  <c r="AA161" i="1"/>
  <c r="AB161" i="1" s="1"/>
  <c r="AE161" i="1"/>
  <c r="AF161" i="1" s="1"/>
  <c r="AE186" i="1"/>
  <c r="AF186" i="1" s="1"/>
  <c r="AA186" i="1"/>
  <c r="AB186" i="1" s="1"/>
  <c r="AC186" i="1"/>
  <c r="AD186" i="1" s="1"/>
  <c r="AE95" i="1"/>
  <c r="AF95" i="1" s="1"/>
  <c r="AC95" i="1"/>
  <c r="AD95" i="1" s="1"/>
  <c r="AA95" i="1"/>
  <c r="AB95" i="1" s="1"/>
  <c r="AC170" i="1"/>
  <c r="AD170" i="1" s="1"/>
  <c r="AE170" i="1"/>
  <c r="AF170" i="1" s="1"/>
  <c r="AA170" i="1"/>
  <c r="AB170" i="1" s="1"/>
  <c r="AE119" i="1"/>
  <c r="AF119" i="1" s="1"/>
  <c r="AC119" i="1"/>
  <c r="AD119" i="1" s="1"/>
  <c r="AA119" i="1"/>
  <c r="AB119" i="1" s="1"/>
  <c r="AE10" i="1"/>
  <c r="AF10" i="1" s="1"/>
  <c r="AA10" i="1"/>
  <c r="AB10" i="1" s="1"/>
  <c r="AC10" i="1"/>
  <c r="AD10" i="1" s="1"/>
  <c r="AC166" i="1"/>
  <c r="AD166" i="1" s="1"/>
  <c r="AE166" i="1"/>
  <c r="AF166" i="1" s="1"/>
  <c r="AA166" i="1"/>
  <c r="AB166" i="1" s="1"/>
  <c r="AA116" i="1"/>
  <c r="AB116" i="1" s="1"/>
  <c r="AC116" i="1"/>
  <c r="AD116" i="1" s="1"/>
  <c r="AE116" i="1"/>
  <c r="AF116" i="1" s="1"/>
  <c r="AA128" i="1"/>
  <c r="AB128" i="1" s="1"/>
  <c r="AE128" i="1"/>
  <c r="AF128" i="1" s="1"/>
  <c r="AC128" i="1"/>
  <c r="AD128" i="1" s="1"/>
  <c r="AA114" i="1"/>
  <c r="AB114" i="1" s="1"/>
  <c r="AE114" i="1"/>
  <c r="AF114" i="1" s="1"/>
  <c r="AC114" i="1"/>
  <c r="AD114" i="1" s="1"/>
  <c r="AA56" i="1"/>
  <c r="AB56" i="1" s="1"/>
  <c r="AE56" i="1"/>
  <c r="AF56" i="1" s="1"/>
  <c r="AC56" i="1"/>
  <c r="AD56" i="1" s="1"/>
  <c r="AA189" i="1"/>
  <c r="AB189" i="1" s="1"/>
  <c r="AC189" i="1"/>
  <c r="AD189" i="1" s="1"/>
  <c r="AE189" i="1"/>
  <c r="AF189" i="1" s="1"/>
  <c r="AA90" i="1"/>
  <c r="AB90" i="1" s="1"/>
  <c r="AE90" i="1"/>
  <c r="AF90" i="1" s="1"/>
  <c r="AC90" i="1"/>
  <c r="AD90" i="1" s="1"/>
  <c r="AA28" i="1"/>
  <c r="AB28" i="1" s="1"/>
  <c r="AC28" i="1"/>
  <c r="AD28" i="1" s="1"/>
  <c r="AE28" i="1"/>
  <c r="AF28" i="1" s="1"/>
  <c r="AC78" i="1"/>
  <c r="AD78" i="1" s="1"/>
  <c r="AA78" i="1"/>
  <c r="AB78" i="1" s="1"/>
  <c r="AE78" i="1"/>
  <c r="AF78" i="1" s="1"/>
  <c r="AE45" i="1"/>
  <c r="AF45" i="1" s="1"/>
  <c r="AA45" i="1"/>
  <c r="AB45" i="1" s="1"/>
  <c r="AC45" i="1"/>
  <c r="AD45" i="1" s="1"/>
  <c r="AC165" i="1"/>
  <c r="AD165" i="1" s="1"/>
  <c r="AE165" i="1"/>
  <c r="AF165" i="1" s="1"/>
  <c r="AA165" i="1"/>
  <c r="AB165" i="1" s="1"/>
  <c r="AE44" i="1"/>
  <c r="AF44" i="1" s="1"/>
  <c r="AC44" i="1"/>
  <c r="AD44" i="1" s="1"/>
  <c r="AA44" i="1"/>
  <c r="AB44" i="1" s="1"/>
  <c r="AE46" i="1"/>
  <c r="AF46" i="1" s="1"/>
  <c r="AA46" i="1"/>
  <c r="AB46" i="1" s="1"/>
  <c r="AC46" i="1"/>
  <c r="AD46" i="1" s="1"/>
  <c r="AC92" i="1"/>
  <c r="AD92" i="1" s="1"/>
  <c r="AE92" i="1"/>
  <c r="AF92" i="1" s="1"/>
  <c r="AA92" i="1"/>
  <c r="AB92" i="1" s="1"/>
  <c r="AC187" i="1"/>
  <c r="AD187" i="1" s="1"/>
  <c r="AE187" i="1"/>
  <c r="AF187" i="1" s="1"/>
  <c r="AA187" i="1"/>
  <c r="AB187" i="1" s="1"/>
  <c r="AA149" i="1"/>
  <c r="AB149" i="1" s="1"/>
  <c r="AC149" i="1"/>
  <c r="AD149" i="1" s="1"/>
  <c r="AE149" i="1"/>
  <c r="AF149" i="1" s="1"/>
  <c r="AA30" i="1"/>
  <c r="AB30" i="1" s="1"/>
  <c r="AC30" i="1"/>
  <c r="AD30" i="1" s="1"/>
  <c r="AE30" i="1"/>
  <c r="AF30" i="1" s="1"/>
  <c r="AE55" i="1"/>
  <c r="AF55" i="1" s="1"/>
  <c r="AA55" i="1"/>
  <c r="AB55" i="1" s="1"/>
  <c r="AC55" i="1"/>
  <c r="AD55" i="1" s="1"/>
  <c r="AA20" i="1"/>
  <c r="AB20" i="1" s="1"/>
  <c r="AE20" i="1"/>
  <c r="AF20" i="1" s="1"/>
  <c r="AC20" i="1"/>
  <c r="AD20" i="1" s="1"/>
  <c r="AE18" i="1"/>
  <c r="AF18" i="1" s="1"/>
  <c r="AC18" i="1"/>
  <c r="AD18" i="1" s="1"/>
  <c r="AA18" i="1"/>
  <c r="AB18" i="1" s="1"/>
  <c r="AE157" i="1"/>
  <c r="AF157" i="1" s="1"/>
  <c r="AC157" i="1"/>
  <c r="AD157" i="1" s="1"/>
  <c r="AA157" i="1"/>
  <c r="AB157" i="1" s="1"/>
  <c r="AE97" i="1"/>
  <c r="AF97" i="1" s="1"/>
  <c r="AA97" i="1"/>
  <c r="AB97" i="1" s="1"/>
  <c r="AC97" i="1"/>
  <c r="AD97" i="1" s="1"/>
  <c r="AA126" i="1"/>
  <c r="AB126" i="1" s="1"/>
  <c r="AE126" i="1"/>
  <c r="AF126" i="1" s="1"/>
  <c r="AC126" i="1"/>
  <c r="AD126" i="1" s="1"/>
  <c r="AE144" i="1"/>
  <c r="AF144" i="1" s="1"/>
  <c r="AC144" i="1"/>
  <c r="AD144" i="1" s="1"/>
  <c r="AA144" i="1"/>
  <c r="AB144" i="1" s="1"/>
  <c r="AE115" i="1"/>
  <c r="AF115" i="1" s="1"/>
  <c r="AA115" i="1"/>
  <c r="AB115" i="1" s="1"/>
  <c r="AC115" i="1"/>
  <c r="AD115" i="1" s="1"/>
  <c r="AC197" i="1"/>
  <c r="AD197" i="1" s="1"/>
  <c r="AA197" i="1"/>
  <c r="AB197" i="1" s="1"/>
  <c r="AE197" i="1"/>
  <c r="AF197" i="1" s="1"/>
  <c r="AE71" i="1"/>
  <c r="AF71" i="1" s="1"/>
  <c r="AA71" i="1"/>
  <c r="AB71" i="1" s="1"/>
  <c r="AC71" i="1"/>
  <c r="AD71" i="1" s="1"/>
  <c r="AC188" i="1"/>
  <c r="AD188" i="1" s="1"/>
  <c r="AA188" i="1"/>
  <c r="AB188" i="1" s="1"/>
  <c r="AE188" i="1"/>
  <c r="AF188" i="1" s="1"/>
  <c r="AA6" i="1"/>
  <c r="AB6" i="1" s="1"/>
  <c r="AE6" i="1"/>
  <c r="AF6" i="1" s="1"/>
  <c r="AC6" i="1"/>
  <c r="AD6" i="1" s="1"/>
  <c r="AC196" i="1"/>
  <c r="AD196" i="1" s="1"/>
  <c r="AA196" i="1"/>
  <c r="AB196" i="1" s="1"/>
  <c r="AE196" i="1"/>
  <c r="AF196" i="1" s="1"/>
  <c r="AA177" i="1"/>
  <c r="AB177" i="1" s="1"/>
  <c r="AE177" i="1"/>
  <c r="AF177" i="1" s="1"/>
  <c r="AC177" i="1"/>
  <c r="AD177" i="1" s="1"/>
  <c r="AE143" i="1"/>
  <c r="AF143" i="1" s="1"/>
  <c r="AA143" i="1"/>
  <c r="AB143" i="1" s="1"/>
  <c r="AC143" i="1"/>
  <c r="AD143" i="1" s="1"/>
  <c r="AE167" i="1"/>
  <c r="AF167" i="1" s="1"/>
  <c r="AC167" i="1"/>
  <c r="AD167" i="1" s="1"/>
  <c r="AA167" i="1"/>
  <c r="AB167" i="1" s="1"/>
  <c r="AC89" i="1"/>
  <c r="AD89" i="1" s="1"/>
  <c r="AA89" i="1"/>
  <c r="AB89" i="1" s="1"/>
  <c r="AE89" i="1"/>
  <c r="AF89" i="1" s="1"/>
  <c r="AA27" i="1"/>
  <c r="AB27" i="1" s="1"/>
  <c r="AC27" i="1"/>
  <c r="AD27" i="1" s="1"/>
  <c r="AE27" i="1"/>
  <c r="AF27" i="1" s="1"/>
  <c r="AE101" i="1"/>
  <c r="AF101" i="1" s="1"/>
  <c r="AC101" i="1"/>
  <c r="AD101" i="1" s="1"/>
  <c r="AA101" i="1"/>
  <c r="AB101" i="1" s="1"/>
  <c r="AE54" i="1"/>
  <c r="AF54" i="1" s="1"/>
  <c r="AA54" i="1"/>
  <c r="AB54" i="1" s="1"/>
  <c r="AC54" i="1"/>
  <c r="AD54" i="1" s="1"/>
  <c r="AE24" i="1"/>
  <c r="AF24" i="1" s="1"/>
  <c r="AA24" i="1"/>
  <c r="AB24" i="1" s="1"/>
  <c r="AC24" i="1"/>
  <c r="AD24" i="1" s="1"/>
</calcChain>
</file>

<file path=xl/sharedStrings.xml><?xml version="1.0" encoding="utf-8"?>
<sst xmlns="http://schemas.openxmlformats.org/spreadsheetml/2006/main" count="121" uniqueCount="76">
  <si>
    <t>Step=</t>
  </si>
  <si>
    <r>
      <rPr>
        <sz val="11"/>
        <color theme="1"/>
        <rFont val="Symbol"/>
        <family val="1"/>
        <charset val="2"/>
      </rPr>
      <t>s_</t>
    </r>
    <r>
      <rPr>
        <sz val="11"/>
        <color theme="1"/>
        <rFont val="Aptos Narrow"/>
        <family val="2"/>
      </rPr>
      <t>src=</t>
    </r>
  </si>
  <si>
    <r>
      <rPr>
        <sz val="11"/>
        <color theme="1"/>
        <rFont val="Symbol"/>
        <family val="1"/>
        <charset val="2"/>
      </rPr>
      <t>s_</t>
    </r>
    <r>
      <rPr>
        <sz val="11"/>
        <color theme="1"/>
        <rFont val="Aptos Narrow"/>
        <family val="2"/>
      </rPr>
      <t>det=</t>
    </r>
  </si>
  <si>
    <t>R=</t>
  </si>
  <si>
    <r>
      <rPr>
        <sz val="11"/>
        <color theme="1"/>
        <rFont val="Symbol"/>
        <family val="1"/>
        <charset val="2"/>
      </rPr>
      <t>l(32</t>
    </r>
    <r>
      <rPr>
        <sz val="11"/>
        <color theme="1"/>
        <rFont val="Arial"/>
        <family val="2"/>
      </rPr>
      <t>keV)</t>
    </r>
    <r>
      <rPr>
        <sz val="11"/>
        <color theme="1"/>
        <rFont val="Aptos Narrow"/>
        <family val="2"/>
      </rPr>
      <t>=</t>
    </r>
  </si>
  <si>
    <r>
      <rPr>
        <sz val="11"/>
        <color theme="1"/>
        <rFont val="Symbol"/>
        <family val="1"/>
        <charset val="2"/>
      </rPr>
      <t>g</t>
    </r>
    <r>
      <rPr>
        <sz val="11"/>
        <color theme="1"/>
        <rFont val="Arial"/>
        <family val="2"/>
      </rPr>
      <t>(gl/adi)</t>
    </r>
    <r>
      <rPr>
        <sz val="11"/>
        <color theme="1"/>
        <rFont val="Aptos Narrow"/>
        <family val="2"/>
      </rPr>
      <t>=</t>
    </r>
  </si>
  <si>
    <r>
      <rPr>
        <sz val="11"/>
        <color theme="1"/>
        <rFont val="Symbol"/>
        <family val="1"/>
        <charset val="2"/>
      </rPr>
      <t>l(42</t>
    </r>
    <r>
      <rPr>
        <sz val="11"/>
        <color theme="1"/>
        <rFont val="Arial"/>
        <family val="2"/>
      </rPr>
      <t>keV)</t>
    </r>
    <r>
      <rPr>
        <sz val="11"/>
        <color theme="1"/>
        <rFont val="Aptos Narrow"/>
        <family val="2"/>
      </rPr>
      <t>=</t>
    </r>
  </si>
  <si>
    <r>
      <rPr>
        <sz val="11"/>
        <color theme="1"/>
        <rFont val="Symbol"/>
        <family val="1"/>
        <charset val="2"/>
      </rPr>
      <t>l(26</t>
    </r>
    <r>
      <rPr>
        <sz val="11"/>
        <color theme="1"/>
        <rFont val="Arial"/>
        <family val="2"/>
      </rPr>
      <t>keV)</t>
    </r>
    <r>
      <rPr>
        <sz val="11"/>
        <color theme="1"/>
        <rFont val="Aptos Narrow"/>
        <family val="2"/>
      </rPr>
      <t>=</t>
    </r>
  </si>
  <si>
    <r>
      <rPr>
        <sz val="11"/>
        <color theme="1"/>
        <rFont val="Symbol"/>
        <family val="1"/>
        <charset val="2"/>
      </rPr>
      <t>m</t>
    </r>
    <r>
      <rPr>
        <sz val="11"/>
        <color theme="1"/>
        <rFont val="Arial"/>
        <family val="2"/>
      </rPr>
      <t>en</t>
    </r>
    <r>
      <rPr>
        <sz val="11"/>
        <color theme="1"/>
        <rFont val="Symbol"/>
        <family val="1"/>
        <charset val="2"/>
      </rPr>
      <t>/r</t>
    </r>
    <r>
      <rPr>
        <sz val="11"/>
        <color theme="1"/>
        <rFont val="Arial"/>
        <family val="2"/>
      </rPr>
      <t>(breast,32keV)</t>
    </r>
    <r>
      <rPr>
        <sz val="11"/>
        <color theme="1"/>
        <rFont val="Aptos Narrow"/>
        <family val="2"/>
      </rPr>
      <t>=</t>
    </r>
  </si>
  <si>
    <r>
      <rPr>
        <sz val="11"/>
        <color theme="1"/>
        <rFont val="Symbol"/>
        <family val="1"/>
        <charset val="2"/>
      </rPr>
      <t>m</t>
    </r>
    <r>
      <rPr>
        <sz val="11"/>
        <color theme="1"/>
        <rFont val="Arial"/>
        <family val="2"/>
      </rPr>
      <t>en</t>
    </r>
    <r>
      <rPr>
        <sz val="11"/>
        <color theme="1"/>
        <rFont val="Symbol"/>
        <family val="1"/>
        <charset val="2"/>
      </rPr>
      <t>/r</t>
    </r>
    <r>
      <rPr>
        <sz val="11"/>
        <color theme="1"/>
        <rFont val="Arial"/>
        <family val="2"/>
      </rPr>
      <t>(breast,26keV)</t>
    </r>
    <r>
      <rPr>
        <sz val="11"/>
        <color theme="1"/>
        <rFont val="Aptos Narrow"/>
        <family val="2"/>
      </rPr>
      <t>=</t>
    </r>
  </si>
  <si>
    <r>
      <rPr>
        <sz val="11"/>
        <color theme="1"/>
        <rFont val="Symbol"/>
        <family val="1"/>
        <charset val="2"/>
      </rPr>
      <t>m</t>
    </r>
    <r>
      <rPr>
        <sz val="11"/>
        <color theme="1"/>
        <rFont val="Arial"/>
        <family val="2"/>
      </rPr>
      <t>en</t>
    </r>
    <r>
      <rPr>
        <sz val="11"/>
        <color theme="1"/>
        <rFont val="Symbol"/>
        <family val="1"/>
        <charset val="2"/>
      </rPr>
      <t>/r</t>
    </r>
    <r>
      <rPr>
        <sz val="11"/>
        <color theme="1"/>
        <rFont val="Arial"/>
        <family val="2"/>
      </rPr>
      <t>(breast,42keV)</t>
    </r>
    <r>
      <rPr>
        <sz val="11"/>
        <color theme="1"/>
        <rFont val="Aptos Narrow"/>
        <family val="2"/>
      </rPr>
      <t>=</t>
    </r>
  </si>
  <si>
    <r>
      <rPr>
        <sz val="11"/>
        <color theme="1"/>
        <rFont val="Symbol"/>
        <family val="1"/>
        <charset val="2"/>
      </rPr>
      <t>m</t>
    </r>
    <r>
      <rPr>
        <sz val="11"/>
        <color theme="1"/>
        <rFont val="Arial"/>
        <family val="2"/>
      </rPr>
      <t>en</t>
    </r>
    <r>
      <rPr>
        <sz val="11"/>
        <color theme="1"/>
        <rFont val="Symbol"/>
        <family val="1"/>
        <charset val="2"/>
      </rPr>
      <t>/r</t>
    </r>
    <r>
      <rPr>
        <sz val="11"/>
        <color theme="1"/>
        <rFont val="Arial"/>
        <family val="2"/>
      </rPr>
      <t>(air,32keV)m^2/kg</t>
    </r>
    <r>
      <rPr>
        <sz val="11"/>
        <color theme="1"/>
        <rFont val="Aptos Narrow"/>
        <family val="2"/>
      </rPr>
      <t>=</t>
    </r>
  </si>
  <si>
    <t>K(32keV)=</t>
  </si>
  <si>
    <t>K(26keV)=</t>
  </si>
  <si>
    <t>K(42keV)=</t>
  </si>
  <si>
    <t>R2</t>
  </si>
  <si>
    <t>M</t>
  </si>
  <si>
    <t>R'</t>
  </si>
  <si>
    <r>
      <t>s_</t>
    </r>
    <r>
      <rPr>
        <sz val="11"/>
        <color theme="1"/>
        <rFont val="Aptos Narrow"/>
        <family val="2"/>
        <scheme val="minor"/>
      </rPr>
      <t>sys</t>
    </r>
  </si>
  <si>
    <t>Qc(32keV)</t>
  </si>
  <si>
    <t>Qc(26keV)</t>
  </si>
  <si>
    <t>Qc(42keV)</t>
  </si>
  <si>
    <r>
      <rPr>
        <sz val="11"/>
        <color theme="1"/>
        <rFont val="Symbol"/>
        <family val="1"/>
        <charset val="2"/>
      </rPr>
      <t>m</t>
    </r>
    <r>
      <rPr>
        <sz val="11"/>
        <color theme="1"/>
        <rFont val="Arial"/>
        <family val="2"/>
      </rPr>
      <t>(gla-adi)</t>
    </r>
    <r>
      <rPr>
        <sz val="11"/>
        <color theme="1"/>
        <rFont val="Aptos Narrow"/>
        <family val="2"/>
      </rPr>
      <t>=</t>
    </r>
  </si>
  <si>
    <r>
      <rPr>
        <sz val="11"/>
        <color theme="1"/>
        <rFont val="Symbol"/>
        <family val="1"/>
        <charset val="2"/>
      </rPr>
      <t>g</t>
    </r>
    <r>
      <rPr>
        <sz val="11"/>
        <color theme="1"/>
        <rFont val="Arial"/>
        <family val="2"/>
      </rPr>
      <t>(gla/adi)</t>
    </r>
    <r>
      <rPr>
        <sz val="11"/>
        <color theme="1"/>
        <rFont val="Aptos Narrow"/>
        <family val="2"/>
      </rPr>
      <t>=</t>
    </r>
  </si>
  <si>
    <t>L(breast)=</t>
  </si>
  <si>
    <t>A(32keV)</t>
  </si>
  <si>
    <t>A(42keV)</t>
  </si>
  <si>
    <t>A(26keV)</t>
  </si>
  <si>
    <t>f()^(1/2)</t>
  </si>
  <si>
    <t>R2(m)</t>
  </si>
  <si>
    <t>QcAbso(32keV)</t>
  </si>
  <si>
    <r>
      <rPr>
        <sz val="11"/>
        <color theme="1"/>
        <rFont val="Arial"/>
        <family val="2"/>
      </rPr>
      <t>exp(-</t>
    </r>
    <r>
      <rPr>
        <sz val="11"/>
        <color theme="1"/>
        <rFont val="Symbol"/>
        <family val="1"/>
        <charset val="2"/>
      </rPr>
      <t>mT)</t>
    </r>
    <r>
      <rPr>
        <sz val="11"/>
        <color theme="1"/>
        <rFont val="Aptos Narrow"/>
        <family val="2"/>
      </rPr>
      <t>=</t>
    </r>
  </si>
  <si>
    <r>
      <rPr>
        <sz val="11"/>
        <color theme="1"/>
        <rFont val="Arial"/>
        <family val="2"/>
      </rPr>
      <t>exp(-</t>
    </r>
    <r>
      <rPr>
        <sz val="11"/>
        <color theme="1"/>
        <rFont val="Symbol"/>
        <family val="1"/>
        <charset val="2"/>
      </rPr>
      <t>mT0/2)</t>
    </r>
    <r>
      <rPr>
        <sz val="11"/>
        <color theme="1"/>
        <rFont val="Aptos Narrow"/>
        <family val="2"/>
      </rPr>
      <t>=</t>
    </r>
  </si>
  <si>
    <r>
      <rPr>
        <sz val="11"/>
        <color theme="1"/>
        <rFont val="Arial"/>
        <family val="2"/>
      </rPr>
      <t>exp(-</t>
    </r>
    <r>
      <rPr>
        <sz val="11"/>
        <color theme="1"/>
        <rFont val="Symbol"/>
        <family val="1"/>
        <charset val="2"/>
      </rPr>
      <t>mT0)(</t>
    </r>
    <r>
      <rPr>
        <sz val="11"/>
        <color theme="1"/>
        <rFont val="Aptos Narrow"/>
        <family val="2"/>
        <scheme val="minor"/>
      </rPr>
      <t>32keV</t>
    </r>
    <r>
      <rPr>
        <sz val="11"/>
        <color theme="1"/>
        <rFont val="Symbol"/>
        <family val="1"/>
        <charset val="2"/>
      </rPr>
      <t>)</t>
    </r>
    <r>
      <rPr>
        <sz val="11"/>
        <color theme="1"/>
        <rFont val="Aptos Narrow"/>
        <family val="2"/>
      </rPr>
      <t>=</t>
    </r>
  </si>
  <si>
    <r>
      <rPr>
        <sz val="11"/>
        <color theme="1"/>
        <rFont val="Arial"/>
        <family val="2"/>
      </rPr>
      <t>exp(-</t>
    </r>
    <r>
      <rPr>
        <sz val="11"/>
        <color theme="1"/>
        <rFont val="Symbol"/>
        <family val="1"/>
        <charset val="2"/>
      </rPr>
      <t>mT0)(26</t>
    </r>
    <r>
      <rPr>
        <sz val="11"/>
        <color theme="1"/>
        <rFont val="Aptos Narrow"/>
        <family val="2"/>
        <scheme val="minor"/>
      </rPr>
      <t>keV</t>
    </r>
    <r>
      <rPr>
        <sz val="11"/>
        <color theme="1"/>
        <rFont val="Symbol"/>
        <family val="1"/>
        <charset val="2"/>
      </rPr>
      <t>)</t>
    </r>
    <r>
      <rPr>
        <sz val="11"/>
        <color theme="1"/>
        <rFont val="Aptos Narrow"/>
        <family val="2"/>
      </rPr>
      <t>=</t>
    </r>
  </si>
  <si>
    <r>
      <rPr>
        <sz val="11"/>
        <color theme="1"/>
        <rFont val="Arial"/>
        <family val="2"/>
      </rPr>
      <t>exp(-</t>
    </r>
    <r>
      <rPr>
        <sz val="11"/>
        <color theme="1"/>
        <rFont val="Symbol"/>
        <family val="1"/>
        <charset val="2"/>
      </rPr>
      <t>mT0)(42</t>
    </r>
    <r>
      <rPr>
        <sz val="11"/>
        <color theme="1"/>
        <rFont val="Aptos Narrow"/>
        <family val="2"/>
        <scheme val="minor"/>
      </rPr>
      <t>keV</t>
    </r>
    <r>
      <rPr>
        <sz val="11"/>
        <color theme="1"/>
        <rFont val="Symbol"/>
        <family val="1"/>
        <charset val="2"/>
      </rPr>
      <t>)</t>
    </r>
    <r>
      <rPr>
        <sz val="11"/>
        <color theme="1"/>
        <rFont val="Aptos Narrow"/>
        <family val="2"/>
      </rPr>
      <t>=</t>
    </r>
  </si>
  <si>
    <t>E(keV)</t>
  </si>
  <si>
    <r>
      <rPr>
        <sz val="11"/>
        <color theme="1"/>
        <rFont val="Symbol"/>
        <family val="1"/>
        <charset val="2"/>
      </rPr>
      <t>m</t>
    </r>
    <r>
      <rPr>
        <sz val="11"/>
        <color theme="1"/>
        <rFont val="Aptos Narrow"/>
        <family val="2"/>
        <scheme val="minor"/>
      </rPr>
      <t>(1/cm)</t>
    </r>
  </si>
  <si>
    <r>
      <rPr>
        <sz val="11"/>
        <color theme="1"/>
        <rFont val="Symbol"/>
        <family val="1"/>
        <charset val="2"/>
      </rPr>
      <t>f</t>
    </r>
    <r>
      <rPr>
        <sz val="11"/>
        <color theme="1"/>
        <rFont val="Aptos Narrow"/>
        <family val="2"/>
        <scheme val="minor"/>
      </rPr>
      <t>(1/mm)</t>
    </r>
  </si>
  <si>
    <r>
      <rPr>
        <sz val="11"/>
        <color theme="1"/>
        <rFont val="Symbol"/>
        <family val="1"/>
        <charset val="2"/>
      </rPr>
      <t>m</t>
    </r>
    <r>
      <rPr>
        <sz val="11"/>
        <color theme="1"/>
        <rFont val="Aptos Narrow"/>
        <family val="2"/>
        <scheme val="minor"/>
      </rPr>
      <t>(1/</t>
    </r>
    <r>
      <rPr>
        <sz val="11"/>
        <color theme="1"/>
        <rFont val="Symbol"/>
        <family val="1"/>
        <charset val="2"/>
      </rPr>
      <t>m</t>
    </r>
    <r>
      <rPr>
        <sz val="11"/>
        <color theme="1"/>
        <rFont val="Aptos Narrow"/>
        <family val="2"/>
        <scheme val="minor"/>
      </rPr>
      <t>m)</t>
    </r>
  </si>
  <si>
    <t>g</t>
  </si>
  <si>
    <t>Adipose</t>
  </si>
  <si>
    <t>Gland</t>
  </si>
  <si>
    <t>Gland-Adipose</t>
  </si>
  <si>
    <t>M=</t>
  </si>
  <si>
    <r>
      <rPr>
        <sz val="11"/>
        <color theme="1"/>
        <rFont val="Symbol"/>
        <family val="1"/>
        <charset val="2"/>
      </rPr>
      <t>s_</t>
    </r>
    <r>
      <rPr>
        <sz val="11"/>
        <color theme="1"/>
        <rFont val="Aptos Narrow"/>
        <family val="2"/>
      </rPr>
      <t>sys=</t>
    </r>
  </si>
  <si>
    <r>
      <rPr>
        <sz val="11"/>
        <color theme="1"/>
        <rFont val="Symbol"/>
        <family val="1"/>
        <charset val="2"/>
      </rPr>
      <t>l</t>
    </r>
    <r>
      <rPr>
        <sz val="11"/>
        <color theme="1"/>
        <rFont val="Aptos Narrow"/>
        <family val="2"/>
      </rPr>
      <t>=</t>
    </r>
  </si>
  <si>
    <r>
      <rPr>
        <sz val="11"/>
        <color theme="1"/>
        <rFont val="Symbol"/>
        <family val="1"/>
        <charset val="2"/>
      </rPr>
      <t>g</t>
    </r>
    <r>
      <rPr>
        <sz val="11"/>
        <color theme="1"/>
        <rFont val="Aptos Narrow"/>
        <family val="2"/>
      </rPr>
      <t>=</t>
    </r>
  </si>
  <si>
    <t>R'=</t>
  </si>
  <si>
    <t>Qc(M=1.094)</t>
  </si>
  <si>
    <r>
      <rPr>
        <sz val="11"/>
        <color theme="1"/>
        <rFont val="Symbol"/>
        <family val="1"/>
        <charset val="2"/>
      </rPr>
      <t>m0</t>
    </r>
    <r>
      <rPr>
        <sz val="11"/>
        <color theme="1"/>
        <rFont val="Aptos Narrow"/>
        <family val="2"/>
        <scheme val="minor"/>
      </rPr>
      <t>(1/</t>
    </r>
    <r>
      <rPr>
        <sz val="11"/>
        <color theme="1"/>
        <rFont val="Symbol"/>
        <family val="1"/>
        <charset val="2"/>
      </rPr>
      <t>m</t>
    </r>
    <r>
      <rPr>
        <sz val="11"/>
        <color theme="1"/>
        <rFont val="Aptos Narrow"/>
        <family val="2"/>
        <scheme val="minor"/>
      </rPr>
      <t>m)</t>
    </r>
  </si>
  <si>
    <r>
      <t>l(m</t>
    </r>
    <r>
      <rPr>
        <sz val="11"/>
        <color theme="1"/>
        <rFont val="Aptos Narrow"/>
        <family val="2"/>
        <scheme val="minor"/>
      </rPr>
      <t>m</t>
    </r>
    <r>
      <rPr>
        <sz val="11"/>
        <color theme="1"/>
        <rFont val="Symbol"/>
        <family val="1"/>
        <charset val="2"/>
      </rPr>
      <t>)</t>
    </r>
  </si>
  <si>
    <r>
      <rPr>
        <sz val="11"/>
        <color theme="1"/>
        <rFont val="Symbol"/>
        <family val="1"/>
        <charset val="2"/>
      </rPr>
      <t>m</t>
    </r>
    <r>
      <rPr>
        <vertAlign val="subscript"/>
        <sz val="11"/>
        <color theme="1"/>
        <rFont val="Arial"/>
        <family val="2"/>
      </rPr>
      <t>en</t>
    </r>
    <r>
      <rPr>
        <sz val="11"/>
        <color theme="1"/>
        <rFont val="Symbol"/>
        <family val="1"/>
        <charset val="2"/>
      </rPr>
      <t>/r</t>
    </r>
    <r>
      <rPr>
        <sz val="11"/>
        <color theme="1"/>
        <rFont val="Arial"/>
        <family val="2"/>
      </rPr>
      <t>(air,32keV)</t>
    </r>
  </si>
  <si>
    <t>K</t>
  </si>
  <si>
    <r>
      <rPr>
        <sz val="11"/>
        <color theme="1"/>
        <rFont val="Symbol"/>
        <family val="1"/>
        <charset val="2"/>
      </rPr>
      <t>m</t>
    </r>
    <r>
      <rPr>
        <vertAlign val="subscript"/>
        <sz val="11"/>
        <color theme="1"/>
        <rFont val="Arial"/>
        <family val="2"/>
      </rPr>
      <t>en</t>
    </r>
    <r>
      <rPr>
        <sz val="11"/>
        <color theme="1"/>
        <rFont val="Symbol"/>
        <family val="1"/>
        <charset val="2"/>
      </rPr>
      <t>/r</t>
    </r>
    <r>
      <rPr>
        <sz val="11"/>
        <color theme="1"/>
        <rFont val="Arial"/>
        <family val="2"/>
      </rPr>
      <t>(breast)</t>
    </r>
  </si>
  <si>
    <r>
      <rPr>
        <sz val="11"/>
        <color theme="1"/>
        <rFont val="Symbol"/>
        <family val="1"/>
        <charset val="2"/>
      </rPr>
      <t>m</t>
    </r>
    <r>
      <rPr>
        <vertAlign val="subscript"/>
        <sz val="11"/>
        <color theme="1"/>
        <rFont val="Arial"/>
        <family val="2"/>
      </rPr>
      <t>en</t>
    </r>
    <r>
      <rPr>
        <sz val="11"/>
        <color theme="1"/>
        <rFont val="Symbol"/>
        <family val="1"/>
        <charset val="2"/>
      </rPr>
      <t>/r</t>
    </r>
    <r>
      <rPr>
        <sz val="11"/>
        <color theme="1"/>
        <rFont val="Arial"/>
        <family val="2"/>
      </rPr>
      <t>(breast,30keV)</t>
    </r>
  </si>
  <si>
    <t>A(M=1.05)</t>
  </si>
  <si>
    <t>A(M=1.094)</t>
  </si>
  <si>
    <t>A(M=1.15)</t>
  </si>
  <si>
    <t>Breast</t>
  </si>
  <si>
    <t>exp(-mu0*L)</t>
  </si>
  <si>
    <r>
      <t>g</t>
    </r>
    <r>
      <rPr>
        <sz val="11"/>
        <color theme="1"/>
        <rFont val="Arial"/>
        <family val="2"/>
      </rPr>
      <t>/NF</t>
    </r>
  </si>
  <si>
    <t>(Pi/6/(ln-1))^1/2</t>
  </si>
  <si>
    <t>Qc(M=1.03)</t>
  </si>
  <si>
    <r>
      <rPr>
        <sz val="11"/>
        <color theme="1"/>
        <rFont val="Symbol"/>
        <family val="1"/>
        <charset val="2"/>
      </rPr>
      <t>m</t>
    </r>
    <r>
      <rPr>
        <sz val="11"/>
        <color theme="1"/>
        <rFont val="Arial"/>
        <family val="2"/>
      </rPr>
      <t>(adipose,32keV)</t>
    </r>
    <r>
      <rPr>
        <sz val="11"/>
        <color theme="1"/>
        <rFont val="Aptos Narrow"/>
        <family val="2"/>
      </rPr>
      <t>=</t>
    </r>
  </si>
  <si>
    <r>
      <rPr>
        <sz val="11"/>
        <color theme="1"/>
        <rFont val="Symbol"/>
        <family val="1"/>
        <charset val="2"/>
      </rPr>
      <t>m</t>
    </r>
    <r>
      <rPr>
        <sz val="11"/>
        <color theme="1"/>
        <rFont val="Arial"/>
        <family val="2"/>
      </rPr>
      <t>(adipose,26keV)</t>
    </r>
    <r>
      <rPr>
        <sz val="11"/>
        <color theme="1"/>
        <rFont val="Aptos Narrow"/>
        <family val="2"/>
      </rPr>
      <t>=</t>
    </r>
  </si>
  <si>
    <r>
      <rPr>
        <sz val="11"/>
        <color theme="1"/>
        <rFont val="Symbol"/>
        <family val="1"/>
        <charset val="2"/>
      </rPr>
      <t>m</t>
    </r>
    <r>
      <rPr>
        <sz val="11"/>
        <color theme="1"/>
        <rFont val="Arial"/>
        <family val="2"/>
      </rPr>
      <t>(adipose,42keV)</t>
    </r>
    <r>
      <rPr>
        <sz val="11"/>
        <color theme="1"/>
        <rFont val="Aptos Narrow"/>
        <family val="2"/>
      </rPr>
      <t>=</t>
    </r>
  </si>
  <si>
    <t>Parameters</t>
  </si>
  <si>
    <t>Dashed line = eq.(17) with E=42 keV</t>
  </si>
  <si>
    <t xml:space="preserve"> Dotted line line = eq.(17) with E=26 keV</t>
  </si>
  <si>
    <t xml:space="preserve"> Solid line line = eq.(17) with E=32 keV</t>
  </si>
  <si>
    <t>Qc(M=1.053)</t>
  </si>
  <si>
    <t>Dashed line = eq.(17) with M=1.03</t>
  </si>
  <si>
    <t xml:space="preserve"> Solid line line = eq.(17) with M=1.053</t>
  </si>
  <si>
    <t xml:space="preserve"> Dotted line line = eq.(17) with M=1.094</t>
  </si>
  <si>
    <t>All length units are in microns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</si>
</sst>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"/>
    <numFmt numFmtId="165" formatCode="0.0000000"/>
    <numFmt numFmtId="166" formatCode="0.0000E+00"/>
    <numFmt numFmtId="167" formatCode="0.0"/>
    <numFmt numFmtId="168" formatCode="0.000E+00"/>
  </numFmts>
  <fonts count="10" x14ac:knownFonts="1">
    <font>
      <sz val="11"/>
      <color theme="1"/>
      <name val="Aptos Narrow"/>
      <family val="2"/>
      <scheme val="minor"/>
    </font>
    <font>
      <sz val="11"/>
      <color theme="1"/>
      <name val="Symbol"/>
      <family val="1"/>
      <charset val="2"/>
    </font>
    <font>
      <sz val="11"/>
      <color theme="1"/>
      <name val="Aptos Narrow"/>
      <family val="2"/>
    </font>
    <font>
      <sz val="11"/>
      <color theme="1"/>
      <name val="Aptos Narrow"/>
      <family val="1"/>
      <charset val="2"/>
    </font>
    <font>
      <sz val="11"/>
      <color theme="1"/>
      <name val="Arial"/>
      <family val="2"/>
    </font>
    <font>
      <sz val="11"/>
      <color theme="1"/>
      <name val="Aptos Narrow"/>
      <family val="2"/>
      <charset val="2"/>
    </font>
    <font>
      <sz val="11"/>
      <color theme="1"/>
      <name val="Aptos Narrow"/>
      <family val="1"/>
      <charset val="2"/>
      <scheme val="minor"/>
    </font>
    <font>
      <vertAlign val="subscript"/>
      <sz val="11"/>
      <color theme="1"/>
      <name val="Arial"/>
      <family val="2"/>
    </font>
    <font>
      <b/>
      <sz val="11"/>
      <color theme="1"/>
      <name val="Aptos Narrow"/>
      <family val="2"/>
      <scheme val="minor"/>
    </font>
    <font>
      <b/>
      <sz val="11"/>
      <color rgb="FFFF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3" fillId="0" borderId="0" xfId="0" applyFont="1"/>
    <xf numFmtId="11" fontId="0" fillId="0" borderId="0" xfId="0" applyNumberFormat="1"/>
    <xf numFmtId="0" fontId="4" fillId="0" borderId="0" xfId="0" applyFont="1"/>
    <xf numFmtId="0" fontId="5" fillId="0" borderId="0" xfId="0" applyFont="1"/>
    <xf numFmtId="164" fontId="0" fillId="0" borderId="0" xfId="0" applyNumberFormat="1"/>
    <xf numFmtId="11" fontId="0" fillId="2" borderId="0" xfId="0" applyNumberFormat="1" applyFill="1"/>
    <xf numFmtId="11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64" fontId="0" fillId="2" borderId="0" xfId="0" applyNumberFormat="1" applyFill="1"/>
    <xf numFmtId="0" fontId="0" fillId="2" borderId="0" xfId="0" applyFill="1"/>
    <xf numFmtId="0" fontId="0" fillId="2" borderId="0" xfId="0" applyFill="1" applyAlignment="1">
      <alignment horizontal="left" vertical="center"/>
    </xf>
    <xf numFmtId="165" fontId="0" fillId="0" borderId="0" xfId="0" applyNumberFormat="1"/>
    <xf numFmtId="165" fontId="0" fillId="2" borderId="0" xfId="0" applyNumberFormat="1" applyFill="1"/>
    <xf numFmtId="0" fontId="3" fillId="2" borderId="0" xfId="0" applyFont="1" applyFill="1"/>
    <xf numFmtId="0" fontId="5" fillId="2" borderId="0" xfId="0" applyFont="1" applyFill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11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1" fontId="0" fillId="2" borderId="0" xfId="0" applyNumberFormat="1" applyFill="1" applyAlignment="1">
      <alignment horizontal="center"/>
    </xf>
    <xf numFmtId="166" fontId="0" fillId="2" borderId="0" xfId="0" applyNumberFormat="1" applyFill="1" applyAlignment="1">
      <alignment horizontal="center"/>
    </xf>
    <xf numFmtId="167" fontId="0" fillId="2" borderId="0" xfId="0" applyNumberFormat="1" applyFill="1" applyAlignment="1">
      <alignment horizontal="center"/>
    </xf>
    <xf numFmtId="168" fontId="0" fillId="0" borderId="0" xfId="0" applyNumberFormat="1"/>
    <xf numFmtId="166" fontId="0" fillId="0" borderId="0" xfId="0" applyNumberFormat="1"/>
    <xf numFmtId="0" fontId="3" fillId="2" borderId="0" xfId="0" applyFont="1" applyFill="1" applyAlignment="1">
      <alignment horizontal="center"/>
    </xf>
    <xf numFmtId="166" fontId="0" fillId="2" borderId="0" xfId="0" applyNumberFormat="1" applyFill="1"/>
    <xf numFmtId="0" fontId="4" fillId="2" borderId="0" xfId="0" applyFont="1" applyFill="1"/>
    <xf numFmtId="0" fontId="8" fillId="0" borderId="0" xfId="0" applyFont="1"/>
    <xf numFmtId="0" fontId="9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8657456729845789E-2"/>
          <c:y val="2.6835144863949955E-2"/>
          <c:w val="0.94595349417148589"/>
          <c:h val="0.9494501448834497"/>
        </c:manualLayout>
      </c:layout>
      <c:scatterChart>
        <c:scatterStyle val="smoothMarker"/>
        <c:varyColors val="0"/>
        <c:ser>
          <c:idx val="0"/>
          <c:order val="0"/>
          <c:tx>
            <c:v>Qc(32 keV)</c:v>
          </c:tx>
          <c:spPr>
            <a:ln w="19050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'M-optim'!$Z$2:$Z$201</c:f>
              <c:numCache>
                <c:formatCode>0.00E+00</c:formatCode>
                <c:ptCount val="200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1.1000000000000001</c:v>
                </c:pt>
                <c:pt idx="10">
                  <c:v>1.2</c:v>
                </c:pt>
                <c:pt idx="11">
                  <c:v>1.3</c:v>
                </c:pt>
                <c:pt idx="12">
                  <c:v>1.4</c:v>
                </c:pt>
                <c:pt idx="13">
                  <c:v>1.5</c:v>
                </c:pt>
                <c:pt idx="14">
                  <c:v>1.6</c:v>
                </c:pt>
                <c:pt idx="15">
                  <c:v>1.7</c:v>
                </c:pt>
                <c:pt idx="16">
                  <c:v>1.8</c:v>
                </c:pt>
                <c:pt idx="17">
                  <c:v>1.9</c:v>
                </c:pt>
                <c:pt idx="18">
                  <c:v>2</c:v>
                </c:pt>
                <c:pt idx="19">
                  <c:v>2.1</c:v>
                </c:pt>
                <c:pt idx="20">
                  <c:v>2.2000000000000002</c:v>
                </c:pt>
                <c:pt idx="21">
                  <c:v>2.2999999999999998</c:v>
                </c:pt>
                <c:pt idx="22">
                  <c:v>2.4</c:v>
                </c:pt>
                <c:pt idx="23">
                  <c:v>2.5</c:v>
                </c:pt>
                <c:pt idx="24">
                  <c:v>2.6</c:v>
                </c:pt>
                <c:pt idx="25">
                  <c:v>2.7</c:v>
                </c:pt>
                <c:pt idx="26">
                  <c:v>2.8</c:v>
                </c:pt>
                <c:pt idx="27">
                  <c:v>2.9</c:v>
                </c:pt>
                <c:pt idx="28">
                  <c:v>3</c:v>
                </c:pt>
                <c:pt idx="29">
                  <c:v>3.1</c:v>
                </c:pt>
                <c:pt idx="30">
                  <c:v>3.2</c:v>
                </c:pt>
                <c:pt idx="31">
                  <c:v>3.3</c:v>
                </c:pt>
                <c:pt idx="32">
                  <c:v>3.4</c:v>
                </c:pt>
                <c:pt idx="33">
                  <c:v>3.5</c:v>
                </c:pt>
                <c:pt idx="34">
                  <c:v>3.6</c:v>
                </c:pt>
                <c:pt idx="35">
                  <c:v>3.7</c:v>
                </c:pt>
                <c:pt idx="36">
                  <c:v>3.8</c:v>
                </c:pt>
                <c:pt idx="37">
                  <c:v>3.9</c:v>
                </c:pt>
                <c:pt idx="38">
                  <c:v>4</c:v>
                </c:pt>
                <c:pt idx="39">
                  <c:v>4.0999999999999996</c:v>
                </c:pt>
                <c:pt idx="40">
                  <c:v>4.2</c:v>
                </c:pt>
                <c:pt idx="41">
                  <c:v>4.3</c:v>
                </c:pt>
                <c:pt idx="42">
                  <c:v>4.4000000000000004</c:v>
                </c:pt>
                <c:pt idx="43">
                  <c:v>4.5</c:v>
                </c:pt>
                <c:pt idx="44">
                  <c:v>4.5999999999999996</c:v>
                </c:pt>
                <c:pt idx="45">
                  <c:v>4.7</c:v>
                </c:pt>
                <c:pt idx="46">
                  <c:v>4.8</c:v>
                </c:pt>
                <c:pt idx="47">
                  <c:v>4.9000000000000004</c:v>
                </c:pt>
                <c:pt idx="48">
                  <c:v>5</c:v>
                </c:pt>
                <c:pt idx="49">
                  <c:v>5.0999999999999996</c:v>
                </c:pt>
                <c:pt idx="50">
                  <c:v>5.2</c:v>
                </c:pt>
                <c:pt idx="51">
                  <c:v>5.3</c:v>
                </c:pt>
                <c:pt idx="52">
                  <c:v>5.4</c:v>
                </c:pt>
                <c:pt idx="53">
                  <c:v>5.5</c:v>
                </c:pt>
                <c:pt idx="54">
                  <c:v>5.6</c:v>
                </c:pt>
                <c:pt idx="55">
                  <c:v>5.7</c:v>
                </c:pt>
                <c:pt idx="56">
                  <c:v>5.8</c:v>
                </c:pt>
                <c:pt idx="57">
                  <c:v>5.9</c:v>
                </c:pt>
                <c:pt idx="58">
                  <c:v>6</c:v>
                </c:pt>
                <c:pt idx="59">
                  <c:v>6.1</c:v>
                </c:pt>
                <c:pt idx="60">
                  <c:v>6.2</c:v>
                </c:pt>
                <c:pt idx="61">
                  <c:v>6.3</c:v>
                </c:pt>
                <c:pt idx="62">
                  <c:v>6.4</c:v>
                </c:pt>
                <c:pt idx="63">
                  <c:v>6.5</c:v>
                </c:pt>
                <c:pt idx="64">
                  <c:v>6.6</c:v>
                </c:pt>
                <c:pt idx="65">
                  <c:v>6.7</c:v>
                </c:pt>
                <c:pt idx="66">
                  <c:v>6.8</c:v>
                </c:pt>
                <c:pt idx="67">
                  <c:v>6.9</c:v>
                </c:pt>
                <c:pt idx="68">
                  <c:v>7</c:v>
                </c:pt>
                <c:pt idx="69">
                  <c:v>7.1</c:v>
                </c:pt>
                <c:pt idx="70">
                  <c:v>7.2</c:v>
                </c:pt>
                <c:pt idx="71">
                  <c:v>7.3</c:v>
                </c:pt>
                <c:pt idx="72">
                  <c:v>7.4</c:v>
                </c:pt>
                <c:pt idx="73">
                  <c:v>7.5</c:v>
                </c:pt>
                <c:pt idx="74">
                  <c:v>7.6</c:v>
                </c:pt>
                <c:pt idx="75">
                  <c:v>7.7</c:v>
                </c:pt>
                <c:pt idx="76">
                  <c:v>7.8</c:v>
                </c:pt>
                <c:pt idx="77">
                  <c:v>7.9</c:v>
                </c:pt>
                <c:pt idx="78">
                  <c:v>8</c:v>
                </c:pt>
                <c:pt idx="79">
                  <c:v>8.1</c:v>
                </c:pt>
                <c:pt idx="80">
                  <c:v>8.1999999999999993</c:v>
                </c:pt>
                <c:pt idx="81">
                  <c:v>8.3000000000000007</c:v>
                </c:pt>
                <c:pt idx="82">
                  <c:v>8.4</c:v>
                </c:pt>
                <c:pt idx="83">
                  <c:v>8.5</c:v>
                </c:pt>
                <c:pt idx="84">
                  <c:v>8.6</c:v>
                </c:pt>
                <c:pt idx="85">
                  <c:v>8.6999999999999993</c:v>
                </c:pt>
                <c:pt idx="86">
                  <c:v>8.8000000000000007</c:v>
                </c:pt>
                <c:pt idx="87">
                  <c:v>8.9</c:v>
                </c:pt>
                <c:pt idx="88">
                  <c:v>9</c:v>
                </c:pt>
                <c:pt idx="89">
                  <c:v>9.1</c:v>
                </c:pt>
                <c:pt idx="90">
                  <c:v>9.1999999999999993</c:v>
                </c:pt>
                <c:pt idx="91">
                  <c:v>9.3000000000000007</c:v>
                </c:pt>
                <c:pt idx="92">
                  <c:v>9.4</c:v>
                </c:pt>
                <c:pt idx="93">
                  <c:v>9.5</c:v>
                </c:pt>
                <c:pt idx="94">
                  <c:v>9.6</c:v>
                </c:pt>
                <c:pt idx="95">
                  <c:v>9.6999999999999993</c:v>
                </c:pt>
                <c:pt idx="96">
                  <c:v>9.8000000000000007</c:v>
                </c:pt>
                <c:pt idx="97">
                  <c:v>9.9</c:v>
                </c:pt>
                <c:pt idx="98">
                  <c:v>10</c:v>
                </c:pt>
                <c:pt idx="99">
                  <c:v>10.1</c:v>
                </c:pt>
                <c:pt idx="100">
                  <c:v>10.199999999999999</c:v>
                </c:pt>
                <c:pt idx="101">
                  <c:v>10.3</c:v>
                </c:pt>
                <c:pt idx="102">
                  <c:v>10.4</c:v>
                </c:pt>
                <c:pt idx="103">
                  <c:v>10.5</c:v>
                </c:pt>
                <c:pt idx="104">
                  <c:v>10.6</c:v>
                </c:pt>
                <c:pt idx="105">
                  <c:v>10.7</c:v>
                </c:pt>
                <c:pt idx="106">
                  <c:v>10.8</c:v>
                </c:pt>
                <c:pt idx="107">
                  <c:v>10.9</c:v>
                </c:pt>
                <c:pt idx="108">
                  <c:v>11</c:v>
                </c:pt>
                <c:pt idx="109">
                  <c:v>11.1</c:v>
                </c:pt>
                <c:pt idx="110">
                  <c:v>11.2</c:v>
                </c:pt>
                <c:pt idx="111">
                  <c:v>11.3</c:v>
                </c:pt>
                <c:pt idx="112">
                  <c:v>11.4</c:v>
                </c:pt>
                <c:pt idx="113">
                  <c:v>11.5</c:v>
                </c:pt>
                <c:pt idx="114">
                  <c:v>11.6</c:v>
                </c:pt>
                <c:pt idx="115">
                  <c:v>11.7</c:v>
                </c:pt>
                <c:pt idx="116">
                  <c:v>11.8</c:v>
                </c:pt>
                <c:pt idx="117">
                  <c:v>11.9</c:v>
                </c:pt>
                <c:pt idx="118">
                  <c:v>12</c:v>
                </c:pt>
                <c:pt idx="119">
                  <c:v>12.1</c:v>
                </c:pt>
                <c:pt idx="120">
                  <c:v>12.2</c:v>
                </c:pt>
                <c:pt idx="121">
                  <c:v>12.3</c:v>
                </c:pt>
                <c:pt idx="122">
                  <c:v>12.4</c:v>
                </c:pt>
                <c:pt idx="123">
                  <c:v>12.5</c:v>
                </c:pt>
                <c:pt idx="124">
                  <c:v>12.6</c:v>
                </c:pt>
                <c:pt idx="125">
                  <c:v>12.7</c:v>
                </c:pt>
                <c:pt idx="126">
                  <c:v>12.8</c:v>
                </c:pt>
                <c:pt idx="127">
                  <c:v>12.9</c:v>
                </c:pt>
                <c:pt idx="128">
                  <c:v>13</c:v>
                </c:pt>
                <c:pt idx="129">
                  <c:v>13.1</c:v>
                </c:pt>
                <c:pt idx="130">
                  <c:v>13.2</c:v>
                </c:pt>
                <c:pt idx="131">
                  <c:v>13.3</c:v>
                </c:pt>
                <c:pt idx="132">
                  <c:v>13.4</c:v>
                </c:pt>
                <c:pt idx="133">
                  <c:v>13.5</c:v>
                </c:pt>
                <c:pt idx="134">
                  <c:v>13.6</c:v>
                </c:pt>
                <c:pt idx="135">
                  <c:v>13.7</c:v>
                </c:pt>
                <c:pt idx="136">
                  <c:v>13.8</c:v>
                </c:pt>
                <c:pt idx="137">
                  <c:v>13.9</c:v>
                </c:pt>
                <c:pt idx="138">
                  <c:v>14</c:v>
                </c:pt>
                <c:pt idx="139">
                  <c:v>14.1</c:v>
                </c:pt>
                <c:pt idx="140">
                  <c:v>14.2</c:v>
                </c:pt>
                <c:pt idx="141">
                  <c:v>14.3</c:v>
                </c:pt>
                <c:pt idx="142">
                  <c:v>14.4</c:v>
                </c:pt>
                <c:pt idx="143">
                  <c:v>14.5</c:v>
                </c:pt>
                <c:pt idx="144">
                  <c:v>14.6</c:v>
                </c:pt>
                <c:pt idx="145">
                  <c:v>14.7</c:v>
                </c:pt>
                <c:pt idx="146">
                  <c:v>14.8</c:v>
                </c:pt>
                <c:pt idx="147">
                  <c:v>14.9</c:v>
                </c:pt>
                <c:pt idx="148">
                  <c:v>15</c:v>
                </c:pt>
                <c:pt idx="149">
                  <c:v>15.1</c:v>
                </c:pt>
                <c:pt idx="150">
                  <c:v>15.2</c:v>
                </c:pt>
                <c:pt idx="151">
                  <c:v>15.3</c:v>
                </c:pt>
                <c:pt idx="152">
                  <c:v>15.4</c:v>
                </c:pt>
                <c:pt idx="153">
                  <c:v>15.5</c:v>
                </c:pt>
                <c:pt idx="154">
                  <c:v>15.6</c:v>
                </c:pt>
                <c:pt idx="155">
                  <c:v>15.7</c:v>
                </c:pt>
                <c:pt idx="156">
                  <c:v>15.8</c:v>
                </c:pt>
                <c:pt idx="157">
                  <c:v>15.9</c:v>
                </c:pt>
                <c:pt idx="158">
                  <c:v>16</c:v>
                </c:pt>
                <c:pt idx="159">
                  <c:v>16.100000000000001</c:v>
                </c:pt>
                <c:pt idx="160">
                  <c:v>16.2</c:v>
                </c:pt>
                <c:pt idx="161">
                  <c:v>16.3</c:v>
                </c:pt>
                <c:pt idx="162">
                  <c:v>16.399999999999999</c:v>
                </c:pt>
                <c:pt idx="163">
                  <c:v>16.5</c:v>
                </c:pt>
                <c:pt idx="164">
                  <c:v>16.600000000000001</c:v>
                </c:pt>
                <c:pt idx="165">
                  <c:v>16.7</c:v>
                </c:pt>
                <c:pt idx="166">
                  <c:v>16.8</c:v>
                </c:pt>
                <c:pt idx="167">
                  <c:v>16.899999999999999</c:v>
                </c:pt>
                <c:pt idx="168">
                  <c:v>17</c:v>
                </c:pt>
                <c:pt idx="169">
                  <c:v>17.100000000000001</c:v>
                </c:pt>
                <c:pt idx="170">
                  <c:v>17.2</c:v>
                </c:pt>
                <c:pt idx="171">
                  <c:v>17.3</c:v>
                </c:pt>
                <c:pt idx="172">
                  <c:v>17.399999999999999</c:v>
                </c:pt>
                <c:pt idx="173">
                  <c:v>17.5</c:v>
                </c:pt>
                <c:pt idx="174">
                  <c:v>17.600000000000001</c:v>
                </c:pt>
                <c:pt idx="175">
                  <c:v>17.7</c:v>
                </c:pt>
                <c:pt idx="176">
                  <c:v>17.8</c:v>
                </c:pt>
                <c:pt idx="177">
                  <c:v>17.899999999999999</c:v>
                </c:pt>
                <c:pt idx="178">
                  <c:v>18</c:v>
                </c:pt>
                <c:pt idx="179">
                  <c:v>18.100000000000001</c:v>
                </c:pt>
                <c:pt idx="180">
                  <c:v>18.2</c:v>
                </c:pt>
                <c:pt idx="181">
                  <c:v>18.3</c:v>
                </c:pt>
                <c:pt idx="182">
                  <c:v>18.399999999999999</c:v>
                </c:pt>
                <c:pt idx="183">
                  <c:v>18.5</c:v>
                </c:pt>
                <c:pt idx="184">
                  <c:v>18.600000000000001</c:v>
                </c:pt>
                <c:pt idx="185">
                  <c:v>18.7</c:v>
                </c:pt>
                <c:pt idx="186">
                  <c:v>18.8</c:v>
                </c:pt>
                <c:pt idx="187">
                  <c:v>18.899999999999999</c:v>
                </c:pt>
                <c:pt idx="188">
                  <c:v>19</c:v>
                </c:pt>
                <c:pt idx="189">
                  <c:v>19.100000000000001</c:v>
                </c:pt>
                <c:pt idx="190">
                  <c:v>19.2</c:v>
                </c:pt>
                <c:pt idx="191">
                  <c:v>19.3</c:v>
                </c:pt>
                <c:pt idx="192">
                  <c:v>19.399999999999999</c:v>
                </c:pt>
                <c:pt idx="193">
                  <c:v>19.5</c:v>
                </c:pt>
                <c:pt idx="194">
                  <c:v>19.600000000000001</c:v>
                </c:pt>
                <c:pt idx="195">
                  <c:v>19.7</c:v>
                </c:pt>
                <c:pt idx="196">
                  <c:v>19.8</c:v>
                </c:pt>
                <c:pt idx="197">
                  <c:v>19.899999999999999</c:v>
                </c:pt>
                <c:pt idx="198">
                  <c:v>20</c:v>
                </c:pt>
                <c:pt idx="199">
                  <c:v>20.100000000000001</c:v>
                </c:pt>
              </c:numCache>
            </c:numRef>
          </c:xVal>
          <c:yVal>
            <c:numRef>
              <c:f>'M-optim'!$G$2:$G$201</c:f>
              <c:numCache>
                <c:formatCode>0.0000</c:formatCode>
                <c:ptCount val="200"/>
                <c:pt idx="28">
                  <c:v>5.4305226103214789E-2</c:v>
                </c:pt>
                <c:pt idx="29">
                  <c:v>5.4687883167651288E-2</c:v>
                </c:pt>
                <c:pt idx="30">
                  <c:v>5.5091185947747395E-2</c:v>
                </c:pt>
                <c:pt idx="31">
                  <c:v>5.5509004206973508E-2</c:v>
                </c:pt>
                <c:pt idx="32">
                  <c:v>5.5936366071245823E-2</c:v>
                </c:pt>
                <c:pt idx="33">
                  <c:v>5.6369196899866761E-2</c:v>
                </c:pt>
                <c:pt idx="34">
                  <c:v>5.6804126915564072E-2</c:v>
                </c:pt>
                <c:pt idx="35">
                  <c:v>5.7238347288488485E-2</c:v>
                </c:pt>
                <c:pt idx="36">
                  <c:v>5.7669500958003127E-2</c:v>
                </c:pt>
                <c:pt idx="37">
                  <c:v>5.809559874842702E-2</c:v>
                </c:pt>
                <c:pt idx="38">
                  <c:v>5.8514954163258359E-2</c:v>
                </c:pt>
                <c:pt idx="39">
                  <c:v>5.8926132150434213E-2</c:v>
                </c:pt>
                <c:pt idx="40">
                  <c:v>5.9327908440624799E-2</c:v>
                </c:pt>
                <c:pt idx="41">
                  <c:v>5.9719236973395894E-2</c:v>
                </c:pt>
                <c:pt idx="42">
                  <c:v>6.0099223571664744E-2</c:v>
                </c:pt>
                <c:pt idx="43">
                  <c:v>6.0467104487554352E-2</c:v>
                </c:pt>
                <c:pt idx="44">
                  <c:v>6.0822228778439451E-2</c:v>
                </c:pt>
                <c:pt idx="45">
                  <c:v>6.1164043718306763E-2</c:v>
                </c:pt>
                <c:pt idx="46">
                  <c:v>6.1492082632237884E-2</c:v>
                </c:pt>
                <c:pt idx="47">
                  <c:v>6.1805954678649237E-2</c:v>
                </c:pt>
                <c:pt idx="48">
                  <c:v>6.2105336207338262E-2</c:v>
                </c:pt>
                <c:pt idx="49">
                  <c:v>6.2389963400241499E-2</c:v>
                </c:pt>
                <c:pt idx="50">
                  <c:v>6.2659625962406471E-2</c:v>
                </c:pt>
                <c:pt idx="51">
                  <c:v>6.2914161677613725E-2</c:v>
                </c:pt>
                <c:pt idx="52">
                  <c:v>6.3153451679682268E-2</c:v>
                </c:pt>
                <c:pt idx="53">
                  <c:v>6.3377416319241722E-2</c:v>
                </c:pt>
                <c:pt idx="54">
                  <c:v>6.3586011528445133E-2</c:v>
                </c:pt>
                <c:pt idx="55">
                  <c:v>6.3779225604157705E-2</c:v>
                </c:pt>
                <c:pt idx="56">
                  <c:v>6.3957076344567002E-2</c:v>
                </c:pt>
                <c:pt idx="57">
                  <c:v>6.4119608485752225E-2</c:v>
                </c:pt>
                <c:pt idx="58">
                  <c:v>6.4266891394104686E-2</c:v>
                </c:pt>
                <c:pt idx="59">
                  <c:v>6.4399016978069976E-2</c:v>
                </c:pt>
                <c:pt idx="60">
                  <c:v>6.4516097788864676E-2</c:v>
                </c:pt>
                <c:pt idx="61">
                  <c:v>6.4618265284875034E-2</c:v>
                </c:pt>
                <c:pt idx="62">
                  <c:v>6.4705668238579497E-2</c:v>
                </c:pt>
                <c:pt idx="63">
                  <c:v>6.4778471268265081E-2</c:v>
                </c:pt>
                <c:pt idx="64" formatCode="0.0000000">
                  <c:v>6.4836853479617929E-2</c:v>
                </c:pt>
                <c:pt idx="65" formatCode="0.0000000">
                  <c:v>6.4881007204607252E-2</c:v>
                </c:pt>
                <c:pt idx="66" formatCode="0.0000000">
                  <c:v>6.4911136827027469E-2</c:v>
                </c:pt>
                <c:pt idx="67" formatCode="0.0000000">
                  <c:v>6.4927457685671444E-2</c:v>
                </c:pt>
                <c:pt idx="68" formatCode="0.0000000">
                  <c:v>6.4930195047465777E-2</c:v>
                </c:pt>
                <c:pt idx="69" formatCode="0.0000000">
                  <c:v>6.4919583144016135E-2</c:v>
                </c:pt>
                <c:pt idx="70" formatCode="0.0000000">
                  <c:v>6.489586426596583E-2</c:v>
                </c:pt>
                <c:pt idx="71" formatCode="0.0000000">
                  <c:v>6.4859287910348867E-2</c:v>
                </c:pt>
                <c:pt idx="72" formatCode="0.0000000">
                  <c:v>6.4810109976798549E-2</c:v>
                </c:pt>
                <c:pt idx="73">
                  <c:v>6.4748592009016323E-2</c:v>
                </c:pt>
                <c:pt idx="74">
                  <c:v>6.4675000478386174E-2</c:v>
                </c:pt>
                <c:pt idx="75">
                  <c:v>6.4589606107007633E-2</c:v>
                </c:pt>
                <c:pt idx="76">
                  <c:v>6.4492683227756434E-2</c:v>
                </c:pt>
                <c:pt idx="77">
                  <c:v>6.4384509179263499E-2</c:v>
                </c:pt>
                <c:pt idx="78">
                  <c:v>6.4265363733931699E-2</c:v>
                </c:pt>
                <c:pt idx="79">
                  <c:v>6.4135528557316884E-2</c:v>
                </c:pt>
                <c:pt idx="80">
                  <c:v>6.399528669736107E-2</c:v>
                </c:pt>
                <c:pt idx="81">
                  <c:v>6.3844922102107057E-2</c:v>
                </c:pt>
                <c:pt idx="82">
                  <c:v>6.3684719164647005E-2</c:v>
                </c:pt>
                <c:pt idx="83">
                  <c:v>6.3514962294149574E-2</c:v>
                </c:pt>
                <c:pt idx="84">
                  <c:v>6.3335935511901059E-2</c:v>
                </c:pt>
                <c:pt idx="85">
                  <c:v>6.3147922071363466E-2</c:v>
                </c:pt>
                <c:pt idx="86">
                  <c:v>6.2951204101315369E-2</c:v>
                </c:pt>
                <c:pt idx="87">
                  <c:v>6.2746062271186884E-2</c:v>
                </c:pt>
                <c:pt idx="88">
                  <c:v>6.2532775477749603E-2</c:v>
                </c:pt>
                <c:pt idx="89">
                  <c:v>6.2311620552357568E-2</c:v>
                </c:pt>
                <c:pt idx="90">
                  <c:v>6.2082871987959629E-2</c:v>
                </c:pt>
                <c:pt idx="91">
                  <c:v>6.1846801685145121E-2</c:v>
                </c:pt>
                <c:pt idx="92">
                  <c:v>6.1603678716495171E-2</c:v>
                </c:pt>
                <c:pt idx="93">
                  <c:v>6.1353769108540013E-2</c:v>
                </c:pt>
                <c:pt idx="94">
                  <c:v>6.1097335640641369E-2</c:v>
                </c:pt>
                <c:pt idx="95">
                  <c:v>6.0834637660132654E-2</c:v>
                </c:pt>
                <c:pt idx="96">
                  <c:v>6.0565930913069291E-2</c:v>
                </c:pt>
                <c:pt idx="97">
                  <c:v>6.0291467389952703E-2</c:v>
                </c:pt>
                <c:pt idx="98">
                  <c:v>6.0011495185809692E-2</c:v>
                </c:pt>
                <c:pt idx="99">
                  <c:v>5.9726258374015906E-2</c:v>
                </c:pt>
                <c:pt idx="100">
                  <c:v>5.9435996893273148E-2</c:v>
                </c:pt>
                <c:pt idx="101">
                  <c:v>5.9140946447154244E-2</c:v>
                </c:pt>
                <c:pt idx="102">
                  <c:v>5.8841338415650403E-2</c:v>
                </c:pt>
                <c:pt idx="103">
                  <c:v>5.8537399778159499E-2</c:v>
                </c:pt>
                <c:pt idx="104">
                  <c:v>5.8229353047378293E-2</c:v>
                </c:pt>
                <c:pt idx="105">
                  <c:v>5.7917416213557657E-2</c:v>
                </c:pt>
                <c:pt idx="106">
                  <c:v>5.7601802698611926E-2</c:v>
                </c:pt>
                <c:pt idx="107">
                  <c:v>5.7282721319569123E-2</c:v>
                </c:pt>
                <c:pt idx="108">
                  <c:v>5.6960376260873316E-2</c:v>
                </c:pt>
                <c:pt idx="109">
                  <c:v>5.6634967055059791E-2</c:v>
                </c:pt>
                <c:pt idx="110">
                  <c:v>5.6306688571334029E-2</c:v>
                </c:pt>
                <c:pt idx="111">
                  <c:v>5.5975731011604142E-2</c:v>
                </c:pt>
                <c:pt idx="112">
                  <c:v>5.5642279913528124E-2</c:v>
                </c:pt>
                <c:pt idx="113">
                  <c:v>5.5306516160147527E-2</c:v>
                </c:pt>
                <c:pt idx="114">
                  <c:v>5.4968615995697793E-2</c:v>
                </c:pt>
                <c:pt idx="115">
                  <c:v>5.4628751047197395E-2</c:v>
                </c:pt>
                <c:pt idx="116">
                  <c:v>5.4287088351428925E-2</c:v>
                </c:pt>
                <c:pt idx="117">
                  <c:v>5.3943790386942837E-2</c:v>
                </c:pt>
                <c:pt idx="118">
                  <c:v>5.3599015110727045E-2</c:v>
                </c:pt>
                <c:pt idx="119">
                  <c:v>5.3252915999194669E-2</c:v>
                </c:pt>
                <c:pt idx="120">
                  <c:v>5.2905642093166338E-2</c:v>
                </c:pt>
                <c:pt idx="121">
                  <c:v>5.2557338046521726E-2</c:v>
                </c:pt>
                <c:pt idx="122">
                  <c:v>5.2208144178222914E-2</c:v>
                </c:pt>
                <c:pt idx="123">
                  <c:v>5.1858196527413268E-2</c:v>
                </c:pt>
                <c:pt idx="124">
                  <c:v>5.1507626911318431E-2</c:v>
                </c:pt>
                <c:pt idx="125">
                  <c:v>5.1156562985676966E-2</c:v>
                </c:pt>
                <c:pt idx="126">
                  <c:v>5.0805128307453172E-2</c:v>
                </c:pt>
                <c:pt idx="127">
                  <c:v>5.0453442399586983E-2</c:v>
                </c:pt>
                <c:pt idx="128">
                  <c:v>5.010162081755172E-2</c:v>
                </c:pt>
                <c:pt idx="129">
                  <c:v>4.9749775217500035E-2</c:v>
                </c:pt>
                <c:pt idx="130">
                  <c:v>4.9398013425793662E-2</c:v>
                </c:pt>
                <c:pt idx="131">
                  <c:v>4.9046439509717286E-2</c:v>
                </c:pt>
                <c:pt idx="132">
                  <c:v>4.8695153849193332E-2</c:v>
                </c:pt>
                <c:pt idx="133">
                  <c:v>4.8344253209319961E-2</c:v>
                </c:pt>
                <c:pt idx="134">
                  <c:v>4.7993830813568401E-2</c:v>
                </c:pt>
                <c:pt idx="135">
                  <c:v>4.7643976417482851E-2</c:v>
                </c:pt>
                <c:pt idx="136">
                  <c:v>4.729477638273636E-2</c:v>
                </c:pt>
                <c:pt idx="137">
                  <c:v>4.6946313751405629E-2</c:v>
                </c:pt>
                <c:pt idx="138">
                  <c:v>4.6598668320335108E-2</c:v>
                </c:pt>
                <c:pt idx="139">
                  <c:v>4.6251916715469528E-2</c:v>
                </c:pt>
                <c:pt idx="140">
                  <c:v>4.5906132466044462E-2</c:v>
                </c:pt>
                <c:pt idx="141">
                  <c:v>4.5561386078526833E-2</c:v>
                </c:pt>
                <c:pt idx="142">
                  <c:v>4.5217745110211177E-2</c:v>
                </c:pt>
                <c:pt idx="143">
                  <c:v>4.48752742423787E-2</c:v>
                </c:pt>
                <c:pt idx="144">
                  <c:v>4.4534035352936853E-2</c:v>
                </c:pt>
                <c:pt idx="145">
                  <c:v>4.4194087588463812E-2</c:v>
                </c:pt>
                <c:pt idx="146">
                  <c:v>4.3855487435582777E-2</c:v>
                </c:pt>
                <c:pt idx="147">
                  <c:v>4.3518288791606727E-2</c:v>
                </c:pt>
                <c:pt idx="148">
                  <c:v>4.3182543034388898E-2</c:v>
                </c:pt>
                <c:pt idx="149">
                  <c:v>4.2848299091329901E-2</c:v>
                </c:pt>
                <c:pt idx="150">
                  <c:v>4.2515603507488127E-2</c:v>
                </c:pt>
                <c:pt idx="151">
                  <c:v>4.2184500512753471E-2</c:v>
                </c:pt>
                <c:pt idx="152">
                  <c:v>4.185503208804181E-2</c:v>
                </c:pt>
                <c:pt idx="153">
                  <c:v>4.1527238030476893E-2</c:v>
                </c:pt>
                <c:pt idx="154">
                  <c:v>4.120115601752676E-2</c:v>
                </c:pt>
                <c:pt idx="155">
                  <c:v>4.0876821670071617E-2</c:v>
                </c:pt>
                <c:pt idx="156">
                  <c:v>4.05542686143728E-2</c:v>
                </c:pt>
                <c:pt idx="157">
                  <c:v>4.0233528542929817E-2</c:v>
                </c:pt>
                <c:pt idx="158">
                  <c:v>3.9914631274204512E-2</c:v>
                </c:pt>
                <c:pt idx="159">
                  <c:v>3.959760481119888E-2</c:v>
                </c:pt>
                <c:pt idx="160">
                  <c:v>3.928247539887629E-2</c:v>
                </c:pt>
                <c:pt idx="161">
                  <c:v>3.8969267580418424E-2</c:v>
                </c:pt>
                <c:pt idx="162">
                  <c:v>3.8658004252309842E-2</c:v>
                </c:pt>
                <c:pt idx="163">
                  <c:v>3.834870671824947E-2</c:v>
                </c:pt>
                <c:pt idx="164">
                  <c:v>3.8041394741884726E-2</c:v>
                </c:pt>
                <c:pt idx="165">
                  <c:v>3.7736086598371375E-2</c:v>
                </c:pt>
                <c:pt idx="166">
                  <c:v>3.7432799124760212E-2</c:v>
                </c:pt>
                <c:pt idx="167">
                  <c:v>3.7131547769215047E-2</c:v>
                </c:pt>
                <c:pt idx="168">
                  <c:v>3.6832346639067738E-2</c:v>
                </c:pt>
                <c:pt idx="169">
                  <c:v>3.6535208547718641E-2</c:v>
                </c:pt>
                <c:pt idx="170">
                  <c:v>3.624014506038898E-2</c:v>
                </c:pt>
                <c:pt idx="171">
                  <c:v>3.5947166538736877E-2</c:v>
                </c:pt>
                <c:pt idx="172">
                  <c:v>3.5656282184346438E-2</c:v>
                </c:pt>
                <c:pt idx="173">
                  <c:v>3.5367500081105341E-2</c:v>
                </c:pt>
                <c:pt idx="174">
                  <c:v>3.5080827236477367E-2</c:v>
                </c:pt>
                <c:pt idx="175">
                  <c:v>3.4796269621691418E-2</c:v>
                </c:pt>
                <c:pt idx="176">
                  <c:v>3.4513832210855779E-2</c:v>
                </c:pt>
                <c:pt idx="177">
                  <c:v>3.4233519019014932E-2</c:v>
                </c:pt>
                <c:pt idx="178">
                  <c:v>3.3955333139165829E-2</c:v>
                </c:pt>
                <c:pt idx="179">
                  <c:v>3.3679276778247447E-2</c:v>
                </c:pt>
                <c:pt idx="180">
                  <c:v>3.3405351292123471E-2</c:v>
                </c:pt>
                <c:pt idx="181">
                  <c:v>3.313355721957173E-2</c:v>
                </c:pt>
                <c:pt idx="182">
                  <c:v>3.2863894315301984E-2</c:v>
                </c:pt>
                <c:pt idx="183">
                  <c:v>3.2596361582016141E-2</c:v>
                </c:pt>
                <c:pt idx="184">
                  <c:v>3.2330957301531592E-2</c:v>
                </c:pt>
                <c:pt idx="185">
                  <c:v>3.2067679064985255E-2</c:v>
                </c:pt>
                <c:pt idx="186">
                  <c:v>3.1806523802135271E-2</c:v>
                </c:pt>
                <c:pt idx="187">
                  <c:v>3.1547487809781699E-2</c:v>
                </c:pt>
                <c:pt idx="188">
                  <c:v>3.1290566779321703E-2</c:v>
                </c:pt>
                <c:pt idx="189">
                  <c:v>3.1035755823460076E-2</c:v>
                </c:pt>
                <c:pt idx="190">
                  <c:v>3.0783049502092912E-2</c:v>
                </c:pt>
                <c:pt idx="191">
                  <c:v>3.0532441847382262E-2</c:v>
                </c:pt>
                <c:pt idx="192">
                  <c:v>3.0283926388041765E-2</c:v>
                </c:pt>
                <c:pt idx="193">
                  <c:v>3.0037496172849891E-2</c:v>
                </c:pt>
                <c:pt idx="194">
                  <c:v>2.9793143793410623E-2</c:v>
                </c:pt>
                <c:pt idx="195">
                  <c:v>2.9550861406178634E-2</c:v>
                </c:pt>
                <c:pt idx="196">
                  <c:v>2.9310640753767353E-2</c:v>
                </c:pt>
                <c:pt idx="197">
                  <c:v>2.9072473185557789E-2</c:v>
                </c:pt>
                <c:pt idx="198">
                  <c:v>2.8836349677625044E-2</c:v>
                </c:pt>
                <c:pt idx="199">
                  <c:v>2.860226085200112E-2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270-406E-9A36-5158798DDA53}"/>
            </c:ext>
          </c:extLst>
        </c:ser>
        <c:ser>
          <c:idx val="1"/>
          <c:order val="1"/>
          <c:tx>
            <c:v>Qc(26keV)</c:v>
          </c:tx>
          <c:spPr>
            <a:ln w="3810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'M-optim'!$Z$2:$Z$201</c:f>
              <c:numCache>
                <c:formatCode>0.00E+00</c:formatCode>
                <c:ptCount val="200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1.1000000000000001</c:v>
                </c:pt>
                <c:pt idx="10">
                  <c:v>1.2</c:v>
                </c:pt>
                <c:pt idx="11">
                  <c:v>1.3</c:v>
                </c:pt>
                <c:pt idx="12">
                  <c:v>1.4</c:v>
                </c:pt>
                <c:pt idx="13">
                  <c:v>1.5</c:v>
                </c:pt>
                <c:pt idx="14">
                  <c:v>1.6</c:v>
                </c:pt>
                <c:pt idx="15">
                  <c:v>1.7</c:v>
                </c:pt>
                <c:pt idx="16">
                  <c:v>1.8</c:v>
                </c:pt>
                <c:pt idx="17">
                  <c:v>1.9</c:v>
                </c:pt>
                <c:pt idx="18">
                  <c:v>2</c:v>
                </c:pt>
                <c:pt idx="19">
                  <c:v>2.1</c:v>
                </c:pt>
                <c:pt idx="20">
                  <c:v>2.2000000000000002</c:v>
                </c:pt>
                <c:pt idx="21">
                  <c:v>2.2999999999999998</c:v>
                </c:pt>
                <c:pt idx="22">
                  <c:v>2.4</c:v>
                </c:pt>
                <c:pt idx="23">
                  <c:v>2.5</c:v>
                </c:pt>
                <c:pt idx="24">
                  <c:v>2.6</c:v>
                </c:pt>
                <c:pt idx="25">
                  <c:v>2.7</c:v>
                </c:pt>
                <c:pt idx="26">
                  <c:v>2.8</c:v>
                </c:pt>
                <c:pt idx="27">
                  <c:v>2.9</c:v>
                </c:pt>
                <c:pt idx="28">
                  <c:v>3</c:v>
                </c:pt>
                <c:pt idx="29">
                  <c:v>3.1</c:v>
                </c:pt>
                <c:pt idx="30">
                  <c:v>3.2</c:v>
                </c:pt>
                <c:pt idx="31">
                  <c:v>3.3</c:v>
                </c:pt>
                <c:pt idx="32">
                  <c:v>3.4</c:v>
                </c:pt>
                <c:pt idx="33">
                  <c:v>3.5</c:v>
                </c:pt>
                <c:pt idx="34">
                  <c:v>3.6</c:v>
                </c:pt>
                <c:pt idx="35">
                  <c:v>3.7</c:v>
                </c:pt>
                <c:pt idx="36">
                  <c:v>3.8</c:v>
                </c:pt>
                <c:pt idx="37">
                  <c:v>3.9</c:v>
                </c:pt>
                <c:pt idx="38">
                  <c:v>4</c:v>
                </c:pt>
                <c:pt idx="39">
                  <c:v>4.0999999999999996</c:v>
                </c:pt>
                <c:pt idx="40">
                  <c:v>4.2</c:v>
                </c:pt>
                <c:pt idx="41">
                  <c:v>4.3</c:v>
                </c:pt>
                <c:pt idx="42">
                  <c:v>4.4000000000000004</c:v>
                </c:pt>
                <c:pt idx="43">
                  <c:v>4.5</c:v>
                </c:pt>
                <c:pt idx="44">
                  <c:v>4.5999999999999996</c:v>
                </c:pt>
                <c:pt idx="45">
                  <c:v>4.7</c:v>
                </c:pt>
                <c:pt idx="46">
                  <c:v>4.8</c:v>
                </c:pt>
                <c:pt idx="47">
                  <c:v>4.9000000000000004</c:v>
                </c:pt>
                <c:pt idx="48">
                  <c:v>5</c:v>
                </c:pt>
                <c:pt idx="49">
                  <c:v>5.0999999999999996</c:v>
                </c:pt>
                <c:pt idx="50">
                  <c:v>5.2</c:v>
                </c:pt>
                <c:pt idx="51">
                  <c:v>5.3</c:v>
                </c:pt>
                <c:pt idx="52">
                  <c:v>5.4</c:v>
                </c:pt>
                <c:pt idx="53">
                  <c:v>5.5</c:v>
                </c:pt>
                <c:pt idx="54">
                  <c:v>5.6</c:v>
                </c:pt>
                <c:pt idx="55">
                  <c:v>5.7</c:v>
                </c:pt>
                <c:pt idx="56">
                  <c:v>5.8</c:v>
                </c:pt>
                <c:pt idx="57">
                  <c:v>5.9</c:v>
                </c:pt>
                <c:pt idx="58">
                  <c:v>6</c:v>
                </c:pt>
                <c:pt idx="59">
                  <c:v>6.1</c:v>
                </c:pt>
                <c:pt idx="60">
                  <c:v>6.2</c:v>
                </c:pt>
                <c:pt idx="61">
                  <c:v>6.3</c:v>
                </c:pt>
                <c:pt idx="62">
                  <c:v>6.4</c:v>
                </c:pt>
                <c:pt idx="63">
                  <c:v>6.5</c:v>
                </c:pt>
                <c:pt idx="64">
                  <c:v>6.6</c:v>
                </c:pt>
                <c:pt idx="65">
                  <c:v>6.7</c:v>
                </c:pt>
                <c:pt idx="66">
                  <c:v>6.8</c:v>
                </c:pt>
                <c:pt idx="67">
                  <c:v>6.9</c:v>
                </c:pt>
                <c:pt idx="68">
                  <c:v>7</c:v>
                </c:pt>
                <c:pt idx="69">
                  <c:v>7.1</c:v>
                </c:pt>
                <c:pt idx="70">
                  <c:v>7.2</c:v>
                </c:pt>
                <c:pt idx="71">
                  <c:v>7.3</c:v>
                </c:pt>
                <c:pt idx="72">
                  <c:v>7.4</c:v>
                </c:pt>
                <c:pt idx="73">
                  <c:v>7.5</c:v>
                </c:pt>
                <c:pt idx="74">
                  <c:v>7.6</c:v>
                </c:pt>
                <c:pt idx="75">
                  <c:v>7.7</c:v>
                </c:pt>
                <c:pt idx="76">
                  <c:v>7.8</c:v>
                </c:pt>
                <c:pt idx="77">
                  <c:v>7.9</c:v>
                </c:pt>
                <c:pt idx="78">
                  <c:v>8</c:v>
                </c:pt>
                <c:pt idx="79">
                  <c:v>8.1</c:v>
                </c:pt>
                <c:pt idx="80">
                  <c:v>8.1999999999999993</c:v>
                </c:pt>
                <c:pt idx="81">
                  <c:v>8.3000000000000007</c:v>
                </c:pt>
                <c:pt idx="82">
                  <c:v>8.4</c:v>
                </c:pt>
                <c:pt idx="83">
                  <c:v>8.5</c:v>
                </c:pt>
                <c:pt idx="84">
                  <c:v>8.6</c:v>
                </c:pt>
                <c:pt idx="85">
                  <c:v>8.6999999999999993</c:v>
                </c:pt>
                <c:pt idx="86">
                  <c:v>8.8000000000000007</c:v>
                </c:pt>
                <c:pt idx="87">
                  <c:v>8.9</c:v>
                </c:pt>
                <c:pt idx="88">
                  <c:v>9</c:v>
                </c:pt>
                <c:pt idx="89">
                  <c:v>9.1</c:v>
                </c:pt>
                <c:pt idx="90">
                  <c:v>9.1999999999999993</c:v>
                </c:pt>
                <c:pt idx="91">
                  <c:v>9.3000000000000007</c:v>
                </c:pt>
                <c:pt idx="92">
                  <c:v>9.4</c:v>
                </c:pt>
                <c:pt idx="93">
                  <c:v>9.5</c:v>
                </c:pt>
                <c:pt idx="94">
                  <c:v>9.6</c:v>
                </c:pt>
                <c:pt idx="95">
                  <c:v>9.6999999999999993</c:v>
                </c:pt>
                <c:pt idx="96">
                  <c:v>9.8000000000000007</c:v>
                </c:pt>
                <c:pt idx="97">
                  <c:v>9.9</c:v>
                </c:pt>
                <c:pt idx="98">
                  <c:v>10</c:v>
                </c:pt>
                <c:pt idx="99">
                  <c:v>10.1</c:v>
                </c:pt>
                <c:pt idx="100">
                  <c:v>10.199999999999999</c:v>
                </c:pt>
                <c:pt idx="101">
                  <c:v>10.3</c:v>
                </c:pt>
                <c:pt idx="102">
                  <c:v>10.4</c:v>
                </c:pt>
                <c:pt idx="103">
                  <c:v>10.5</c:v>
                </c:pt>
                <c:pt idx="104">
                  <c:v>10.6</c:v>
                </c:pt>
                <c:pt idx="105">
                  <c:v>10.7</c:v>
                </c:pt>
                <c:pt idx="106">
                  <c:v>10.8</c:v>
                </c:pt>
                <c:pt idx="107">
                  <c:v>10.9</c:v>
                </c:pt>
                <c:pt idx="108">
                  <c:v>11</c:v>
                </c:pt>
                <c:pt idx="109">
                  <c:v>11.1</c:v>
                </c:pt>
                <c:pt idx="110">
                  <c:v>11.2</c:v>
                </c:pt>
                <c:pt idx="111">
                  <c:v>11.3</c:v>
                </c:pt>
                <c:pt idx="112">
                  <c:v>11.4</c:v>
                </c:pt>
                <c:pt idx="113">
                  <c:v>11.5</c:v>
                </c:pt>
                <c:pt idx="114">
                  <c:v>11.6</c:v>
                </c:pt>
                <c:pt idx="115">
                  <c:v>11.7</c:v>
                </c:pt>
                <c:pt idx="116">
                  <c:v>11.8</c:v>
                </c:pt>
                <c:pt idx="117">
                  <c:v>11.9</c:v>
                </c:pt>
                <c:pt idx="118">
                  <c:v>12</c:v>
                </c:pt>
                <c:pt idx="119">
                  <c:v>12.1</c:v>
                </c:pt>
                <c:pt idx="120">
                  <c:v>12.2</c:v>
                </c:pt>
                <c:pt idx="121">
                  <c:v>12.3</c:v>
                </c:pt>
                <c:pt idx="122">
                  <c:v>12.4</c:v>
                </c:pt>
                <c:pt idx="123">
                  <c:v>12.5</c:v>
                </c:pt>
                <c:pt idx="124">
                  <c:v>12.6</c:v>
                </c:pt>
                <c:pt idx="125">
                  <c:v>12.7</c:v>
                </c:pt>
                <c:pt idx="126">
                  <c:v>12.8</c:v>
                </c:pt>
                <c:pt idx="127">
                  <c:v>12.9</c:v>
                </c:pt>
                <c:pt idx="128">
                  <c:v>13</c:v>
                </c:pt>
                <c:pt idx="129">
                  <c:v>13.1</c:v>
                </c:pt>
                <c:pt idx="130">
                  <c:v>13.2</c:v>
                </c:pt>
                <c:pt idx="131">
                  <c:v>13.3</c:v>
                </c:pt>
                <c:pt idx="132">
                  <c:v>13.4</c:v>
                </c:pt>
                <c:pt idx="133">
                  <c:v>13.5</c:v>
                </c:pt>
                <c:pt idx="134">
                  <c:v>13.6</c:v>
                </c:pt>
                <c:pt idx="135">
                  <c:v>13.7</c:v>
                </c:pt>
                <c:pt idx="136">
                  <c:v>13.8</c:v>
                </c:pt>
                <c:pt idx="137">
                  <c:v>13.9</c:v>
                </c:pt>
                <c:pt idx="138">
                  <c:v>14</c:v>
                </c:pt>
                <c:pt idx="139">
                  <c:v>14.1</c:v>
                </c:pt>
                <c:pt idx="140">
                  <c:v>14.2</c:v>
                </c:pt>
                <c:pt idx="141">
                  <c:v>14.3</c:v>
                </c:pt>
                <c:pt idx="142">
                  <c:v>14.4</c:v>
                </c:pt>
                <c:pt idx="143">
                  <c:v>14.5</c:v>
                </c:pt>
                <c:pt idx="144">
                  <c:v>14.6</c:v>
                </c:pt>
                <c:pt idx="145">
                  <c:v>14.7</c:v>
                </c:pt>
                <c:pt idx="146">
                  <c:v>14.8</c:v>
                </c:pt>
                <c:pt idx="147">
                  <c:v>14.9</c:v>
                </c:pt>
                <c:pt idx="148">
                  <c:v>15</c:v>
                </c:pt>
                <c:pt idx="149">
                  <c:v>15.1</c:v>
                </c:pt>
                <c:pt idx="150">
                  <c:v>15.2</c:v>
                </c:pt>
                <c:pt idx="151">
                  <c:v>15.3</c:v>
                </c:pt>
                <c:pt idx="152">
                  <c:v>15.4</c:v>
                </c:pt>
                <c:pt idx="153">
                  <c:v>15.5</c:v>
                </c:pt>
                <c:pt idx="154">
                  <c:v>15.6</c:v>
                </c:pt>
                <c:pt idx="155">
                  <c:v>15.7</c:v>
                </c:pt>
                <c:pt idx="156">
                  <c:v>15.8</c:v>
                </c:pt>
                <c:pt idx="157">
                  <c:v>15.9</c:v>
                </c:pt>
                <c:pt idx="158">
                  <c:v>16</c:v>
                </c:pt>
                <c:pt idx="159">
                  <c:v>16.100000000000001</c:v>
                </c:pt>
                <c:pt idx="160">
                  <c:v>16.2</c:v>
                </c:pt>
                <c:pt idx="161">
                  <c:v>16.3</c:v>
                </c:pt>
                <c:pt idx="162">
                  <c:v>16.399999999999999</c:v>
                </c:pt>
                <c:pt idx="163">
                  <c:v>16.5</c:v>
                </c:pt>
                <c:pt idx="164">
                  <c:v>16.600000000000001</c:v>
                </c:pt>
                <c:pt idx="165">
                  <c:v>16.7</c:v>
                </c:pt>
                <c:pt idx="166">
                  <c:v>16.8</c:v>
                </c:pt>
                <c:pt idx="167">
                  <c:v>16.899999999999999</c:v>
                </c:pt>
                <c:pt idx="168">
                  <c:v>17</c:v>
                </c:pt>
                <c:pt idx="169">
                  <c:v>17.100000000000001</c:v>
                </c:pt>
                <c:pt idx="170">
                  <c:v>17.2</c:v>
                </c:pt>
                <c:pt idx="171">
                  <c:v>17.3</c:v>
                </c:pt>
                <c:pt idx="172">
                  <c:v>17.399999999999999</c:v>
                </c:pt>
                <c:pt idx="173">
                  <c:v>17.5</c:v>
                </c:pt>
                <c:pt idx="174">
                  <c:v>17.600000000000001</c:v>
                </c:pt>
                <c:pt idx="175">
                  <c:v>17.7</c:v>
                </c:pt>
                <c:pt idx="176">
                  <c:v>17.8</c:v>
                </c:pt>
                <c:pt idx="177">
                  <c:v>17.899999999999999</c:v>
                </c:pt>
                <c:pt idx="178">
                  <c:v>18</c:v>
                </c:pt>
                <c:pt idx="179">
                  <c:v>18.100000000000001</c:v>
                </c:pt>
                <c:pt idx="180">
                  <c:v>18.2</c:v>
                </c:pt>
                <c:pt idx="181">
                  <c:v>18.3</c:v>
                </c:pt>
                <c:pt idx="182">
                  <c:v>18.399999999999999</c:v>
                </c:pt>
                <c:pt idx="183">
                  <c:v>18.5</c:v>
                </c:pt>
                <c:pt idx="184">
                  <c:v>18.600000000000001</c:v>
                </c:pt>
                <c:pt idx="185">
                  <c:v>18.7</c:v>
                </c:pt>
                <c:pt idx="186">
                  <c:v>18.8</c:v>
                </c:pt>
                <c:pt idx="187">
                  <c:v>18.899999999999999</c:v>
                </c:pt>
                <c:pt idx="188">
                  <c:v>19</c:v>
                </c:pt>
                <c:pt idx="189">
                  <c:v>19.100000000000001</c:v>
                </c:pt>
                <c:pt idx="190">
                  <c:v>19.2</c:v>
                </c:pt>
                <c:pt idx="191">
                  <c:v>19.3</c:v>
                </c:pt>
                <c:pt idx="192">
                  <c:v>19.399999999999999</c:v>
                </c:pt>
                <c:pt idx="193">
                  <c:v>19.5</c:v>
                </c:pt>
                <c:pt idx="194">
                  <c:v>19.600000000000001</c:v>
                </c:pt>
                <c:pt idx="195">
                  <c:v>19.7</c:v>
                </c:pt>
                <c:pt idx="196">
                  <c:v>19.8</c:v>
                </c:pt>
                <c:pt idx="197">
                  <c:v>19.899999999999999</c:v>
                </c:pt>
                <c:pt idx="198">
                  <c:v>20</c:v>
                </c:pt>
                <c:pt idx="199">
                  <c:v>20.100000000000001</c:v>
                </c:pt>
              </c:numCache>
            </c:numRef>
          </c:xVal>
          <c:yVal>
            <c:numRef>
              <c:f>'M-optim'!$H$2:$H$201</c:f>
              <c:numCache>
                <c:formatCode>0.0000</c:formatCode>
                <c:ptCount val="200"/>
                <c:pt idx="28">
                  <c:v>5.2488825027971309E-2</c:v>
                </c:pt>
                <c:pt idx="29">
                  <c:v>5.2694872704970253E-2</c:v>
                </c:pt>
                <c:pt idx="30">
                  <c:v>5.2938182804358767E-2</c:v>
                </c:pt>
                <c:pt idx="31">
                  <c:v>5.3209787220692174E-2</c:v>
                </c:pt>
                <c:pt idx="32">
                  <c:v>5.35025413170803E-2</c:v>
                </c:pt>
                <c:pt idx="33">
                  <c:v>5.3810681321867671E-2</c:v>
                </c:pt>
                <c:pt idx="34">
                  <c:v>5.4129506201204131E-2</c:v>
                </c:pt>
                <c:pt idx="35">
                  <c:v>5.4455144840819175E-2</c:v>
                </c:pt>
                <c:pt idx="36">
                  <c:v>5.4784382886688451E-2</c:v>
                </c:pt>
                <c:pt idx="37">
                  <c:v>5.5114532067400898E-2</c:v>
                </c:pt>
                <c:pt idx="38">
                  <c:v>5.5443330262779644E-2</c:v>
                </c:pt>
                <c:pt idx="39">
                  <c:v>5.5768864155081713E-2</c:v>
                </c:pt>
                <c:pt idx="40">
                  <c:v>5.6089508690073855E-2</c:v>
                </c:pt>
                <c:pt idx="41">
                  <c:v>5.6403879204670299E-2</c:v>
                </c:pt>
                <c:pt idx="42">
                  <c:v>5.6710793206482556E-2</c:v>
                </c:pt>
                <c:pt idx="43">
                  <c:v>5.7009239584217268E-2</c:v>
                </c:pt>
                <c:pt idx="44">
                  <c:v>5.7298353593581555E-2</c:v>
                </c:pt>
                <c:pt idx="45">
                  <c:v>5.7577396371784086E-2</c:v>
                </c:pt>
                <c:pt idx="46">
                  <c:v>5.7845738032087569E-2</c:v>
                </c:pt>
                <c:pt idx="47">
                  <c:v>5.8102843610220369E-2</c:v>
                </c:pt>
                <c:pt idx="48">
                  <c:v>5.834826129884621E-2</c:v>
                </c:pt>
                <c:pt idx="49">
                  <c:v>5.8581612530116373E-2</c:v>
                </c:pt>
                <c:pt idx="50">
                  <c:v>5.8802583560412569E-2</c:v>
                </c:pt>
                <c:pt idx="51">
                  <c:v>5.9010918283481324E-2</c:v>
                </c:pt>
                <c:pt idx="52">
                  <c:v>5.9206412053824813E-2</c:v>
                </c:pt>
                <c:pt idx="53">
                  <c:v>5.9388906345524926E-2</c:v>
                </c:pt>
                <c:pt idx="54">
                  <c:v>5.9558284105577848E-2</c:v>
                </c:pt>
                <c:pt idx="55">
                  <c:v>5.9714465687565547E-2</c:v>
                </c:pt>
                <c:pt idx="56">
                  <c:v>5.9857405272683357E-2</c:v>
                </c:pt>
                <c:pt idx="57">
                  <c:v>5.9987087702061015E-2</c:v>
                </c:pt>
                <c:pt idx="58">
                  <c:v>6.0103525657879964E-2</c:v>
                </c:pt>
                <c:pt idx="59">
                  <c:v>6.020675714171575E-2</c:v>
                </c:pt>
                <c:pt idx="60">
                  <c:v>6.0296843207393092E-2</c:v>
                </c:pt>
                <c:pt idx="61">
                  <c:v>6.0373865912846589E-2</c:v>
                </c:pt>
                <c:pt idx="62">
                  <c:v>6.0437926461354055E-2</c:v>
                </c:pt>
                <c:pt idx="63">
                  <c:v>6.0489143507348506E-2</c:v>
                </c:pt>
                <c:pt idx="64" formatCode="0.0000000">
                  <c:v>6.052765160597659E-2</c:v>
                </c:pt>
                <c:pt idx="65" formatCode="0.0000000">
                  <c:v>6.0553599788855515E-2</c:v>
                </c:pt>
                <c:pt idx="66" formatCode="0.0000000">
                  <c:v>6.0567150251202385E-2</c:v>
                </c:pt>
                <c:pt idx="67" formatCode="0.0000000">
                  <c:v>6.0568477137761118E-2</c:v>
                </c:pt>
                <c:pt idx="68" formatCode="0.0000000">
                  <c:v>6.0557765416844711E-2</c:v>
                </c:pt>
                <c:pt idx="69" formatCode="0.0000000">
                  <c:v>6.0535209833371788E-2</c:v>
                </c:pt>
                <c:pt idx="70" formatCode="0.0000000">
                  <c:v>6.0501013933104857E-2</c:v>
                </c:pt>
                <c:pt idx="71" formatCode="0.0000000">
                  <c:v>6.0455389151389045E-2</c:v>
                </c:pt>
                <c:pt idx="72" formatCode="0.0000000">
                  <c:v>6.0398553960633358E-2</c:v>
                </c:pt>
                <c:pt idx="73">
                  <c:v>6.0330733071544185E-2</c:v>
                </c:pt>
                <c:pt idx="74">
                  <c:v>6.0252156683792017E-2</c:v>
                </c:pt>
                <c:pt idx="75">
                  <c:v>6.016305978234035E-2</c:v>
                </c:pt>
                <c:pt idx="76">
                  <c:v>6.0063681476142314E-2</c:v>
                </c:pt>
                <c:pt idx="77">
                  <c:v>5.9954264376309303E-2</c:v>
                </c:pt>
                <c:pt idx="78">
                  <c:v>5.9835054011188236E-2</c:v>
                </c:pt>
                <c:pt idx="79">
                  <c:v>5.9706298276078498E-2</c:v>
                </c:pt>
                <c:pt idx="80">
                  <c:v>5.956824691555862E-2</c:v>
                </c:pt>
                <c:pt idx="81">
                  <c:v>5.9421151036598965E-2</c:v>
                </c:pt>
                <c:pt idx="82">
                  <c:v>5.9265262650819682E-2</c:v>
                </c:pt>
                <c:pt idx="83">
                  <c:v>5.9100834244393455E-2</c:v>
                </c:pt>
                <c:pt idx="84">
                  <c:v>5.8928118374229982E-2</c:v>
                </c:pt>
                <c:pt idx="85">
                  <c:v>5.8747367289183144E-2</c:v>
                </c:pt>
                <c:pt idx="86">
                  <c:v>5.8558832575119811E-2</c:v>
                </c:pt>
                <c:pt idx="87">
                  <c:v>5.8362764822764424E-2</c:v>
                </c:pt>
                <c:pt idx="88">
                  <c:v>5.8159413317309096E-2</c:v>
                </c:pt>
                <c:pt idx="89">
                  <c:v>5.7949025748837604E-2</c:v>
                </c:pt>
                <c:pt idx="90">
                  <c:v>5.7731847942656518E-2</c:v>
                </c:pt>
                <c:pt idx="91">
                  <c:v>5.7508123608685784E-2</c:v>
                </c:pt>
                <c:pt idx="92">
                  <c:v>5.7278094109088767E-2</c:v>
                </c:pt>
                <c:pt idx="93">
                  <c:v>5.7041998243362577E-2</c:v>
                </c:pt>
                <c:pt idx="94">
                  <c:v>5.6800072050141738E-2</c:v>
                </c:pt>
                <c:pt idx="95">
                  <c:v>5.6552548624993149E-2</c:v>
                </c:pt>
                <c:pt idx="96">
                  <c:v>5.6299657953508414E-2</c:v>
                </c:pt>
                <c:pt idx="97">
                  <c:v>5.6041626759021711E-2</c:v>
                </c:pt>
                <c:pt idx="98">
                  <c:v>5.577867836430514E-2</c:v>
                </c:pt>
                <c:pt idx="99">
                  <c:v>5.5511032566608505E-2</c:v>
                </c:pt>
                <c:pt idx="100">
                  <c:v>5.5238905525437539E-2</c:v>
                </c:pt>
                <c:pt idx="101">
                  <c:v>5.4962509662472708E-2</c:v>
                </c:pt>
                <c:pt idx="102">
                  <c:v>5.4682053573058401E-2</c:v>
                </c:pt>
                <c:pt idx="103">
                  <c:v>5.4397741948697967E-2</c:v>
                </c:pt>
                <c:pt idx="104">
                  <c:v>5.4109775510019206E-2</c:v>
                </c:pt>
                <c:pt idx="105">
                  <c:v>5.3818350949674215E-2</c:v>
                </c:pt>
                <c:pt idx="106">
                  <c:v>5.3523660884671212E-2</c:v>
                </c:pt>
                <c:pt idx="107">
                  <c:v>5.3225893817634998E-2</c:v>
                </c:pt>
                <c:pt idx="108">
                  <c:v>5.2925234106517893E-2</c:v>
                </c:pt>
                <c:pt idx="109">
                  <c:v>5.262186194229547E-2</c:v>
                </c:pt>
                <c:pt idx="110">
                  <c:v>5.2315953334191229E-2</c:v>
                </c:pt>
                <c:pt idx="111">
                  <c:v>5.2007680101996405E-2</c:v>
                </c:pt>
                <c:pt idx="112">
                  <c:v>5.1697209875061295E-2</c:v>
                </c:pt>
                <c:pt idx="113">
                  <c:v>5.1384706097547098E-2</c:v>
                </c:pt>
                <c:pt idx="114">
                  <c:v>5.1070328039545795E-2</c:v>
                </c:pt>
                <c:pt idx="115">
                  <c:v>5.075423081368767E-2</c:v>
                </c:pt>
                <c:pt idx="116">
                  <c:v>5.0436565396867729E-2</c:v>
                </c:pt>
                <c:pt idx="117">
                  <c:v>5.0117478656739524E-2</c:v>
                </c:pt>
                <c:pt idx="118">
                  <c:v>4.9797113382637571E-2</c:v>
                </c:pt>
                <c:pt idx="119">
                  <c:v>4.9475608320598559E-2</c:v>
                </c:pt>
                <c:pt idx="120">
                  <c:v>4.9153098212175117E-2</c:v>
                </c:pt>
                <c:pt idx="121">
                  <c:v>4.8829713836734595E-2</c:v>
                </c:pt>
                <c:pt idx="122">
                  <c:v>4.8505582056961961E-2</c:v>
                </c:pt>
                <c:pt idx="123">
                  <c:v>4.8180825867287717E-2</c:v>
                </c:pt>
                <c:pt idx="124">
                  <c:v>4.7855564444982734E-2</c:v>
                </c:pt>
                <c:pt idx="125">
                  <c:v>4.7529913203664648E-2</c:v>
                </c:pt>
                <c:pt idx="126">
                  <c:v>4.7203983848981994E-2</c:v>
                </c:pt>
                <c:pt idx="127">
                  <c:v>4.6877884436246832E-2</c:v>
                </c:pt>
                <c:pt idx="128">
                  <c:v>4.6551719429800263E-2</c:v>
                </c:pt>
                <c:pt idx="129">
                  <c:v>4.6225589763904965E-2</c:v>
                </c:pt>
                <c:pt idx="130">
                  <c:v>4.5899592904973238E-2</c:v>
                </c:pt>
                <c:pt idx="131">
                  <c:v>4.5573822914943427E-2</c:v>
                </c:pt>
                <c:pt idx="132">
                  <c:v>4.5248370515633241E-2</c:v>
                </c:pt>
                <c:pt idx="133">
                  <c:v>4.4923323153903641E-2</c:v>
                </c:pt>
                <c:pt idx="134">
                  <c:v>4.4598765067480312E-2</c:v>
                </c:pt>
                <c:pt idx="135">
                  <c:v>4.427477735128537E-2</c:v>
                </c:pt>
                <c:pt idx="136">
                  <c:v>4.3951438024143301E-2</c:v>
                </c:pt>
                <c:pt idx="137">
                  <c:v>4.3628822095732177E-2</c:v>
                </c:pt>
                <c:pt idx="138">
                  <c:v>4.3307001633659373E-2</c:v>
                </c:pt>
                <c:pt idx="139">
                  <c:v>4.2986045830548963E-2</c:v>
                </c:pt>
                <c:pt idx="140">
                  <c:v>4.2666021071037327E-2</c:v>
                </c:pt>
                <c:pt idx="141">
                  <c:v>4.2346990998576285E-2</c:v>
                </c:pt>
                <c:pt idx="142">
                  <c:v>4.2029016581955542E-2</c:v>
                </c:pt>
                <c:pt idx="143">
                  <c:v>4.1712156181457828E-2</c:v>
                </c:pt>
                <c:pt idx="144">
                  <c:v>4.1396465614569347E-2</c:v>
                </c:pt>
                <c:pt idx="145">
                  <c:v>4.1081998221175434E-2</c:v>
                </c:pt>
                <c:pt idx="146">
                  <c:v>4.0768804928170782E-2</c:v>
                </c:pt>
                <c:pt idx="147">
                  <c:v>4.0456934313428679E-2</c:v>
                </c:pt>
                <c:pt idx="148">
                  <c:v>4.0146432669069129E-2</c:v>
                </c:pt>
                <c:pt idx="149">
                  <c:v>3.9837344063979076E-2</c:v>
                </c:pt>
                <c:pt idx="150">
                  <c:v>3.9529710405535476E-2</c:v>
                </c:pt>
                <c:pt idx="151">
                  <c:v>3.9223571500493187E-2</c:v>
                </c:pt>
                <c:pt idx="152">
                  <c:v>3.8918965114997754E-2</c:v>
                </c:pt>
                <c:pt idx="153">
                  <c:v>3.861592703369196E-2</c:v>
                </c:pt>
                <c:pt idx="154">
                  <c:v>3.8314491117884902E-2</c:v>
                </c:pt>
                <c:pt idx="155">
                  <c:v>3.8014689362761603E-2</c:v>
                </c:pt>
                <c:pt idx="156">
                  <c:v>3.7716551953604953E-2</c:v>
                </c:pt>
                <c:pt idx="157">
                  <c:v>3.7420107321016881E-2</c:v>
                </c:pt>
                <c:pt idx="158">
                  <c:v>3.712538219511919E-2</c:v>
                </c:pt>
                <c:pt idx="159">
                  <c:v>3.6832401658721085E-2</c:v>
                </c:pt>
                <c:pt idx="160">
                  <c:v>3.6541189199443137E-2</c:v>
                </c:pt>
                <c:pt idx="161">
                  <c:v>3.6251766760790283E-2</c:v>
                </c:pt>
                <c:pt idx="162">
                  <c:v>3.5964154792165894E-2</c:v>
                </c:pt>
                <c:pt idx="163">
                  <c:v>3.5678372297825424E-2</c:v>
                </c:pt>
                <c:pt idx="164">
                  <c:v>3.5394436884765776E-2</c:v>
                </c:pt>
                <c:pt idx="165">
                  <c:v>3.5112364809552106E-2</c:v>
                </c:pt>
                <c:pt idx="166">
                  <c:v>3.4832171024083029E-2</c:v>
                </c:pt>
                <c:pt idx="167">
                  <c:v>3.455386922029783E-2</c:v>
                </c:pt>
                <c:pt idx="168">
                  <c:v>3.427747187383022E-2</c:v>
                </c:pt>
                <c:pt idx="169">
                  <c:v>3.4002990286616276E-2</c:v>
                </c:pt>
                <c:pt idx="170">
                  <c:v>3.3730434628462001E-2</c:v>
                </c:pt>
                <c:pt idx="171">
                  <c:v>3.3459813977580653E-2</c:v>
                </c:pt>
                <c:pt idx="172">
                  <c:v>3.3191136360108439E-2</c:v>
                </c:pt>
                <c:pt idx="173">
                  <c:v>3.2924408788612206E-2</c:v>
                </c:pt>
                <c:pt idx="174">
                  <c:v>3.2659637299594653E-2</c:v>
                </c:pt>
                <c:pt idx="175">
                  <c:v>3.2396826990016538E-2</c:v>
                </c:pt>
                <c:pt idx="176">
                  <c:v>3.2135982052843577E-2</c:v>
                </c:pt>
                <c:pt idx="177">
                  <c:v>3.1877105811633735E-2</c:v>
                </c:pt>
                <c:pt idx="178">
                  <c:v>3.1620200754179664E-2</c:v>
                </c:pt>
                <c:pt idx="179">
                  <c:v>3.1365268565219352E-2</c:v>
                </c:pt>
                <c:pt idx="180">
                  <c:v>3.1112310158232209E-2</c:v>
                </c:pt>
                <c:pt idx="181">
                  <c:v>3.0861325706333299E-2</c:v>
                </c:pt>
                <c:pt idx="182">
                  <c:v>3.0612314672285049E-2</c:v>
                </c:pt>
                <c:pt idx="183">
                  <c:v>3.0365275837639098E-2</c:v>
                </c:pt>
                <c:pt idx="184">
                  <c:v>3.0120207331026966E-2</c:v>
                </c:pt>
                <c:pt idx="185">
                  <c:v>2.9877106655615712E-2</c:v>
                </c:pt>
                <c:pt idx="186">
                  <c:v>2.9635970715743316E-2</c:v>
                </c:pt>
                <c:pt idx="187">
                  <c:v>2.939679584275386E-2</c:v>
                </c:pt>
                <c:pt idx="188">
                  <c:v>2.9159577820045766E-2</c:v>
                </c:pt>
                <c:pt idx="189">
                  <c:v>2.89243119073526E-2</c:v>
                </c:pt>
                <c:pt idx="190">
                  <c:v>2.8690992864272218E-2</c:v>
                </c:pt>
                <c:pt idx="191">
                  <c:v>2.8459614973060317E-2</c:v>
                </c:pt>
                <c:pt idx="192">
                  <c:v>2.823017206070708E-2</c:v>
                </c:pt>
                <c:pt idx="193">
                  <c:v>2.8002657520311201E-2</c:v>
                </c:pt>
                <c:pt idx="194">
                  <c:v>2.7777064331769994E-2</c:v>
                </c:pt>
                <c:pt idx="195">
                  <c:v>2.7553385081800569E-2</c:v>
                </c:pt>
                <c:pt idx="196">
                  <c:v>2.7331611983308982E-2</c:v>
                </c:pt>
                <c:pt idx="197">
                  <c:v>2.7111736894123613E-2</c:v>
                </c:pt>
                <c:pt idx="198">
                  <c:v>2.6893751335107931E-2</c:v>
                </c:pt>
                <c:pt idx="199">
                  <c:v>2.6677646507669742E-2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270-406E-9A36-5158798DDA53}"/>
            </c:ext>
          </c:extLst>
        </c:ser>
        <c:ser>
          <c:idx val="2"/>
          <c:order val="2"/>
          <c:tx>
            <c:v>Qc(42keV)</c:v>
          </c:tx>
          <c:spPr>
            <a:ln w="222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'M-optim'!$Z$2:$Z$201</c:f>
              <c:numCache>
                <c:formatCode>0.00E+00</c:formatCode>
                <c:ptCount val="200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1.1000000000000001</c:v>
                </c:pt>
                <c:pt idx="10">
                  <c:v>1.2</c:v>
                </c:pt>
                <c:pt idx="11">
                  <c:v>1.3</c:v>
                </c:pt>
                <c:pt idx="12">
                  <c:v>1.4</c:v>
                </c:pt>
                <c:pt idx="13">
                  <c:v>1.5</c:v>
                </c:pt>
                <c:pt idx="14">
                  <c:v>1.6</c:v>
                </c:pt>
                <c:pt idx="15">
                  <c:v>1.7</c:v>
                </c:pt>
                <c:pt idx="16">
                  <c:v>1.8</c:v>
                </c:pt>
                <c:pt idx="17">
                  <c:v>1.9</c:v>
                </c:pt>
                <c:pt idx="18">
                  <c:v>2</c:v>
                </c:pt>
                <c:pt idx="19">
                  <c:v>2.1</c:v>
                </c:pt>
                <c:pt idx="20">
                  <c:v>2.2000000000000002</c:v>
                </c:pt>
                <c:pt idx="21">
                  <c:v>2.2999999999999998</c:v>
                </c:pt>
                <c:pt idx="22">
                  <c:v>2.4</c:v>
                </c:pt>
                <c:pt idx="23">
                  <c:v>2.5</c:v>
                </c:pt>
                <c:pt idx="24">
                  <c:v>2.6</c:v>
                </c:pt>
                <c:pt idx="25">
                  <c:v>2.7</c:v>
                </c:pt>
                <c:pt idx="26">
                  <c:v>2.8</c:v>
                </c:pt>
                <c:pt idx="27">
                  <c:v>2.9</c:v>
                </c:pt>
                <c:pt idx="28">
                  <c:v>3</c:v>
                </c:pt>
                <c:pt idx="29">
                  <c:v>3.1</c:v>
                </c:pt>
                <c:pt idx="30">
                  <c:v>3.2</c:v>
                </c:pt>
                <c:pt idx="31">
                  <c:v>3.3</c:v>
                </c:pt>
                <c:pt idx="32">
                  <c:v>3.4</c:v>
                </c:pt>
                <c:pt idx="33">
                  <c:v>3.5</c:v>
                </c:pt>
                <c:pt idx="34">
                  <c:v>3.6</c:v>
                </c:pt>
                <c:pt idx="35">
                  <c:v>3.7</c:v>
                </c:pt>
                <c:pt idx="36">
                  <c:v>3.8</c:v>
                </c:pt>
                <c:pt idx="37">
                  <c:v>3.9</c:v>
                </c:pt>
                <c:pt idx="38">
                  <c:v>4</c:v>
                </c:pt>
                <c:pt idx="39">
                  <c:v>4.0999999999999996</c:v>
                </c:pt>
                <c:pt idx="40">
                  <c:v>4.2</c:v>
                </c:pt>
                <c:pt idx="41">
                  <c:v>4.3</c:v>
                </c:pt>
                <c:pt idx="42">
                  <c:v>4.4000000000000004</c:v>
                </c:pt>
                <c:pt idx="43">
                  <c:v>4.5</c:v>
                </c:pt>
                <c:pt idx="44">
                  <c:v>4.5999999999999996</c:v>
                </c:pt>
                <c:pt idx="45">
                  <c:v>4.7</c:v>
                </c:pt>
                <c:pt idx="46">
                  <c:v>4.8</c:v>
                </c:pt>
                <c:pt idx="47">
                  <c:v>4.9000000000000004</c:v>
                </c:pt>
                <c:pt idx="48">
                  <c:v>5</c:v>
                </c:pt>
                <c:pt idx="49">
                  <c:v>5.0999999999999996</c:v>
                </c:pt>
                <c:pt idx="50">
                  <c:v>5.2</c:v>
                </c:pt>
                <c:pt idx="51">
                  <c:v>5.3</c:v>
                </c:pt>
                <c:pt idx="52">
                  <c:v>5.4</c:v>
                </c:pt>
                <c:pt idx="53">
                  <c:v>5.5</c:v>
                </c:pt>
                <c:pt idx="54">
                  <c:v>5.6</c:v>
                </c:pt>
                <c:pt idx="55">
                  <c:v>5.7</c:v>
                </c:pt>
                <c:pt idx="56">
                  <c:v>5.8</c:v>
                </c:pt>
                <c:pt idx="57">
                  <c:v>5.9</c:v>
                </c:pt>
                <c:pt idx="58">
                  <c:v>6</c:v>
                </c:pt>
                <c:pt idx="59">
                  <c:v>6.1</c:v>
                </c:pt>
                <c:pt idx="60">
                  <c:v>6.2</c:v>
                </c:pt>
                <c:pt idx="61">
                  <c:v>6.3</c:v>
                </c:pt>
                <c:pt idx="62">
                  <c:v>6.4</c:v>
                </c:pt>
                <c:pt idx="63">
                  <c:v>6.5</c:v>
                </c:pt>
                <c:pt idx="64">
                  <c:v>6.6</c:v>
                </c:pt>
                <c:pt idx="65">
                  <c:v>6.7</c:v>
                </c:pt>
                <c:pt idx="66">
                  <c:v>6.8</c:v>
                </c:pt>
                <c:pt idx="67">
                  <c:v>6.9</c:v>
                </c:pt>
                <c:pt idx="68">
                  <c:v>7</c:v>
                </c:pt>
                <c:pt idx="69">
                  <c:v>7.1</c:v>
                </c:pt>
                <c:pt idx="70">
                  <c:v>7.2</c:v>
                </c:pt>
                <c:pt idx="71">
                  <c:v>7.3</c:v>
                </c:pt>
                <c:pt idx="72">
                  <c:v>7.4</c:v>
                </c:pt>
                <c:pt idx="73">
                  <c:v>7.5</c:v>
                </c:pt>
                <c:pt idx="74">
                  <c:v>7.6</c:v>
                </c:pt>
                <c:pt idx="75">
                  <c:v>7.7</c:v>
                </c:pt>
                <c:pt idx="76">
                  <c:v>7.8</c:v>
                </c:pt>
                <c:pt idx="77">
                  <c:v>7.9</c:v>
                </c:pt>
                <c:pt idx="78">
                  <c:v>8</c:v>
                </c:pt>
                <c:pt idx="79">
                  <c:v>8.1</c:v>
                </c:pt>
                <c:pt idx="80">
                  <c:v>8.1999999999999993</c:v>
                </c:pt>
                <c:pt idx="81">
                  <c:v>8.3000000000000007</c:v>
                </c:pt>
                <c:pt idx="82">
                  <c:v>8.4</c:v>
                </c:pt>
                <c:pt idx="83">
                  <c:v>8.5</c:v>
                </c:pt>
                <c:pt idx="84">
                  <c:v>8.6</c:v>
                </c:pt>
                <c:pt idx="85">
                  <c:v>8.6999999999999993</c:v>
                </c:pt>
                <c:pt idx="86">
                  <c:v>8.8000000000000007</c:v>
                </c:pt>
                <c:pt idx="87">
                  <c:v>8.9</c:v>
                </c:pt>
                <c:pt idx="88">
                  <c:v>9</c:v>
                </c:pt>
                <c:pt idx="89">
                  <c:v>9.1</c:v>
                </c:pt>
                <c:pt idx="90">
                  <c:v>9.1999999999999993</c:v>
                </c:pt>
                <c:pt idx="91">
                  <c:v>9.3000000000000007</c:v>
                </c:pt>
                <c:pt idx="92">
                  <c:v>9.4</c:v>
                </c:pt>
                <c:pt idx="93">
                  <c:v>9.5</c:v>
                </c:pt>
                <c:pt idx="94">
                  <c:v>9.6</c:v>
                </c:pt>
                <c:pt idx="95">
                  <c:v>9.6999999999999993</c:v>
                </c:pt>
                <c:pt idx="96">
                  <c:v>9.8000000000000007</c:v>
                </c:pt>
                <c:pt idx="97">
                  <c:v>9.9</c:v>
                </c:pt>
                <c:pt idx="98">
                  <c:v>10</c:v>
                </c:pt>
                <c:pt idx="99">
                  <c:v>10.1</c:v>
                </c:pt>
                <c:pt idx="100">
                  <c:v>10.199999999999999</c:v>
                </c:pt>
                <c:pt idx="101">
                  <c:v>10.3</c:v>
                </c:pt>
                <c:pt idx="102">
                  <c:v>10.4</c:v>
                </c:pt>
                <c:pt idx="103">
                  <c:v>10.5</c:v>
                </c:pt>
                <c:pt idx="104">
                  <c:v>10.6</c:v>
                </c:pt>
                <c:pt idx="105">
                  <c:v>10.7</c:v>
                </c:pt>
                <c:pt idx="106">
                  <c:v>10.8</c:v>
                </c:pt>
                <c:pt idx="107">
                  <c:v>10.9</c:v>
                </c:pt>
                <c:pt idx="108">
                  <c:v>11</c:v>
                </c:pt>
                <c:pt idx="109">
                  <c:v>11.1</c:v>
                </c:pt>
                <c:pt idx="110">
                  <c:v>11.2</c:v>
                </c:pt>
                <c:pt idx="111">
                  <c:v>11.3</c:v>
                </c:pt>
                <c:pt idx="112">
                  <c:v>11.4</c:v>
                </c:pt>
                <c:pt idx="113">
                  <c:v>11.5</c:v>
                </c:pt>
                <c:pt idx="114">
                  <c:v>11.6</c:v>
                </c:pt>
                <c:pt idx="115">
                  <c:v>11.7</c:v>
                </c:pt>
                <c:pt idx="116">
                  <c:v>11.8</c:v>
                </c:pt>
                <c:pt idx="117">
                  <c:v>11.9</c:v>
                </c:pt>
                <c:pt idx="118">
                  <c:v>12</c:v>
                </c:pt>
                <c:pt idx="119">
                  <c:v>12.1</c:v>
                </c:pt>
                <c:pt idx="120">
                  <c:v>12.2</c:v>
                </c:pt>
                <c:pt idx="121">
                  <c:v>12.3</c:v>
                </c:pt>
                <c:pt idx="122">
                  <c:v>12.4</c:v>
                </c:pt>
                <c:pt idx="123">
                  <c:v>12.5</c:v>
                </c:pt>
                <c:pt idx="124">
                  <c:v>12.6</c:v>
                </c:pt>
                <c:pt idx="125">
                  <c:v>12.7</c:v>
                </c:pt>
                <c:pt idx="126">
                  <c:v>12.8</c:v>
                </c:pt>
                <c:pt idx="127">
                  <c:v>12.9</c:v>
                </c:pt>
                <c:pt idx="128">
                  <c:v>13</c:v>
                </c:pt>
                <c:pt idx="129">
                  <c:v>13.1</c:v>
                </c:pt>
                <c:pt idx="130">
                  <c:v>13.2</c:v>
                </c:pt>
                <c:pt idx="131">
                  <c:v>13.3</c:v>
                </c:pt>
                <c:pt idx="132">
                  <c:v>13.4</c:v>
                </c:pt>
                <c:pt idx="133">
                  <c:v>13.5</c:v>
                </c:pt>
                <c:pt idx="134">
                  <c:v>13.6</c:v>
                </c:pt>
                <c:pt idx="135">
                  <c:v>13.7</c:v>
                </c:pt>
                <c:pt idx="136">
                  <c:v>13.8</c:v>
                </c:pt>
                <c:pt idx="137">
                  <c:v>13.9</c:v>
                </c:pt>
                <c:pt idx="138">
                  <c:v>14</c:v>
                </c:pt>
                <c:pt idx="139">
                  <c:v>14.1</c:v>
                </c:pt>
                <c:pt idx="140">
                  <c:v>14.2</c:v>
                </c:pt>
                <c:pt idx="141">
                  <c:v>14.3</c:v>
                </c:pt>
                <c:pt idx="142">
                  <c:v>14.4</c:v>
                </c:pt>
                <c:pt idx="143">
                  <c:v>14.5</c:v>
                </c:pt>
                <c:pt idx="144">
                  <c:v>14.6</c:v>
                </c:pt>
                <c:pt idx="145">
                  <c:v>14.7</c:v>
                </c:pt>
                <c:pt idx="146">
                  <c:v>14.8</c:v>
                </c:pt>
                <c:pt idx="147">
                  <c:v>14.9</c:v>
                </c:pt>
                <c:pt idx="148">
                  <c:v>15</c:v>
                </c:pt>
                <c:pt idx="149">
                  <c:v>15.1</c:v>
                </c:pt>
                <c:pt idx="150">
                  <c:v>15.2</c:v>
                </c:pt>
                <c:pt idx="151">
                  <c:v>15.3</c:v>
                </c:pt>
                <c:pt idx="152">
                  <c:v>15.4</c:v>
                </c:pt>
                <c:pt idx="153">
                  <c:v>15.5</c:v>
                </c:pt>
                <c:pt idx="154">
                  <c:v>15.6</c:v>
                </c:pt>
                <c:pt idx="155">
                  <c:v>15.7</c:v>
                </c:pt>
                <c:pt idx="156">
                  <c:v>15.8</c:v>
                </c:pt>
                <c:pt idx="157">
                  <c:v>15.9</c:v>
                </c:pt>
                <c:pt idx="158">
                  <c:v>16</c:v>
                </c:pt>
                <c:pt idx="159">
                  <c:v>16.100000000000001</c:v>
                </c:pt>
                <c:pt idx="160">
                  <c:v>16.2</c:v>
                </c:pt>
                <c:pt idx="161">
                  <c:v>16.3</c:v>
                </c:pt>
                <c:pt idx="162">
                  <c:v>16.399999999999999</c:v>
                </c:pt>
                <c:pt idx="163">
                  <c:v>16.5</c:v>
                </c:pt>
                <c:pt idx="164">
                  <c:v>16.600000000000001</c:v>
                </c:pt>
                <c:pt idx="165">
                  <c:v>16.7</c:v>
                </c:pt>
                <c:pt idx="166">
                  <c:v>16.8</c:v>
                </c:pt>
                <c:pt idx="167">
                  <c:v>16.899999999999999</c:v>
                </c:pt>
                <c:pt idx="168">
                  <c:v>17</c:v>
                </c:pt>
                <c:pt idx="169">
                  <c:v>17.100000000000001</c:v>
                </c:pt>
                <c:pt idx="170">
                  <c:v>17.2</c:v>
                </c:pt>
                <c:pt idx="171">
                  <c:v>17.3</c:v>
                </c:pt>
                <c:pt idx="172">
                  <c:v>17.399999999999999</c:v>
                </c:pt>
                <c:pt idx="173">
                  <c:v>17.5</c:v>
                </c:pt>
                <c:pt idx="174">
                  <c:v>17.600000000000001</c:v>
                </c:pt>
                <c:pt idx="175">
                  <c:v>17.7</c:v>
                </c:pt>
                <c:pt idx="176">
                  <c:v>17.8</c:v>
                </c:pt>
                <c:pt idx="177">
                  <c:v>17.899999999999999</c:v>
                </c:pt>
                <c:pt idx="178">
                  <c:v>18</c:v>
                </c:pt>
                <c:pt idx="179">
                  <c:v>18.100000000000001</c:v>
                </c:pt>
                <c:pt idx="180">
                  <c:v>18.2</c:v>
                </c:pt>
                <c:pt idx="181">
                  <c:v>18.3</c:v>
                </c:pt>
                <c:pt idx="182">
                  <c:v>18.399999999999999</c:v>
                </c:pt>
                <c:pt idx="183">
                  <c:v>18.5</c:v>
                </c:pt>
                <c:pt idx="184">
                  <c:v>18.600000000000001</c:v>
                </c:pt>
                <c:pt idx="185">
                  <c:v>18.7</c:v>
                </c:pt>
                <c:pt idx="186">
                  <c:v>18.8</c:v>
                </c:pt>
                <c:pt idx="187">
                  <c:v>18.899999999999999</c:v>
                </c:pt>
                <c:pt idx="188">
                  <c:v>19</c:v>
                </c:pt>
                <c:pt idx="189">
                  <c:v>19.100000000000001</c:v>
                </c:pt>
                <c:pt idx="190">
                  <c:v>19.2</c:v>
                </c:pt>
                <c:pt idx="191">
                  <c:v>19.3</c:v>
                </c:pt>
                <c:pt idx="192">
                  <c:v>19.399999999999999</c:v>
                </c:pt>
                <c:pt idx="193">
                  <c:v>19.5</c:v>
                </c:pt>
                <c:pt idx="194">
                  <c:v>19.600000000000001</c:v>
                </c:pt>
                <c:pt idx="195">
                  <c:v>19.7</c:v>
                </c:pt>
                <c:pt idx="196">
                  <c:v>19.8</c:v>
                </c:pt>
                <c:pt idx="197">
                  <c:v>19.899999999999999</c:v>
                </c:pt>
                <c:pt idx="198">
                  <c:v>20</c:v>
                </c:pt>
                <c:pt idx="199">
                  <c:v>20.100000000000001</c:v>
                </c:pt>
              </c:numCache>
            </c:numRef>
          </c:xVal>
          <c:yVal>
            <c:numRef>
              <c:f>'M-optim'!$I$2:$I$201</c:f>
              <c:numCache>
                <c:formatCode>0.0000</c:formatCode>
                <c:ptCount val="200"/>
                <c:pt idx="28">
                  <c:v>4.8951079801571769E-2</c:v>
                </c:pt>
                <c:pt idx="29">
                  <c:v>4.9365280564876594E-2</c:v>
                </c:pt>
                <c:pt idx="30">
                  <c:v>4.979156103984711E-2</c:v>
                </c:pt>
                <c:pt idx="31">
                  <c:v>5.0225449804003834E-2</c:v>
                </c:pt>
                <c:pt idx="32">
                  <c:v>5.0663290515661735E-2</c:v>
                </c:pt>
                <c:pt idx="33">
                  <c:v>5.110206489746786E-2</c:v>
                </c:pt>
                <c:pt idx="34">
                  <c:v>5.1539260869012893E-2</c:v>
                </c:pt>
                <c:pt idx="35">
                  <c:v>5.1972772899487076E-2</c:v>
                </c:pt>
                <c:pt idx="36">
                  <c:v>5.24008257225516E-2</c:v>
                </c:pt>
                <c:pt idx="37">
                  <c:v>5.2821915236500365E-2</c:v>
                </c:pt>
                <c:pt idx="38">
                  <c:v>5.3234762212556117E-2</c:v>
                </c:pt>
                <c:pt idx="39">
                  <c:v>5.3638275663778746E-2</c:v>
                </c:pt>
                <c:pt idx="40">
                  <c:v>5.4031523580758974E-2</c:v>
                </c:pt>
                <c:pt idx="41">
                  <c:v>5.4413709341732258E-2</c:v>
                </c:pt>
                <c:pt idx="42">
                  <c:v>5.478415253429085E-2</c:v>
                </c:pt>
                <c:pt idx="43">
                  <c:v>5.5142273236487654E-2</c:v>
                </c:pt>
                <c:pt idx="44">
                  <c:v>5.5487579032367666E-2</c:v>
                </c:pt>
                <c:pt idx="45">
                  <c:v>5.5819654205000895E-2</c:v>
                </c:pt>
                <c:pt idx="46">
                  <c:v>5.613815067560804E-2</c:v>
                </c:pt>
                <c:pt idx="47">
                  <c:v>5.6442780352008712E-2</c:v>
                </c:pt>
                <c:pt idx="48">
                  <c:v>5.6733308621592406E-2</c:v>
                </c:pt>
                <c:pt idx="49">
                  <c:v>5.700954877921665E-2</c:v>
                </c:pt>
                <c:pt idx="50">
                  <c:v>5.7271357223083949E-2</c:v>
                </c:pt>
                <c:pt idx="51">
                  <c:v>5.7518629284852019E-2</c:v>
                </c:pt>
                <c:pt idx="52">
                  <c:v>5.7751295586242292E-2</c:v>
                </c:pt>
                <c:pt idx="53">
                  <c:v>5.7969318834940609E-2</c:v>
                </c:pt>
                <c:pt idx="54">
                  <c:v>5.8172690988846906E-2</c:v>
                </c:pt>
                <c:pt idx="55">
                  <c:v>5.8361430730732314E-2</c:v>
                </c:pt>
                <c:pt idx="56">
                  <c:v>5.8535581205768211E-2</c:v>
                </c:pt>
                <c:pt idx="57">
                  <c:v>5.8695207982792506E-2</c:v>
                </c:pt>
                <c:pt idx="58">
                  <c:v>5.8840397206978777E-2</c:v>
                </c:pt>
                <c:pt idx="59">
                  <c:v>5.8971253917096428E-2</c:v>
                </c:pt>
                <c:pt idx="60">
                  <c:v>5.9087900505068368E-2</c:v>
                </c:pt>
                <c:pt idx="61">
                  <c:v>5.919047529923506E-2</c:v>
                </c:pt>
                <c:pt idx="62">
                  <c:v>5.9279131255765609E-2</c:v>
                </c:pt>
                <c:pt idx="63">
                  <c:v>5.935403474517905E-2</c:v>
                </c:pt>
                <c:pt idx="64" formatCode="0.0000000">
                  <c:v>5.941536442300447E-2</c:v>
                </c:pt>
                <c:pt idx="65" formatCode="0.0000000">
                  <c:v>5.9463310175333489E-2</c:v>
                </c:pt>
                <c:pt idx="66" formatCode="0.0000000">
                  <c:v>5.9498072131452161E-2</c:v>
                </c:pt>
                <c:pt idx="67" formatCode="0.0000000">
                  <c:v>5.9519859736924981E-2</c:v>
                </c:pt>
                <c:pt idx="68" formatCode="0.0000000">
                  <c:v>5.9528890881505862E-2</c:v>
                </c:pt>
                <c:pt idx="69" formatCode="0.0000000">
                  <c:v>5.9525391077072401E-2</c:v>
                </c:pt>
                <c:pt idx="70" formatCode="0.0000000">
                  <c:v>5.9509592681485528E-2</c:v>
                </c:pt>
                <c:pt idx="71" formatCode="0.0000000">
                  <c:v>5.9481734164845083E-2</c:v>
                </c:pt>
                <c:pt idx="72" formatCode="0.0000000">
                  <c:v>5.9442059415114254E-2</c:v>
                </c:pt>
                <c:pt idx="73">
                  <c:v>5.9390817080480475E-2</c:v>
                </c:pt>
                <c:pt idx="74">
                  <c:v>5.9328259946173349E-2</c:v>
                </c:pt>
                <c:pt idx="75">
                  <c:v>5.9254644343739574E-2</c:v>
                </c:pt>
                <c:pt idx="76">
                  <c:v>5.9170229591019925E-2</c:v>
                </c:pt>
                <c:pt idx="77">
                  <c:v>5.9075277461274771E-2</c:v>
                </c:pt>
                <c:pt idx="78">
                  <c:v>5.8970051680067928E-2</c:v>
                </c:pt>
                <c:pt idx="79">
                  <c:v>5.8854817448666392E-2</c:v>
                </c:pt>
                <c:pt idx="80">
                  <c:v>5.8729840992826715E-2</c:v>
                </c:pt>
                <c:pt idx="81">
                  <c:v>5.8595389135936655E-2</c:v>
                </c:pt>
                <c:pt idx="82">
                  <c:v>5.8451728895568024E-2</c:v>
                </c:pt>
                <c:pt idx="83">
                  <c:v>5.829912710255597E-2</c:v>
                </c:pt>
                <c:pt idx="84">
                  <c:v>5.8137850041784907E-2</c:v>
                </c:pt>
                <c:pt idx="85">
                  <c:v>5.796816311390332E-2</c:v>
                </c:pt>
                <c:pt idx="86">
                  <c:v>5.7790330517232959E-2</c:v>
                </c:pt>
                <c:pt idx="87">
                  <c:v>5.7604614949164877E-2</c:v>
                </c:pt>
                <c:pt idx="88">
                  <c:v>5.7411277326369171E-2</c:v>
                </c:pt>
                <c:pt idx="89">
                  <c:v>5.7210576523165885E-2</c:v>
                </c:pt>
                <c:pt idx="90">
                  <c:v>5.7002769127417419E-2</c:v>
                </c:pt>
                <c:pt idx="91">
                  <c:v>5.6788109213333313E-2</c:v>
                </c:pt>
                <c:pt idx="92">
                  <c:v>5.6566848130579564E-2</c:v>
                </c:pt>
                <c:pt idx="93">
                  <c:v>5.633923430910423E-2</c:v>
                </c:pt>
                <c:pt idx="94">
                  <c:v>5.6105513079101929E-2</c:v>
                </c:pt>
                <c:pt idx="95">
                  <c:v>5.5865926505548377E-2</c:v>
                </c:pt>
                <c:pt idx="96">
                  <c:v>5.5620713236747152E-2</c:v>
                </c:pt>
                <c:pt idx="97">
                  <c:v>5.5370108366339973E-2</c:v>
                </c:pt>
                <c:pt idx="98">
                  <c:v>5.5114343308242338E-2</c:v>
                </c:pt>
                <c:pt idx="99">
                  <c:v>5.4853645683970491E-2</c:v>
                </c:pt>
                <c:pt idx="100">
                  <c:v>5.4588239221842548E-2</c:v>
                </c:pt>
                <c:pt idx="101">
                  <c:v>5.4318343667536462E-2</c:v>
                </c:pt>
                <c:pt idx="102">
                  <c:v>5.4044174705505751E-2</c:v>
                </c:pt>
                <c:pt idx="103">
                  <c:v>5.3765943890754175E-2</c:v>
                </c:pt>
                <c:pt idx="104">
                  <c:v>5.3483858590491859E-2</c:v>
                </c:pt>
                <c:pt idx="105">
                  <c:v>5.3198121935189586E-2</c:v>
                </c:pt>
                <c:pt idx="106">
                  <c:v>5.2908932778576265E-2</c:v>
                </c:pt>
                <c:pt idx="107">
                  <c:v>5.2616485666119234E-2</c:v>
                </c:pt>
                <c:pt idx="108">
                  <c:v>5.2320970811547393E-2</c:v>
                </c:pt>
                <c:pt idx="109">
                  <c:v>5.2022574080986789E-2</c:v>
                </c:pt>
                <c:pt idx="110">
                  <c:v>5.1721476984284177E-2</c:v>
                </c:pt>
                <c:pt idx="111">
                  <c:v>5.1417856673112744E-2</c:v>
                </c:pt>
                <c:pt idx="112">
                  <c:v>5.1111885945462406E-2</c:v>
                </c:pt>
                <c:pt idx="113">
                  <c:v>5.08037332561267E-2</c:v>
                </c:pt>
                <c:pt idx="114">
                  <c:v>5.0493562732814745E-2</c:v>
                </c:pt>
                <c:pt idx="115">
                  <c:v>5.0181534197526662E-2</c:v>
                </c:pt>
                <c:pt idx="116">
                  <c:v>4.9867803192840912E-2</c:v>
                </c:pt>
                <c:pt idx="117">
                  <c:v>4.9552521012777427E-2</c:v>
                </c:pt>
                <c:pt idx="118">
                  <c:v>4.9235834737911655E-2</c:v>
                </c:pt>
                <c:pt idx="119">
                  <c:v>4.8917887274422672E-2</c:v>
                </c:pt>
                <c:pt idx="120">
                  <c:v>4.8598817396779771E-2</c:v>
                </c:pt>
                <c:pt idx="121">
                  <c:v>4.827875979377147E-2</c:v>
                </c:pt>
                <c:pt idx="122">
                  <c:v>4.7957845117604203E-2</c:v>
                </c:pt>
                <c:pt idx="123">
                  <c:v>4.763620003580115E-2</c:v>
                </c:pt>
                <c:pt idx="124">
                  <c:v>4.731394728565002E-2</c:v>
                </c:pt>
                <c:pt idx="125">
                  <c:v>4.6991205730951627E-2</c:v>
                </c:pt>
                <c:pt idx="126">
                  <c:v>4.6668090420842259E-2</c:v>
                </c:pt>
                <c:pt idx="127">
                  <c:v>4.6344712650465414E-2</c:v>
                </c:pt>
                <c:pt idx="128">
                  <c:v>4.6021180023283412E-2</c:v>
                </c:pt>
                <c:pt idx="129">
                  <c:v>4.5697596514827223E-2</c:v>
                </c:pt>
                <c:pt idx="130">
                  <c:v>4.5374062537697692E-2</c:v>
                </c:pt>
                <c:pt idx="131">
                  <c:v>4.5050675007634496E-2</c:v>
                </c:pt>
                <c:pt idx="132">
                  <c:v>4.4727527410485642E-2</c:v>
                </c:pt>
                <c:pt idx="133">
                  <c:v>4.4404709869913996E-2</c:v>
                </c:pt>
                <c:pt idx="134">
                  <c:v>4.4082309215690806E-2</c:v>
                </c:pt>
                <c:pt idx="135">
                  <c:v>4.3760409052432329E-2</c:v>
                </c:pt>
                <c:pt idx="136">
                  <c:v>4.343908982864516E-2</c:v>
                </c:pt>
                <c:pt idx="137">
                  <c:v>4.311842890595452E-2</c:v>
                </c:pt>
                <c:pt idx="138">
                  <c:v>4.2798500628396456E-2</c:v>
                </c:pt>
                <c:pt idx="139">
                  <c:v>4.2479376391663208E-2</c:v>
                </c:pt>
                <c:pt idx="140">
                  <c:v>4.2161124712200335E-2</c:v>
                </c:pt>
                <c:pt idx="141">
                  <c:v>4.1843811296056271E-2</c:v>
                </c:pt>
                <c:pt idx="142">
                  <c:v>4.1527499107398488E-2</c:v>
                </c:pt>
                <c:pt idx="143">
                  <c:v>4.1212248436610151E-2</c:v>
                </c:pt>
                <c:pt idx="144">
                  <c:v>4.0898116967892258E-2</c:v>
                </c:pt>
                <c:pt idx="145">
                  <c:v>4.0585159846301913E-2</c:v>
                </c:pt>
                <c:pt idx="146">
                  <c:v>4.0273429744157783E-2</c:v>
                </c:pt>
                <c:pt idx="147">
                  <c:v>3.9962976926758091E-2</c:v>
                </c:pt>
                <c:pt idx="148">
                  <c:v>3.9653849317352302E-2</c:v>
                </c:pt>
                <c:pt idx="149">
                  <c:v>3.9346092561320892E-2</c:v>
                </c:pt>
                <c:pt idx="150">
                  <c:v>3.9039750089514949E-2</c:v>
                </c:pt>
                <c:pt idx="151">
                  <c:v>3.8734863180718518E-2</c:v>
                </c:pt>
                <c:pt idx="152">
                  <c:v>3.8431471023194962E-2</c:v>
                </c:pt>
                <c:pt idx="153">
                  <c:v>3.8129610775286808E-2</c:v>
                </c:pt>
                <c:pt idx="154">
                  <c:v>3.7829317625039174E-2</c:v>
                </c:pt>
                <c:pt idx="155">
                  <c:v>3.7530624848825252E-2</c:v>
                </c:pt>
                <c:pt idx="156">
                  <c:v>3.7233563868946842E-2</c:v>
                </c:pt>
                <c:pt idx="157">
                  <c:v>3.6938164310197509E-2</c:v>
                </c:pt>
                <c:pt idx="158">
                  <c:v>3.6644454055369605E-2</c:v>
                </c:pt>
                <c:pt idx="159">
                  <c:v>3.6352459299692996E-2</c:v>
                </c:pt>
                <c:pt idx="160">
                  <c:v>3.6062204604196117E-2</c:v>
                </c:pt>
                <c:pt idx="161">
                  <c:v>3.5773712947982476E-2</c:v>
                </c:pt>
                <c:pt idx="162">
                  <c:v>3.5487005779415715E-2</c:v>
                </c:pt>
                <c:pt idx="163">
                  <c:v>3.5202103066212187E-2</c:v>
                </c:pt>
                <c:pt idx="164">
                  <c:v>3.4919023344438013E-2</c:v>
                </c:pt>
                <c:pt idx="165">
                  <c:v>3.4637783766413022E-2</c:v>
                </c:pt>
                <c:pt idx="166">
                  <c:v>3.4358400147523387E-2</c:v>
                </c:pt>
                <c:pt idx="167">
                  <c:v>3.4080887011946823E-2</c:v>
                </c:pt>
                <c:pt idx="168">
                  <c:v>3.3805257637296103E-2</c:v>
                </c:pt>
                <c:pt idx="169">
                  <c:v>3.3531524098188756E-2</c:v>
                </c:pt>
                <c:pt idx="170">
                  <c:v>3.3259697308749211E-2</c:v>
                </c:pt>
                <c:pt idx="171">
                  <c:v>3.2989787064054178E-2</c:v>
                </c:pt>
                <c:pt idx="172">
                  <c:v>3.2721802080530403E-2</c:v>
                </c:pt>
                <c:pt idx="173">
                  <c:v>3.2455750035319149E-2</c:v>
                </c:pt>
                <c:pt idx="174">
                  <c:v>3.2191637604613479E-2</c:v>
                </c:pt>
                <c:pt idx="175">
                  <c:v>3.1929470500988238E-2</c:v>
                </c:pt>
                <c:pt idx="176">
                  <c:v>3.1669253509731529E-2</c:v>
                </c:pt>
                <c:pt idx="177">
                  <c:v>3.1410990524193168E-2</c:v>
                </c:pt>
                <c:pt idx="178">
                  <c:v>3.1154684580166347E-2</c:v>
                </c:pt>
                <c:pt idx="179">
                  <c:v>3.0900337889315278E-2</c:v>
                </c:pt>
                <c:pt idx="180">
                  <c:v>3.0647951871667193E-2</c:v>
                </c:pt>
                <c:pt idx="181">
                  <c:v>3.0397527187181694E-2</c:v>
                </c:pt>
                <c:pt idx="182">
                  <c:v>3.0149063766417173E-2</c:v>
                </c:pt>
                <c:pt idx="183">
                  <c:v>2.9902560840308019E-2</c:v>
                </c:pt>
                <c:pt idx="184">
                  <c:v>2.9658016969071017E-2</c:v>
                </c:pt>
                <c:pt idx="185">
                  <c:v>2.9415430070258208E-2</c:v>
                </c:pt>
                <c:pt idx="186">
                  <c:v>2.917479744597146E-2</c:v>
                </c:pt>
                <c:pt idx="187">
                  <c:v>2.893611580925862E-2</c:v>
                </c:pt>
                <c:pt idx="188">
                  <c:v>2.8699381309705948E-2</c:v>
                </c:pt>
                <c:pt idx="189">
                  <c:v>2.8464589558245879E-2</c:v>
                </c:pt>
                <c:pt idx="190">
                  <c:v>2.8231735651197104E-2</c:v>
                </c:pt>
                <c:pt idx="191">
                  <c:v>2.800081419355295E-2</c:v>
                </c:pt>
                <c:pt idx="192">
                  <c:v>2.7771819321537359E-2</c:v>
                </c:pt>
                <c:pt idx="193">
                  <c:v>2.7544744724443349E-2</c:v>
                </c:pt>
                <c:pt idx="194">
                  <c:v>2.7319583665772737E-2</c:v>
                </c:pt>
                <c:pt idx="195">
                  <c:v>2.7096329003692722E-2</c:v>
                </c:pt>
                <c:pt idx="196">
                  <c:v>2.6874973210826773E-2</c:v>
                </c:pt>
                <c:pt idx="197">
                  <c:v>2.6655508393395994E-2</c:v>
                </c:pt>
                <c:pt idx="198">
                  <c:v>2.6437926309727102E-2</c:v>
                </c:pt>
                <c:pt idx="199">
                  <c:v>2.6222218388143956E-2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270-406E-9A36-5158798DDA53}"/>
            </c:ext>
          </c:extLst>
        </c:ser>
        <c:ser>
          <c:idx val="3"/>
          <c:order val="3"/>
          <c:tx>
            <c:v>Q_abso(42keV)</c:v>
          </c:tx>
          <c:spPr>
            <a:ln w="22225" cap="rnd">
              <a:solidFill>
                <a:schemeClr val="tx1"/>
              </a:solidFill>
              <a:prstDash val="lgDashDot"/>
              <a:round/>
            </a:ln>
            <a:effectLst/>
          </c:spPr>
          <c:marker>
            <c:symbol val="none"/>
          </c:marker>
          <c:xVal>
            <c:numRef>
              <c:f>'M-optim'!$Z$2:$Z$201</c:f>
              <c:numCache>
                <c:formatCode>0.00E+00</c:formatCode>
                <c:ptCount val="200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1.1000000000000001</c:v>
                </c:pt>
                <c:pt idx="10">
                  <c:v>1.2</c:v>
                </c:pt>
                <c:pt idx="11">
                  <c:v>1.3</c:v>
                </c:pt>
                <c:pt idx="12">
                  <c:v>1.4</c:v>
                </c:pt>
                <c:pt idx="13">
                  <c:v>1.5</c:v>
                </c:pt>
                <c:pt idx="14">
                  <c:v>1.6</c:v>
                </c:pt>
                <c:pt idx="15">
                  <c:v>1.7</c:v>
                </c:pt>
                <c:pt idx="16">
                  <c:v>1.8</c:v>
                </c:pt>
                <c:pt idx="17">
                  <c:v>1.9</c:v>
                </c:pt>
                <c:pt idx="18">
                  <c:v>2</c:v>
                </c:pt>
                <c:pt idx="19">
                  <c:v>2.1</c:v>
                </c:pt>
                <c:pt idx="20">
                  <c:v>2.2000000000000002</c:v>
                </c:pt>
                <c:pt idx="21">
                  <c:v>2.2999999999999998</c:v>
                </c:pt>
                <c:pt idx="22">
                  <c:v>2.4</c:v>
                </c:pt>
                <c:pt idx="23">
                  <c:v>2.5</c:v>
                </c:pt>
                <c:pt idx="24">
                  <c:v>2.6</c:v>
                </c:pt>
                <c:pt idx="25">
                  <c:v>2.7</c:v>
                </c:pt>
                <c:pt idx="26">
                  <c:v>2.8</c:v>
                </c:pt>
                <c:pt idx="27">
                  <c:v>2.9</c:v>
                </c:pt>
                <c:pt idx="28">
                  <c:v>3</c:v>
                </c:pt>
                <c:pt idx="29">
                  <c:v>3.1</c:v>
                </c:pt>
                <c:pt idx="30">
                  <c:v>3.2</c:v>
                </c:pt>
                <c:pt idx="31">
                  <c:v>3.3</c:v>
                </c:pt>
                <c:pt idx="32">
                  <c:v>3.4</c:v>
                </c:pt>
                <c:pt idx="33">
                  <c:v>3.5</c:v>
                </c:pt>
                <c:pt idx="34">
                  <c:v>3.6</c:v>
                </c:pt>
                <c:pt idx="35">
                  <c:v>3.7</c:v>
                </c:pt>
                <c:pt idx="36">
                  <c:v>3.8</c:v>
                </c:pt>
                <c:pt idx="37">
                  <c:v>3.9</c:v>
                </c:pt>
                <c:pt idx="38">
                  <c:v>4</c:v>
                </c:pt>
                <c:pt idx="39">
                  <c:v>4.0999999999999996</c:v>
                </c:pt>
                <c:pt idx="40">
                  <c:v>4.2</c:v>
                </c:pt>
                <c:pt idx="41">
                  <c:v>4.3</c:v>
                </c:pt>
                <c:pt idx="42">
                  <c:v>4.4000000000000004</c:v>
                </c:pt>
                <c:pt idx="43">
                  <c:v>4.5</c:v>
                </c:pt>
                <c:pt idx="44">
                  <c:v>4.5999999999999996</c:v>
                </c:pt>
                <c:pt idx="45">
                  <c:v>4.7</c:v>
                </c:pt>
                <c:pt idx="46">
                  <c:v>4.8</c:v>
                </c:pt>
                <c:pt idx="47">
                  <c:v>4.9000000000000004</c:v>
                </c:pt>
                <c:pt idx="48">
                  <c:v>5</c:v>
                </c:pt>
                <c:pt idx="49">
                  <c:v>5.0999999999999996</c:v>
                </c:pt>
                <c:pt idx="50">
                  <c:v>5.2</c:v>
                </c:pt>
                <c:pt idx="51">
                  <c:v>5.3</c:v>
                </c:pt>
                <c:pt idx="52">
                  <c:v>5.4</c:v>
                </c:pt>
                <c:pt idx="53">
                  <c:v>5.5</c:v>
                </c:pt>
                <c:pt idx="54">
                  <c:v>5.6</c:v>
                </c:pt>
                <c:pt idx="55">
                  <c:v>5.7</c:v>
                </c:pt>
                <c:pt idx="56">
                  <c:v>5.8</c:v>
                </c:pt>
                <c:pt idx="57">
                  <c:v>5.9</c:v>
                </c:pt>
                <c:pt idx="58">
                  <c:v>6</c:v>
                </c:pt>
                <c:pt idx="59">
                  <c:v>6.1</c:v>
                </c:pt>
                <c:pt idx="60">
                  <c:v>6.2</c:v>
                </c:pt>
                <c:pt idx="61">
                  <c:v>6.3</c:v>
                </c:pt>
                <c:pt idx="62">
                  <c:v>6.4</c:v>
                </c:pt>
                <c:pt idx="63">
                  <c:v>6.5</c:v>
                </c:pt>
                <c:pt idx="64">
                  <c:v>6.6</c:v>
                </c:pt>
                <c:pt idx="65">
                  <c:v>6.7</c:v>
                </c:pt>
                <c:pt idx="66">
                  <c:v>6.8</c:v>
                </c:pt>
                <c:pt idx="67">
                  <c:v>6.9</c:v>
                </c:pt>
                <c:pt idx="68">
                  <c:v>7</c:v>
                </c:pt>
                <c:pt idx="69">
                  <c:v>7.1</c:v>
                </c:pt>
                <c:pt idx="70">
                  <c:v>7.2</c:v>
                </c:pt>
                <c:pt idx="71">
                  <c:v>7.3</c:v>
                </c:pt>
                <c:pt idx="72">
                  <c:v>7.4</c:v>
                </c:pt>
                <c:pt idx="73">
                  <c:v>7.5</c:v>
                </c:pt>
                <c:pt idx="74">
                  <c:v>7.6</c:v>
                </c:pt>
                <c:pt idx="75">
                  <c:v>7.7</c:v>
                </c:pt>
                <c:pt idx="76">
                  <c:v>7.8</c:v>
                </c:pt>
                <c:pt idx="77">
                  <c:v>7.9</c:v>
                </c:pt>
                <c:pt idx="78">
                  <c:v>8</c:v>
                </c:pt>
                <c:pt idx="79">
                  <c:v>8.1</c:v>
                </c:pt>
                <c:pt idx="80">
                  <c:v>8.1999999999999993</c:v>
                </c:pt>
                <c:pt idx="81">
                  <c:v>8.3000000000000007</c:v>
                </c:pt>
                <c:pt idx="82">
                  <c:v>8.4</c:v>
                </c:pt>
                <c:pt idx="83">
                  <c:v>8.5</c:v>
                </c:pt>
                <c:pt idx="84">
                  <c:v>8.6</c:v>
                </c:pt>
                <c:pt idx="85">
                  <c:v>8.6999999999999993</c:v>
                </c:pt>
                <c:pt idx="86">
                  <c:v>8.8000000000000007</c:v>
                </c:pt>
                <c:pt idx="87">
                  <c:v>8.9</c:v>
                </c:pt>
                <c:pt idx="88">
                  <c:v>9</c:v>
                </c:pt>
                <c:pt idx="89">
                  <c:v>9.1</c:v>
                </c:pt>
                <c:pt idx="90">
                  <c:v>9.1999999999999993</c:v>
                </c:pt>
                <c:pt idx="91">
                  <c:v>9.3000000000000007</c:v>
                </c:pt>
                <c:pt idx="92">
                  <c:v>9.4</c:v>
                </c:pt>
                <c:pt idx="93">
                  <c:v>9.5</c:v>
                </c:pt>
                <c:pt idx="94">
                  <c:v>9.6</c:v>
                </c:pt>
                <c:pt idx="95">
                  <c:v>9.6999999999999993</c:v>
                </c:pt>
                <c:pt idx="96">
                  <c:v>9.8000000000000007</c:v>
                </c:pt>
                <c:pt idx="97">
                  <c:v>9.9</c:v>
                </c:pt>
                <c:pt idx="98">
                  <c:v>10</c:v>
                </c:pt>
                <c:pt idx="99">
                  <c:v>10.1</c:v>
                </c:pt>
                <c:pt idx="100">
                  <c:v>10.199999999999999</c:v>
                </c:pt>
                <c:pt idx="101">
                  <c:v>10.3</c:v>
                </c:pt>
                <c:pt idx="102">
                  <c:v>10.4</c:v>
                </c:pt>
                <c:pt idx="103">
                  <c:v>10.5</c:v>
                </c:pt>
                <c:pt idx="104">
                  <c:v>10.6</c:v>
                </c:pt>
                <c:pt idx="105">
                  <c:v>10.7</c:v>
                </c:pt>
                <c:pt idx="106">
                  <c:v>10.8</c:v>
                </c:pt>
                <c:pt idx="107">
                  <c:v>10.9</c:v>
                </c:pt>
                <c:pt idx="108">
                  <c:v>11</c:v>
                </c:pt>
                <c:pt idx="109">
                  <c:v>11.1</c:v>
                </c:pt>
                <c:pt idx="110">
                  <c:v>11.2</c:v>
                </c:pt>
                <c:pt idx="111">
                  <c:v>11.3</c:v>
                </c:pt>
                <c:pt idx="112">
                  <c:v>11.4</c:v>
                </c:pt>
                <c:pt idx="113">
                  <c:v>11.5</c:v>
                </c:pt>
                <c:pt idx="114">
                  <c:v>11.6</c:v>
                </c:pt>
                <c:pt idx="115">
                  <c:v>11.7</c:v>
                </c:pt>
                <c:pt idx="116">
                  <c:v>11.8</c:v>
                </c:pt>
                <c:pt idx="117">
                  <c:v>11.9</c:v>
                </c:pt>
                <c:pt idx="118">
                  <c:v>12</c:v>
                </c:pt>
                <c:pt idx="119">
                  <c:v>12.1</c:v>
                </c:pt>
                <c:pt idx="120">
                  <c:v>12.2</c:v>
                </c:pt>
                <c:pt idx="121">
                  <c:v>12.3</c:v>
                </c:pt>
                <c:pt idx="122">
                  <c:v>12.4</c:v>
                </c:pt>
                <c:pt idx="123">
                  <c:v>12.5</c:v>
                </c:pt>
                <c:pt idx="124">
                  <c:v>12.6</c:v>
                </c:pt>
                <c:pt idx="125">
                  <c:v>12.7</c:v>
                </c:pt>
                <c:pt idx="126">
                  <c:v>12.8</c:v>
                </c:pt>
                <c:pt idx="127">
                  <c:v>12.9</c:v>
                </c:pt>
                <c:pt idx="128">
                  <c:v>13</c:v>
                </c:pt>
                <c:pt idx="129">
                  <c:v>13.1</c:v>
                </c:pt>
                <c:pt idx="130">
                  <c:v>13.2</c:v>
                </c:pt>
                <c:pt idx="131">
                  <c:v>13.3</c:v>
                </c:pt>
                <c:pt idx="132">
                  <c:v>13.4</c:v>
                </c:pt>
                <c:pt idx="133">
                  <c:v>13.5</c:v>
                </c:pt>
                <c:pt idx="134">
                  <c:v>13.6</c:v>
                </c:pt>
                <c:pt idx="135">
                  <c:v>13.7</c:v>
                </c:pt>
                <c:pt idx="136">
                  <c:v>13.8</c:v>
                </c:pt>
                <c:pt idx="137">
                  <c:v>13.9</c:v>
                </c:pt>
                <c:pt idx="138">
                  <c:v>14</c:v>
                </c:pt>
                <c:pt idx="139">
                  <c:v>14.1</c:v>
                </c:pt>
                <c:pt idx="140">
                  <c:v>14.2</c:v>
                </c:pt>
                <c:pt idx="141">
                  <c:v>14.3</c:v>
                </c:pt>
                <c:pt idx="142">
                  <c:v>14.4</c:v>
                </c:pt>
                <c:pt idx="143">
                  <c:v>14.5</c:v>
                </c:pt>
                <c:pt idx="144">
                  <c:v>14.6</c:v>
                </c:pt>
                <c:pt idx="145">
                  <c:v>14.7</c:v>
                </c:pt>
                <c:pt idx="146">
                  <c:v>14.8</c:v>
                </c:pt>
                <c:pt idx="147">
                  <c:v>14.9</c:v>
                </c:pt>
                <c:pt idx="148">
                  <c:v>15</c:v>
                </c:pt>
                <c:pt idx="149">
                  <c:v>15.1</c:v>
                </c:pt>
                <c:pt idx="150">
                  <c:v>15.2</c:v>
                </c:pt>
                <c:pt idx="151">
                  <c:v>15.3</c:v>
                </c:pt>
                <c:pt idx="152">
                  <c:v>15.4</c:v>
                </c:pt>
                <c:pt idx="153">
                  <c:v>15.5</c:v>
                </c:pt>
                <c:pt idx="154">
                  <c:v>15.6</c:v>
                </c:pt>
                <c:pt idx="155">
                  <c:v>15.7</c:v>
                </c:pt>
                <c:pt idx="156">
                  <c:v>15.8</c:v>
                </c:pt>
                <c:pt idx="157">
                  <c:v>15.9</c:v>
                </c:pt>
                <c:pt idx="158">
                  <c:v>16</c:v>
                </c:pt>
                <c:pt idx="159">
                  <c:v>16.100000000000001</c:v>
                </c:pt>
                <c:pt idx="160">
                  <c:v>16.2</c:v>
                </c:pt>
                <c:pt idx="161">
                  <c:v>16.3</c:v>
                </c:pt>
                <c:pt idx="162">
                  <c:v>16.399999999999999</c:v>
                </c:pt>
                <c:pt idx="163">
                  <c:v>16.5</c:v>
                </c:pt>
                <c:pt idx="164">
                  <c:v>16.600000000000001</c:v>
                </c:pt>
                <c:pt idx="165">
                  <c:v>16.7</c:v>
                </c:pt>
                <c:pt idx="166">
                  <c:v>16.8</c:v>
                </c:pt>
                <c:pt idx="167">
                  <c:v>16.899999999999999</c:v>
                </c:pt>
                <c:pt idx="168">
                  <c:v>17</c:v>
                </c:pt>
                <c:pt idx="169">
                  <c:v>17.100000000000001</c:v>
                </c:pt>
                <c:pt idx="170">
                  <c:v>17.2</c:v>
                </c:pt>
                <c:pt idx="171">
                  <c:v>17.3</c:v>
                </c:pt>
                <c:pt idx="172">
                  <c:v>17.399999999999999</c:v>
                </c:pt>
                <c:pt idx="173">
                  <c:v>17.5</c:v>
                </c:pt>
                <c:pt idx="174">
                  <c:v>17.600000000000001</c:v>
                </c:pt>
                <c:pt idx="175">
                  <c:v>17.7</c:v>
                </c:pt>
                <c:pt idx="176">
                  <c:v>17.8</c:v>
                </c:pt>
                <c:pt idx="177">
                  <c:v>17.899999999999999</c:v>
                </c:pt>
                <c:pt idx="178">
                  <c:v>18</c:v>
                </c:pt>
                <c:pt idx="179">
                  <c:v>18.100000000000001</c:v>
                </c:pt>
                <c:pt idx="180">
                  <c:v>18.2</c:v>
                </c:pt>
                <c:pt idx="181">
                  <c:v>18.3</c:v>
                </c:pt>
                <c:pt idx="182">
                  <c:v>18.399999999999999</c:v>
                </c:pt>
                <c:pt idx="183">
                  <c:v>18.5</c:v>
                </c:pt>
                <c:pt idx="184">
                  <c:v>18.600000000000001</c:v>
                </c:pt>
                <c:pt idx="185">
                  <c:v>18.7</c:v>
                </c:pt>
                <c:pt idx="186">
                  <c:v>18.8</c:v>
                </c:pt>
                <c:pt idx="187">
                  <c:v>18.899999999999999</c:v>
                </c:pt>
                <c:pt idx="188">
                  <c:v>19</c:v>
                </c:pt>
                <c:pt idx="189">
                  <c:v>19.100000000000001</c:v>
                </c:pt>
                <c:pt idx="190">
                  <c:v>19.2</c:v>
                </c:pt>
                <c:pt idx="191">
                  <c:v>19.3</c:v>
                </c:pt>
                <c:pt idx="192">
                  <c:v>19.399999999999999</c:v>
                </c:pt>
                <c:pt idx="193">
                  <c:v>19.5</c:v>
                </c:pt>
                <c:pt idx="194">
                  <c:v>19.600000000000001</c:v>
                </c:pt>
                <c:pt idx="195">
                  <c:v>19.7</c:v>
                </c:pt>
                <c:pt idx="196">
                  <c:v>19.8</c:v>
                </c:pt>
                <c:pt idx="197">
                  <c:v>19.899999999999999</c:v>
                </c:pt>
                <c:pt idx="198">
                  <c:v>20</c:v>
                </c:pt>
                <c:pt idx="199">
                  <c:v>20.100000000000001</c:v>
                </c:pt>
              </c:numCache>
            </c:numRef>
          </c:xVal>
          <c:yVal>
            <c:numRef>
              <c:f>'M-optim'!$J$2:$J$201</c:f>
              <c:numCache>
                <c:formatCode>0.0000</c:formatCode>
                <c:ptCount val="200"/>
                <c:pt idx="0">
                  <c:v>1.7640336194435062E-3</c:v>
                </c:pt>
                <c:pt idx="1">
                  <c:v>1.7642788221458336E-3</c:v>
                </c:pt>
                <c:pt idx="2">
                  <c:v>1.7643691324281288E-3</c:v>
                </c:pt>
                <c:pt idx="3">
                  <c:v>1.7643040504253739E-3</c:v>
                </c:pt>
                <c:pt idx="4">
                  <c:v>1.7640831705402718E-3</c:v>
                </c:pt>
                <c:pt idx="5">
                  <c:v>1.7637061822899866E-3</c:v>
                </c:pt>
                <c:pt idx="6">
                  <c:v>1.7631728710027445E-3</c:v>
                </c:pt>
                <c:pt idx="7">
                  <c:v>1.7624831183618722E-3</c:v>
                </c:pt>
                <c:pt idx="8">
                  <c:v>1.7616369027953459E-3</c:v>
                </c:pt>
                <c:pt idx="9">
                  <c:v>1.7606342997093217E-3</c:v>
                </c:pt>
                <c:pt idx="10">
                  <c:v>1.7594754815646865E-3</c:v>
                </c:pt>
                <c:pt idx="11">
                  <c:v>1.7581607177960599E-3</c:v>
                </c:pt>
                <c:pt idx="12">
                  <c:v>1.7566903745732502E-3</c:v>
                </c:pt>
                <c:pt idx="13">
                  <c:v>1.7550649144055914E-3</c:v>
                </c:pt>
                <c:pt idx="14">
                  <c:v>1.7532848955900912E-3</c:v>
                </c:pt>
                <c:pt idx="15">
                  <c:v>1.751350971504859E-3</c:v>
                </c:pt>
                <c:pt idx="16">
                  <c:v>1.7492638897496447E-3</c:v>
                </c:pt>
                <c:pt idx="17">
                  <c:v>1.7470244911359134E-3</c:v>
                </c:pt>
                <c:pt idx="18">
                  <c:v>1.7446337085292433E-3</c:v>
                </c:pt>
                <c:pt idx="19">
                  <c:v>1.7420925655473286E-3</c:v>
                </c:pt>
                <c:pt idx="20">
                  <c:v>1.7394021751172763E-3</c:v>
                </c:pt>
                <c:pt idx="21">
                  <c:v>1.736563737896317E-3</c:v>
                </c:pt>
                <c:pt idx="22">
                  <c:v>1.7335785405603989E-3</c:v>
                </c:pt>
                <c:pt idx="23">
                  <c:v>1.7304479539655671E-3</c:v>
                </c:pt>
                <c:pt idx="24">
                  <c:v>1.727173431187304E-3</c:v>
                </c:pt>
                <c:pt idx="25">
                  <c:v>1.723756505443414E-3</c:v>
                </c:pt>
                <c:pt idx="26">
                  <c:v>1.7201987879062357E-3</c:v>
                </c:pt>
                <c:pt idx="27">
                  <c:v>1.7165019654103489E-3</c:v>
                </c:pt>
                <c:pt idx="28">
                  <c:v>1.712667798062047E-3</c:v>
                </c:pt>
                <c:pt idx="29">
                  <c:v>1.7086981167572146E-3</c:v>
                </c:pt>
                <c:pt idx="30">
                  <c:v>1.7045948206143146E-3</c:v>
                </c:pt>
                <c:pt idx="31">
                  <c:v>1.7003598743293921E-3</c:v>
                </c:pt>
                <c:pt idx="32">
                  <c:v>1.6959953054601316E-3</c:v>
                </c:pt>
                <c:pt idx="33">
                  <c:v>1.6915032016461069E-3</c:v>
                </c:pt>
                <c:pt idx="34">
                  <c:v>1.6868857077723858E-3</c:v>
                </c:pt>
                <c:pt idx="35">
                  <c:v>1.682145023083752E-3</c:v>
                </c:pt>
                <c:pt idx="36">
                  <c:v>1.6772833982567617E-3</c:v>
                </c:pt>
                <c:pt idx="37">
                  <c:v>1.6723031324368596E-3</c:v>
                </c:pt>
                <c:pt idx="38">
                  <c:v>1.6672065702477573E-3</c:v>
                </c:pt>
                <c:pt idx="39">
                  <c:v>1.6619960987801145E-3</c:v>
                </c:pt>
                <c:pt idx="40">
                  <c:v>1.6566741445665908E-3</c:v>
                </c:pt>
                <c:pt idx="41">
                  <c:v>1.6512431705501028E-3</c:v>
                </c:pt>
                <c:pt idx="42">
                  <c:v>1.6457056730520515E-3</c:v>
                </c:pt>
                <c:pt idx="43">
                  <c:v>1.640064178747057E-3</c:v>
                </c:pt>
                <c:pt idx="44">
                  <c:v>1.6343212416506301E-3</c:v>
                </c:pt>
                <c:pt idx="45">
                  <c:v>1.6284794401259012E-3</c:v>
                </c:pt>
                <c:pt idx="46">
                  <c:v>1.6225413739154079E-3</c:v>
                </c:pt>
                <c:pt idx="47">
                  <c:v>1.6165096612036334E-3</c:v>
                </c:pt>
                <c:pt idx="48">
                  <c:v>1.6103869357157765E-3</c:v>
                </c:pt>
                <c:pt idx="49">
                  <c:v>1.6041758438579384E-3</c:v>
                </c:pt>
                <c:pt idx="50">
                  <c:v>1.5978790419036897E-3</c:v>
                </c:pt>
                <c:pt idx="51">
                  <c:v>1.5914991932316287E-3</c:v>
                </c:pt>
                <c:pt idx="52">
                  <c:v>1.5850389656183082E-3</c:v>
                </c:pt>
                <c:pt idx="53">
                  <c:v>1.5785010285906109E-3</c:v>
                </c:pt>
                <c:pt idx="54">
                  <c:v>1.5718880508413017E-3</c:v>
                </c:pt>
                <c:pt idx="55">
                  <c:v>1.565202697711265E-3</c:v>
                </c:pt>
                <c:pt idx="56">
                  <c:v>1.5584476287415594E-3</c:v>
                </c:pt>
                <c:pt idx="57">
                  <c:v>1.5516254952981561E-3</c:v>
                </c:pt>
                <c:pt idx="58">
                  <c:v>1.5447389382719442E-3</c:v>
                </c:pt>
                <c:pt idx="59">
                  <c:v>1.53779058585625E-3</c:v>
                </c:pt>
                <c:pt idx="60">
                  <c:v>1.5307830514038352E-3</c:v>
                </c:pt>
                <c:pt idx="61">
                  <c:v>1.5237189313650889E-3</c:v>
                </c:pt>
                <c:pt idx="62">
                  <c:v>1.5166008033087883E-3</c:v>
                </c:pt>
                <c:pt idx="63">
                  <c:v>1.5094312240265739E-3</c:v>
                </c:pt>
                <c:pt idx="64">
                  <c:v>1.5022127277220141E-3</c:v>
                </c:pt>
                <c:pt idx="65">
                  <c:v>1.494947824284832E-3</c:v>
                </c:pt>
                <c:pt idx="66">
                  <c:v>1.4876389976507098E-3</c:v>
                </c:pt>
                <c:pt idx="67">
                  <c:v>1.4802887042467282E-3</c:v>
                </c:pt>
                <c:pt idx="68">
                  <c:v>1.4728993715223987E-3</c:v>
                </c:pt>
                <c:pt idx="69">
                  <c:v>1.4654733965659222E-3</c:v>
                </c:pt>
                <c:pt idx="70">
                  <c:v>1.4580131448051921E-3</c:v>
                </c:pt>
                <c:pt idx="71">
                  <c:v>1.4505209487927664E-3</c:v>
                </c:pt>
                <c:pt idx="72">
                  <c:v>1.4429991070739694E-3</c:v>
                </c:pt>
                <c:pt idx="73">
                  <c:v>1.4354498831370189E-3</c:v>
                </c:pt>
                <c:pt idx="74">
                  <c:v>1.4278755044439503E-3</c:v>
                </c:pt>
                <c:pt idx="75">
                  <c:v>1.4202781615409938E-3</c:v>
                </c:pt>
                <c:pt idx="76">
                  <c:v>1.412660007246834E-3</c:v>
                </c:pt>
                <c:pt idx="77">
                  <c:v>1.4050231559172227E-3</c:v>
                </c:pt>
                <c:pt idx="78">
                  <c:v>1.3973696827840846E-3</c:v>
                </c:pt>
                <c:pt idx="79">
                  <c:v>1.3897016233673683E-3</c:v>
                </c:pt>
                <c:pt idx="80">
                  <c:v>1.3820209729576655E-3</c:v>
                </c:pt>
                <c:pt idx="81">
                  <c:v>1.3743296861675892E-3</c:v>
                </c:pt>
                <c:pt idx="82">
                  <c:v>1.3666296765498618E-3</c:v>
                </c:pt>
                <c:pt idx="83">
                  <c:v>1.3589228162799484E-3</c:v>
                </c:pt>
                <c:pt idx="84">
                  <c:v>1.3512109359010626E-3</c:v>
                </c:pt>
                <c:pt idx="85">
                  <c:v>1.3434958241293302E-3</c:v>
                </c:pt>
                <c:pt idx="86">
                  <c:v>1.3357792277168463E-3</c:v>
                </c:pt>
                <c:pt idx="87">
                  <c:v>1.3280628513703567E-3</c:v>
                </c:pt>
                <c:pt idx="88">
                  <c:v>1.3203483577232714E-3</c:v>
                </c:pt>
                <c:pt idx="89">
                  <c:v>1.3126373673587296E-3</c:v>
                </c:pt>
                <c:pt idx="90">
                  <c:v>1.3049314588813973E-3</c:v>
                </c:pt>
                <c:pt idx="91">
                  <c:v>1.2972321690357287E-3</c:v>
                </c:pt>
                <c:pt idx="92">
                  <c:v>1.289540992868416E-3</c:v>
                </c:pt>
                <c:pt idx="93">
                  <c:v>1.2818593839327688E-3</c:v>
                </c:pt>
                <c:pt idx="94">
                  <c:v>1.2741887545327953E-3</c:v>
                </c:pt>
                <c:pt idx="95">
                  <c:v>1.2665304760047841E-3</c:v>
                </c:pt>
                <c:pt idx="96">
                  <c:v>1.2588858790342217E-3</c:v>
                </c:pt>
                <c:pt idx="97">
                  <c:v>1.2512562540059106E-3</c:v>
                </c:pt>
                <c:pt idx="98">
                  <c:v>1.2436428513852157E-3</c:v>
                </c:pt>
                <c:pt idx="99">
                  <c:v>1.2360468821283725E-3</c:v>
                </c:pt>
                <c:pt idx="100">
                  <c:v>1.2284695181198908E-3</c:v>
                </c:pt>
                <c:pt idx="101">
                  <c:v>1.2209118926350831E-3</c:v>
                </c:pt>
                <c:pt idx="102">
                  <c:v>1.2133751008258354E-3</c:v>
                </c:pt>
                <c:pt idx="103">
                  <c:v>1.2058602002277836E-3</c:v>
                </c:pt>
                <c:pt idx="104">
                  <c:v>1.198368211287131E-3</c:v>
                </c:pt>
                <c:pt idx="105">
                  <c:v>1.1909001179053152E-3</c:v>
                </c:pt>
                <c:pt idx="106">
                  <c:v>1.1834568679999582E-3</c:v>
                </c:pt>
                <c:pt idx="107">
                  <c:v>1.1760393740803995E-3</c:v>
                </c:pt>
                <c:pt idx="108">
                  <c:v>1.1686485138363062E-3</c:v>
                </c:pt>
                <c:pt idx="109">
                  <c:v>1.1612851307378784E-3</c:v>
                </c:pt>
                <c:pt idx="110">
                  <c:v>1.1539500346461865E-3</c:v>
                </c:pt>
                <c:pt idx="111">
                  <c:v>1.1466440024322966E-3</c:v>
                </c:pt>
                <c:pt idx="112">
                  <c:v>1.1393677786038703E-3</c:v>
                </c:pt>
                <c:pt idx="113">
                  <c:v>1.132122075937964E-3</c:v>
                </c:pt>
                <c:pt idx="114">
                  <c:v>1.1249075761188619E-3</c:v>
                </c:pt>
                <c:pt idx="115">
                  <c:v>1.1177249303797926E-3</c:v>
                </c:pt>
                <c:pt idx="116">
                  <c:v>1.1105747601474441E-3</c:v>
                </c:pt>
                <c:pt idx="117">
                  <c:v>1.1034576576882595E-3</c:v>
                </c:pt>
                <c:pt idx="118">
                  <c:v>1.0963741867555466E-3</c:v>
                </c:pt>
                <c:pt idx="119">
                  <c:v>1.0893248832364614E-3</c:v>
                </c:pt>
                <c:pt idx="120">
                  <c:v>1.0823102557980433E-3</c:v>
                </c:pt>
                <c:pt idx="121">
                  <c:v>1.0753307865314409E-3</c:v>
                </c:pt>
                <c:pt idx="122">
                  <c:v>1.0683869315935976E-3</c:v>
                </c:pt>
                <c:pt idx="123">
                  <c:v>1.0614791218456559E-3</c:v>
                </c:pt>
                <c:pt idx="124">
                  <c:v>1.0546077634874394E-3</c:v>
                </c:pt>
                <c:pt idx="125">
                  <c:v>1.0477732386873504E-3</c:v>
                </c:pt>
                <c:pt idx="126">
                  <c:v>1.0409759062071297E-3</c:v>
                </c:pt>
                <c:pt idx="127">
                  <c:v>1.0342161020209376E-3</c:v>
                </c:pt>
                <c:pt idx="128">
                  <c:v>1.0274941399282408E-3</c:v>
                </c:pt>
                <c:pt idx="129">
                  <c:v>1.0208103121600539E-3</c:v>
                </c:pt>
                <c:pt idx="130">
                  <c:v>1.0141648899781232E-3</c:v>
                </c:pt>
                <c:pt idx="131">
                  <c:v>1.0075581242666464E-3</c:v>
                </c:pt>
                <c:pt idx="132">
                  <c:v>1.0009902461162019E-3</c:v>
                </c:pt>
                <c:pt idx="133">
                  <c:v>9.944614673995367E-4</c:v>
                </c:pt>
                <c:pt idx="134">
                  <c:v>9.879719813389652E-4</c:v>
                </c:pt>
                <c:pt idx="135">
                  <c:v>9.815219630650812E-4</c:v>
                </c:pt>
                <c:pt idx="136">
                  <c:v>9.7511157016658514E-4</c:v>
                </c:pt>
                <c:pt idx="137">
                  <c:v>9.6874094323101646E-4</c:v>
                </c:pt>
                <c:pt idx="138">
                  <c:v>9.6241020637620998E-4</c:v>
                </c:pt>
                <c:pt idx="139">
                  <c:v>9.5611946777232702E-4</c:v>
                </c:pt>
                <c:pt idx="140">
                  <c:v>9.4986882015434513E-4</c:v>
                </c:pt>
                <c:pt idx="141">
                  <c:v>9.4365834132489163E-4</c:v>
                </c:pt>
                <c:pt idx="142">
                  <c:v>9.3748809464734367E-4</c:v>
                </c:pt>
                <c:pt idx="143">
                  <c:v>9.3135812952911039E-4</c:v>
                </c:pt>
                <c:pt idx="144">
                  <c:v>9.2526848189508539E-4</c:v>
                </c:pt>
                <c:pt idx="145">
                  <c:v>9.1921917465121481E-4</c:v>
                </c:pt>
                <c:pt idx="146">
                  <c:v>9.1321021813816987E-4</c:v>
                </c:pt>
                <c:pt idx="147">
                  <c:v>9.0724161057514614E-4</c:v>
                </c:pt>
                <c:pt idx="148">
                  <c:v>9.0131333849378036E-4</c:v>
                </c:pt>
                <c:pt idx="149">
                  <c:v>8.9542537716224039E-4</c:v>
                </c:pt>
                <c:pt idx="150">
                  <c:v>8.8957769099950903E-4</c:v>
                </c:pt>
                <c:pt idx="151">
                  <c:v>8.837702339799374E-4</c:v>
                </c:pt>
                <c:pt idx="152">
                  <c:v>8.7800295002811706E-4</c:v>
                </c:pt>
                <c:pt idx="153">
                  <c:v>8.7227577340415034E-4</c:v>
                </c:pt>
                <c:pt idx="154">
                  <c:v>8.6658862907940083E-4</c:v>
                </c:pt>
                <c:pt idx="155">
                  <c:v>8.6094143310283685E-4</c:v>
                </c:pt>
                <c:pt idx="156">
                  <c:v>8.5533409295802628E-4</c:v>
                </c:pt>
                <c:pt idx="157">
                  <c:v>8.4976650791092725E-4</c:v>
                </c:pt>
                <c:pt idx="158">
                  <c:v>8.4423856934858204E-4</c:v>
                </c:pt>
                <c:pt idx="159">
                  <c:v>8.3875016110881257E-4</c:v>
                </c:pt>
                <c:pt idx="160">
                  <c:v>8.3330115980105677E-4</c:v>
                </c:pt>
                <c:pt idx="161">
                  <c:v>8.2789143511848462E-4</c:v>
                </c:pt>
                <c:pt idx="162">
                  <c:v>8.225208501415009E-4</c:v>
                </c:pt>
                <c:pt idx="163">
                  <c:v>8.1718926163280219E-4</c:v>
                </c:pt>
                <c:pt idx="164">
                  <c:v>8.1189652032409045E-4</c:v>
                </c:pt>
                <c:pt idx="165">
                  <c:v>8.0664247119462465E-4</c:v>
                </c:pt>
                <c:pt idx="166">
                  <c:v>8.0142695374172724E-4</c:v>
                </c:pt>
                <c:pt idx="167">
                  <c:v>7.9624980224340285E-4</c:v>
                </c:pt>
                <c:pt idx="168">
                  <c:v>7.9111084601321405E-4</c:v>
                </c:pt>
                <c:pt idx="169">
                  <c:v>7.8600990964757499E-4</c:v>
                </c:pt>
                <c:pt idx="170">
                  <c:v>7.8094681326558858E-4</c:v>
                </c:pt>
                <c:pt idx="171">
                  <c:v>7.75921372741605E-4</c:v>
                </c:pt>
                <c:pt idx="172">
                  <c:v>7.7093339993062596E-4</c:v>
                </c:pt>
                <c:pt idx="173">
                  <c:v>7.659827028867486E-4</c:v>
                </c:pt>
                <c:pt idx="174">
                  <c:v>7.6106908607472934E-4</c:v>
                </c:pt>
                <c:pt idx="175">
                  <c:v>7.5619235057490281E-4</c:v>
                </c:pt>
                <c:pt idx="176">
                  <c:v>7.5135229428153994E-4</c:v>
                </c:pt>
                <c:pt idx="177">
                  <c:v>7.4654871209481636E-4</c:v>
                </c:pt>
                <c:pt idx="178">
                  <c:v>7.4178139610655864E-4</c:v>
                </c:pt>
                <c:pt idx="179">
                  <c:v>7.3705013577987709E-4</c:v>
                </c:pt>
                <c:pt idx="180">
                  <c:v>7.3235471812287589E-4</c:v>
                </c:pt>
                <c:pt idx="181">
                  <c:v>7.2769492785652965E-4</c:v>
                </c:pt>
                <c:pt idx="182">
                  <c:v>7.2307054757693684E-4</c:v>
                </c:pt>
                <c:pt idx="183">
                  <c:v>7.1848135791202172E-4</c:v>
                </c:pt>
                <c:pt idx="184">
                  <c:v>7.1392713767287836E-4</c:v>
                </c:pt>
                <c:pt idx="185">
                  <c:v>7.0940766399987169E-4</c:v>
                </c:pt>
                <c:pt idx="186">
                  <c:v>7.0492271250362161E-4</c:v>
                </c:pt>
                <c:pt idx="187">
                  <c:v>7.0047205740102908E-4</c:v>
                </c:pt>
                <c:pt idx="188">
                  <c:v>6.9605547164645529E-4</c:v>
                </c:pt>
                <c:pt idx="189">
                  <c:v>6.9167272705819159E-4</c:v>
                </c:pt>
                <c:pt idx="190">
                  <c:v>6.8732359444035045E-4</c:v>
                </c:pt>
                <c:pt idx="191">
                  <c:v>6.8300784370029183E-4</c:v>
                </c:pt>
                <c:pt idx="192">
                  <c:v>6.7872524396172433E-4</c:v>
                </c:pt>
                <c:pt idx="193">
                  <c:v>6.7447556367358514E-4</c:v>
                </c:pt>
                <c:pt idx="194">
                  <c:v>6.7025857071482909E-4</c:v>
                </c:pt>
                <c:pt idx="195">
                  <c:v>6.6607403249523882E-4</c:v>
                </c:pt>
                <c:pt idx="196">
                  <c:v>6.6192171605236778E-4</c:v>
                </c:pt>
                <c:pt idx="197">
                  <c:v>6.5780138814473311E-4</c:v>
                </c:pt>
                <c:pt idx="198">
                  <c:v>6.5371281534135821E-4</c:v>
                </c:pt>
                <c:pt idx="199">
                  <c:v>6.4965576410779013E-4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1C9-4225-BFAF-2DC1C0897B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086000"/>
        <c:axId val="73088400"/>
      </c:scatterChart>
      <c:valAx>
        <c:axId val="73086000"/>
        <c:scaling>
          <c:orientation val="minMax"/>
          <c:max val="20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2000" b="0" i="1" baseline="0">
                    <a:solidFill>
                      <a:schemeClr val="tx1"/>
                    </a:solidFill>
                  </a:rPr>
                  <a:t>R</a:t>
                </a:r>
                <a:r>
                  <a:rPr lang="en-AU" sz="2000" b="0" baseline="-25000">
                    <a:solidFill>
                      <a:schemeClr val="tx1"/>
                    </a:solidFill>
                  </a:rPr>
                  <a:t>2</a:t>
                </a:r>
                <a:r>
                  <a:rPr lang="en-AU" sz="2000" b="0" baseline="0">
                    <a:solidFill>
                      <a:schemeClr val="tx1"/>
                    </a:solidFill>
                  </a:rPr>
                  <a:t> (m)</a:t>
                </a:r>
                <a:endParaRPr lang="en-AU" sz="2000" b="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87616448058096918"/>
              <c:y val="0.85069524556087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AU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88400"/>
        <c:crosses val="autoZero"/>
        <c:crossBetween val="midCat"/>
        <c:majorUnit val="2"/>
      </c:valAx>
      <c:valAx>
        <c:axId val="7308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2000" b="0" i="1">
                    <a:solidFill>
                      <a:schemeClr val="tx1"/>
                    </a:solidFill>
                  </a:rPr>
                  <a:t>Q</a:t>
                </a:r>
                <a:r>
                  <a:rPr lang="en-AU" sz="2000" b="0" i="1" baseline="-25000">
                    <a:solidFill>
                      <a:schemeClr val="tx1"/>
                    </a:solidFill>
                  </a:rPr>
                  <a:t>C,3D</a:t>
                </a:r>
                <a:endParaRPr lang="en-AU" sz="2000" b="0" i="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9.4853612359815778E-2"/>
              <c:y val="3.1204814108489038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AU"/>
            </a:p>
          </c:txPr>
        </c:title>
        <c:numFmt formatCode="#,##0.00" sourceLinked="0"/>
        <c:majorTickMark val="out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86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625624156335751"/>
          <c:y val="0.10163032035636191"/>
          <c:w val="0.86822463331092437"/>
          <c:h val="0.72167489792785999"/>
        </c:manualLayout>
      </c:layout>
      <c:scatterChart>
        <c:scatterStyle val="smoothMarker"/>
        <c:varyColors val="0"/>
        <c:ser>
          <c:idx val="7"/>
          <c:order val="0"/>
          <c:spPr>
            <a:ln w="19050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'E-optim'!$D$3:$D$43</c:f>
              <c:numCache>
                <c:formatCode>0.00E+00</c:formatCode>
                <c:ptCount val="4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</c:numCache>
            </c:numRef>
          </c:xVal>
          <c:yVal>
            <c:numRef>
              <c:f>'E-optim'!$W$3:$W$43</c:f>
              <c:numCache>
                <c:formatCode>0.0000E+00</c:formatCode>
                <c:ptCount val="41"/>
                <c:pt idx="0">
                  <c:v>6.6774143360887988E-6</c:v>
                </c:pt>
                <c:pt idx="1">
                  <c:v>9.395453070114056E-5</c:v>
                </c:pt>
                <c:pt idx="2">
                  <c:v>5.5891616695466755E-4</c:v>
                </c:pt>
                <c:pt idx="3">
                  <c:v>1.9337616130483074E-3</c:v>
                </c:pt>
                <c:pt idx="4">
                  <c:v>4.6927008154482837E-3</c:v>
                </c:pt>
                <c:pt idx="5">
                  <c:v>8.9813479617265948E-3</c:v>
                </c:pt>
                <c:pt idx="6">
                  <c:v>1.4464529062309548E-2</c:v>
                </c:pt>
                <c:pt idx="7">
                  <c:v>2.066621361789393E-2</c:v>
                </c:pt>
                <c:pt idx="8">
                  <c:v>2.7095640656494804E-2</c:v>
                </c:pt>
                <c:pt idx="9">
                  <c:v>3.3345545489980769E-2</c:v>
                </c:pt>
                <c:pt idx="10">
                  <c:v>3.9147286290138923E-2</c:v>
                </c:pt>
                <c:pt idx="11">
                  <c:v>4.4343257415290264E-2</c:v>
                </c:pt>
                <c:pt idx="12">
                  <c:v>4.8861945952071217E-2</c:v>
                </c:pt>
                <c:pt idx="13">
                  <c:v>5.2704154550216313E-2</c:v>
                </c:pt>
                <c:pt idx="14">
                  <c:v>5.5888595026089498E-2</c:v>
                </c:pt>
                <c:pt idx="15">
                  <c:v>5.8477663389427066E-2</c:v>
                </c:pt>
                <c:pt idx="16">
                  <c:v>6.05325688802947E-2</c:v>
                </c:pt>
                <c:pt idx="17">
                  <c:v>6.2112875142099774E-2</c:v>
                </c:pt>
                <c:pt idx="18">
                  <c:v>6.3283818404775774E-2</c:v>
                </c:pt>
                <c:pt idx="19">
                  <c:v>6.4105244030371433E-2</c:v>
                </c:pt>
                <c:pt idx="20">
                  <c:v>6.4629011861664837E-2</c:v>
                </c:pt>
                <c:pt idx="21">
                  <c:v>6.4884251904241574E-2</c:v>
                </c:pt>
                <c:pt idx="22">
                  <c:v>6.493442877706232E-2</c:v>
                </c:pt>
                <c:pt idx="23">
                  <c:v>6.48020389805921E-2</c:v>
                </c:pt>
                <c:pt idx="24">
                  <c:v>6.4511552199347177E-2</c:v>
                </c:pt>
                <c:pt idx="25">
                  <c:v>6.4091519755335266E-2</c:v>
                </c:pt>
                <c:pt idx="26">
                  <c:v>6.3582913984031514E-2</c:v>
                </c:pt>
                <c:pt idx="27">
                  <c:v>6.2964852657823173E-2</c:v>
                </c:pt>
                <c:pt idx="28">
                  <c:v>6.2284881978516705E-2</c:v>
                </c:pt>
                <c:pt idx="29">
                  <c:v>6.1551021781745034E-2</c:v>
                </c:pt>
                <c:pt idx="30">
                  <c:v>6.0941173397213208E-2</c:v>
                </c:pt>
                <c:pt idx="31">
                  <c:v>6.023421010583821E-2</c:v>
                </c:pt>
                <c:pt idx="32">
                  <c:v>5.9530302594085864E-2</c:v>
                </c:pt>
                <c:pt idx="33">
                  <c:v>5.8880671472963865E-2</c:v>
                </c:pt>
                <c:pt idx="34">
                  <c:v>5.82626258155962E-2</c:v>
                </c:pt>
                <c:pt idx="35">
                  <c:v>5.7696956413257984E-2</c:v>
                </c:pt>
                <c:pt idx="36">
                  <c:v>5.7159283217919472E-2</c:v>
                </c:pt>
                <c:pt idx="37">
                  <c:v>5.6681758235679648E-2</c:v>
                </c:pt>
                <c:pt idx="38">
                  <c:v>5.625471416290298E-2</c:v>
                </c:pt>
                <c:pt idx="39">
                  <c:v>5.5872678519311075E-2</c:v>
                </c:pt>
                <c:pt idx="40">
                  <c:v>5.5047946252755074E-2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1C2-4836-954F-5742831041BD}"/>
            </c:ext>
          </c:extLst>
        </c:ser>
        <c:ser>
          <c:idx val="0"/>
          <c:order val="1"/>
          <c:spPr>
            <a:ln w="2540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'E-optim'!$D$3:$D$43</c:f>
              <c:numCache>
                <c:formatCode>0.00E+00</c:formatCode>
                <c:ptCount val="4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</c:numCache>
            </c:numRef>
          </c:xVal>
          <c:yVal>
            <c:numRef>
              <c:f>'E-optim'!$X$3:$X$43</c:f>
              <c:numCache>
                <c:formatCode>0.0000E+00</c:formatCode>
                <c:ptCount val="41"/>
                <c:pt idx="0">
                  <c:v>4.9466016687025265E-6</c:v>
                </c:pt>
                <c:pt idx="1">
                  <c:v>7.1457973451198153E-5</c:v>
                </c:pt>
                <c:pt idx="2">
                  <c:v>4.3274012695570629E-4</c:v>
                </c:pt>
                <c:pt idx="3">
                  <c:v>1.5164157979912702E-3</c:v>
                </c:pt>
                <c:pt idx="4">
                  <c:v>3.7156741731783679E-3</c:v>
                </c:pt>
                <c:pt idx="5">
                  <c:v>7.167771928194744E-3</c:v>
                </c:pt>
                <c:pt idx="6">
                  <c:v>1.1610833388729159E-2</c:v>
                </c:pt>
                <c:pt idx="7">
                  <c:v>1.6664789579051285E-2</c:v>
                </c:pt>
                <c:pt idx="8">
                  <c:v>2.1928894187815851E-2</c:v>
                </c:pt>
                <c:pt idx="9">
                  <c:v>2.7067626688757847E-2</c:v>
                </c:pt>
                <c:pt idx="10">
                  <c:v>3.1855752314777976E-2</c:v>
                </c:pt>
                <c:pt idx="11">
                  <c:v>3.6159006972752115E-2</c:v>
                </c:pt>
                <c:pt idx="12">
                  <c:v>3.9913996229475765E-2</c:v>
                </c:pt>
                <c:pt idx="13">
                  <c:v>4.3117497765089607E-2</c:v>
                </c:pt>
                <c:pt idx="14">
                  <c:v>4.5781771345100135E-2</c:v>
                </c:pt>
                <c:pt idx="15">
                  <c:v>4.7956528205820657E-2</c:v>
                </c:pt>
                <c:pt idx="16">
                  <c:v>4.9689886177170725E-2</c:v>
                </c:pt>
                <c:pt idx="17">
                  <c:v>5.1030826148805032E-2</c:v>
                </c:pt>
                <c:pt idx="18">
                  <c:v>5.2031503745720124E-2</c:v>
                </c:pt>
                <c:pt idx="19">
                  <c:v>5.2741344914734652E-2</c:v>
                </c:pt>
                <c:pt idx="20">
                  <c:v>5.320263379434334E-2</c:v>
                </c:pt>
                <c:pt idx="21">
                  <c:v>5.3439603485028665E-2</c:v>
                </c:pt>
                <c:pt idx="22">
                  <c:v>5.3504836570261817E-2</c:v>
                </c:pt>
                <c:pt idx="23">
                  <c:v>5.3416611090064056E-2</c:v>
                </c:pt>
                <c:pt idx="24">
                  <c:v>5.3194925606313913E-2</c:v>
                </c:pt>
                <c:pt idx="25">
                  <c:v>5.2864127771554324E-2</c:v>
                </c:pt>
                <c:pt idx="26">
                  <c:v>5.2458989457995785E-2</c:v>
                </c:pt>
                <c:pt idx="27">
                  <c:v>5.196015724412513E-2</c:v>
                </c:pt>
                <c:pt idx="28">
                  <c:v>5.140948751230983E-2</c:v>
                </c:pt>
                <c:pt idx="29">
                  <c:v>5.0812112872723671E-2</c:v>
                </c:pt>
                <c:pt idx="30">
                  <c:v>5.0308924130325498E-2</c:v>
                </c:pt>
                <c:pt idx="31">
                  <c:v>4.9728229027248633E-2</c:v>
                </c:pt>
                <c:pt idx="32">
                  <c:v>4.9144646377514242E-2</c:v>
                </c:pt>
                <c:pt idx="33">
                  <c:v>4.8603420203797029E-2</c:v>
                </c:pt>
                <c:pt idx="34">
                  <c:v>4.8083593614877365E-2</c:v>
                </c:pt>
                <c:pt idx="35">
                  <c:v>4.7604355190938703E-2</c:v>
                </c:pt>
                <c:pt idx="36">
                  <c:v>4.7142984456666495E-2</c:v>
                </c:pt>
                <c:pt idx="37">
                  <c:v>4.6728914937271646E-2</c:v>
                </c:pt>
                <c:pt idx="38">
                  <c:v>4.6351784213206695E-2</c:v>
                </c:pt>
                <c:pt idx="39">
                  <c:v>4.6007723928312524E-2</c:v>
                </c:pt>
                <c:pt idx="40">
                  <c:v>4.5344515381451386E-2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6E7-4389-9A19-346D228A7465}"/>
            </c:ext>
          </c:extLst>
        </c:ser>
        <c:ser>
          <c:idx val="1"/>
          <c:order val="2"/>
          <c:spPr>
            <a:ln w="254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'E-optim'!$D$3:$D$43</c:f>
              <c:numCache>
                <c:formatCode>0.00E+00</c:formatCode>
                <c:ptCount val="4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</c:numCache>
            </c:numRef>
          </c:xVal>
          <c:yVal>
            <c:numRef>
              <c:f>'E-optim'!$Y$3:$Y$43</c:f>
              <c:numCache>
                <c:formatCode>0.0000E+00</c:formatCode>
                <c:ptCount val="41"/>
                <c:pt idx="0">
                  <c:v>2.2574542519547103E-5</c:v>
                </c:pt>
                <c:pt idx="1">
                  <c:v>1.5045902039645243E-4</c:v>
                </c:pt>
                <c:pt idx="2">
                  <c:v>7.3012461735301752E-4</c:v>
                </c:pt>
                <c:pt idx="3">
                  <c:v>2.2760425425569029E-3</c:v>
                </c:pt>
                <c:pt idx="4">
                  <c:v>5.1739345143522021E-3</c:v>
                </c:pt>
                <c:pt idx="5">
                  <c:v>9.449011954568768E-3</c:v>
                </c:pt>
                <c:pt idx="6">
                  <c:v>1.474747127705942E-2</c:v>
                </c:pt>
                <c:pt idx="7">
                  <c:v>2.0588393873477939E-2</c:v>
                </c:pt>
                <c:pt idx="8">
                  <c:v>2.6523426587544946E-2</c:v>
                </c:pt>
                <c:pt idx="9">
                  <c:v>3.2191438754316959E-2</c:v>
                </c:pt>
                <c:pt idx="10">
                  <c:v>3.7372845436446006E-2</c:v>
                </c:pt>
                <c:pt idx="11">
                  <c:v>4.1947569844056343E-2</c:v>
                </c:pt>
                <c:pt idx="12">
                  <c:v>4.5871967996225116E-2</c:v>
                </c:pt>
                <c:pt idx="13">
                  <c:v>4.9164013756355457E-2</c:v>
                </c:pt>
                <c:pt idx="14">
                  <c:v>5.1854039515836788E-2</c:v>
                </c:pt>
                <c:pt idx="15">
                  <c:v>5.4005008166480128E-2</c:v>
                </c:pt>
                <c:pt idx="16">
                  <c:v>5.5681814946638049E-2</c:v>
                </c:pt>
                <c:pt idx="17">
                  <c:v>5.6937796468069041E-2</c:v>
                </c:pt>
                <c:pt idx="18">
                  <c:v>5.7838430126166795E-2</c:v>
                </c:pt>
                <c:pt idx="19">
                  <c:v>5.8436715658243356E-2</c:v>
                </c:pt>
                <c:pt idx="20">
                  <c:v>5.8781073745142985E-2</c:v>
                </c:pt>
                <c:pt idx="21">
                  <c:v>5.8896454348285797E-2</c:v>
                </c:pt>
                <c:pt idx="22">
                  <c:v>5.8838786928499386E-2</c:v>
                </c:pt>
                <c:pt idx="23">
                  <c:v>5.8629313225584068E-2</c:v>
                </c:pt>
                <c:pt idx="24">
                  <c:v>5.8290679743970002E-2</c:v>
                </c:pt>
                <c:pt idx="25">
                  <c:v>5.7845078250219749E-2</c:v>
                </c:pt>
                <c:pt idx="26">
                  <c:v>5.7325240602756913E-2</c:v>
                </c:pt>
                <c:pt idx="27">
                  <c:v>5.6721219372218433E-2</c:v>
                </c:pt>
                <c:pt idx="28">
                  <c:v>5.6064716514583814E-2</c:v>
                </c:pt>
                <c:pt idx="29">
                  <c:v>5.5369150764632835E-2</c:v>
                </c:pt>
                <c:pt idx="30">
                  <c:v>5.481947070657444E-2</c:v>
                </c:pt>
                <c:pt idx="31">
                  <c:v>5.4171278990809299E-2</c:v>
                </c:pt>
                <c:pt idx="32">
                  <c:v>5.3548475085788201E-2</c:v>
                </c:pt>
                <c:pt idx="33">
                  <c:v>5.2984771613671308E-2</c:v>
                </c:pt>
                <c:pt idx="34">
                  <c:v>5.2469154159632193E-2</c:v>
                </c:pt>
                <c:pt idx="35">
                  <c:v>5.2011952393372023E-2</c:v>
                </c:pt>
                <c:pt idx="36">
                  <c:v>5.1602372326075605E-2</c:v>
                </c:pt>
                <c:pt idx="37">
                  <c:v>5.1257363914148736E-2</c:v>
                </c:pt>
                <c:pt idx="38">
                  <c:v>5.0978685900908191E-2</c:v>
                </c:pt>
                <c:pt idx="39">
                  <c:v>5.0759103031026251E-2</c:v>
                </c:pt>
                <c:pt idx="40">
                  <c:v>4.994090599883981E-2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6E7-4389-9A19-346D228A74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50255"/>
        <c:axId val="51533935"/>
      </c:scatterChart>
      <c:valAx>
        <c:axId val="51550255"/>
        <c:scaling>
          <c:orientation val="minMax"/>
          <c:max val="5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out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33935"/>
        <c:crosses val="autoZero"/>
        <c:crossBetween val="midCat"/>
      </c:valAx>
      <c:valAx>
        <c:axId val="5153393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out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502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228600</xdr:colOff>
      <xdr:row>9</xdr:row>
      <xdr:rowOff>66674</xdr:rowOff>
    </xdr:from>
    <xdr:to>
      <xdr:col>24</xdr:col>
      <xdr:colOff>19049</xdr:colOff>
      <xdr:row>42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AC2357-3329-3690-AF89-C9C7E77441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400048</xdr:colOff>
      <xdr:row>48</xdr:row>
      <xdr:rowOff>57150</xdr:rowOff>
    </xdr:from>
    <xdr:to>
      <xdr:col>13</xdr:col>
      <xdr:colOff>619124</xdr:colOff>
      <xdr:row>87</xdr:row>
      <xdr:rowOff>66676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574933-739A-456D-A926-0564F41240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0.23812</cdr:x>
      <cdr:y>0.04971</cdr:y>
    </cdr:from>
    <cdr:to>
      <cdr:x>0.41169</cdr:x>
      <cdr:y>0.17934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684DCDD8-7E3C-4E18-03D0-18E9B2F6C9CC}"/>
            </a:ext>
          </a:extLst>
        </cdr:cNvPr>
        <cdr:cNvSpPr txBox="1"/>
      </cdr:nvSpPr>
      <cdr:spPr>
        <a:xfrm xmlns:a="http://schemas.openxmlformats.org/drawingml/2006/main">
          <a:off x="1862137" y="242887"/>
          <a:ext cx="1357314" cy="6334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AU" sz="1100" kern="1200"/>
        </a:p>
      </cdr:txBody>
    </cdr:sp>
  </cdr:relSizeAnchor>
  <cdr:relSizeAnchor xmlns:cdr="http://schemas.openxmlformats.org/drawingml/2006/chartDrawing">
    <cdr:from>
      <cdr:x>0.2296</cdr:x>
      <cdr:y>0.04581</cdr:y>
    </cdr:from>
    <cdr:to>
      <cdr:x>0.45554</cdr:x>
      <cdr:y>0.16569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0ABC2D38-3909-5659-A97E-79F63DC1C4E9}"/>
            </a:ext>
          </a:extLst>
        </cdr:cNvPr>
        <cdr:cNvSpPr txBox="1"/>
      </cdr:nvSpPr>
      <cdr:spPr>
        <a:xfrm xmlns:a="http://schemas.openxmlformats.org/drawingml/2006/main">
          <a:off x="1795461" y="223837"/>
          <a:ext cx="1766889" cy="58578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AU" sz="1100" kern="1200"/>
        </a:p>
      </cdr:txBody>
    </cdr:sp>
  </cdr:relSizeAnchor>
  <cdr:relSizeAnchor xmlns:cdr="http://schemas.openxmlformats.org/drawingml/2006/chartDrawing">
    <cdr:from>
      <cdr:x>0.86784</cdr:x>
      <cdr:y>0.81287</cdr:y>
    </cdr:from>
    <cdr:to>
      <cdr:x>0.98477</cdr:x>
      <cdr:y>1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0533A072-8EBB-C21C-D707-9AD6168B8FCB}"/>
            </a:ext>
          </a:extLst>
        </cdr:cNvPr>
        <cdr:cNvSpPr txBox="1"/>
      </cdr:nvSpPr>
      <cdr:spPr>
        <a:xfrm xmlns:a="http://schemas.openxmlformats.org/drawingml/2006/main">
          <a:off x="6786562" y="3971925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AU" sz="1100" kern="1200"/>
        </a:p>
      </cdr:txBody>
    </cdr:sp>
  </cdr:relSizeAnchor>
  <cdr:relSizeAnchor xmlns:cdr="http://schemas.openxmlformats.org/drawingml/2006/chartDrawing">
    <cdr:from>
      <cdr:x>0.11242</cdr:x>
      <cdr:y>0.09516</cdr:y>
    </cdr:from>
    <cdr:to>
      <cdr:x>0.23866</cdr:x>
      <cdr:y>0.16517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5E4FDB46-5672-A16F-648D-3F74AE908DF8}"/>
            </a:ext>
          </a:extLst>
        </cdr:cNvPr>
        <cdr:cNvSpPr txBox="1"/>
      </cdr:nvSpPr>
      <cdr:spPr>
        <a:xfrm xmlns:a="http://schemas.openxmlformats.org/drawingml/2006/main">
          <a:off x="991562" y="707898"/>
          <a:ext cx="1113466" cy="520827"/>
        </a:xfrm>
        <a:prstGeom xmlns:a="http://schemas.openxmlformats.org/drawingml/2006/main" prst="rect">
          <a:avLst/>
        </a:prstGeom>
        <a:ln xmlns:a="http://schemas.openxmlformats.org/drawingml/2006/main">
          <a:noFill/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AU" sz="2000" i="1">
              <a:solidFill>
                <a:schemeClr val="tx1"/>
              </a:solidFill>
              <a:effectLst/>
            </a:rPr>
            <a:t>Q</a:t>
          </a:r>
          <a:r>
            <a:rPr lang="en-AU" sz="2000" i="1" baseline="-25000">
              <a:solidFill>
                <a:schemeClr val="tx1"/>
              </a:solidFill>
              <a:effectLst/>
            </a:rPr>
            <a:t>C,3D</a:t>
          </a:r>
          <a:endParaRPr lang="en-AU" sz="2000" i="1">
            <a:solidFill>
              <a:schemeClr val="tx1"/>
            </a:solidFill>
            <a:effectLst/>
          </a:endParaRPr>
        </a:p>
      </cdr:txBody>
    </cdr:sp>
  </cdr:relSizeAnchor>
  <cdr:relSizeAnchor xmlns:cdr="http://schemas.openxmlformats.org/drawingml/2006/chartDrawing">
    <cdr:from>
      <cdr:x>0.86933</cdr:x>
      <cdr:y>0.75969</cdr:y>
    </cdr:from>
    <cdr:to>
      <cdr:x>1</cdr:x>
      <cdr:y>0.82971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id="{76BBB494-635B-EBE2-BACB-2074346FCA8A}"/>
            </a:ext>
          </a:extLst>
        </cdr:cNvPr>
        <cdr:cNvSpPr txBox="1"/>
      </cdr:nvSpPr>
      <cdr:spPr>
        <a:xfrm xmlns:a="http://schemas.openxmlformats.org/drawingml/2006/main">
          <a:off x="7667627" y="5651373"/>
          <a:ext cx="1152524" cy="520827"/>
        </a:xfrm>
        <a:prstGeom xmlns:a="http://schemas.openxmlformats.org/drawingml/2006/main" prst="rect">
          <a:avLst/>
        </a:prstGeom>
        <a:ln xmlns:a="http://schemas.openxmlformats.org/drawingml/2006/main">
          <a:noFill/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AU" sz="2000" b="0" i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E</a:t>
          </a:r>
          <a:r>
            <a:rPr lang="en-AU" sz="20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(keV)</a:t>
          </a:r>
          <a:endParaRPr lang="en-AU" sz="2000">
            <a:solidFill>
              <a:schemeClr val="tx1"/>
            </a:solidFill>
            <a:effectLst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D1821-5B0F-46CD-BC90-FC2B36DE3E9A}">
  <dimension ref="A1:AL218"/>
  <sheetViews>
    <sheetView tabSelected="1" workbookViewId="0">
      <selection activeCell="T7" sqref="T7"/>
    </sheetView>
  </sheetViews>
  <sheetFormatPr defaultRowHeight="15" x14ac:dyDescent="0.25"/>
  <cols>
    <col min="1" max="1" width="18.5703125" customWidth="1"/>
    <col min="2" max="2" width="12.5703125" customWidth="1"/>
    <col min="4" max="4" width="12" bestFit="1" customWidth="1"/>
    <col min="5" max="6" width="12.7109375" bestFit="1" customWidth="1"/>
    <col min="7" max="8" width="12.28515625" bestFit="1" customWidth="1"/>
    <col min="9" max="9" width="9.7109375" bestFit="1" customWidth="1"/>
    <col min="10" max="10" width="9.5703125" bestFit="1" customWidth="1"/>
    <col min="33" max="33" width="12.140625" customWidth="1"/>
    <col min="34" max="34" width="15.140625" customWidth="1"/>
    <col min="35" max="35" width="10.140625" customWidth="1"/>
    <col min="36" max="36" width="15.28515625" customWidth="1"/>
    <col min="38" max="38" width="17.140625" customWidth="1"/>
  </cols>
  <sheetData>
    <row r="1" spans="1:38" x14ac:dyDescent="0.25">
      <c r="B1" s="11" t="s">
        <v>67</v>
      </c>
      <c r="C1" s="7" t="s">
        <v>15</v>
      </c>
      <c r="D1" s="8" t="s">
        <v>16</v>
      </c>
      <c r="E1" s="8" t="s">
        <v>17</v>
      </c>
      <c r="F1" s="9" t="s">
        <v>18</v>
      </c>
      <c r="G1" s="8" t="s">
        <v>19</v>
      </c>
      <c r="H1" s="8" t="s">
        <v>20</v>
      </c>
      <c r="I1" s="8" t="s">
        <v>21</v>
      </c>
      <c r="J1" s="12" t="s">
        <v>30</v>
      </c>
      <c r="Z1" s="11" t="s">
        <v>29</v>
      </c>
      <c r="AA1" s="11" t="s">
        <v>25</v>
      </c>
      <c r="AB1" t="s">
        <v>28</v>
      </c>
      <c r="AC1" s="11" t="s">
        <v>27</v>
      </c>
      <c r="AD1" t="s">
        <v>28</v>
      </c>
      <c r="AE1" s="11" t="s">
        <v>26</v>
      </c>
      <c r="AF1" t="s">
        <v>28</v>
      </c>
      <c r="AG1" s="9" t="s">
        <v>61</v>
      </c>
      <c r="AH1" s="11" t="s">
        <v>62</v>
      </c>
      <c r="AI1" s="9" t="s">
        <v>61</v>
      </c>
      <c r="AJ1" s="11" t="s">
        <v>62</v>
      </c>
      <c r="AK1" s="9" t="s">
        <v>61</v>
      </c>
      <c r="AL1" s="11" t="s">
        <v>62</v>
      </c>
    </row>
    <row r="2" spans="1:38" x14ac:dyDescent="0.25">
      <c r="A2" s="11" t="s">
        <v>0</v>
      </c>
      <c r="B2">
        <v>8</v>
      </c>
      <c r="C2" s="2">
        <f>100000*ROW()</f>
        <v>200000</v>
      </c>
      <c r="D2" s="5">
        <f t="shared" ref="D2:D33" si="0">$B$13/($B$13-C2)</f>
        <v>1.0014306151645207</v>
      </c>
      <c r="E2" s="2">
        <f>C2/D2</f>
        <v>199714.28571428571</v>
      </c>
      <c r="F2" s="2">
        <f t="shared" ref="F2:F33" si="1">SQRT(POWER((D2-1)/D2*$B$4,2)+POWER($B$3/D2,2))</f>
        <v>37.450788287662881</v>
      </c>
      <c r="G2" s="5"/>
      <c r="H2" s="5"/>
      <c r="I2" s="5"/>
      <c r="J2" s="5">
        <f>SQRT(12)/POWER(PI(),1)*$B$24*$B$20*$B$51*POWER($B$3,2)/(SQRT($B$46*$B$20)*POWER(F2,3/2)*D2*2*SQRT(PI()))</f>
        <v>1.7640336194435062E-3</v>
      </c>
      <c r="K2" s="2"/>
      <c r="Z2" s="2">
        <f>C2/1000000</f>
        <v>0.2</v>
      </c>
      <c r="AA2" s="2">
        <f t="shared" ref="AA2:AA33" si="2">SQRT(PI()*$B$23*E2*$B$22/(4*F2*F2*4*PI()))</f>
        <v>0.54743095653946972</v>
      </c>
      <c r="AB2" s="2">
        <f>SQRT(PI()/2/(ATAN(AA2)-AA2/(1+AA2*AA2)))</f>
        <v>4.4404562774319549</v>
      </c>
      <c r="AC2" s="2">
        <f t="shared" ref="AC2:AC33" si="3">SQRT(PI()*$B$27*E2*$B$26/(4*F2*F2*4*PI()))</f>
        <v>0.52199312872241321</v>
      </c>
      <c r="AD2" s="2">
        <f>SQRT(PI()/2/(ATAN(AC2)-AC2/(1+AC2*AC2)))</f>
        <v>4.7079583763193353</v>
      </c>
      <c r="AE2" s="2">
        <f t="shared" ref="AE2:AE33" si="4">SQRT(PI()*$B$31*E2*$B$30/(4*F2*F2*4*PI()))</f>
        <v>0.56217897737943123</v>
      </c>
      <c r="AF2" s="2">
        <f>SQRT(PI()/2/(ATAN(AE2)-AE2/(1+AE2*AE2)))</f>
        <v>4.2995259761095648</v>
      </c>
      <c r="AG2" s="2">
        <f>$B$23*E2*$B$22/(F2*F2*4*PI())</f>
        <v>0.38156525714469519</v>
      </c>
      <c r="AI2" s="2">
        <f>$B$27*E2*$B$26/(F2*F2*4*PI())</f>
        <v>0.34692827043896179</v>
      </c>
      <c r="AK2" s="2">
        <f>$B$31*E2*$B$30/(F2*F2*4*PI())</f>
        <v>0.40240124988355658</v>
      </c>
    </row>
    <row r="3" spans="1:38" x14ac:dyDescent="0.25">
      <c r="A3" s="15" t="s">
        <v>2</v>
      </c>
      <c r="B3">
        <v>37.5</v>
      </c>
      <c r="C3" s="2">
        <f t="shared" ref="C3:C66" si="5">100000*ROW()</f>
        <v>300000</v>
      </c>
      <c r="D3" s="5">
        <f t="shared" si="0"/>
        <v>1.0021474588403723</v>
      </c>
      <c r="E3" s="2">
        <f t="shared" ref="E3:E66" si="6">C3/D3</f>
        <v>299357.14285714284</v>
      </c>
      <c r="F3" s="2">
        <f t="shared" si="1"/>
        <v>37.429458524452009</v>
      </c>
      <c r="G3" s="5"/>
      <c r="H3" s="5"/>
      <c r="I3" s="5"/>
      <c r="J3" s="5">
        <f t="shared" ref="J3:J66" si="7">SQRT(12)/POWER(PI(),1)*$B$24*$B$20*$B$51*POWER($B$3,2)/(SQRT($B$46*$B$20)*POWER(F3,3/2)*D3*2*SQRT(PI()))</f>
        <v>1.7642788221458336E-3</v>
      </c>
      <c r="Z3" s="2">
        <f t="shared" ref="Z3:Z66" si="8">C3/1000000</f>
        <v>0.3</v>
      </c>
      <c r="AA3" s="2">
        <f t="shared" si="2"/>
        <v>0.6706053571540489</v>
      </c>
      <c r="AB3" s="2">
        <f t="shared" ref="AB3:AB66" si="9">SQRT(PI()/2/(ATAN(AA3)-AA3/(1+AA3*AA3)))</f>
        <v>3.5011239100373848</v>
      </c>
      <c r="AC3" s="2">
        <f t="shared" si="3"/>
        <v>0.63944390491116598</v>
      </c>
      <c r="AD3" s="2">
        <f t="shared" ref="AD3:AD66" si="10">SQRT(PI()/2/(ATAN(AC3)-AC3/(1+AC3*AC3)))</f>
        <v>3.6949464413046744</v>
      </c>
      <c r="AE3" s="2">
        <f t="shared" si="4"/>
        <v>0.68867174829352162</v>
      </c>
      <c r="AF3" s="2">
        <f t="shared" ref="AF3:AF66" si="11">SQRT(PI()/2/(ATAN(AE3)-AE3/(1+AE3*AE3)))</f>
        <v>3.3990887108569128</v>
      </c>
      <c r="AG3" s="2">
        <f t="shared" ref="AG3:AG66" si="12">$B$23*E3*$B$22/(F3*F3*4*PI())</f>
        <v>0.57259052287359924</v>
      </c>
      <c r="AI3" s="2">
        <f t="shared" ref="AI3:AI66" si="13">$B$27*E3*$B$26/(F3*F3*4*PI())</f>
        <v>0.52061301717244224</v>
      </c>
      <c r="AK3" s="2">
        <f t="shared" ref="AK3:AK66" si="14">$B$31*E3*$B$30/(F3*F3*4*PI())</f>
        <v>0.60385776157927362</v>
      </c>
    </row>
    <row r="4" spans="1:38" x14ac:dyDescent="0.25">
      <c r="A4" s="15" t="s">
        <v>1</v>
      </c>
      <c r="B4">
        <v>400</v>
      </c>
      <c r="C4" s="2">
        <f t="shared" si="5"/>
        <v>400000</v>
      </c>
      <c r="D4" s="5">
        <f t="shared" si="0"/>
        <v>1.002865329512894</v>
      </c>
      <c r="E4" s="2">
        <f t="shared" si="6"/>
        <v>398857.14285714284</v>
      </c>
      <c r="F4" s="2">
        <f t="shared" si="1"/>
        <v>37.410317931756502</v>
      </c>
      <c r="G4" s="5"/>
      <c r="H4" s="5"/>
      <c r="I4" s="5"/>
      <c r="J4" s="5">
        <f t="shared" si="7"/>
        <v>1.7643691324281288E-3</v>
      </c>
      <c r="Z4" s="2">
        <f t="shared" si="8"/>
        <v>0.4</v>
      </c>
      <c r="AA4" s="2">
        <f t="shared" si="2"/>
        <v>0.77446721576764865</v>
      </c>
      <c r="AB4" s="2">
        <f t="shared" si="9"/>
        <v>2.997069207432971</v>
      </c>
      <c r="AC4" s="2">
        <f t="shared" si="3"/>
        <v>0.73847954746114841</v>
      </c>
      <c r="AD4" s="2">
        <f t="shared" si="10"/>
        <v>3.1509033050464321</v>
      </c>
      <c r="AE4" s="2">
        <f t="shared" si="4"/>
        <v>0.79533168918035146</v>
      </c>
      <c r="AF4" s="2">
        <f t="shared" si="11"/>
        <v>2.9161254699355466</v>
      </c>
      <c r="AG4" s="2">
        <f t="shared" si="12"/>
        <v>0.7636884019492759</v>
      </c>
      <c r="AI4" s="2">
        <f t="shared" si="13"/>
        <v>0.69436378569992774</v>
      </c>
      <c r="AK4" s="2">
        <f t="shared" si="14"/>
        <v>0.8053908517919085</v>
      </c>
    </row>
    <row r="5" spans="1:38" x14ac:dyDescent="0.25">
      <c r="A5" s="11"/>
      <c r="C5" s="2">
        <f t="shared" si="5"/>
        <v>500000</v>
      </c>
      <c r="D5" s="5">
        <f t="shared" si="0"/>
        <v>1.0035842293906809</v>
      </c>
      <c r="E5" s="2">
        <f t="shared" si="6"/>
        <v>498214.28571428574</v>
      </c>
      <c r="F5" s="2">
        <f t="shared" si="1"/>
        <v>37.393369871297139</v>
      </c>
      <c r="G5" s="5"/>
      <c r="H5" s="5"/>
      <c r="I5" s="5"/>
      <c r="J5" s="5">
        <f t="shared" si="7"/>
        <v>1.7643040504253739E-3</v>
      </c>
      <c r="Z5" s="2">
        <f t="shared" si="8"/>
        <v>0.5</v>
      </c>
      <c r="AA5" s="2">
        <f t="shared" si="2"/>
        <v>0.8659627942710677</v>
      </c>
      <c r="AB5" s="2">
        <f t="shared" si="9"/>
        <v>2.6792571187837955</v>
      </c>
      <c r="AC5" s="2">
        <f t="shared" si="3"/>
        <v>0.82572354182562013</v>
      </c>
      <c r="AD5" s="2">
        <f t="shared" si="10"/>
        <v>2.8076946365507038</v>
      </c>
      <c r="AE5" s="2">
        <f t="shared" si="4"/>
        <v>0.88929219715553942</v>
      </c>
      <c r="AF5" s="2">
        <f t="shared" si="11"/>
        <v>2.6116974271954492</v>
      </c>
      <c r="AG5" s="2">
        <f t="shared" si="12"/>
        <v>0.95479158980700995</v>
      </c>
      <c r="AI5" s="2">
        <f t="shared" si="13"/>
        <v>0.86811938109920705</v>
      </c>
      <c r="AK5" s="2">
        <f t="shared" si="14"/>
        <v>1.006929540681297</v>
      </c>
    </row>
    <row r="6" spans="1:38" x14ac:dyDescent="0.25">
      <c r="A6" s="15"/>
      <c r="C6" s="2">
        <f t="shared" si="5"/>
        <v>600000</v>
      </c>
      <c r="D6" s="5">
        <f t="shared" si="0"/>
        <v>1.0043041606886658</v>
      </c>
      <c r="E6" s="2">
        <f t="shared" si="6"/>
        <v>597428.57142857136</v>
      </c>
      <c r="F6" s="2">
        <f t="shared" si="1"/>
        <v>37.378617325461157</v>
      </c>
      <c r="G6" s="5"/>
      <c r="H6" s="5"/>
      <c r="I6" s="5"/>
      <c r="J6" s="5">
        <f t="shared" si="7"/>
        <v>1.7640831705402718E-3</v>
      </c>
      <c r="N6" s="32" t="s">
        <v>68</v>
      </c>
      <c r="Z6" s="2">
        <f t="shared" si="8"/>
        <v>0.6</v>
      </c>
      <c r="AA6" s="2">
        <f t="shared" si="2"/>
        <v>0.94864891038578747</v>
      </c>
      <c r="AB6" s="2">
        <f t="shared" si="9"/>
        <v>2.4591524387536157</v>
      </c>
      <c r="AC6" s="2">
        <f t="shared" si="3"/>
        <v>0.90456742877981988</v>
      </c>
      <c r="AD6" s="2">
        <f t="shared" si="10"/>
        <v>2.5699222685666241</v>
      </c>
      <c r="AE6" s="2">
        <f t="shared" si="4"/>
        <v>0.97420591211001817</v>
      </c>
      <c r="AF6" s="2">
        <f t="shared" si="11"/>
        <v>2.4008966718252034</v>
      </c>
      <c r="AG6" s="2">
        <f t="shared" si="12"/>
        <v>1.1458325179718212</v>
      </c>
      <c r="AI6" s="2">
        <f t="shared" si="13"/>
        <v>1.0418183684945359</v>
      </c>
      <c r="AK6" s="2">
        <f t="shared" si="14"/>
        <v>1.2084025700857601</v>
      </c>
    </row>
    <row r="7" spans="1:38" x14ac:dyDescent="0.25">
      <c r="A7" s="11"/>
      <c r="C7" s="2">
        <f t="shared" si="5"/>
        <v>700000</v>
      </c>
      <c r="D7" s="5">
        <f t="shared" si="0"/>
        <v>1.0050251256281406</v>
      </c>
      <c r="E7" s="2">
        <f t="shared" si="6"/>
        <v>696500.00000000012</v>
      </c>
      <c r="F7" s="2">
        <f t="shared" si="1"/>
        <v>37.366062894690948</v>
      </c>
      <c r="G7" s="5"/>
      <c r="H7" s="5"/>
      <c r="I7" s="5"/>
      <c r="J7" s="5">
        <f t="shared" si="7"/>
        <v>1.7637061822899866E-3</v>
      </c>
      <c r="N7" s="32" t="s">
        <v>70</v>
      </c>
      <c r="Z7" s="2">
        <f t="shared" si="8"/>
        <v>0.7</v>
      </c>
      <c r="AA7" s="2">
        <f t="shared" si="2"/>
        <v>1.0246344894010386</v>
      </c>
      <c r="AB7" s="2">
        <f t="shared" si="9"/>
        <v>2.2970003770890473</v>
      </c>
      <c r="AC7" s="2">
        <f t="shared" si="3"/>
        <v>0.97702213681950911</v>
      </c>
      <c r="AD7" s="2">
        <f t="shared" si="10"/>
        <v>2.3947212766822714</v>
      </c>
      <c r="AE7" s="2">
        <f t="shared" si="4"/>
        <v>1.0522385746697174</v>
      </c>
      <c r="AF7" s="2">
        <f t="shared" si="11"/>
        <v>2.2456117331505214</v>
      </c>
      <c r="AG7" s="2">
        <f t="shared" si="12"/>
        <v>1.3367434325649685</v>
      </c>
      <c r="AI7" s="2">
        <f t="shared" si="13"/>
        <v>1.2153991444366306</v>
      </c>
      <c r="AK7" s="2">
        <f t="shared" si="14"/>
        <v>1.409738486315584</v>
      </c>
    </row>
    <row r="8" spans="1:38" x14ac:dyDescent="0.25">
      <c r="A8" s="15"/>
      <c r="C8" s="2">
        <f t="shared" si="5"/>
        <v>800000</v>
      </c>
      <c r="D8" s="5">
        <f t="shared" si="0"/>
        <v>1.0057471264367817</v>
      </c>
      <c r="E8" s="2">
        <f t="shared" si="6"/>
        <v>795428.57142857136</v>
      </c>
      <c r="F8" s="2">
        <f t="shared" si="1"/>
        <v>37.355708795200727</v>
      </c>
      <c r="G8" s="5"/>
      <c r="H8" s="5"/>
      <c r="I8" s="5"/>
      <c r="J8" s="5">
        <f t="shared" si="7"/>
        <v>1.7631728710027445E-3</v>
      </c>
      <c r="N8" s="32" t="s">
        <v>69</v>
      </c>
      <c r="Z8" s="2">
        <f t="shared" si="8"/>
        <v>0.8</v>
      </c>
      <c r="AA8" s="2">
        <f t="shared" si="2"/>
        <v>1.0952906048108602</v>
      </c>
      <c r="AB8" s="2">
        <f t="shared" si="9"/>
        <v>2.1721857011834698</v>
      </c>
      <c r="AC8" s="2">
        <f t="shared" si="3"/>
        <v>1.0443950288811688</v>
      </c>
      <c r="AD8" s="2">
        <f t="shared" si="10"/>
        <v>2.2598508664481916</v>
      </c>
      <c r="AE8" s="2">
        <f t="shared" si="4"/>
        <v>1.1247981956268356</v>
      </c>
      <c r="AF8" s="2">
        <f t="shared" si="11"/>
        <v>2.1260859571718296</v>
      </c>
      <c r="AG8" s="2">
        <f t="shared" si="12"/>
        <v>1.5274564735388299</v>
      </c>
      <c r="AI8" s="2">
        <f t="shared" si="13"/>
        <v>1.3888000089449164</v>
      </c>
      <c r="AK8" s="2">
        <f t="shared" si="14"/>
        <v>1.6108657237146473</v>
      </c>
    </row>
    <row r="9" spans="1:38" x14ac:dyDescent="0.25">
      <c r="A9" s="11"/>
      <c r="C9" s="2">
        <f t="shared" si="5"/>
        <v>900000</v>
      </c>
      <c r="D9" s="5">
        <f t="shared" si="0"/>
        <v>1.0064701653486701</v>
      </c>
      <c r="E9" s="2">
        <f t="shared" si="6"/>
        <v>894214.28571428568</v>
      </c>
      <c r="F9" s="2">
        <f t="shared" si="1"/>
        <v>37.347556857025808</v>
      </c>
      <c r="G9" s="5"/>
      <c r="H9" s="5"/>
      <c r="I9" s="5"/>
      <c r="J9" s="5">
        <f t="shared" si="7"/>
        <v>1.7624831183618722E-3</v>
      </c>
      <c r="Z9" s="2">
        <f t="shared" si="8"/>
        <v>0.9</v>
      </c>
      <c r="AA9" s="2">
        <f t="shared" si="2"/>
        <v>1.161567240256383</v>
      </c>
      <c r="AB9" s="2">
        <f t="shared" si="9"/>
        <v>2.0729088168241847</v>
      </c>
      <c r="AC9" s="2">
        <f t="shared" si="3"/>
        <v>1.1075919451025276</v>
      </c>
      <c r="AD9" s="2">
        <f t="shared" si="10"/>
        <v>2.1525747375342763</v>
      </c>
      <c r="AE9" s="2">
        <f t="shared" si="4"/>
        <v>1.192860351582437</v>
      </c>
      <c r="AF9" s="2">
        <f t="shared" si="11"/>
        <v>2.0310142777268041</v>
      </c>
      <c r="AG9" s="2">
        <f t="shared" si="12"/>
        <v>1.7179037544477325</v>
      </c>
      <c r="AI9" s="2">
        <f t="shared" si="13"/>
        <v>1.5619592380370804</v>
      </c>
      <c r="AK9" s="2">
        <f t="shared" si="14"/>
        <v>1.8117126887872705</v>
      </c>
    </row>
    <row r="10" spans="1:38" x14ac:dyDescent="0.25">
      <c r="A10" s="15"/>
      <c r="C10" s="2">
        <f t="shared" si="5"/>
        <v>1000000</v>
      </c>
      <c r="D10" s="5">
        <f t="shared" si="0"/>
        <v>1.0071942446043165</v>
      </c>
      <c r="E10" s="2">
        <f t="shared" si="6"/>
        <v>992857.14285714296</v>
      </c>
      <c r="F10" s="2">
        <f t="shared" si="1"/>
        <v>37.341608522408571</v>
      </c>
      <c r="G10" s="5"/>
      <c r="H10" s="5"/>
      <c r="I10" s="5"/>
      <c r="J10" s="5">
        <f t="shared" si="7"/>
        <v>1.7616369027953459E-3</v>
      </c>
      <c r="Z10" s="2">
        <f t="shared" si="8"/>
        <v>1</v>
      </c>
      <c r="AA10" s="2">
        <f t="shared" si="2"/>
        <v>1.2241541549643287</v>
      </c>
      <c r="AB10" s="2">
        <f t="shared" si="9"/>
        <v>1.9919094812685854</v>
      </c>
      <c r="AC10" s="2">
        <f t="shared" si="3"/>
        <v>1.1672705932228369</v>
      </c>
      <c r="AD10" s="2">
        <f t="shared" si="10"/>
        <v>2.0650529999025626</v>
      </c>
      <c r="AE10" s="2">
        <f t="shared" si="4"/>
        <v>1.2571333841677064</v>
      </c>
      <c r="AF10" s="2">
        <f t="shared" si="11"/>
        <v>1.9534423320420797</v>
      </c>
      <c r="AG10" s="2">
        <f t="shared" si="12"/>
        <v>1.908017442559375</v>
      </c>
      <c r="AI10" s="2">
        <f t="shared" si="13"/>
        <v>1.7348151565682921</v>
      </c>
      <c r="AK10" s="2">
        <f t="shared" si="14"/>
        <v>2.0122078446842524</v>
      </c>
    </row>
    <row r="11" spans="1:38" x14ac:dyDescent="0.25">
      <c r="A11" s="15"/>
      <c r="C11" s="2">
        <f t="shared" si="5"/>
        <v>1100000</v>
      </c>
      <c r="D11" s="5">
        <f t="shared" si="0"/>
        <v>1.007919366450684</v>
      </c>
      <c r="E11" s="2">
        <f t="shared" si="6"/>
        <v>1091357.1428571427</v>
      </c>
      <c r="F11" s="2">
        <f t="shared" si="1"/>
        <v>37.33786484452424</v>
      </c>
      <c r="G11" s="5"/>
      <c r="H11" s="5"/>
      <c r="I11" s="5"/>
      <c r="J11" s="5">
        <f t="shared" si="7"/>
        <v>1.7606342997093217E-3</v>
      </c>
      <c r="Z11" s="2">
        <f t="shared" si="8"/>
        <v>1.1000000000000001</v>
      </c>
      <c r="AA11" s="2">
        <f t="shared" si="2"/>
        <v>1.2835704744736738</v>
      </c>
      <c r="AB11" s="2">
        <f t="shared" si="9"/>
        <v>1.9244659686926922</v>
      </c>
      <c r="AC11" s="2">
        <f t="shared" si="3"/>
        <v>1.2239259762393753</v>
      </c>
      <c r="AD11" s="2">
        <f t="shared" si="10"/>
        <v>1.9921851359124996</v>
      </c>
      <c r="AE11" s="2">
        <f t="shared" si="4"/>
        <v>1.318150404382574</v>
      </c>
      <c r="AF11" s="2">
        <f t="shared" si="11"/>
        <v>1.8888481890380828</v>
      </c>
      <c r="AG11" s="2">
        <f t="shared" si="12"/>
        <v>2.0977298391094314</v>
      </c>
      <c r="AI11" s="2">
        <f t="shared" si="13"/>
        <v>1.9073062112006141</v>
      </c>
      <c r="AK11" s="2">
        <f t="shared" si="14"/>
        <v>2.2122797958399056</v>
      </c>
    </row>
    <row r="12" spans="1:38" x14ac:dyDescent="0.25">
      <c r="A12" s="15"/>
      <c r="C12" s="2">
        <f t="shared" si="5"/>
        <v>1200000</v>
      </c>
      <c r="D12" s="5">
        <f t="shared" si="0"/>
        <v>1.0086455331412103</v>
      </c>
      <c r="E12" s="2">
        <f t="shared" si="6"/>
        <v>1189714.2857142857</v>
      </c>
      <c r="F12" s="2">
        <f t="shared" si="1"/>
        <v>37.336326486549318</v>
      </c>
      <c r="G12" s="5"/>
      <c r="H12" s="5"/>
      <c r="I12" s="5"/>
      <c r="J12" s="5">
        <f t="shared" si="7"/>
        <v>1.7594754815646865E-3</v>
      </c>
      <c r="Z12" s="2">
        <f t="shared" si="8"/>
        <v>1.2</v>
      </c>
      <c r="AA12" s="2">
        <f t="shared" si="2"/>
        <v>1.3402181743397268</v>
      </c>
      <c r="AB12" s="2">
        <f t="shared" si="9"/>
        <v>1.8673696786491534</v>
      </c>
      <c r="AC12" s="2">
        <f t="shared" si="3"/>
        <v>1.2779413908497057</v>
      </c>
      <c r="AD12" s="2">
        <f t="shared" si="10"/>
        <v>1.9305041029995516</v>
      </c>
      <c r="AE12" s="2">
        <f t="shared" si="4"/>
        <v>1.3763242171733356</v>
      </c>
      <c r="AF12" s="2">
        <f t="shared" si="11"/>
        <v>1.8341595009392402</v>
      </c>
      <c r="AG12" s="2">
        <f t="shared" si="12"/>
        <v>2.2869734595006386</v>
      </c>
      <c r="AI12" s="2">
        <f t="shared" si="13"/>
        <v>2.079371043321931</v>
      </c>
      <c r="AK12" s="2">
        <f t="shared" si="14"/>
        <v>2.4118573725505472</v>
      </c>
    </row>
    <row r="13" spans="1:38" x14ac:dyDescent="0.25">
      <c r="A13" s="31" t="s">
        <v>3</v>
      </c>
      <c r="B13" s="2">
        <v>140000000</v>
      </c>
      <c r="C13" s="2">
        <f t="shared" si="5"/>
        <v>1300000</v>
      </c>
      <c r="D13" s="5">
        <f t="shared" si="0"/>
        <v>1.0093727469358327</v>
      </c>
      <c r="E13" s="2">
        <f t="shared" si="6"/>
        <v>1287928.5714285716</v>
      </c>
      <c r="F13" s="2">
        <f t="shared" si="1"/>
        <v>37.336993721074421</v>
      </c>
      <c r="G13" s="5"/>
      <c r="H13" s="5"/>
      <c r="I13" s="5"/>
      <c r="J13" s="5">
        <f t="shared" si="7"/>
        <v>1.7581607177960599E-3</v>
      </c>
      <c r="Z13" s="2">
        <f t="shared" si="8"/>
        <v>1.3</v>
      </c>
      <c r="AA13" s="2">
        <f t="shared" si="2"/>
        <v>1.394415791470448</v>
      </c>
      <c r="AB13" s="2">
        <f t="shared" si="9"/>
        <v>1.8183610385191935</v>
      </c>
      <c r="AC13" s="2">
        <f t="shared" si="3"/>
        <v>1.3296205723015584</v>
      </c>
      <c r="AD13" s="2">
        <f t="shared" si="10"/>
        <v>1.8775677176927135</v>
      </c>
      <c r="AE13" s="2">
        <f t="shared" si="4"/>
        <v>1.4319819409665899</v>
      </c>
      <c r="AF13" s="2">
        <f t="shared" si="11"/>
        <v>1.7872129255007689</v>
      </c>
      <c r="AG13" s="2">
        <f t="shared" si="12"/>
        <v>2.47568111324727</v>
      </c>
      <c r="AI13" s="2">
        <f t="shared" si="13"/>
        <v>2.2509485617333795</v>
      </c>
      <c r="AK13" s="2">
        <f t="shared" si="14"/>
        <v>2.6108697152844713</v>
      </c>
    </row>
    <row r="14" spans="1:38" x14ac:dyDescent="0.25">
      <c r="A14" s="31"/>
      <c r="B14" s="2"/>
      <c r="C14" s="2">
        <f t="shared" si="5"/>
        <v>1400000</v>
      </c>
      <c r="D14" s="5">
        <f t="shared" si="0"/>
        <v>1.0101010101010102</v>
      </c>
      <c r="E14" s="2">
        <f t="shared" si="6"/>
        <v>1386000</v>
      </c>
      <c r="F14" s="2">
        <f t="shared" si="1"/>
        <v>37.339866429862873</v>
      </c>
      <c r="G14" s="5"/>
      <c r="H14" s="5"/>
      <c r="I14" s="5"/>
      <c r="J14" s="5">
        <f t="shared" si="7"/>
        <v>1.7566903745732502E-3</v>
      </c>
      <c r="Z14" s="2">
        <f t="shared" si="8"/>
        <v>1.4</v>
      </c>
      <c r="AA14" s="2">
        <f t="shared" si="2"/>
        <v>1.4464206231585317</v>
      </c>
      <c r="AB14" s="2">
        <f t="shared" si="9"/>
        <v>1.7758010033012797</v>
      </c>
      <c r="AC14" s="2">
        <f t="shared" si="3"/>
        <v>1.3792088618881524</v>
      </c>
      <c r="AD14" s="2">
        <f t="shared" si="10"/>
        <v>1.8316041077601186</v>
      </c>
      <c r="AE14" s="2">
        <f t="shared" si="4"/>
        <v>1.4853878047526077</v>
      </c>
      <c r="AF14" s="2">
        <f t="shared" si="11"/>
        <v>1.7464393832958436</v>
      </c>
      <c r="AG14" s="2">
        <f t="shared" si="12"/>
        <v>2.663785983466322</v>
      </c>
      <c r="AI14" s="2">
        <f t="shared" si="13"/>
        <v>2.4219780149246435</v>
      </c>
      <c r="AK14" s="2">
        <f t="shared" si="14"/>
        <v>2.8092463585138798</v>
      </c>
      <c r="AL14">
        <f t="shared" ref="AL14:AL65" si="15">SQRT(PI()/6/(LN(AK14)-1))</f>
        <v>3.9883581560931147</v>
      </c>
    </row>
    <row r="15" spans="1:38" x14ac:dyDescent="0.25">
      <c r="A15" s="31"/>
      <c r="B15" s="2"/>
      <c r="C15" s="2">
        <f t="shared" si="5"/>
        <v>1500000</v>
      </c>
      <c r="D15" s="5">
        <f t="shared" si="0"/>
        <v>1.0108303249097472</v>
      </c>
      <c r="E15" s="2">
        <f t="shared" si="6"/>
        <v>1483928.5714285716</v>
      </c>
      <c r="F15" s="2">
        <f t="shared" si="1"/>
        <v>37.344944103955363</v>
      </c>
      <c r="G15" s="5"/>
      <c r="H15" s="5"/>
      <c r="I15" s="5"/>
      <c r="J15" s="5">
        <f t="shared" si="7"/>
        <v>1.7550649144055914E-3</v>
      </c>
      <c r="Z15" s="2">
        <f t="shared" si="8"/>
        <v>1.5</v>
      </c>
      <c r="AA15" s="2">
        <f t="shared" si="2"/>
        <v>1.4964438817108658</v>
      </c>
      <c r="AB15" s="2">
        <f t="shared" si="9"/>
        <v>1.7384705927257089</v>
      </c>
      <c r="AC15" s="2">
        <f t="shared" si="3"/>
        <v>1.4269076573776991</v>
      </c>
      <c r="AD15" s="2">
        <f t="shared" si="10"/>
        <v>1.7912952860006168</v>
      </c>
      <c r="AE15" s="2">
        <f t="shared" si="4"/>
        <v>1.5367587109869001</v>
      </c>
      <c r="AF15" s="2">
        <f t="shared" si="11"/>
        <v>1.7106720235798527</v>
      </c>
      <c r="AG15" s="2">
        <f t="shared" si="12"/>
        <v>2.8512217057180336</v>
      </c>
      <c r="AH15">
        <f t="shared" ref="AH15:AH65" si="16">SQRT(PI()/6/(LN(AG15)-1))</f>
        <v>3.3114916866078894</v>
      </c>
      <c r="AI15" s="2">
        <f t="shared" si="13"/>
        <v>2.5923990627576354</v>
      </c>
      <c r="AK15" s="2">
        <f t="shared" si="14"/>
        <v>3.0069173138606193</v>
      </c>
      <c r="AL15">
        <f t="shared" si="15"/>
        <v>2.2778261571483656</v>
      </c>
    </row>
    <row r="16" spans="1:38" x14ac:dyDescent="0.25">
      <c r="A16" s="31"/>
      <c r="B16" s="2"/>
      <c r="C16" s="2">
        <f t="shared" si="5"/>
        <v>1600000</v>
      </c>
      <c r="D16" s="5">
        <f t="shared" si="0"/>
        <v>1.0115606936416186</v>
      </c>
      <c r="E16" s="2">
        <f t="shared" si="6"/>
        <v>1581714.2857142854</v>
      </c>
      <c r="F16" s="2">
        <f t="shared" si="1"/>
        <v>37.352225844120781</v>
      </c>
      <c r="G16" s="5"/>
      <c r="H16" s="5"/>
      <c r="I16" s="5"/>
      <c r="J16" s="5">
        <f t="shared" si="7"/>
        <v>1.7532848955900912E-3</v>
      </c>
      <c r="Z16" s="2">
        <f t="shared" si="8"/>
        <v>1.6</v>
      </c>
      <c r="AA16" s="2">
        <f t="shared" si="2"/>
        <v>1.5446613575902624</v>
      </c>
      <c r="AB16" s="2">
        <f t="shared" si="9"/>
        <v>1.7054436732484772</v>
      </c>
      <c r="AC16" s="2">
        <f t="shared" si="3"/>
        <v>1.4728845806640405</v>
      </c>
      <c r="AD16" s="2">
        <f t="shared" si="10"/>
        <v>1.7556397623595947</v>
      </c>
      <c r="AE16" s="2">
        <f t="shared" si="4"/>
        <v>1.5862751860014841</v>
      </c>
      <c r="AF16" s="2">
        <f t="shared" si="11"/>
        <v>1.6790243743609117</v>
      </c>
      <c r="AG16" s="2">
        <f t="shared" si="12"/>
        <v>3.0379224460003926</v>
      </c>
      <c r="AH16">
        <f t="shared" si="16"/>
        <v>2.1701908984340967</v>
      </c>
      <c r="AI16" s="2">
        <f t="shared" si="13"/>
        <v>2.762151847380975</v>
      </c>
      <c r="AJ16">
        <f t="shared" ref="AJ16:AJ65" si="17">SQRT(PI()/6/(LN(AI16)-1))</f>
        <v>5.718777863100172</v>
      </c>
      <c r="AK16" s="2">
        <f t="shared" si="14"/>
        <v>3.2038131523496998</v>
      </c>
      <c r="AL16">
        <f t="shared" si="15"/>
        <v>1.7849473471355499</v>
      </c>
    </row>
    <row r="17" spans="1:38" x14ac:dyDescent="0.25">
      <c r="A17" s="31"/>
      <c r="B17" s="2"/>
      <c r="C17" s="2">
        <f t="shared" si="5"/>
        <v>1700000</v>
      </c>
      <c r="D17" s="5">
        <f t="shared" si="0"/>
        <v>1.0122921185827911</v>
      </c>
      <c r="E17" s="2">
        <f t="shared" si="6"/>
        <v>1679357.1428571427</v>
      </c>
      <c r="F17" s="2">
        <f t="shared" si="1"/>
        <v>37.361710361651795</v>
      </c>
      <c r="G17" s="5"/>
      <c r="H17" s="5"/>
      <c r="I17" s="5"/>
      <c r="J17" s="5">
        <f t="shared" si="7"/>
        <v>1.751350971504859E-3</v>
      </c>
      <c r="Z17" s="2">
        <f t="shared" si="8"/>
        <v>1.7</v>
      </c>
      <c r="AA17" s="2">
        <f t="shared" si="2"/>
        <v>1.5912211178237647</v>
      </c>
      <c r="AB17" s="2">
        <f t="shared" si="9"/>
        <v>1.6760034870947258</v>
      </c>
      <c r="AC17" s="2">
        <f t="shared" si="3"/>
        <v>1.5172808184480451</v>
      </c>
      <c r="AD17" s="2">
        <f t="shared" si="10"/>
        <v>1.723862376994711</v>
      </c>
      <c r="AE17" s="2">
        <f t="shared" si="4"/>
        <v>1.6340892858115572</v>
      </c>
      <c r="AF17" s="2">
        <f t="shared" si="11"/>
        <v>1.6508104047146213</v>
      </c>
      <c r="AG17" s="2">
        <f t="shared" si="12"/>
        <v>3.2238229777053964</v>
      </c>
      <c r="AH17">
        <f t="shared" si="16"/>
        <v>1.7520667191116361</v>
      </c>
      <c r="AI17" s="2">
        <f t="shared" si="13"/>
        <v>2.9311770632004621</v>
      </c>
      <c r="AJ17">
        <f t="shared" si="17"/>
        <v>2.6351292154096777</v>
      </c>
      <c r="AK17" s="2">
        <f t="shared" si="14"/>
        <v>3.3998650855678845</v>
      </c>
      <c r="AL17">
        <f t="shared" si="15"/>
        <v>1.5297893000671405</v>
      </c>
    </row>
    <row r="18" spans="1:38" x14ac:dyDescent="0.25">
      <c r="A18" s="31"/>
      <c r="B18" s="2"/>
      <c r="C18" s="2">
        <f t="shared" si="5"/>
        <v>1800000</v>
      </c>
      <c r="D18" s="5">
        <f t="shared" si="0"/>
        <v>1.0130246020260492</v>
      </c>
      <c r="E18" s="2">
        <f t="shared" si="6"/>
        <v>1776857.142857143</v>
      </c>
      <c r="F18" s="2">
        <f t="shared" si="1"/>
        <v>37.373395979504146</v>
      </c>
      <c r="G18" s="5"/>
      <c r="H18" s="5"/>
      <c r="I18" s="5"/>
      <c r="J18" s="5">
        <f t="shared" si="7"/>
        <v>1.7492638897496447E-3</v>
      </c>
      <c r="Z18" s="2">
        <f t="shared" si="8"/>
        <v>1.8</v>
      </c>
      <c r="AA18" s="2">
        <f t="shared" si="2"/>
        <v>1.6362491886331665</v>
      </c>
      <c r="AB18" s="2">
        <f t="shared" si="9"/>
        <v>1.6495862898859324</v>
      </c>
      <c r="AC18" s="2">
        <f t="shared" si="3"/>
        <v>1.5602165408096635</v>
      </c>
      <c r="AD18" s="2">
        <f t="shared" si="10"/>
        <v>1.6953534024024677</v>
      </c>
      <c r="AE18" s="2">
        <f t="shared" si="4"/>
        <v>1.6803304318384771</v>
      </c>
      <c r="AF18" s="2">
        <f t="shared" si="11"/>
        <v>1.6254905548852721</v>
      </c>
      <c r="AG18" s="2">
        <f t="shared" si="12"/>
        <v>3.4088587573483413</v>
      </c>
      <c r="AH18">
        <f t="shared" si="16"/>
        <v>1.5208368390471483</v>
      </c>
      <c r="AI18" s="2">
        <f t="shared" si="13"/>
        <v>3.0994160257339627</v>
      </c>
      <c r="AJ18">
        <f t="shared" si="17"/>
        <v>1.9976053634727493</v>
      </c>
      <c r="AK18" s="2">
        <f t="shared" si="14"/>
        <v>3.5950050455282945</v>
      </c>
      <c r="AL18">
        <f t="shared" si="15"/>
        <v>1.3685892998644749</v>
      </c>
    </row>
    <row r="19" spans="1:38" x14ac:dyDescent="0.25">
      <c r="A19" s="31"/>
      <c r="B19" s="2"/>
      <c r="C19" s="2">
        <f t="shared" si="5"/>
        <v>1900000</v>
      </c>
      <c r="D19" s="5">
        <f t="shared" si="0"/>
        <v>1.0137581462708183</v>
      </c>
      <c r="E19" s="2">
        <f t="shared" si="6"/>
        <v>1874214.2857142857</v>
      </c>
      <c r="F19" s="2">
        <f t="shared" si="1"/>
        <v>37.387280633776719</v>
      </c>
      <c r="G19" s="5"/>
      <c r="H19" s="5"/>
      <c r="I19" s="5"/>
      <c r="J19" s="5">
        <f t="shared" si="7"/>
        <v>1.7470244911359134E-3</v>
      </c>
      <c r="Z19" s="2">
        <f t="shared" si="8"/>
        <v>1.9</v>
      </c>
      <c r="AA19" s="2">
        <f t="shared" si="2"/>
        <v>1.6798538319373884</v>
      </c>
      <c r="AB19" s="2">
        <f t="shared" si="9"/>
        <v>1.6257423294790141</v>
      </c>
      <c r="AC19" s="2">
        <f t="shared" si="3"/>
        <v>1.6017949789913095</v>
      </c>
      <c r="AD19" s="2">
        <f t="shared" si="10"/>
        <v>1.6696263734119186</v>
      </c>
      <c r="AE19" s="2">
        <f t="shared" si="4"/>
        <v>1.7251098026229184</v>
      </c>
      <c r="AF19" s="2">
        <f t="shared" si="11"/>
        <v>1.6026343756022237</v>
      </c>
      <c r="AG19" s="2">
        <f t="shared" si="12"/>
        <v>3.592965998886235</v>
      </c>
      <c r="AH19">
        <f t="shared" si="16"/>
        <v>1.3699802236431617</v>
      </c>
      <c r="AI19" s="2">
        <f t="shared" si="13"/>
        <v>3.2668107391834851</v>
      </c>
      <c r="AJ19">
        <f t="shared" si="17"/>
        <v>1.6877564722112999</v>
      </c>
      <c r="AK19" s="2">
        <f t="shared" si="14"/>
        <v>3.7891657630471025</v>
      </c>
      <c r="AL19">
        <f t="shared" si="15"/>
        <v>1.2555524983572586</v>
      </c>
    </row>
    <row r="20" spans="1:38" x14ac:dyDescent="0.25">
      <c r="A20" s="31" t="s">
        <v>24</v>
      </c>
      <c r="B20" s="2">
        <v>86000</v>
      </c>
      <c r="C20" s="2">
        <f>100000*ROW()</f>
        <v>2000000</v>
      </c>
      <c r="D20" s="5">
        <f t="shared" si="0"/>
        <v>1.0144927536231885</v>
      </c>
      <c r="E20" s="2">
        <f t="shared" si="6"/>
        <v>1971428.5714285714</v>
      </c>
      <c r="F20" s="2">
        <f t="shared" si="1"/>
        <v>37.403361875529811</v>
      </c>
      <c r="G20" s="5"/>
      <c r="H20" s="5"/>
      <c r="I20" s="5"/>
      <c r="J20" s="5">
        <f t="shared" si="7"/>
        <v>1.7446337085292433E-3</v>
      </c>
      <c r="Z20" s="2">
        <f t="shared" si="8"/>
        <v>2</v>
      </c>
      <c r="AA20" s="2">
        <f t="shared" si="2"/>
        <v>1.7221288187872907</v>
      </c>
      <c r="AB20" s="2">
        <f t="shared" si="9"/>
        <v>1.6041082303493459</v>
      </c>
      <c r="AC20" s="2">
        <f t="shared" si="3"/>
        <v>1.6421055467238601</v>
      </c>
      <c r="AD20" s="2">
        <f t="shared" si="10"/>
        <v>1.6462882375310697</v>
      </c>
      <c r="AE20" s="2">
        <f t="shared" si="4"/>
        <v>1.7685236954473982</v>
      </c>
      <c r="AF20" s="2">
        <f t="shared" si="11"/>
        <v>1.5818940901592449</v>
      </c>
      <c r="AG20" s="2">
        <f t="shared" si="12"/>
        <v>3.776081746446498</v>
      </c>
      <c r="AH20">
        <f t="shared" si="16"/>
        <v>1.2621416993711658</v>
      </c>
      <c r="AI20" s="2">
        <f t="shared" si="13"/>
        <v>3.4333039625618627</v>
      </c>
      <c r="AJ20">
        <f t="shared" si="17"/>
        <v>1.4973882890589205</v>
      </c>
      <c r="AK20" s="2">
        <f t="shared" si="14"/>
        <v>3.9822808444436997</v>
      </c>
      <c r="AL20">
        <f t="shared" si="15"/>
        <v>1.1709820099165131</v>
      </c>
    </row>
    <row r="21" spans="1:38" x14ac:dyDescent="0.25">
      <c r="A21" s="31"/>
      <c r="B21" s="2"/>
      <c r="C21" s="2">
        <f t="shared" si="5"/>
        <v>2100000</v>
      </c>
      <c r="D21" s="5">
        <f t="shared" si="0"/>
        <v>1.015228426395939</v>
      </c>
      <c r="E21" s="2">
        <f t="shared" si="6"/>
        <v>2068500.0000000002</v>
      </c>
      <c r="F21" s="2">
        <f t="shared" si="1"/>
        <v>37.421636872937555</v>
      </c>
      <c r="G21" s="5"/>
      <c r="H21" s="5"/>
      <c r="I21" s="5"/>
      <c r="J21" s="5">
        <f t="shared" si="7"/>
        <v>1.7420925655473286E-3</v>
      </c>
      <c r="Z21" s="2">
        <f t="shared" si="8"/>
        <v>2.1</v>
      </c>
      <c r="AA21" s="2">
        <f t="shared" si="2"/>
        <v>1.7631559729916442</v>
      </c>
      <c r="AB21" s="2">
        <f t="shared" si="9"/>
        <v>1.5843870654458627</v>
      </c>
      <c r="AC21" s="2">
        <f t="shared" si="3"/>
        <v>1.6812262656563186</v>
      </c>
      <c r="AD21" s="2">
        <f t="shared" si="10"/>
        <v>1.6250178110798614</v>
      </c>
      <c r="AE21" s="2">
        <f t="shared" si="4"/>
        <v>1.8106561384886033</v>
      </c>
      <c r="AF21" s="2">
        <f t="shared" si="11"/>
        <v>1.5629855177484964</v>
      </c>
      <c r="AG21" s="2">
        <f t="shared" si="12"/>
        <v>3.95814394529333</v>
      </c>
      <c r="AH21">
        <f t="shared" si="16"/>
        <v>1.1804164289428951</v>
      </c>
      <c r="AI21" s="2">
        <f t="shared" si="13"/>
        <v>3.5988392742170676</v>
      </c>
      <c r="AJ21">
        <f t="shared" si="17"/>
        <v>1.3659873559628566</v>
      </c>
      <c r="AK21" s="2">
        <f t="shared" si="14"/>
        <v>4.1742848463823039</v>
      </c>
      <c r="AL21">
        <f t="shared" si="15"/>
        <v>1.104840265920157</v>
      </c>
    </row>
    <row r="22" spans="1:38" x14ac:dyDescent="0.25">
      <c r="A22" s="15" t="s">
        <v>4</v>
      </c>
      <c r="B22" s="2">
        <v>3.875E-5</v>
      </c>
      <c r="C22" s="2">
        <f t="shared" si="5"/>
        <v>2200000</v>
      </c>
      <c r="D22" s="5">
        <f t="shared" si="0"/>
        <v>1.0159651669085632</v>
      </c>
      <c r="E22" s="2">
        <f t="shared" si="6"/>
        <v>2165428.5714285714</v>
      </c>
      <c r="F22" s="2">
        <f t="shared" si="1"/>
        <v>37.442102413770321</v>
      </c>
      <c r="G22" s="5"/>
      <c r="H22" s="5"/>
      <c r="I22" s="5"/>
      <c r="J22" s="5">
        <f t="shared" si="7"/>
        <v>1.7394021751172763E-3</v>
      </c>
      <c r="Z22" s="2">
        <f t="shared" si="8"/>
        <v>2.2000000000000002</v>
      </c>
      <c r="AA22" s="2">
        <f t="shared" si="2"/>
        <v>1.8030071743528706</v>
      </c>
      <c r="AB22" s="2">
        <f t="shared" si="9"/>
        <v>1.5663337233817265</v>
      </c>
      <c r="AC22" s="2">
        <f t="shared" si="3"/>
        <v>1.7192256755059032</v>
      </c>
      <c r="AD22" s="2">
        <f t="shared" si="10"/>
        <v>1.6055499576552994</v>
      </c>
      <c r="AE22" s="2">
        <f t="shared" si="4"/>
        <v>1.8515809480211474</v>
      </c>
      <c r="AF22" s="2">
        <f t="shared" si="11"/>
        <v>1.5456740669137115</v>
      </c>
      <c r="AG22" s="2">
        <f t="shared" si="12"/>
        <v>4.1390915108657422</v>
      </c>
      <c r="AH22">
        <f t="shared" si="16"/>
        <v>1.115908379694879</v>
      </c>
      <c r="AI22" s="2">
        <f t="shared" si="13"/>
        <v>3.7633611346032501</v>
      </c>
      <c r="AJ22">
        <f t="shared" si="17"/>
        <v>1.2686708199568626</v>
      </c>
      <c r="AK22" s="2">
        <f t="shared" si="14"/>
        <v>4.3651133486799152</v>
      </c>
      <c r="AL22">
        <f t="shared" si="15"/>
        <v>1.0514127018058221</v>
      </c>
    </row>
    <row r="23" spans="1:38" x14ac:dyDescent="0.25">
      <c r="A23" s="15" t="s">
        <v>23</v>
      </c>
      <c r="B23">
        <v>869</v>
      </c>
      <c r="C23" s="2">
        <f t="shared" si="5"/>
        <v>2300000</v>
      </c>
      <c r="D23" s="5">
        <f t="shared" si="0"/>
        <v>1.0167029774872911</v>
      </c>
      <c r="E23" s="2">
        <f t="shared" si="6"/>
        <v>2262214.2857142859</v>
      </c>
      <c r="F23" s="2">
        <f t="shared" si="1"/>
        <v>37.464754908201826</v>
      </c>
      <c r="G23" s="5"/>
      <c r="H23" s="5"/>
      <c r="I23" s="5"/>
      <c r="J23" s="5">
        <f t="shared" si="7"/>
        <v>1.736563737896317E-3</v>
      </c>
      <c r="Z23" s="2">
        <f t="shared" si="8"/>
        <v>2.2999999999999998</v>
      </c>
      <c r="AA23" s="2">
        <f t="shared" si="2"/>
        <v>1.8417459554368534</v>
      </c>
      <c r="AB23" s="2">
        <f t="shared" si="9"/>
        <v>1.5497439948151435</v>
      </c>
      <c r="AC23" s="2">
        <f t="shared" si="3"/>
        <v>1.756164356629726</v>
      </c>
      <c r="AD23" s="2">
        <f t="shared" si="10"/>
        <v>1.5876637863838443</v>
      </c>
      <c r="AE23" s="2">
        <f t="shared" si="4"/>
        <v>1.8913633682050319</v>
      </c>
      <c r="AF23" s="2">
        <f t="shared" si="11"/>
        <v>1.5297642896899875</v>
      </c>
      <c r="AG23" s="2">
        <f t="shared" si="12"/>
        <v>4.3188643957287711</v>
      </c>
      <c r="AH23">
        <f t="shared" si="16"/>
        <v>1.0634383916028711</v>
      </c>
      <c r="AI23" s="2">
        <f t="shared" si="13"/>
        <v>3.9268149471543823</v>
      </c>
      <c r="AJ23">
        <f t="shared" si="17"/>
        <v>1.1930991431185769</v>
      </c>
      <c r="AK23" s="2">
        <f t="shared" si="14"/>
        <v>4.5547030249135227</v>
      </c>
      <c r="AL23">
        <f t="shared" si="15"/>
        <v>1.0071797816353341</v>
      </c>
    </row>
    <row r="24" spans="1:38" x14ac:dyDescent="0.25">
      <c r="A24" s="15" t="s">
        <v>22</v>
      </c>
      <c r="B24" s="2">
        <v>8.4950000000000008E-6</v>
      </c>
      <c r="C24" s="2">
        <f t="shared" si="5"/>
        <v>2400000</v>
      </c>
      <c r="D24" s="5">
        <f t="shared" si="0"/>
        <v>1.0174418604651163</v>
      </c>
      <c r="E24" s="2">
        <f t="shared" si="6"/>
        <v>2358857.1428571427</v>
      </c>
      <c r="F24" s="2">
        <f t="shared" si="1"/>
        <v>37.489590391935494</v>
      </c>
      <c r="G24" s="5"/>
      <c r="H24" s="5"/>
      <c r="I24" s="5"/>
      <c r="J24" s="5">
        <f t="shared" si="7"/>
        <v>1.7335785405603989E-3</v>
      </c>
      <c r="Z24" s="2">
        <f t="shared" si="8"/>
        <v>2.4</v>
      </c>
      <c r="AA24" s="2">
        <f t="shared" si="2"/>
        <v>1.8794287882583287</v>
      </c>
      <c r="AB24" s="2">
        <f t="shared" si="9"/>
        <v>1.5344463171222349</v>
      </c>
      <c r="AC24" s="2">
        <f t="shared" si="3"/>
        <v>1.7920961569209419</v>
      </c>
      <c r="AD24" s="2">
        <f t="shared" si="10"/>
        <v>1.5711737237697194</v>
      </c>
      <c r="AE24" s="2">
        <f t="shared" si="4"/>
        <v>1.9300613924348868</v>
      </c>
      <c r="AF24" s="2">
        <f t="shared" si="11"/>
        <v>1.5150919805381826</v>
      </c>
      <c r="AG24" s="2">
        <f t="shared" si="12"/>
        <v>4.497403654287238</v>
      </c>
      <c r="AH24">
        <f t="shared" si="16"/>
        <v>1.0197634911700555</v>
      </c>
      <c r="AI24" s="2">
        <f t="shared" si="13"/>
        <v>4.0891471171235541</v>
      </c>
      <c r="AJ24">
        <f t="shared" si="17"/>
        <v>1.1323749486890786</v>
      </c>
      <c r="AK24" s="2">
        <f t="shared" si="14"/>
        <v>4.7429917106676509</v>
      </c>
      <c r="AL24">
        <f t="shared" si="15"/>
        <v>0.96984234922016876</v>
      </c>
    </row>
    <row r="25" spans="1:38" x14ac:dyDescent="0.25">
      <c r="A25" s="16" t="s">
        <v>31</v>
      </c>
      <c r="B25">
        <f>EXP(-$B$21*B24)</f>
        <v>1</v>
      </c>
      <c r="C25" s="2">
        <f t="shared" si="5"/>
        <v>2500000</v>
      </c>
      <c r="D25" s="5">
        <f t="shared" si="0"/>
        <v>1.0181818181818181</v>
      </c>
      <c r="E25" s="2">
        <f t="shared" si="6"/>
        <v>2455357.1428571432</v>
      </c>
      <c r="F25" s="2">
        <f t="shared" si="1"/>
        <v>37.51660452964358</v>
      </c>
      <c r="G25" s="5"/>
      <c r="H25" s="5"/>
      <c r="I25" s="5"/>
      <c r="J25" s="5">
        <f t="shared" si="7"/>
        <v>1.7304479539655671E-3</v>
      </c>
      <c r="Z25" s="2">
        <f t="shared" si="8"/>
        <v>2.5</v>
      </c>
      <c r="AA25" s="2">
        <f t="shared" si="2"/>
        <v>1.9161061313623742</v>
      </c>
      <c r="AB25" s="2">
        <f t="shared" si="9"/>
        <v>1.5202954494068057</v>
      </c>
      <c r="AC25" s="2">
        <f t="shared" si="3"/>
        <v>1.8270691902348259</v>
      </c>
      <c r="AD25" s="2">
        <f t="shared" si="10"/>
        <v>1.5559226725222259</v>
      </c>
      <c r="AE25" s="2">
        <f t="shared" si="4"/>
        <v>1.9677268386302744</v>
      </c>
      <c r="AF25" s="2">
        <f t="shared" si="11"/>
        <v>1.5015181230646952</v>
      </c>
      <c r="AG25" s="2">
        <f t="shared" si="12"/>
        <v>4.6746515051201509</v>
      </c>
      <c r="AH25">
        <f t="shared" si="16"/>
        <v>0.98273795920738982</v>
      </c>
      <c r="AI25" s="2">
        <f t="shared" si="13"/>
        <v>4.2503051082589121</v>
      </c>
      <c r="AJ25">
        <f t="shared" si="17"/>
        <v>1.0823059181034267</v>
      </c>
      <c r="AK25" s="2">
        <f t="shared" si="14"/>
        <v>4.9299184692726437</v>
      </c>
      <c r="AL25">
        <f t="shared" si="15"/>
        <v>0.93782796951391101</v>
      </c>
    </row>
    <row r="26" spans="1:38" x14ac:dyDescent="0.25">
      <c r="A26" s="15" t="s">
        <v>7</v>
      </c>
      <c r="B26" s="2">
        <v>4.7689999999999999E-5</v>
      </c>
      <c r="C26" s="2">
        <f t="shared" si="5"/>
        <v>2600000</v>
      </c>
      <c r="D26" s="5">
        <f t="shared" si="0"/>
        <v>1.0189228529839884</v>
      </c>
      <c r="E26" s="2">
        <f t="shared" si="6"/>
        <v>2551714.2857142854</v>
      </c>
      <c r="F26" s="2">
        <f t="shared" si="1"/>
        <v>37.545792618712248</v>
      </c>
      <c r="G26" s="5"/>
      <c r="H26" s="5"/>
      <c r="I26" s="5"/>
      <c r="J26" s="5">
        <f t="shared" si="7"/>
        <v>1.727173431187304E-3</v>
      </c>
      <c r="Z26" s="2">
        <f t="shared" si="8"/>
        <v>2.6</v>
      </c>
      <c r="AA26" s="2">
        <f t="shared" si="2"/>
        <v>1.9518232895939807</v>
      </c>
      <c r="AB26" s="2">
        <f t="shared" si="9"/>
        <v>1.5071675695635216</v>
      </c>
      <c r="AC26" s="2">
        <f t="shared" si="3"/>
        <v>1.861126656206876</v>
      </c>
      <c r="AD26" s="2">
        <f t="shared" si="10"/>
        <v>1.5417767080309857</v>
      </c>
      <c r="AE26" s="2">
        <f t="shared" si="4"/>
        <v>2.0044062321678155</v>
      </c>
      <c r="AF26" s="2">
        <f t="shared" si="11"/>
        <v>1.4889241978916758</v>
      </c>
      <c r="AG26" s="2">
        <f t="shared" si="12"/>
        <v>4.8505513908028144</v>
      </c>
      <c r="AH26">
        <f t="shared" si="16"/>
        <v>0.95087927823828189</v>
      </c>
      <c r="AI26" s="2">
        <f t="shared" si="13"/>
        <v>4.4102374971953511</v>
      </c>
      <c r="AJ26">
        <f t="shared" si="17"/>
        <v>1.0401804626563955</v>
      </c>
      <c r="AK26" s="2">
        <f t="shared" si="14"/>
        <v>5.1154236548934513</v>
      </c>
      <c r="AL26">
        <f t="shared" si="15"/>
        <v>0.91002093094269809</v>
      </c>
    </row>
    <row r="27" spans="1:38" x14ac:dyDescent="0.25">
      <c r="A27" s="15" t="s">
        <v>5</v>
      </c>
      <c r="B27">
        <v>642</v>
      </c>
      <c r="C27" s="2">
        <f t="shared" si="5"/>
        <v>2700000</v>
      </c>
      <c r="D27" s="5">
        <f t="shared" si="0"/>
        <v>1.0196649672250546</v>
      </c>
      <c r="E27" s="2">
        <f t="shared" si="6"/>
        <v>2647928.5714285714</v>
      </c>
      <c r="F27" s="2">
        <f t="shared" si="1"/>
        <v>37.577149593285043</v>
      </c>
      <c r="G27" s="5"/>
      <c r="H27" s="5"/>
      <c r="I27" s="5"/>
      <c r="J27" s="5">
        <f t="shared" si="7"/>
        <v>1.723756505443414E-3</v>
      </c>
      <c r="Z27" s="2">
        <f t="shared" si="8"/>
        <v>2.7</v>
      </c>
      <c r="AA27" s="2">
        <f t="shared" si="2"/>
        <v>1.9866211258683102</v>
      </c>
      <c r="AB27" s="2">
        <f t="shared" si="9"/>
        <v>1.4949564328148754</v>
      </c>
      <c r="AC27" s="2">
        <f t="shared" si="3"/>
        <v>1.8943075189487841</v>
      </c>
      <c r="AD27" s="2">
        <f t="shared" si="10"/>
        <v>1.528620922732512</v>
      </c>
      <c r="AE27" s="2">
        <f t="shared" si="4"/>
        <v>2.040141536826841</v>
      </c>
      <c r="AF27" s="2">
        <f t="shared" si="11"/>
        <v>1.4772085064822418</v>
      </c>
      <c r="AG27" s="2">
        <f t="shared" si="12"/>
        <v>5.0250480350933495</v>
      </c>
      <c r="AH27">
        <f t="shared" si="16"/>
        <v>0.9231267443771719</v>
      </c>
      <c r="AI27" s="2">
        <f t="shared" si="13"/>
        <v>4.5688940254498647</v>
      </c>
      <c r="AJ27">
        <f t="shared" si="17"/>
        <v>1.004158355605328</v>
      </c>
      <c r="AK27" s="2">
        <f t="shared" si="14"/>
        <v>5.2994489728389231</v>
      </c>
      <c r="AL27">
        <f t="shared" si="15"/>
        <v>0.88560532837275963</v>
      </c>
    </row>
    <row r="28" spans="1:38" x14ac:dyDescent="0.25">
      <c r="A28" s="15" t="s">
        <v>22</v>
      </c>
      <c r="B28" s="2">
        <v>1.417E-5</v>
      </c>
      <c r="C28" s="2">
        <f t="shared" si="5"/>
        <v>2800000</v>
      </c>
      <c r="D28" s="5">
        <f t="shared" si="0"/>
        <v>1.0204081632653061</v>
      </c>
      <c r="E28" s="2">
        <f t="shared" si="6"/>
        <v>2744000</v>
      </c>
      <c r="F28" s="2">
        <f t="shared" si="1"/>
        <v>37.610670028596942</v>
      </c>
      <c r="G28" s="5"/>
      <c r="H28" s="5"/>
      <c r="I28" s="5"/>
      <c r="J28" s="5">
        <f t="shared" si="7"/>
        <v>1.7201987879062357E-3</v>
      </c>
      <c r="Z28" s="2">
        <f t="shared" si="8"/>
        <v>2.8</v>
      </c>
      <c r="AA28" s="2">
        <f t="shared" si="2"/>
        <v>2.0205366548552761</v>
      </c>
      <c r="AB28" s="2">
        <f t="shared" si="9"/>
        <v>1.483570332183803</v>
      </c>
      <c r="AC28" s="2">
        <f t="shared" si="3"/>
        <v>1.9266470731458907</v>
      </c>
      <c r="AD28" s="2">
        <f t="shared" si="10"/>
        <v>1.5163561377907813</v>
      </c>
      <c r="AE28" s="2">
        <f t="shared" si="4"/>
        <v>2.0749707644680808</v>
      </c>
      <c r="AF28" s="2">
        <f t="shared" si="11"/>
        <v>1.4662832624732116</v>
      </c>
      <c r="AG28" s="2">
        <f t="shared" si="12"/>
        <v>5.1980874973701443</v>
      </c>
      <c r="AH28">
        <f t="shared" si="16"/>
        <v>0.89869927698960317</v>
      </c>
      <c r="AI28" s="2">
        <f t="shared" si="13"/>
        <v>4.7262256489173842</v>
      </c>
      <c r="AJ28">
        <f t="shared" si="17"/>
        <v>0.97294191129600438</v>
      </c>
      <c r="AK28" s="2">
        <f t="shared" si="14"/>
        <v>5.4819375369718868</v>
      </c>
      <c r="AL28">
        <f t="shared" si="15"/>
        <v>0.86396925484946463</v>
      </c>
    </row>
    <row r="29" spans="1:38" x14ac:dyDescent="0.25">
      <c r="A29" s="16" t="s">
        <v>31</v>
      </c>
      <c r="B29">
        <f>EXP(-$B$21*B28)</f>
        <v>1</v>
      </c>
      <c r="C29" s="2">
        <f t="shared" si="5"/>
        <v>2900000</v>
      </c>
      <c r="D29" s="5">
        <f t="shared" si="0"/>
        <v>1.0211524434719184</v>
      </c>
      <c r="E29" s="2">
        <f t="shared" si="6"/>
        <v>2839928.5714285714</v>
      </c>
      <c r="F29" s="2">
        <f t="shared" si="1"/>
        <v>37.64634814559016</v>
      </c>
      <c r="G29" s="5"/>
      <c r="H29" s="5"/>
      <c r="I29" s="5"/>
      <c r="J29" s="5">
        <f t="shared" si="7"/>
        <v>1.7165019654103489E-3</v>
      </c>
      <c r="Z29" s="2">
        <f t="shared" si="8"/>
        <v>2.9</v>
      </c>
      <c r="AA29" s="2">
        <f t="shared" si="2"/>
        <v>2.0536035415940241</v>
      </c>
      <c r="AB29" s="2">
        <f t="shared" si="9"/>
        <v>1.4729296715845996</v>
      </c>
      <c r="AC29" s="2">
        <f t="shared" si="3"/>
        <v>1.9581774195022243</v>
      </c>
      <c r="AD29" s="2">
        <f t="shared" si="10"/>
        <v>1.5048962774020678</v>
      </c>
      <c r="AE29" s="2">
        <f t="shared" si="4"/>
        <v>2.1089284870810334</v>
      </c>
      <c r="AF29" s="2">
        <f t="shared" si="11"/>
        <v>1.4560722692995069</v>
      </c>
      <c r="AG29" s="2">
        <f t="shared" si="12"/>
        <v>5.3696172242172313</v>
      </c>
      <c r="AH29">
        <f t="shared" si="16"/>
        <v>0.87700763193310183</v>
      </c>
      <c r="AI29" s="2">
        <f t="shared" si="13"/>
        <v>4.8821845847734364</v>
      </c>
      <c r="AJ29">
        <f t="shared" si="17"/>
        <v>0.94558691585104337</v>
      </c>
      <c r="AK29" s="2">
        <f t="shared" si="14"/>
        <v>5.6628339241114478</v>
      </c>
      <c r="AL29">
        <f t="shared" si="15"/>
        <v>0.84464386142244985</v>
      </c>
    </row>
    <row r="30" spans="1:38" x14ac:dyDescent="0.25">
      <c r="A30" s="15" t="s">
        <v>6</v>
      </c>
      <c r="B30" s="2">
        <v>2.9519999999999999E-5</v>
      </c>
      <c r="C30" s="2">
        <f t="shared" si="5"/>
        <v>3000000</v>
      </c>
      <c r="D30" s="5">
        <f t="shared" si="0"/>
        <v>1.0218978102189782</v>
      </c>
      <c r="E30" s="2">
        <f t="shared" si="6"/>
        <v>2935714.2857142854</v>
      </c>
      <c r="F30" s="2">
        <f t="shared" si="1"/>
        <v>37.684177815803032</v>
      </c>
      <c r="G30" s="5">
        <f>SQRT(12)/PI()*$B$24*$B$20*$B$51*POWER($B$3,2)*$B$23*E30*$B$22/(SQRT($B$46*$B$20)*POWER(F30,3.5)*D30*POWER(2*SQRT(PI()),1.5))*AH30</f>
        <v>5.4305226103214789E-2</v>
      </c>
      <c r="H30" s="5">
        <f t="shared" ref="H30:H66" si="18">SQRT(12)/PI()*$B$28*$B$20*$B$53*POWER($B$3,2)*$B$27*E30*$B$26/(SQRT($B$47*$B$20)*POWER(F30,3.5)*D30*POWER(2*SQRT(PI()),1.5))*AJ30</f>
        <v>5.2488825027971309E-2</v>
      </c>
      <c r="I30" s="5">
        <f t="shared" ref="I30:I66" si="19">SQRT(12)/PI()*$B$32*$B$20*$B$55*POWER($B$3,2)*$B$31*E30*$B$30/(SQRT($B$48*$B$20)*POWER(F30,3.5)*D30*POWER(2*SQRT(PI()),1.5))*AL30</f>
        <v>4.8951079801571769E-2</v>
      </c>
      <c r="J30" s="5">
        <f t="shared" si="7"/>
        <v>1.712667798062047E-3</v>
      </c>
      <c r="Z30" s="2">
        <f t="shared" si="8"/>
        <v>3</v>
      </c>
      <c r="AA30" s="2">
        <f t="shared" si="2"/>
        <v>2.0858525229273233</v>
      </c>
      <c r="AB30" s="2">
        <f t="shared" si="9"/>
        <v>1.4629650117298214</v>
      </c>
      <c r="AC30" s="2">
        <f t="shared" si="3"/>
        <v>1.9889278665918306</v>
      </c>
      <c r="AD30" s="2">
        <f t="shared" si="10"/>
        <v>1.4941662545526075</v>
      </c>
      <c r="AE30" s="2">
        <f t="shared" si="4"/>
        <v>2.1420462695719755</v>
      </c>
      <c r="AF30" s="2">
        <f t="shared" si="11"/>
        <v>1.4465090502982287</v>
      </c>
      <c r="AG30" s="2">
        <f t="shared" si="12"/>
        <v>5.5395860980649889</v>
      </c>
      <c r="AH30">
        <f t="shared" si="16"/>
        <v>0.85759803926328282</v>
      </c>
      <c r="AI30" s="2">
        <f t="shared" si="13"/>
        <v>5.0367243556994339</v>
      </c>
      <c r="AJ30">
        <f t="shared" si="17"/>
        <v>0.92138818766338426</v>
      </c>
      <c r="AK30" s="2">
        <f t="shared" si="14"/>
        <v>5.8420842253297831</v>
      </c>
      <c r="AL30">
        <f t="shared" si="15"/>
        <v>0.82726323418275882</v>
      </c>
    </row>
    <row r="31" spans="1:38" x14ac:dyDescent="0.25">
      <c r="A31" s="15" t="s">
        <v>23</v>
      </c>
      <c r="B31">
        <v>1203</v>
      </c>
      <c r="C31" s="2">
        <f t="shared" si="5"/>
        <v>3100000</v>
      </c>
      <c r="D31" s="5">
        <f t="shared" si="0"/>
        <v>1.0226442658875092</v>
      </c>
      <c r="E31" s="2">
        <f t="shared" si="6"/>
        <v>3031357.1428571427</v>
      </c>
      <c r="F31" s="2">
        <f t="shared" si="1"/>
        <v>37.724152566522221</v>
      </c>
      <c r="G31" s="5">
        <f t="shared" ref="G31:G66" si="20">SQRT(12)/PI()*$B$24*$B$20*$B$51*POWER($B$3,2)*$B$23*E31*$B$22/(SQRT($B$46*$B$20)*POWER(F31,3.5)*D31*POWER(2*SQRT(PI()),1.5))*AH31</f>
        <v>5.4687883167651288E-2</v>
      </c>
      <c r="H31" s="5">
        <f t="shared" si="18"/>
        <v>5.2694872704970253E-2</v>
      </c>
      <c r="I31" s="5">
        <f t="shared" si="19"/>
        <v>4.9365280564876594E-2</v>
      </c>
      <c r="J31" s="5">
        <f t="shared" si="7"/>
        <v>1.7086981167572146E-3</v>
      </c>
      <c r="Z31" s="2">
        <f t="shared" si="8"/>
        <v>3.1</v>
      </c>
      <c r="AA31" s="2">
        <f t="shared" si="2"/>
        <v>2.1173117657938927</v>
      </c>
      <c r="AB31" s="2">
        <f t="shared" si="9"/>
        <v>1.4536154844362978</v>
      </c>
      <c r="AC31" s="2">
        <f t="shared" si="3"/>
        <v>2.0189252725020959</v>
      </c>
      <c r="AD31" s="2">
        <f t="shared" si="10"/>
        <v>1.4841002553088996</v>
      </c>
      <c r="AE31" s="2">
        <f t="shared" si="4"/>
        <v>2.1743530377088343</v>
      </c>
      <c r="AF31" s="2">
        <f t="shared" si="11"/>
        <v>1.4375353313548334</v>
      </c>
      <c r="AG31" s="2">
        <f t="shared" si="12"/>
        <v>5.7079444828045007</v>
      </c>
      <c r="AH31">
        <f t="shared" si="16"/>
        <v>0.84011479705572911</v>
      </c>
      <c r="AI31" s="2">
        <f t="shared" si="13"/>
        <v>5.1897998313563463</v>
      </c>
      <c r="AJ31">
        <f t="shared" si="17"/>
        <v>0.89980730888291927</v>
      </c>
      <c r="AK31" s="2">
        <f t="shared" si="14"/>
        <v>6.0196360940573532</v>
      </c>
      <c r="AL31">
        <f t="shared" si="15"/>
        <v>0.81153718573610478</v>
      </c>
    </row>
    <row r="32" spans="1:38" x14ac:dyDescent="0.25">
      <c r="A32" s="15" t="s">
        <v>22</v>
      </c>
      <c r="B32" s="2">
        <v>4.6720000000000003E-6</v>
      </c>
      <c r="C32" s="2">
        <f t="shared" si="5"/>
        <v>3200000</v>
      </c>
      <c r="D32" s="5">
        <f t="shared" si="0"/>
        <v>1.0233918128654971</v>
      </c>
      <c r="E32" s="2">
        <f t="shared" si="6"/>
        <v>3126857.1428571427</v>
      </c>
      <c r="F32" s="2">
        <f t="shared" si="1"/>
        <v>37.766265586188567</v>
      </c>
      <c r="G32" s="5">
        <f t="shared" si="20"/>
        <v>5.5091185947747395E-2</v>
      </c>
      <c r="H32" s="5">
        <f t="shared" si="18"/>
        <v>5.2938182804358767E-2</v>
      </c>
      <c r="I32" s="5">
        <f t="shared" si="19"/>
        <v>4.979156103984711E-2</v>
      </c>
      <c r="J32" s="5">
        <f t="shared" si="7"/>
        <v>1.7045948206143146E-3</v>
      </c>
      <c r="Z32" s="2">
        <f t="shared" si="8"/>
        <v>3.2</v>
      </c>
      <c r="AA32" s="2">
        <f t="shared" si="2"/>
        <v>2.1480071734910839</v>
      </c>
      <c r="AB32" s="2">
        <f t="shared" si="9"/>
        <v>1.4448274965166479</v>
      </c>
      <c r="AC32" s="2">
        <f t="shared" si="3"/>
        <v>2.0481943368651216</v>
      </c>
      <c r="AD32" s="2">
        <f t="shared" si="10"/>
        <v>1.4746403364006249</v>
      </c>
      <c r="AE32" s="2">
        <f t="shared" si="4"/>
        <v>2.2058753926347148</v>
      </c>
      <c r="AF32" s="2">
        <f t="shared" si="11"/>
        <v>1.429099800662293</v>
      </c>
      <c r="AG32" s="2">
        <f t="shared" si="12"/>
        <v>5.87464426630482</v>
      </c>
      <c r="AH32">
        <f t="shared" si="16"/>
        <v>0.82427472960955384</v>
      </c>
      <c r="AI32" s="2">
        <f t="shared" si="13"/>
        <v>5.3413672670424104</v>
      </c>
      <c r="AJ32">
        <f t="shared" si="17"/>
        <v>0.88042533099969078</v>
      </c>
      <c r="AK32" s="2">
        <f t="shared" si="14"/>
        <v>6.1954387909218873</v>
      </c>
      <c r="AL32">
        <f t="shared" si="15"/>
        <v>0.7972323266481095</v>
      </c>
    </row>
    <row r="33" spans="1:38" x14ac:dyDescent="0.25">
      <c r="A33" s="16" t="s">
        <v>31</v>
      </c>
      <c r="B33">
        <f>EXP(-$B$21*B32)</f>
        <v>1</v>
      </c>
      <c r="C33" s="2">
        <f t="shared" si="5"/>
        <v>3300000</v>
      </c>
      <c r="D33" s="5">
        <f t="shared" si="0"/>
        <v>1.0241404535479151</v>
      </c>
      <c r="E33" s="2">
        <f t="shared" si="6"/>
        <v>3222214.2857142859</v>
      </c>
      <c r="F33" s="2">
        <f t="shared" si="1"/>
        <v>37.810509730046192</v>
      </c>
      <c r="G33" s="5">
        <f t="shared" si="20"/>
        <v>5.5509004206973508E-2</v>
      </c>
      <c r="H33" s="5">
        <f t="shared" si="18"/>
        <v>5.3209787220692174E-2</v>
      </c>
      <c r="I33" s="5">
        <f t="shared" si="19"/>
        <v>5.0225449804003834E-2</v>
      </c>
      <c r="J33" s="5">
        <f t="shared" si="7"/>
        <v>1.7003598743293921E-3</v>
      </c>
      <c r="Z33" s="2">
        <f t="shared" si="8"/>
        <v>3.3</v>
      </c>
      <c r="AA33" s="2">
        <f t="shared" si="2"/>
        <v>2.1779626487765826</v>
      </c>
      <c r="AB33" s="2">
        <f t="shared" si="9"/>
        <v>1.4365536631824252</v>
      </c>
      <c r="AC33" s="2">
        <f t="shared" si="3"/>
        <v>2.0767578517337166</v>
      </c>
      <c r="AD33" s="2">
        <f t="shared" si="10"/>
        <v>1.4657352711182652</v>
      </c>
      <c r="AE33" s="2">
        <f t="shared" si="4"/>
        <v>2.236637881057677</v>
      </c>
      <c r="AF33" s="2">
        <f t="shared" si="11"/>
        <v>1.421157088101527</v>
      </c>
      <c r="AG33" s="2">
        <f t="shared" si="12"/>
        <v>6.0396388997735206</v>
      </c>
      <c r="AH33">
        <f t="shared" si="16"/>
        <v>0.80984931096761681</v>
      </c>
      <c r="AI33" s="2">
        <f t="shared" si="13"/>
        <v>5.4913843394806889</v>
      </c>
      <c r="AJ33">
        <f t="shared" si="17"/>
        <v>0.86291086793590122</v>
      </c>
      <c r="AK33" s="2">
        <f t="shared" si="14"/>
        <v>6.3694432252582827</v>
      </c>
      <c r="AL33">
        <f t="shared" si="15"/>
        <v>0.78415859949390365</v>
      </c>
    </row>
    <row r="34" spans="1:38" x14ac:dyDescent="0.25">
      <c r="A34" s="11"/>
      <c r="C34" s="2">
        <f t="shared" si="5"/>
        <v>3400000</v>
      </c>
      <c r="D34" s="5">
        <f t="shared" ref="D34:D65" si="21">$B$13/($B$13-C34)</f>
        <v>1.0248901903367496</v>
      </c>
      <c r="E34" s="2">
        <f t="shared" si="6"/>
        <v>3317428.5714285718</v>
      </c>
      <c r="F34" s="2">
        <f t="shared" ref="F34:F65" si="22">SQRT(POWER((D34-1)/D34*$B$4,2)+POWER($B$3/D34,2))</f>
        <v>37.856877526024356</v>
      </c>
      <c r="G34" s="5">
        <f t="shared" si="20"/>
        <v>5.5936366071245823E-2</v>
      </c>
      <c r="H34" s="5">
        <f t="shared" si="18"/>
        <v>5.35025413170803E-2</v>
      </c>
      <c r="I34" s="5">
        <f t="shared" si="19"/>
        <v>5.0663290515661735E-2</v>
      </c>
      <c r="J34" s="5">
        <f t="shared" si="7"/>
        <v>1.6959953054601316E-3</v>
      </c>
      <c r="Z34" s="2">
        <f t="shared" si="8"/>
        <v>3.4</v>
      </c>
      <c r="AA34" s="2">
        <f t="shared" ref="AA34:AA65" si="23">SQRT(PI()*$B$23*E34*$B$22/(4*F34*F34*4*PI()))</f>
        <v>2.2072003209411921</v>
      </c>
      <c r="AB34" s="2">
        <f t="shared" si="9"/>
        <v>1.428751924748821</v>
      </c>
      <c r="AC34" s="2">
        <f t="shared" ref="AC34:AC65" si="24">SQRT(PI()*$B$27*E34*$B$26/(4*F34*F34*4*PI()))</f>
        <v>2.1046369181026359</v>
      </c>
      <c r="AD34" s="2">
        <f t="shared" si="10"/>
        <v>1.4573395935391493</v>
      </c>
      <c r="AE34" s="2">
        <f t="shared" ref="AE34:AE65" si="25">SQRT(PI()*$B$31*E34*$B$30/(4*F34*F34*4*PI()))</f>
        <v>2.2666632284409505</v>
      </c>
      <c r="AF34" s="2">
        <f t="shared" si="11"/>
        <v>1.413666920020936</v>
      </c>
      <c r="AG34" s="2">
        <f t="shared" si="12"/>
        <v>6.2028834339119472</v>
      </c>
      <c r="AH34">
        <f t="shared" si="16"/>
        <v>0.79665187962781181</v>
      </c>
      <c r="AI34" s="2">
        <f t="shared" si="13"/>
        <v>5.6398101796922946</v>
      </c>
      <c r="AJ34">
        <f t="shared" si="17"/>
        <v>0.84699799705446355</v>
      </c>
      <c r="AK34" s="2">
        <f t="shared" si="14"/>
        <v>6.5416019932381761</v>
      </c>
      <c r="AL34">
        <f t="shared" si="15"/>
        <v>0.77215950828621971</v>
      </c>
    </row>
    <row r="35" spans="1:38" x14ac:dyDescent="0.25">
      <c r="A35" s="31"/>
      <c r="B35" s="2"/>
      <c r="C35" s="2">
        <f t="shared" si="5"/>
        <v>3500000</v>
      </c>
      <c r="D35" s="5">
        <f t="shared" si="21"/>
        <v>1.0256410256410255</v>
      </c>
      <c r="E35" s="2">
        <f t="shared" si="6"/>
        <v>3412500.0000000005</v>
      </c>
      <c r="F35" s="2">
        <f t="shared" si="22"/>
        <v>37.905361180840885</v>
      </c>
      <c r="G35" s="5">
        <f t="shared" si="20"/>
        <v>5.6369196899866761E-2</v>
      </c>
      <c r="H35" s="5">
        <f t="shared" si="18"/>
        <v>5.3810681321867671E-2</v>
      </c>
      <c r="I35" s="5">
        <f t="shared" si="19"/>
        <v>5.110206489746786E-2</v>
      </c>
      <c r="J35" s="5">
        <f t="shared" si="7"/>
        <v>1.6915032016461069E-3</v>
      </c>
      <c r="Z35" s="2">
        <f t="shared" si="8"/>
        <v>3.5</v>
      </c>
      <c r="AA35" s="2">
        <f t="shared" si="23"/>
        <v>2.2357407426292899</v>
      </c>
      <c r="AB35" s="2">
        <f t="shared" si="9"/>
        <v>1.4213848107904514</v>
      </c>
      <c r="AC35" s="2">
        <f t="shared" si="24"/>
        <v>2.1318511335832566</v>
      </c>
      <c r="AD35" s="2">
        <f t="shared" si="10"/>
        <v>1.4494128022990416</v>
      </c>
      <c r="AE35" s="2">
        <f t="shared" si="25"/>
        <v>2.2959725411258201</v>
      </c>
      <c r="AF35" s="2">
        <f t="shared" si="11"/>
        <v>1.4065934151079278</v>
      </c>
      <c r="AG35" s="2">
        <f t="shared" si="12"/>
        <v>6.3643345518279189</v>
      </c>
      <c r="AH35">
        <f t="shared" si="16"/>
        <v>0.78452831789360566</v>
      </c>
      <c r="AI35" s="2">
        <f t="shared" si="13"/>
        <v>5.7866054029213965</v>
      </c>
      <c r="AJ35">
        <f t="shared" si="17"/>
        <v>0.83247059811729873</v>
      </c>
      <c r="AK35" s="2">
        <f t="shared" si="14"/>
        <v>6.7118694125798903</v>
      </c>
      <c r="AL35">
        <f t="shared" si="15"/>
        <v>0.76110490382066631</v>
      </c>
    </row>
    <row r="36" spans="1:38" x14ac:dyDescent="0.25">
      <c r="A36" s="31"/>
      <c r="B36" s="2"/>
      <c r="C36" s="2">
        <f t="shared" si="5"/>
        <v>3600000</v>
      </c>
      <c r="D36" s="5">
        <f t="shared" si="21"/>
        <v>1.0263929618768328</v>
      </c>
      <c r="E36" s="2">
        <f t="shared" si="6"/>
        <v>3507428.5714285714</v>
      </c>
      <c r="F36" s="2">
        <f t="shared" si="22"/>
        <v>37.955952586316336</v>
      </c>
      <c r="G36" s="5">
        <f t="shared" si="20"/>
        <v>5.6804126915564072E-2</v>
      </c>
      <c r="H36" s="5">
        <f t="shared" si="18"/>
        <v>5.4129506201204131E-2</v>
      </c>
      <c r="I36" s="5">
        <f t="shared" si="19"/>
        <v>5.1539260869012893E-2</v>
      </c>
      <c r="J36" s="5">
        <f t="shared" si="7"/>
        <v>1.6868857077723858E-3</v>
      </c>
      <c r="Z36" s="2">
        <f t="shared" si="8"/>
        <v>3.6</v>
      </c>
      <c r="AA36" s="2">
        <f t="shared" si="23"/>
        <v>2.2636030611170423</v>
      </c>
      <c r="AB36" s="2">
        <f t="shared" si="9"/>
        <v>1.4144188237115753</v>
      </c>
      <c r="AC36" s="2">
        <f t="shared" si="24"/>
        <v>2.158418755722896</v>
      </c>
      <c r="AD36" s="2">
        <f t="shared" si="10"/>
        <v>1.44191869357742</v>
      </c>
      <c r="AE36" s="2">
        <f t="shared" si="25"/>
        <v>2.3245854822241472</v>
      </c>
      <c r="AF36" s="2">
        <f t="shared" si="11"/>
        <v>1.3999044945235466</v>
      </c>
      <c r="AG36" s="2">
        <f t="shared" si="12"/>
        <v>6.5239505986793507</v>
      </c>
      <c r="AH36">
        <f t="shared" si="16"/>
        <v>0.77335014026198567</v>
      </c>
      <c r="AI36" s="2">
        <f t="shared" si="13"/>
        <v>5.9317321355879207</v>
      </c>
      <c r="AJ36">
        <f t="shared" si="17"/>
        <v>0.81915102823039698</v>
      </c>
      <c r="AK36" s="2">
        <f t="shared" si="14"/>
        <v>6.8802015538107986</v>
      </c>
      <c r="AL36">
        <f t="shared" si="15"/>
        <v>0.75088557209189211</v>
      </c>
    </row>
    <row r="37" spans="1:38" x14ac:dyDescent="0.25">
      <c r="A37" s="31"/>
      <c r="B37" s="2"/>
      <c r="C37" s="2">
        <f t="shared" si="5"/>
        <v>3700000</v>
      </c>
      <c r="D37" s="5">
        <f t="shared" si="21"/>
        <v>1.0271460014673515</v>
      </c>
      <c r="E37" s="2">
        <f t="shared" si="6"/>
        <v>3602214.2857142854</v>
      </c>
      <c r="F37" s="2">
        <f t="shared" si="22"/>
        <v>38.008643325886943</v>
      </c>
      <c r="G37" s="5">
        <f t="shared" si="20"/>
        <v>5.7238347288488485E-2</v>
      </c>
      <c r="H37" s="5">
        <f t="shared" si="18"/>
        <v>5.4455144840819175E-2</v>
      </c>
      <c r="I37" s="5">
        <f t="shared" si="19"/>
        <v>5.1972772899487076E-2</v>
      </c>
      <c r="J37" s="5">
        <f t="shared" si="7"/>
        <v>1.682145023083752E-3</v>
      </c>
      <c r="Z37" s="2">
        <f t="shared" si="8"/>
        <v>3.7</v>
      </c>
      <c r="AA37" s="2">
        <f t="shared" si="23"/>
        <v>2.290805167913184</v>
      </c>
      <c r="AB37" s="2">
        <f t="shared" si="9"/>
        <v>1.4078239196396063</v>
      </c>
      <c r="AC37" s="2">
        <f t="shared" si="24"/>
        <v>2.1843568446539985</v>
      </c>
      <c r="AD37" s="2">
        <f t="shared" si="10"/>
        <v>1.4348247993954761</v>
      </c>
      <c r="AE37" s="2">
        <f t="shared" si="25"/>
        <v>2.3525204252494571</v>
      </c>
      <c r="AF37" s="2">
        <f t="shared" si="11"/>
        <v>1.3935713851612355</v>
      </c>
      <c r="AG37" s="2">
        <f t="shared" si="12"/>
        <v>6.6816916080336251</v>
      </c>
      <c r="AH37">
        <f t="shared" si="16"/>
        <v>0.76300928934902545</v>
      </c>
      <c r="AI37" s="2">
        <f t="shared" si="13"/>
        <v>6.0751540392541168</v>
      </c>
      <c r="AJ37">
        <f t="shared" si="17"/>
        <v>0.80689178416062413</v>
      </c>
      <c r="AK37" s="2">
        <f t="shared" si="14"/>
        <v>7.0465562680660927</v>
      </c>
      <c r="AL37">
        <f t="shared" si="15"/>
        <v>0.74140911741628868</v>
      </c>
    </row>
    <row r="38" spans="1:38" x14ac:dyDescent="0.25">
      <c r="A38" s="11"/>
      <c r="C38" s="2">
        <f t="shared" si="5"/>
        <v>3800000</v>
      </c>
      <c r="D38" s="5">
        <f t="shared" si="21"/>
        <v>1.0279001468428781</v>
      </c>
      <c r="E38" s="2">
        <f t="shared" si="6"/>
        <v>3696857.1428571427</v>
      </c>
      <c r="F38" s="2">
        <f t="shared" si="22"/>
        <v>38.063424681305115</v>
      </c>
      <c r="G38" s="5">
        <f t="shared" si="20"/>
        <v>5.7669500958003127E-2</v>
      </c>
      <c r="H38" s="5">
        <f t="shared" si="18"/>
        <v>5.4784382886688451E-2</v>
      </c>
      <c r="I38" s="5">
        <f t="shared" si="19"/>
        <v>5.24008257225516E-2</v>
      </c>
      <c r="J38" s="5">
        <f t="shared" si="7"/>
        <v>1.6772833982567617E-3</v>
      </c>
      <c r="Z38" s="2">
        <f t="shared" si="8"/>
        <v>3.8</v>
      </c>
      <c r="AA38" s="2">
        <f t="shared" si="23"/>
        <v>2.3173638298723742</v>
      </c>
      <c r="AB38" s="2">
        <f t="shared" si="9"/>
        <v>1.4015730691121464</v>
      </c>
      <c r="AC38" s="2">
        <f t="shared" si="24"/>
        <v>2.2096813881149582</v>
      </c>
      <c r="AD38" s="2">
        <f t="shared" si="10"/>
        <v>1.4281019122599603</v>
      </c>
      <c r="AE38" s="2">
        <f t="shared" si="25"/>
        <v>2.3797945887625445</v>
      </c>
      <c r="AF38" s="2">
        <f t="shared" si="11"/>
        <v>1.3875681992558977</v>
      </c>
      <c r="AG38" s="2">
        <f t="shared" si="12"/>
        <v>6.8375193249378627</v>
      </c>
      <c r="AH38">
        <f t="shared" si="16"/>
        <v>0.75341416318459586</v>
      </c>
      <c r="AI38" s="2">
        <f t="shared" si="13"/>
        <v>6.2168363316006108</v>
      </c>
      <c r="AJ38">
        <f t="shared" si="17"/>
        <v>0.79556926486265822</v>
      </c>
      <c r="AK38" s="2">
        <f t="shared" si="14"/>
        <v>7.2108932114188438</v>
      </c>
      <c r="AL38">
        <f t="shared" si="15"/>
        <v>0.73259679019957791</v>
      </c>
    </row>
    <row r="39" spans="1:38" x14ac:dyDescent="0.25">
      <c r="A39" s="15" t="s">
        <v>11</v>
      </c>
      <c r="B39">
        <v>1.366E-2</v>
      </c>
      <c r="C39" s="2">
        <f t="shared" si="5"/>
        <v>3900000</v>
      </c>
      <c r="D39" s="5">
        <f t="shared" si="21"/>
        <v>1.0286554004408524</v>
      </c>
      <c r="E39" s="2">
        <f t="shared" si="6"/>
        <v>3791357.1428571427</v>
      </c>
      <c r="F39" s="2">
        <f t="shared" si="22"/>
        <v>38.120287639515368</v>
      </c>
      <c r="G39" s="5">
        <f t="shared" si="20"/>
        <v>5.809559874842702E-2</v>
      </c>
      <c r="H39" s="5">
        <f t="shared" si="18"/>
        <v>5.5114532067400898E-2</v>
      </c>
      <c r="I39" s="5">
        <f t="shared" si="19"/>
        <v>5.2821915236500365E-2</v>
      </c>
      <c r="J39" s="5">
        <f t="shared" si="7"/>
        <v>1.6723031324368596E-3</v>
      </c>
      <c r="Z39" s="2">
        <f t="shared" si="8"/>
        <v>3.9</v>
      </c>
      <c r="AA39" s="2">
        <f t="shared" si="23"/>
        <v>2.3432948044690423</v>
      </c>
      <c r="AB39" s="2">
        <f t="shared" si="9"/>
        <v>1.395641883554428</v>
      </c>
      <c r="AC39" s="2">
        <f t="shared" si="24"/>
        <v>2.2344074113674637</v>
      </c>
      <c r="AD39" s="2">
        <f t="shared" si="10"/>
        <v>1.4217236810010867</v>
      </c>
      <c r="AE39" s="2">
        <f t="shared" si="25"/>
        <v>2.4064241547508463</v>
      </c>
      <c r="AF39" s="2">
        <f t="shared" si="11"/>
        <v>1.3818715769442222</v>
      </c>
      <c r="AG39" s="2">
        <f t="shared" si="12"/>
        <v>6.9913972257061268</v>
      </c>
      <c r="AH39">
        <f t="shared" si="16"/>
        <v>0.74448654443617102</v>
      </c>
      <c r="AI39" s="2">
        <f t="shared" si="13"/>
        <v>6.3567458044173861</v>
      </c>
      <c r="AJ39">
        <f t="shared" si="17"/>
        <v>0.78507903746745911</v>
      </c>
      <c r="AK39" s="2">
        <f t="shared" si="14"/>
        <v>7.373173865747721</v>
      </c>
      <c r="AL39">
        <f t="shared" si="15"/>
        <v>0.72438101399444765</v>
      </c>
    </row>
    <row r="40" spans="1:38" x14ac:dyDescent="0.25">
      <c r="A40" s="15" t="s">
        <v>8</v>
      </c>
      <c r="B40">
        <v>1.0382080078125E-2</v>
      </c>
      <c r="C40" s="2">
        <f t="shared" si="5"/>
        <v>4000000</v>
      </c>
      <c r="D40" s="5">
        <f t="shared" si="21"/>
        <v>1.0294117647058822</v>
      </c>
      <c r="E40" s="2">
        <f t="shared" si="6"/>
        <v>3885714.2857142859</v>
      </c>
      <c r="F40" s="2">
        <f t="shared" si="22"/>
        <v>38.179222899693613</v>
      </c>
      <c r="G40" s="5">
        <f t="shared" si="20"/>
        <v>5.8514954163258359E-2</v>
      </c>
      <c r="H40" s="5">
        <f t="shared" si="18"/>
        <v>5.5443330262779644E-2</v>
      </c>
      <c r="I40" s="5">
        <f t="shared" si="19"/>
        <v>5.3234762212556117E-2</v>
      </c>
      <c r="J40" s="5">
        <f t="shared" si="7"/>
        <v>1.6672065702477573E-3</v>
      </c>
      <c r="Z40" s="2">
        <f t="shared" si="8"/>
        <v>4</v>
      </c>
      <c r="AA40" s="2">
        <f t="shared" si="23"/>
        <v>2.3686129414413237</v>
      </c>
      <c r="AB40" s="2">
        <f t="shared" si="9"/>
        <v>1.3900082962907083</v>
      </c>
      <c r="AC40" s="2">
        <f t="shared" si="24"/>
        <v>2.2585490741172776</v>
      </c>
      <c r="AD40" s="2">
        <f t="shared" si="10"/>
        <v>1.4156662656242258</v>
      </c>
      <c r="AE40" s="2">
        <f t="shared" si="25"/>
        <v>2.4324243730107056</v>
      </c>
      <c r="AF40" s="2">
        <f t="shared" si="11"/>
        <v>1.3764603810056084</v>
      </c>
      <c r="AG40" s="2">
        <f t="shared" si="12"/>
        <v>7.1432905344397044</v>
      </c>
      <c r="AH40">
        <f t="shared" si="16"/>
        <v>0.73615919966994026</v>
      </c>
      <c r="AI40" s="2">
        <f t="shared" si="13"/>
        <v>6.4948508386244397</v>
      </c>
      <c r="AJ40">
        <f t="shared" si="17"/>
        <v>0.77533219722632074</v>
      </c>
      <c r="AK40" s="2">
        <f t="shared" si="14"/>
        <v>7.5333615561593827</v>
      </c>
      <c r="AL40">
        <f t="shared" si="15"/>
        <v>0.71670343709727302</v>
      </c>
    </row>
    <row r="41" spans="1:38" x14ac:dyDescent="0.25">
      <c r="A41" s="15" t="s">
        <v>9</v>
      </c>
      <c r="B41">
        <v>1.9355939918070091E-2</v>
      </c>
      <c r="C41" s="2">
        <f t="shared" si="5"/>
        <v>4100000</v>
      </c>
      <c r="D41" s="5">
        <f t="shared" si="21"/>
        <v>1.0301692420897719</v>
      </c>
      <c r="E41" s="2">
        <f t="shared" si="6"/>
        <v>3979928.5714285714</v>
      </c>
      <c r="F41" s="2">
        <f t="shared" si="22"/>
        <v>38.240220880438102</v>
      </c>
      <c r="G41" s="5">
        <f t="shared" si="20"/>
        <v>5.8926132150434213E-2</v>
      </c>
      <c r="H41" s="5">
        <f t="shared" si="18"/>
        <v>5.5768864155081713E-2</v>
      </c>
      <c r="I41" s="5">
        <f t="shared" si="19"/>
        <v>5.3638275663778746E-2</v>
      </c>
      <c r="J41" s="5">
        <f t="shared" si="7"/>
        <v>1.6619960987801145E-3</v>
      </c>
      <c r="Z41" s="2">
        <f t="shared" si="8"/>
        <v>4.0999999999999996</v>
      </c>
      <c r="AA41" s="2">
        <f t="shared" si="23"/>
        <v>2.3933322726582209</v>
      </c>
      <c r="AB41" s="2">
        <f t="shared" si="9"/>
        <v>1.3846522889871968</v>
      </c>
      <c r="AC41" s="2">
        <f t="shared" si="24"/>
        <v>2.282119756205482</v>
      </c>
      <c r="AD41" s="2">
        <f t="shared" si="10"/>
        <v>1.4099080413255731</v>
      </c>
      <c r="AE41" s="2">
        <f t="shared" si="25"/>
        <v>2.4578096534355924</v>
      </c>
      <c r="AF41" s="2">
        <f t="shared" si="11"/>
        <v>1.3713154350741725</v>
      </c>
      <c r="AG41" s="2">
        <f t="shared" si="12"/>
        <v>7.2931662363064458</v>
      </c>
      <c r="AH41">
        <f t="shared" si="16"/>
        <v>0.72837398284058508</v>
      </c>
      <c r="AI41" s="2">
        <f t="shared" si="13"/>
        <v>6.6311214163456631</v>
      </c>
      <c r="AJ41">
        <f t="shared" si="17"/>
        <v>0.76625253528088955</v>
      </c>
      <c r="AK41" s="2">
        <f t="shared" si="14"/>
        <v>7.6914214649929651</v>
      </c>
      <c r="AL41">
        <f t="shared" si="15"/>
        <v>0.70951338238264106</v>
      </c>
    </row>
    <row r="42" spans="1:38" x14ac:dyDescent="0.25">
      <c r="A42" s="15" t="s">
        <v>10</v>
      </c>
      <c r="B42">
        <v>4.591836734693878E-3</v>
      </c>
      <c r="C42" s="2">
        <f t="shared" si="5"/>
        <v>4200000</v>
      </c>
      <c r="D42" s="5">
        <f t="shared" si="21"/>
        <v>1.0309278350515463</v>
      </c>
      <c r="E42" s="2">
        <f t="shared" si="6"/>
        <v>4074000.0000000005</v>
      </c>
      <c r="F42" s="2">
        <f t="shared" si="22"/>
        <v>38.303271727099236</v>
      </c>
      <c r="G42" s="5">
        <f t="shared" si="20"/>
        <v>5.9327908440624799E-2</v>
      </c>
      <c r="H42" s="5">
        <f t="shared" si="18"/>
        <v>5.6089508690073855E-2</v>
      </c>
      <c r="I42" s="5">
        <f t="shared" si="19"/>
        <v>5.4031523580758974E-2</v>
      </c>
      <c r="J42" s="5">
        <f t="shared" si="7"/>
        <v>1.6566741445665908E-3</v>
      </c>
      <c r="Z42" s="2">
        <f t="shared" si="8"/>
        <v>4.2</v>
      </c>
      <c r="AA42" s="2">
        <f t="shared" si="23"/>
        <v>2.4174660917717072</v>
      </c>
      <c r="AB42" s="2">
        <f t="shared" si="9"/>
        <v>1.3795556561243756</v>
      </c>
      <c r="AC42" s="2">
        <f t="shared" si="24"/>
        <v>2.30513213355934</v>
      </c>
      <c r="AD42" s="2">
        <f t="shared" si="10"/>
        <v>1.4044293436616606</v>
      </c>
      <c r="AE42" s="2">
        <f t="shared" si="25"/>
        <v>2.4825936478140722</v>
      </c>
      <c r="AF42" s="2">
        <f t="shared" si="11"/>
        <v>1.3664192982392973</v>
      </c>
      <c r="AG42" s="2">
        <f t="shared" si="12"/>
        <v>7.4409930876150545</v>
      </c>
      <c r="AH42">
        <f t="shared" si="16"/>
        <v>0.72108032274148115</v>
      </c>
      <c r="AI42" s="2">
        <f t="shared" si="13"/>
        <v>6.7655291300686251</v>
      </c>
      <c r="AJ42">
        <f t="shared" si="17"/>
        <v>0.75777431103644632</v>
      </c>
      <c r="AK42" s="2">
        <f t="shared" si="14"/>
        <v>7.8473206424444824</v>
      </c>
      <c r="AL42">
        <f t="shared" si="15"/>
        <v>0.70276660285783876</v>
      </c>
    </row>
    <row r="43" spans="1:38" x14ac:dyDescent="0.25">
      <c r="A43" s="11"/>
      <c r="C43" s="2">
        <f t="shared" si="5"/>
        <v>4300000</v>
      </c>
      <c r="D43" s="5">
        <f t="shared" si="21"/>
        <v>1.0316875460574797</v>
      </c>
      <c r="E43" s="2">
        <f t="shared" si="6"/>
        <v>4167928.5714285714</v>
      </c>
      <c r="F43" s="2">
        <f t="shared" si="22"/>
        <v>38.36836531923673</v>
      </c>
      <c r="G43" s="5">
        <f t="shared" si="20"/>
        <v>5.9719236973395894E-2</v>
      </c>
      <c r="H43" s="5">
        <f t="shared" si="18"/>
        <v>5.6403879204670299E-2</v>
      </c>
      <c r="I43" s="5">
        <f t="shared" si="19"/>
        <v>5.4413709341732258E-2</v>
      </c>
      <c r="J43" s="5">
        <f t="shared" si="7"/>
        <v>1.6512431705501028E-3</v>
      </c>
      <c r="Z43" s="2">
        <f t="shared" si="8"/>
        <v>4.3</v>
      </c>
      <c r="AA43" s="2">
        <f t="shared" si="23"/>
        <v>2.441027024975813</v>
      </c>
      <c r="AB43" s="2">
        <f t="shared" si="9"/>
        <v>1.374701801447098</v>
      </c>
      <c r="AC43" s="2">
        <f t="shared" si="24"/>
        <v>2.3275982456633679</v>
      </c>
      <c r="AD43" s="2">
        <f t="shared" si="10"/>
        <v>1.3992122483238583</v>
      </c>
      <c r="AE43" s="2">
        <f t="shared" si="25"/>
        <v>2.5067893224951661</v>
      </c>
      <c r="AF43" s="2">
        <f t="shared" si="11"/>
        <v>1.361756070244434</v>
      </c>
      <c r="AG43" s="2">
        <f t="shared" si="12"/>
        <v>7.5867416227289155</v>
      </c>
      <c r="AH43">
        <f t="shared" si="16"/>
        <v>0.71423400602594822</v>
      </c>
      <c r="AI43" s="2">
        <f t="shared" si="13"/>
        <v>6.898047188930807</v>
      </c>
      <c r="AJ43">
        <f t="shared" si="17"/>
        <v>0.74984048263125291</v>
      </c>
      <c r="AK43" s="2">
        <f t="shared" si="14"/>
        <v>8.0010280138582139</v>
      </c>
      <c r="AL43">
        <f t="shared" si="15"/>
        <v>0.69642427432472365</v>
      </c>
    </row>
    <row r="44" spans="1:38" x14ac:dyDescent="0.25">
      <c r="A44" s="11"/>
      <c r="C44" s="2">
        <f t="shared" si="5"/>
        <v>4400000</v>
      </c>
      <c r="D44" s="5">
        <f t="shared" si="21"/>
        <v>1.0324483775811208</v>
      </c>
      <c r="E44" s="2">
        <f t="shared" si="6"/>
        <v>4261714.2857142864</v>
      </c>
      <c r="F44" s="2">
        <f t="shared" si="22"/>
        <v>38.435491278191279</v>
      </c>
      <c r="G44" s="5">
        <f t="shared" si="20"/>
        <v>6.0099223571664744E-2</v>
      </c>
      <c r="H44" s="5">
        <f t="shared" si="18"/>
        <v>5.6710793206482556E-2</v>
      </c>
      <c r="I44" s="5">
        <f t="shared" si="19"/>
        <v>5.478415253429085E-2</v>
      </c>
      <c r="J44" s="5">
        <f t="shared" si="7"/>
        <v>1.6457056730520515E-3</v>
      </c>
      <c r="Z44" s="2">
        <f t="shared" si="8"/>
        <v>4.4000000000000004</v>
      </c>
      <c r="AA44" s="2">
        <f t="shared" si="23"/>
        <v>2.4640270939968332</v>
      </c>
      <c r="AB44" s="2">
        <f t="shared" si="9"/>
        <v>1.3700755614197908</v>
      </c>
      <c r="AC44" s="2">
        <f t="shared" si="24"/>
        <v>2.3495295556225413</v>
      </c>
      <c r="AD44" s="2">
        <f t="shared" si="10"/>
        <v>1.3942403801365095</v>
      </c>
      <c r="AE44" s="2">
        <f t="shared" si="25"/>
        <v>2.5304090230755465</v>
      </c>
      <c r="AF44" s="2">
        <f t="shared" si="11"/>
        <v>1.3573112225262332</v>
      </c>
      <c r="AG44" s="2">
        <f t="shared" si="12"/>
        <v>7.7303841578733739</v>
      </c>
      <c r="AH44">
        <f t="shared" si="16"/>
        <v>0.70779619004879324</v>
      </c>
      <c r="AI44" s="2">
        <f t="shared" si="13"/>
        <v>7.0286504221812516</v>
      </c>
      <c r="AJ44">
        <f t="shared" si="17"/>
        <v>0.74240128843023001</v>
      </c>
      <c r="AK44" s="2">
        <f t="shared" si="14"/>
        <v>8.1525143837418668</v>
      </c>
      <c r="AL44">
        <f t="shared" si="15"/>
        <v>0.69045217368194078</v>
      </c>
    </row>
    <row r="45" spans="1:38" x14ac:dyDescent="0.25">
      <c r="A45" s="11"/>
      <c r="C45" s="2">
        <f t="shared" si="5"/>
        <v>4500000</v>
      </c>
      <c r="D45" s="5">
        <f t="shared" si="21"/>
        <v>1.033210332103321</v>
      </c>
      <c r="E45" s="2">
        <f t="shared" si="6"/>
        <v>4355357.1428571427</v>
      </c>
      <c r="F45" s="2">
        <f t="shared" si="22"/>
        <v>38.504638974759004</v>
      </c>
      <c r="G45" s="5">
        <f t="shared" si="20"/>
        <v>6.0467104487554352E-2</v>
      </c>
      <c r="H45" s="5">
        <f t="shared" si="18"/>
        <v>5.7009239584217268E-2</v>
      </c>
      <c r="I45" s="5">
        <f t="shared" si="19"/>
        <v>5.5142273236487654E-2</v>
      </c>
      <c r="J45" s="5">
        <f t="shared" si="7"/>
        <v>1.640064178747057E-3</v>
      </c>
      <c r="Z45" s="2">
        <f t="shared" si="8"/>
        <v>4.5</v>
      </c>
      <c r="AA45" s="2">
        <f t="shared" si="23"/>
        <v>2.4864777722744105</v>
      </c>
      <c r="AB45" s="2">
        <f t="shared" si="9"/>
        <v>1.3656630515809749</v>
      </c>
      <c r="AC45" s="2">
        <f t="shared" si="24"/>
        <v>2.3709370037327715</v>
      </c>
      <c r="AD45" s="2">
        <f t="shared" si="10"/>
        <v>1.3894987468354052</v>
      </c>
      <c r="AE45" s="2">
        <f t="shared" si="25"/>
        <v>2.553464532094158</v>
      </c>
      <c r="AF45" s="2">
        <f t="shared" si="11"/>
        <v>1.3530714511655526</v>
      </c>
      <c r="AG45" s="2">
        <f t="shared" si="12"/>
        <v>7.871894791898109</v>
      </c>
      <c r="AH45">
        <f t="shared" si="16"/>
        <v>0.70173259606850669</v>
      </c>
      <c r="AI45" s="2">
        <f t="shared" si="13"/>
        <v>7.1573152798737461</v>
      </c>
      <c r="AJ45">
        <f t="shared" si="17"/>
        <v>0.73541310030407603</v>
      </c>
      <c r="AK45" s="2">
        <f t="shared" si="14"/>
        <v>8.3017524365705953</v>
      </c>
      <c r="AL45">
        <f t="shared" si="15"/>
        <v>0.6848200038522867</v>
      </c>
    </row>
    <row r="46" spans="1:38" x14ac:dyDescent="0.25">
      <c r="A46" s="31" t="s">
        <v>12</v>
      </c>
      <c r="B46">
        <f>B40/B39</f>
        <v>0.76003514481149337</v>
      </c>
      <c r="C46" s="2">
        <f t="shared" si="5"/>
        <v>4600000</v>
      </c>
      <c r="D46" s="5">
        <f t="shared" si="21"/>
        <v>1.0339734121122599</v>
      </c>
      <c r="E46" s="2">
        <f t="shared" si="6"/>
        <v>4448857.1428571427</v>
      </c>
      <c r="F46" s="2">
        <f t="shared" si="22"/>
        <v>38.575797536956308</v>
      </c>
      <c r="G46" s="5">
        <f t="shared" si="20"/>
        <v>6.0822228778439451E-2</v>
      </c>
      <c r="H46" s="5">
        <f t="shared" si="18"/>
        <v>5.7298353593581555E-2</v>
      </c>
      <c r="I46" s="5">
        <f t="shared" si="19"/>
        <v>5.5487579032367666E-2</v>
      </c>
      <c r="J46" s="5">
        <f t="shared" si="7"/>
        <v>1.6343212416506301E-3</v>
      </c>
      <c r="Z46" s="2">
        <f t="shared" si="8"/>
        <v>4.5999999999999996</v>
      </c>
      <c r="AA46" s="2">
        <f t="shared" si="23"/>
        <v>2.5083900351562511</v>
      </c>
      <c r="AB46" s="2">
        <f t="shared" si="9"/>
        <v>1.3614515323914587</v>
      </c>
      <c r="AC46" s="2">
        <f t="shared" si="24"/>
        <v>2.3918310553431974</v>
      </c>
      <c r="AD46" s="2">
        <f t="shared" si="10"/>
        <v>1.3849735939409558</v>
      </c>
      <c r="AE46" s="2">
        <f t="shared" si="25"/>
        <v>2.5759671205792039</v>
      </c>
      <c r="AF46" s="2">
        <f t="shared" si="11"/>
        <v>1.34902454849178</v>
      </c>
      <c r="AG46" s="2">
        <f t="shared" si="12"/>
        <v>8.0112494040645252</v>
      </c>
      <c r="AH46">
        <f t="shared" si="16"/>
        <v>0.69601284521819429</v>
      </c>
      <c r="AI46" s="2">
        <f t="shared" si="13"/>
        <v>7.2840198308550566</v>
      </c>
      <c r="AJ46">
        <f t="shared" si="17"/>
        <v>0.72883748937045101</v>
      </c>
      <c r="AK46" s="2">
        <f t="shared" si="14"/>
        <v>8.4487167344535621</v>
      </c>
      <c r="AL46">
        <f t="shared" si="15"/>
        <v>0.67950083546826379</v>
      </c>
    </row>
    <row r="47" spans="1:38" x14ac:dyDescent="0.25">
      <c r="A47" s="31" t="s">
        <v>13</v>
      </c>
      <c r="B47" s="2">
        <f>B41/B39*B22/B26</f>
        <v>1.1513515512201269</v>
      </c>
      <c r="C47" s="2">
        <f t="shared" si="5"/>
        <v>4700000</v>
      </c>
      <c r="D47" s="5">
        <f t="shared" si="21"/>
        <v>1.0347376201034737</v>
      </c>
      <c r="E47" s="2">
        <f t="shared" si="6"/>
        <v>4542214.2857142864</v>
      </c>
      <c r="F47" s="2">
        <f t="shared" si="22"/>
        <v>38.648955857863228</v>
      </c>
      <c r="G47" s="5">
        <f t="shared" si="20"/>
        <v>6.1164043718306763E-2</v>
      </c>
      <c r="H47" s="5">
        <f t="shared" si="18"/>
        <v>5.7577396371784086E-2</v>
      </c>
      <c r="I47" s="5">
        <f t="shared" si="19"/>
        <v>5.5819654205000895E-2</v>
      </c>
      <c r="J47" s="5">
        <f t="shared" si="7"/>
        <v>1.6284794401259012E-3</v>
      </c>
      <c r="Z47" s="2">
        <f t="shared" si="8"/>
        <v>4.7</v>
      </c>
      <c r="AA47" s="2">
        <f t="shared" si="23"/>
        <v>2.5297744048144311</v>
      </c>
      <c r="AB47" s="2">
        <f t="shared" si="9"/>
        <v>1.3574292917389483</v>
      </c>
      <c r="AC47" s="2">
        <f t="shared" si="24"/>
        <v>2.4122217436853259</v>
      </c>
      <c r="AD47" s="2">
        <f t="shared" si="10"/>
        <v>1.3806522776555101</v>
      </c>
      <c r="AE47" s="2">
        <f t="shared" si="25"/>
        <v>2.5979275941745117</v>
      </c>
      <c r="AF47" s="2">
        <f t="shared" si="11"/>
        <v>1.3451592906257572</v>
      </c>
      <c r="AG47" s="2">
        <f t="shared" si="12"/>
        <v>8.148425648934996</v>
      </c>
      <c r="AH47">
        <f t="shared" si="16"/>
        <v>0.69060990839747416</v>
      </c>
      <c r="AI47" s="2">
        <f t="shared" si="13"/>
        <v>7.4087437581181126</v>
      </c>
      <c r="AJ47">
        <f t="shared" si="17"/>
        <v>0.72264045930609655</v>
      </c>
      <c r="AK47" s="2">
        <f t="shared" si="14"/>
        <v>8.593383711744103</v>
      </c>
      <c r="AL47">
        <f t="shared" si="15"/>
        <v>0.67447064224270259</v>
      </c>
    </row>
    <row r="48" spans="1:38" x14ac:dyDescent="0.25">
      <c r="A48" s="31" t="s">
        <v>14</v>
      </c>
      <c r="B48" s="2">
        <f>B42/B39*B22/B30</f>
        <v>0.44125647616472591</v>
      </c>
      <c r="C48" s="2">
        <f t="shared" si="5"/>
        <v>4800000</v>
      </c>
      <c r="D48" s="5">
        <f t="shared" si="21"/>
        <v>1.0355029585798816</v>
      </c>
      <c r="E48" s="2">
        <f t="shared" si="6"/>
        <v>4635428.5714285718</v>
      </c>
      <c r="F48" s="2">
        <f t="shared" si="22"/>
        <v>38.72410260353336</v>
      </c>
      <c r="G48" s="5">
        <f t="shared" si="20"/>
        <v>6.1492082632237884E-2</v>
      </c>
      <c r="H48" s="5">
        <f t="shared" si="18"/>
        <v>5.7845738032087569E-2</v>
      </c>
      <c r="I48" s="5">
        <f t="shared" si="19"/>
        <v>5.613815067560804E-2</v>
      </c>
      <c r="J48" s="5">
        <f t="shared" si="7"/>
        <v>1.6225413739154079E-3</v>
      </c>
      <c r="Z48" s="2">
        <f t="shared" si="8"/>
        <v>4.8</v>
      </c>
      <c r="AA48" s="2">
        <f t="shared" si="23"/>
        <v>2.5506409904947294</v>
      </c>
      <c r="AB48" s="2">
        <f t="shared" si="9"/>
        <v>1.3535855417254494</v>
      </c>
      <c r="AC48" s="2">
        <f t="shared" si="24"/>
        <v>2.4321187082520859</v>
      </c>
      <c r="AD48" s="2">
        <f t="shared" si="10"/>
        <v>1.3765231532160191</v>
      </c>
      <c r="AE48" s="2">
        <f t="shared" si="25"/>
        <v>2.6193563344732067</v>
      </c>
      <c r="AF48" s="2">
        <f t="shared" si="11"/>
        <v>1.3414653386901836</v>
      </c>
      <c r="AG48" s="2">
        <f t="shared" si="12"/>
        <v>8.2834029484478311</v>
      </c>
      <c r="AH48">
        <f t="shared" si="16"/>
        <v>0.68549964774861982</v>
      </c>
      <c r="AI48" s="2">
        <f t="shared" si="13"/>
        <v>7.5314683515963701</v>
      </c>
      <c r="AJ48">
        <f t="shared" si="17"/>
        <v>0.7167918129209111</v>
      </c>
      <c r="AK48" s="2">
        <f t="shared" si="14"/>
        <v>8.7357316666819251</v>
      </c>
      <c r="AL48">
        <f t="shared" si="15"/>
        <v>0.66970791204744273</v>
      </c>
    </row>
    <row r="49" spans="1:38" x14ac:dyDescent="0.25">
      <c r="A49" s="11"/>
      <c r="C49" s="2">
        <f t="shared" si="5"/>
        <v>4900000</v>
      </c>
      <c r="D49" s="5">
        <f t="shared" si="21"/>
        <v>1.0362694300518134</v>
      </c>
      <c r="E49" s="2">
        <f t="shared" si="6"/>
        <v>4728500</v>
      </c>
      <c r="F49" s="2">
        <f t="shared" si="22"/>
        <v>38.801226220958519</v>
      </c>
      <c r="G49" s="5">
        <f t="shared" si="20"/>
        <v>6.1805954678649237E-2</v>
      </c>
      <c r="H49" s="5">
        <f t="shared" si="18"/>
        <v>5.8102843610220369E-2</v>
      </c>
      <c r="I49" s="5">
        <f t="shared" si="19"/>
        <v>5.6442780352008712E-2</v>
      </c>
      <c r="J49" s="5">
        <f t="shared" si="7"/>
        <v>1.6165096612036334E-3</v>
      </c>
      <c r="Z49" s="2">
        <f t="shared" si="8"/>
        <v>4.9000000000000004</v>
      </c>
      <c r="AA49" s="2">
        <f t="shared" si="23"/>
        <v>2.5709995246289594</v>
      </c>
      <c r="AB49" s="2">
        <f t="shared" si="9"/>
        <v>1.3499103277437761</v>
      </c>
      <c r="AC49" s="2">
        <f t="shared" si="24"/>
        <v>2.4515312292320952</v>
      </c>
      <c r="AD49" s="2">
        <f t="shared" si="10"/>
        <v>1.3725754765444094</v>
      </c>
      <c r="AE49" s="2">
        <f t="shared" si="25"/>
        <v>2.6402633361029189</v>
      </c>
      <c r="AF49" s="2">
        <f t="shared" si="11"/>
        <v>1.337933151779902</v>
      </c>
      <c r="AG49" s="2">
        <f t="shared" si="12"/>
        <v>8.4161624812679197</v>
      </c>
      <c r="AH49">
        <f t="shared" si="16"/>
        <v>0.68066043227647455</v>
      </c>
      <c r="AI49" s="2">
        <f t="shared" si="13"/>
        <v>7.6521764984811691</v>
      </c>
      <c r="AJ49">
        <f t="shared" si="17"/>
        <v>0.71126462552924852</v>
      </c>
      <c r="AK49" s="2">
        <f t="shared" si="14"/>
        <v>8.8757407501622438</v>
      </c>
      <c r="AL49">
        <f t="shared" si="15"/>
        <v>0.66519331958169148</v>
      </c>
    </row>
    <row r="50" spans="1:38" x14ac:dyDescent="0.25">
      <c r="A50" s="15" t="s">
        <v>64</v>
      </c>
      <c r="B50" s="2">
        <v>2.6216000000000001E-5</v>
      </c>
      <c r="C50" s="2">
        <f t="shared" si="5"/>
        <v>5000000</v>
      </c>
      <c r="D50" s="5">
        <f t="shared" si="21"/>
        <v>1.037037037037037</v>
      </c>
      <c r="E50" s="2">
        <f t="shared" si="6"/>
        <v>4821428.5714285718</v>
      </c>
      <c r="F50" s="2">
        <f t="shared" si="22"/>
        <v>38.880314946076787</v>
      </c>
      <c r="G50" s="5">
        <f t="shared" si="20"/>
        <v>6.2105336207338262E-2</v>
      </c>
      <c r="H50" s="5">
        <f t="shared" si="18"/>
        <v>5.834826129884621E-2</v>
      </c>
      <c r="I50" s="5">
        <f t="shared" si="19"/>
        <v>5.6733308621592406E-2</v>
      </c>
      <c r="J50" s="5">
        <f t="shared" si="7"/>
        <v>1.6103869357157765E-3</v>
      </c>
      <c r="Z50" s="2">
        <f t="shared" si="8"/>
        <v>5</v>
      </c>
      <c r="AA50" s="2">
        <f t="shared" si="23"/>
        <v>2.5908593952711145</v>
      </c>
      <c r="AB50" s="2">
        <f t="shared" si="9"/>
        <v>1.346394448162205</v>
      </c>
      <c r="AC50" s="2">
        <f t="shared" si="24"/>
        <v>2.470468258438578</v>
      </c>
      <c r="AD50" s="2">
        <f t="shared" si="10"/>
        <v>1.3687993173764941</v>
      </c>
      <c r="AE50" s="2">
        <f t="shared" si="25"/>
        <v>2.6606582400357759</v>
      </c>
      <c r="AF50" s="2">
        <f t="shared" si="11"/>
        <v>1.3345539100836881</v>
      </c>
      <c r="AG50" s="2">
        <f t="shared" si="12"/>
        <v>8.5466871695086173</v>
      </c>
      <c r="AH50">
        <f t="shared" si="16"/>
        <v>0.67607281388761309</v>
      </c>
      <c r="AI50" s="2">
        <f t="shared" si="13"/>
        <v>7.7708526711489494</v>
      </c>
      <c r="AJ50">
        <f t="shared" si="17"/>
        <v>0.70603480452778422</v>
      </c>
      <c r="AK50" s="2">
        <f t="shared" si="14"/>
        <v>9.0133929517325786</v>
      </c>
      <c r="AL50">
        <f t="shared" si="15"/>
        <v>0.66090944945900409</v>
      </c>
    </row>
    <row r="51" spans="1:38" x14ac:dyDescent="0.25">
      <c r="A51" s="16" t="s">
        <v>32</v>
      </c>
      <c r="B51">
        <f>EXP(-$B$20*B50/2)</f>
        <v>0.3239105116340571</v>
      </c>
      <c r="C51" s="2">
        <f t="shared" si="5"/>
        <v>5100000</v>
      </c>
      <c r="D51" s="5">
        <f t="shared" si="21"/>
        <v>1.0378057820607858</v>
      </c>
      <c r="E51" s="2">
        <f t="shared" si="6"/>
        <v>4914214.2857142854</v>
      </c>
      <c r="F51" s="2">
        <f t="shared" si="22"/>
        <v>38.961356811812223</v>
      </c>
      <c r="G51" s="5">
        <f t="shared" si="20"/>
        <v>6.2389963400241499E-2</v>
      </c>
      <c r="H51" s="5">
        <f t="shared" si="18"/>
        <v>5.8581612530116373E-2</v>
      </c>
      <c r="I51" s="5">
        <f t="shared" si="19"/>
        <v>5.700954877921665E-2</v>
      </c>
      <c r="J51" s="5">
        <f t="shared" si="7"/>
        <v>1.6041758438579384E-3</v>
      </c>
      <c r="Z51" s="2">
        <f t="shared" si="8"/>
        <v>5.0999999999999996</v>
      </c>
      <c r="AA51" s="2">
        <f t="shared" si="23"/>
        <v>2.6102296752594705</v>
      </c>
      <c r="AB51" s="2">
        <f t="shared" si="9"/>
        <v>1.3430293831948077</v>
      </c>
      <c r="AC51" s="2">
        <f t="shared" si="24"/>
        <v>2.4889384471163756</v>
      </c>
      <c r="AD51" s="2">
        <f t="shared" si="10"/>
        <v>1.3651854823299761</v>
      </c>
      <c r="AE51" s="2">
        <f t="shared" si="25"/>
        <v>2.6805503635361432</v>
      </c>
      <c r="AF51" s="2">
        <f t="shared" si="11"/>
        <v>1.3313194467964617</v>
      </c>
      <c r="AG51" s="2">
        <f t="shared" si="12"/>
        <v>8.6749616629257531</v>
      </c>
      <c r="AH51">
        <f t="shared" si="16"/>
        <v>0.67171925296882595</v>
      </c>
      <c r="AI51" s="2">
        <f t="shared" si="13"/>
        <v>7.8874829127900661</v>
      </c>
      <c r="AJ51">
        <f t="shared" si="17"/>
        <v>0.70108071902990488</v>
      </c>
      <c r="AK51" s="2">
        <f t="shared" si="14"/>
        <v>9.1486720829236603</v>
      </c>
      <c r="AL51">
        <f t="shared" si="15"/>
        <v>0.65684056081167197</v>
      </c>
    </row>
    <row r="52" spans="1:38" x14ac:dyDescent="0.25">
      <c r="A52" s="15" t="s">
        <v>65</v>
      </c>
      <c r="B52" s="2">
        <v>3.3532000000000004E-5</v>
      </c>
      <c r="C52" s="2">
        <f t="shared" si="5"/>
        <v>5200000</v>
      </c>
      <c r="D52" s="5">
        <f t="shared" si="21"/>
        <v>1.0385756676557865</v>
      </c>
      <c r="E52" s="2">
        <f t="shared" si="6"/>
        <v>5006857.1428571427</v>
      </c>
      <c r="F52" s="2">
        <f t="shared" si="22"/>
        <v>39.044339656135492</v>
      </c>
      <c r="G52" s="5">
        <f t="shared" si="20"/>
        <v>6.2659625962406471E-2</v>
      </c>
      <c r="H52" s="5">
        <f t="shared" si="18"/>
        <v>5.8802583560412569E-2</v>
      </c>
      <c r="I52" s="5">
        <f t="shared" si="19"/>
        <v>5.7271357223083949E-2</v>
      </c>
      <c r="J52" s="5">
        <f t="shared" si="7"/>
        <v>1.5978790419036897E-3</v>
      </c>
      <c r="Z52" s="2">
        <f t="shared" si="8"/>
        <v>5.2</v>
      </c>
      <c r="AA52" s="2">
        <f t="shared" si="23"/>
        <v>2.6291191484565335</v>
      </c>
      <c r="AB52" s="2">
        <f t="shared" si="9"/>
        <v>1.3398072317495029</v>
      </c>
      <c r="AC52" s="2">
        <f t="shared" si="24"/>
        <v>2.5069501709625808</v>
      </c>
      <c r="AD52" s="2">
        <f t="shared" si="10"/>
        <v>1.3617254466042898</v>
      </c>
      <c r="AE52" s="2">
        <f t="shared" si="25"/>
        <v>2.6999487271074867</v>
      </c>
      <c r="AF52" s="2">
        <f t="shared" si="11"/>
        <v>1.3282221876661187</v>
      </c>
      <c r="AG52" s="2">
        <f t="shared" si="12"/>
        <v>8.8009723206888566</v>
      </c>
      <c r="AH52">
        <f t="shared" si="16"/>
        <v>0.66758388482026831</v>
      </c>
      <c r="AI52" s="2">
        <f t="shared" si="13"/>
        <v>8.0020548208347542</v>
      </c>
      <c r="AJ52">
        <f t="shared" si="17"/>
        <v>0.69638288679351901</v>
      </c>
      <c r="AK52" s="2">
        <f t="shared" si="14"/>
        <v>9.2815637580252357</v>
      </c>
      <c r="AL52">
        <f t="shared" si="15"/>
        <v>0.65297238627297249</v>
      </c>
    </row>
    <row r="53" spans="1:38" x14ac:dyDescent="0.25">
      <c r="A53" s="16" t="s">
        <v>32</v>
      </c>
      <c r="B53">
        <f>EXP(-$B$20*B52/2)</f>
        <v>0.23648369886517681</v>
      </c>
      <c r="C53" s="2">
        <f t="shared" si="5"/>
        <v>5300000</v>
      </c>
      <c r="D53" s="5">
        <f t="shared" si="21"/>
        <v>1.0393466963622866</v>
      </c>
      <c r="E53" s="2">
        <f t="shared" si="6"/>
        <v>5099357.1428571427</v>
      </c>
      <c r="F53" s="2">
        <f t="shared" si="22"/>
        <v>39.129251130134115</v>
      </c>
      <c r="G53" s="5">
        <f t="shared" si="20"/>
        <v>6.2914161677613725E-2</v>
      </c>
      <c r="H53" s="5">
        <f t="shared" si="18"/>
        <v>5.9010918283481324E-2</v>
      </c>
      <c r="I53" s="5">
        <f t="shared" si="19"/>
        <v>5.7518629284852019E-2</v>
      </c>
      <c r="J53" s="5">
        <f t="shared" si="7"/>
        <v>1.5914991932316287E-3</v>
      </c>
      <c r="Z53" s="2">
        <f t="shared" si="8"/>
        <v>5.3</v>
      </c>
      <c r="AA53" s="2">
        <f t="shared" si="23"/>
        <v>2.6475363333757951</v>
      </c>
      <c r="AB53" s="2">
        <f t="shared" si="9"/>
        <v>1.3367206552246089</v>
      </c>
      <c r="AC53" s="2">
        <f t="shared" si="24"/>
        <v>2.5245115526554183</v>
      </c>
      <c r="AD53" s="2">
        <f t="shared" si="10"/>
        <v>1.3584112931984389</v>
      </c>
      <c r="AE53" s="2">
        <f t="shared" si="25"/>
        <v>2.7188620787556443</v>
      </c>
      <c r="AF53" s="2">
        <f t="shared" si="11"/>
        <v>1.3252550971901484</v>
      </c>
      <c r="AG53" s="2">
        <f t="shared" si="12"/>
        <v>8.9247071908389959</v>
      </c>
      <c r="AH53">
        <f t="shared" si="16"/>
        <v>0.66365231996572283</v>
      </c>
      <c r="AI53" s="2">
        <f t="shared" si="13"/>
        <v>8.1145575282756965</v>
      </c>
      <c r="AJ53">
        <f t="shared" si="17"/>
        <v>0.69192370828398264</v>
      </c>
      <c r="AK53" s="2">
        <f t="shared" si="14"/>
        <v>9.4120553724221772</v>
      </c>
      <c r="AL53">
        <f t="shared" si="15"/>
        <v>0.64929195957496411</v>
      </c>
    </row>
    <row r="54" spans="1:38" x14ac:dyDescent="0.25">
      <c r="A54" s="15" t="s">
        <v>66</v>
      </c>
      <c r="B54" s="2">
        <v>2.1447E-5</v>
      </c>
      <c r="C54" s="2">
        <f t="shared" si="5"/>
        <v>5400000</v>
      </c>
      <c r="D54" s="5">
        <f t="shared" si="21"/>
        <v>1.0401188707280833</v>
      </c>
      <c r="E54" s="2">
        <f t="shared" si="6"/>
        <v>5191714.2857142854</v>
      </c>
      <c r="F54" s="2">
        <f t="shared" si="22"/>
        <v>39.216078706082193</v>
      </c>
      <c r="G54" s="5">
        <f t="shared" si="20"/>
        <v>6.3153451679682268E-2</v>
      </c>
      <c r="H54" s="5">
        <f t="shared" si="18"/>
        <v>5.9206412053824813E-2</v>
      </c>
      <c r="I54" s="5">
        <f t="shared" si="19"/>
        <v>5.7751295586242292E-2</v>
      </c>
      <c r="J54" s="5">
        <f t="shared" si="7"/>
        <v>1.5850389656183082E-3</v>
      </c>
      <c r="Z54" s="2">
        <f t="shared" si="8"/>
        <v>5.4</v>
      </c>
      <c r="AA54" s="2">
        <f t="shared" si="23"/>
        <v>2.6654895044672724</v>
      </c>
      <c r="AB54" s="2">
        <f t="shared" si="9"/>
        <v>1.3337628273741173</v>
      </c>
      <c r="AC54" s="2">
        <f t="shared" si="24"/>
        <v>2.541630482150691</v>
      </c>
      <c r="AD54" s="2">
        <f t="shared" si="10"/>
        <v>1.3552356586947476</v>
      </c>
      <c r="AE54" s="2">
        <f t="shared" si="25"/>
        <v>2.7372989158478065</v>
      </c>
      <c r="AF54" s="2">
        <f t="shared" si="11"/>
        <v>1.3224116306202247</v>
      </c>
      <c r="AG54" s="2">
        <f t="shared" si="12"/>
        <v>9.0461559875456512</v>
      </c>
      <c r="AH54">
        <f t="shared" si="16"/>
        <v>0.65991147269947026</v>
      </c>
      <c r="AI54" s="2">
        <f t="shared" si="13"/>
        <v>8.2249816829894318</v>
      </c>
      <c r="AJ54">
        <f t="shared" si="17"/>
        <v>0.68768723973291279</v>
      </c>
      <c r="AK54" s="2">
        <f t="shared" si="14"/>
        <v>9.5401360786094251</v>
      </c>
      <c r="AL54">
        <f t="shared" si="15"/>
        <v>0.6457874670836492</v>
      </c>
    </row>
    <row r="55" spans="1:38" x14ac:dyDescent="0.25">
      <c r="A55" s="16" t="s">
        <v>32</v>
      </c>
      <c r="B55">
        <f>EXP(-$B$20*B54/2)</f>
        <v>0.39763491248251681</v>
      </c>
      <c r="C55" s="2">
        <f t="shared" si="5"/>
        <v>5500000</v>
      </c>
      <c r="D55" s="5">
        <f t="shared" si="21"/>
        <v>1.0408921933085502</v>
      </c>
      <c r="E55" s="2">
        <f t="shared" si="6"/>
        <v>5283928.5714285709</v>
      </c>
      <c r="F55" s="2">
        <f t="shared" si="22"/>
        <v>39.304809685498611</v>
      </c>
      <c r="G55" s="5">
        <f t="shared" si="20"/>
        <v>6.3377416319241722E-2</v>
      </c>
      <c r="H55" s="5">
        <f t="shared" si="18"/>
        <v>5.9388906345524926E-2</v>
      </c>
      <c r="I55" s="5">
        <f t="shared" si="19"/>
        <v>5.7969318834940609E-2</v>
      </c>
      <c r="J55" s="5">
        <f t="shared" si="7"/>
        <v>1.5785010285906109E-3</v>
      </c>
      <c r="Z55" s="2">
        <f t="shared" si="8"/>
        <v>5.5</v>
      </c>
      <c r="AA55" s="2">
        <f t="shared" si="23"/>
        <v>2.6829867113020112</v>
      </c>
      <c r="AB55" s="2">
        <f t="shared" si="9"/>
        <v>1.3309273894873277</v>
      </c>
      <c r="AC55" s="2">
        <f t="shared" si="24"/>
        <v>2.5583146349748294</v>
      </c>
      <c r="AD55" s="2">
        <f t="shared" si="10"/>
        <v>1.3521916847921753</v>
      </c>
      <c r="AE55" s="2">
        <f t="shared" si="25"/>
        <v>2.7552675048138577</v>
      </c>
      <c r="AF55" s="2">
        <f t="shared" si="11"/>
        <v>1.3196856910529295</v>
      </c>
      <c r="AG55" s="2">
        <f t="shared" si="12"/>
        <v>9.1653100662783782</v>
      </c>
      <c r="AH55">
        <f t="shared" si="16"/>
        <v>0.65634941328359253</v>
      </c>
      <c r="AI55" s="2">
        <f t="shared" si="13"/>
        <v>8.3333194251618465</v>
      </c>
      <c r="AJ55">
        <f t="shared" si="17"/>
        <v>0.68365899863022594</v>
      </c>
      <c r="AK55" s="2">
        <f t="shared" si="14"/>
        <v>9.6657967600078649</v>
      </c>
      <c r="AL55">
        <f t="shared" si="15"/>
        <v>0.64244811945228453</v>
      </c>
    </row>
    <row r="56" spans="1:38" x14ac:dyDescent="0.25">
      <c r="A56" s="11"/>
      <c r="C56" s="2">
        <f t="shared" si="5"/>
        <v>5600000</v>
      </c>
      <c r="D56" s="5">
        <f t="shared" si="21"/>
        <v>1.0416666666666667</v>
      </c>
      <c r="E56" s="2">
        <f t="shared" si="6"/>
        <v>5376000</v>
      </c>
      <c r="F56" s="2">
        <f t="shared" si="22"/>
        <v>39.39543120718443</v>
      </c>
      <c r="G56" s="5">
        <f t="shared" si="20"/>
        <v>6.3586011528445133E-2</v>
      </c>
      <c r="H56" s="5">
        <f t="shared" si="18"/>
        <v>5.9558284105577848E-2</v>
      </c>
      <c r="I56" s="5">
        <f t="shared" si="19"/>
        <v>5.8172690988846906E-2</v>
      </c>
      <c r="J56" s="5">
        <f t="shared" si="7"/>
        <v>1.5718880508413017E-3</v>
      </c>
      <c r="Z56" s="2">
        <f t="shared" si="8"/>
        <v>5.6</v>
      </c>
      <c r="AA56" s="2">
        <f t="shared" si="23"/>
        <v>2.7000357958680969</v>
      </c>
      <c r="AB56" s="2">
        <f t="shared" si="9"/>
        <v>1.3282084102341074</v>
      </c>
      <c r="AC56" s="2">
        <f t="shared" si="24"/>
        <v>2.5745714887171922</v>
      </c>
      <c r="AD56" s="2">
        <f t="shared" si="10"/>
        <v>1.3492729748871541</v>
      </c>
      <c r="AE56" s="2">
        <f t="shared" si="25"/>
        <v>2.7727758989083497</v>
      </c>
      <c r="AF56" s="2">
        <f t="shared" si="11"/>
        <v>1.3170715909858477</v>
      </c>
      <c r="AG56" s="2">
        <f t="shared" si="12"/>
        <v>9.2821623970107101</v>
      </c>
      <c r="AH56">
        <f t="shared" si="16"/>
        <v>0.65295524004627181</v>
      </c>
      <c r="AI56" s="2">
        <f t="shared" si="13"/>
        <v>8.4395643629245036</v>
      </c>
      <c r="AJ56">
        <f t="shared" si="17"/>
        <v>0.67982579632642237</v>
      </c>
      <c r="AK56" s="2">
        <f t="shared" si="14"/>
        <v>9.7890300027049744</v>
      </c>
      <c r="AL56">
        <f t="shared" si="15"/>
        <v>0.63926404025838757</v>
      </c>
    </row>
    <row r="57" spans="1:38" x14ac:dyDescent="0.25">
      <c r="A57" s="11"/>
      <c r="C57" s="2">
        <f t="shared" si="5"/>
        <v>5700000</v>
      </c>
      <c r="D57" s="5">
        <f t="shared" si="21"/>
        <v>1.0424422933730455</v>
      </c>
      <c r="E57" s="2">
        <f t="shared" si="6"/>
        <v>5467928.5714285709</v>
      </c>
      <c r="F57" s="2">
        <f t="shared" si="22"/>
        <v>39.487930255229102</v>
      </c>
      <c r="G57" s="5">
        <f t="shared" si="20"/>
        <v>6.3779225604157705E-2</v>
      </c>
      <c r="H57" s="5">
        <f t="shared" si="18"/>
        <v>5.9714465687565547E-2</v>
      </c>
      <c r="I57" s="5">
        <f t="shared" si="19"/>
        <v>5.8361430730732314E-2</v>
      </c>
      <c r="J57" s="5">
        <f t="shared" si="7"/>
        <v>1.565202697711265E-3</v>
      </c>
      <c r="Z57" s="2">
        <f t="shared" si="8"/>
        <v>5.7</v>
      </c>
      <c r="AA57" s="2">
        <f t="shared" si="23"/>
        <v>2.7166444081668883</v>
      </c>
      <c r="AB57" s="2">
        <f t="shared" si="9"/>
        <v>1.3256003496162545</v>
      </c>
      <c r="AC57" s="2">
        <f t="shared" si="24"/>
        <v>2.590408337901585</v>
      </c>
      <c r="AD57" s="2">
        <f t="shared" si="10"/>
        <v>1.3464735550964735</v>
      </c>
      <c r="AE57" s="2">
        <f t="shared" si="25"/>
        <v>2.7898319542269028</v>
      </c>
      <c r="AF57" s="2">
        <f t="shared" si="11"/>
        <v>1.3145640178036215</v>
      </c>
      <c r="AG57" s="2">
        <f t="shared" si="12"/>
        <v>9.3967075355760876</v>
      </c>
      <c r="AH57">
        <f t="shared" si="16"/>
        <v>0.64971896829972708</v>
      </c>
      <c r="AI57" s="2">
        <f t="shared" si="13"/>
        <v>8.5437115463107709</v>
      </c>
      <c r="AJ57">
        <f t="shared" si="17"/>
        <v>0.67617559340327615</v>
      </c>
      <c r="AK57" s="2">
        <f t="shared" si="14"/>
        <v>9.9098300652466076</v>
      </c>
      <c r="AL57">
        <f t="shared" si="15"/>
        <v>0.63622616903905838</v>
      </c>
    </row>
    <row r="58" spans="1:38" x14ac:dyDescent="0.25">
      <c r="A58" s="16" t="s">
        <v>33</v>
      </c>
      <c r="B58">
        <f>EXP(-$B$20*B50)</f>
        <v>0.10491801954703663</v>
      </c>
      <c r="C58" s="2">
        <f t="shared" si="5"/>
        <v>5800000</v>
      </c>
      <c r="D58" s="5">
        <f t="shared" si="21"/>
        <v>1.0432190760059612</v>
      </c>
      <c r="E58" s="2">
        <f t="shared" si="6"/>
        <v>5559714.2857142864</v>
      </c>
      <c r="F58" s="2">
        <f t="shared" si="22"/>
        <v>39.582293666976589</v>
      </c>
      <c r="G58" s="5">
        <f t="shared" si="20"/>
        <v>6.3957076344567002E-2</v>
      </c>
      <c r="H58" s="5">
        <f t="shared" si="18"/>
        <v>5.9857405272683357E-2</v>
      </c>
      <c r="I58" s="5">
        <f t="shared" si="19"/>
        <v>5.8535581205768211E-2</v>
      </c>
      <c r="J58" s="5">
        <f t="shared" si="7"/>
        <v>1.5584476287415594E-3</v>
      </c>
      <c r="Z58" s="2">
        <f t="shared" si="8"/>
        <v>5.8</v>
      </c>
      <c r="AA58" s="2">
        <f t="shared" si="23"/>
        <v>2.7328200202773321</v>
      </c>
      <c r="AB58" s="2">
        <f t="shared" si="9"/>
        <v>1.3230980265410814</v>
      </c>
      <c r="AC58" s="2">
        <f t="shared" si="24"/>
        <v>2.6058323073970371</v>
      </c>
      <c r="AD58" s="2">
        <f t="shared" si="10"/>
        <v>1.34378783919859</v>
      </c>
      <c r="AE58" s="2">
        <f t="shared" si="25"/>
        <v>2.8064433441494239</v>
      </c>
      <c r="AF58" s="2">
        <f t="shared" si="11"/>
        <v>1.3121580027309216</v>
      </c>
      <c r="AG58" s="2">
        <f t="shared" si="12"/>
        <v>9.5089415932964005</v>
      </c>
      <c r="AH58">
        <f t="shared" si="16"/>
        <v>0.64663143353294228</v>
      </c>
      <c r="AI58" s="2">
        <f t="shared" si="13"/>
        <v>8.6457574396413808</v>
      </c>
      <c r="AJ58">
        <f t="shared" si="17"/>
        <v>0.67269737425250298</v>
      </c>
      <c r="AK58" s="2">
        <f t="shared" si="14"/>
        <v>10.028192846607045</v>
      </c>
      <c r="AL58">
        <f t="shared" si="15"/>
        <v>0.63332617658197032</v>
      </c>
    </row>
    <row r="59" spans="1:38" x14ac:dyDescent="0.25">
      <c r="A59" s="16" t="s">
        <v>34</v>
      </c>
      <c r="B59">
        <f>EXP(-$B$20*B52)</f>
        <v>5.5924539828955622E-2</v>
      </c>
      <c r="C59" s="2">
        <f t="shared" si="5"/>
        <v>5900000</v>
      </c>
      <c r="D59" s="5">
        <f t="shared" si="21"/>
        <v>1.0439970171513795</v>
      </c>
      <c r="E59" s="2">
        <f t="shared" si="6"/>
        <v>5651357.1428571437</v>
      </c>
      <c r="F59" s="2">
        <f t="shared" si="22"/>
        <v>39.678508140942192</v>
      </c>
      <c r="G59" s="5">
        <f t="shared" si="20"/>
        <v>6.4119608485752225E-2</v>
      </c>
      <c r="H59" s="5">
        <f t="shared" si="18"/>
        <v>5.9987087702061015E-2</v>
      </c>
      <c r="I59" s="5">
        <f t="shared" si="19"/>
        <v>5.8695207982792506E-2</v>
      </c>
      <c r="J59" s="5">
        <f t="shared" si="7"/>
        <v>1.5516254952981561E-3</v>
      </c>
      <c r="Z59" s="2">
        <f t="shared" si="8"/>
        <v>5.9</v>
      </c>
      <c r="AA59" s="2">
        <f t="shared" si="23"/>
        <v>2.7485699390380813</v>
      </c>
      <c r="AB59" s="2">
        <f t="shared" si="9"/>
        <v>1.3206965895976122</v>
      </c>
      <c r="AC59" s="2">
        <f t="shared" si="24"/>
        <v>2.6208503645106092</v>
      </c>
      <c r="AD59" s="2">
        <f t="shared" si="10"/>
        <v>1.3412105970393162</v>
      </c>
      <c r="AE59" s="2">
        <f t="shared" si="25"/>
        <v>2.8226175723638796</v>
      </c>
      <c r="AF59" s="2">
        <f t="shared" si="11"/>
        <v>1.3098488928508085</v>
      </c>
      <c r="AG59" s="2">
        <f t="shared" si="12"/>
        <v>9.6188622050046728</v>
      </c>
      <c r="AH59">
        <f t="shared" si="16"/>
        <v>0.64368420676754023</v>
      </c>
      <c r="AI59" s="2">
        <f t="shared" si="13"/>
        <v>8.7456998924498759</v>
      </c>
      <c r="AJ59">
        <f t="shared" si="17"/>
        <v>0.66938103792796011</v>
      </c>
      <c r="AK59" s="2">
        <f t="shared" si="14"/>
        <v>10.144115852465518</v>
      </c>
      <c r="AL59">
        <f t="shared" si="15"/>
        <v>0.63055639068823821</v>
      </c>
    </row>
    <row r="60" spans="1:38" x14ac:dyDescent="0.25">
      <c r="A60" s="16" t="s">
        <v>35</v>
      </c>
      <c r="B60">
        <f>EXP(-$B$20*B54)</f>
        <v>0.1581135236249788</v>
      </c>
      <c r="C60" s="2">
        <f t="shared" si="5"/>
        <v>6000000</v>
      </c>
      <c r="D60" s="5">
        <f t="shared" si="21"/>
        <v>1.044776119402985</v>
      </c>
      <c r="E60" s="2">
        <f t="shared" si="6"/>
        <v>5742857.1428571437</v>
      </c>
      <c r="F60" s="2">
        <f t="shared" si="22"/>
        <v>39.776560244671209</v>
      </c>
      <c r="G60" s="5">
        <f t="shared" si="20"/>
        <v>6.4266891394104686E-2</v>
      </c>
      <c r="H60" s="5">
        <f t="shared" si="18"/>
        <v>6.0103525657879964E-2</v>
      </c>
      <c r="I60" s="5">
        <f t="shared" si="19"/>
        <v>5.8840397206978777E-2</v>
      </c>
      <c r="J60" s="5">
        <f t="shared" si="7"/>
        <v>1.5447389382719442E-3</v>
      </c>
      <c r="Z60" s="2">
        <f t="shared" si="8"/>
        <v>6</v>
      </c>
      <c r="AA60" s="2">
        <f t="shared" si="23"/>
        <v>2.7639013174812628</v>
      </c>
      <c r="AB60" s="2">
        <f t="shared" si="9"/>
        <v>1.3183914906706131</v>
      </c>
      <c r="AC60" s="2">
        <f t="shared" si="24"/>
        <v>2.6354693298898657</v>
      </c>
      <c r="AD60" s="2">
        <f t="shared" si="10"/>
        <v>1.3387369260071602</v>
      </c>
      <c r="AE60" s="2">
        <f t="shared" si="25"/>
        <v>2.838361984608099</v>
      </c>
      <c r="AF60" s="2">
        <f t="shared" si="11"/>
        <v>1.3076323258393956</v>
      </c>
      <c r="AG60" s="2">
        <f t="shared" si="12"/>
        <v>9.7264684955838021</v>
      </c>
      <c r="AH60">
        <f t="shared" si="16"/>
        <v>0.64086952031676359</v>
      </c>
      <c r="AI60" s="2">
        <f t="shared" si="13"/>
        <v>8.8435381090588177</v>
      </c>
      <c r="AJ60">
        <f t="shared" si="17"/>
        <v>0.6662173028412206</v>
      </c>
      <c r="AK60" s="2">
        <f t="shared" si="14"/>
        <v>10.257598159917723</v>
      </c>
      <c r="AL60">
        <f t="shared" si="15"/>
        <v>0.62790973091570401</v>
      </c>
    </row>
    <row r="61" spans="1:38" x14ac:dyDescent="0.25">
      <c r="C61" s="2">
        <f t="shared" si="5"/>
        <v>6100000</v>
      </c>
      <c r="D61" s="5">
        <f t="shared" si="21"/>
        <v>1.0455563853622105</v>
      </c>
      <c r="E61" s="2">
        <f t="shared" si="6"/>
        <v>5834214.2857142864</v>
      </c>
      <c r="F61" s="2">
        <f t="shared" si="22"/>
        <v>39.876436422531576</v>
      </c>
      <c r="G61" s="5">
        <f t="shared" si="20"/>
        <v>6.4399016978069976E-2</v>
      </c>
      <c r="H61" s="5">
        <f t="shared" si="18"/>
        <v>6.020675714171575E-2</v>
      </c>
      <c r="I61" s="5">
        <f t="shared" si="19"/>
        <v>5.8971253917096428E-2</v>
      </c>
      <c r="J61" s="5">
        <f t="shared" si="7"/>
        <v>1.53779058585625E-3</v>
      </c>
      <c r="Z61" s="2">
        <f t="shared" si="8"/>
        <v>6.1</v>
      </c>
      <c r="AA61" s="2">
        <f t="shared" si="23"/>
        <v>2.7788211651377557</v>
      </c>
      <c r="AB61" s="2">
        <f t="shared" si="9"/>
        <v>1.3161784610745433</v>
      </c>
      <c r="AC61" s="2">
        <f t="shared" si="24"/>
        <v>2.6496958873492864</v>
      </c>
      <c r="AD61" s="2">
        <f t="shared" si="10"/>
        <v>1.3363622252343341</v>
      </c>
      <c r="AE61" s="2">
        <f t="shared" si="25"/>
        <v>2.8536837792526799</v>
      </c>
      <c r="AF61" s="2">
        <f t="shared" si="11"/>
        <v>1.30550420711259</v>
      </c>
      <c r="AG61" s="2">
        <f t="shared" si="12"/>
        <v>9.8317610451425725</v>
      </c>
      <c r="AH61">
        <f t="shared" si="16"/>
        <v>0.63818020247434315</v>
      </c>
      <c r="AI61" s="2">
        <f t="shared" si="13"/>
        <v>8.9392726169170125</v>
      </c>
      <c r="AJ61">
        <f t="shared" si="17"/>
        <v>0.6631976232787945</v>
      </c>
      <c r="AK61" s="2">
        <f t="shared" si="14"/>
        <v>10.368640380750238</v>
      </c>
      <c r="AL61">
        <f t="shared" si="15"/>
        <v>0.6253796510504831</v>
      </c>
    </row>
    <row r="62" spans="1:38" x14ac:dyDescent="0.25">
      <c r="A62" s="33" t="s">
        <v>75</v>
      </c>
      <c r="B62" s="11"/>
      <c r="C62" s="2">
        <f t="shared" si="5"/>
        <v>6200000</v>
      </c>
      <c r="D62" s="5">
        <f t="shared" si="21"/>
        <v>1.0463378176382661</v>
      </c>
      <c r="E62" s="2">
        <f t="shared" si="6"/>
        <v>5925428.5714285718</v>
      </c>
      <c r="F62" s="2">
        <f t="shared" si="22"/>
        <v>39.978123003432152</v>
      </c>
      <c r="G62" s="5">
        <f t="shared" si="20"/>
        <v>6.4516097788864676E-2</v>
      </c>
      <c r="H62" s="5">
        <f t="shared" si="18"/>
        <v>6.0296843207393092E-2</v>
      </c>
      <c r="I62" s="5">
        <f t="shared" si="19"/>
        <v>5.9087900505068368E-2</v>
      </c>
      <c r="J62" s="5">
        <f t="shared" si="7"/>
        <v>1.5307830514038352E-3</v>
      </c>
      <c r="Z62" s="2">
        <f t="shared" si="8"/>
        <v>6.2</v>
      </c>
      <c r="AA62" s="2">
        <f t="shared" si="23"/>
        <v>2.7933363573216101</v>
      </c>
      <c r="AB62" s="2">
        <f t="shared" si="9"/>
        <v>1.3140534899297018</v>
      </c>
      <c r="AC62" s="2">
        <f t="shared" si="24"/>
        <v>2.6635365927232635</v>
      </c>
      <c r="AD62" s="2">
        <f t="shared" si="10"/>
        <v>1.3340821722229199</v>
      </c>
      <c r="AE62" s="2">
        <f t="shared" si="25"/>
        <v>2.8685900168355314</v>
      </c>
      <c r="AF62" s="2">
        <f t="shared" si="11"/>
        <v>1.3034606891191216</v>
      </c>
      <c r="AG62" s="2">
        <f t="shared" si="12"/>
        <v>9.9347418529500864</v>
      </c>
      <c r="AH62">
        <f t="shared" si="16"/>
        <v>0.63560961989506248</v>
      </c>
      <c r="AI62" s="2">
        <f t="shared" si="13"/>
        <v>9.03290523380781</v>
      </c>
      <c r="AJ62">
        <f t="shared" si="17"/>
        <v>0.66031411605171086</v>
      </c>
      <c r="AK62" s="2">
        <f t="shared" si="14"/>
        <v>10.477244623405506</v>
      </c>
      <c r="AL62">
        <f t="shared" si="15"/>
        <v>0.62296008825135774</v>
      </c>
    </row>
    <row r="63" spans="1:38" x14ac:dyDescent="0.25">
      <c r="A63" s="1"/>
      <c r="B63" s="2"/>
      <c r="C63" s="2">
        <f t="shared" si="5"/>
        <v>6300000</v>
      </c>
      <c r="D63" s="5">
        <f t="shared" si="21"/>
        <v>1.0471204188481675</v>
      </c>
      <c r="E63" s="2">
        <f t="shared" si="6"/>
        <v>6016500</v>
      </c>
      <c r="F63" s="2">
        <f t="shared" si="22"/>
        <v>40.081606208459263</v>
      </c>
      <c r="G63" s="5">
        <f t="shared" si="20"/>
        <v>6.4618265284875034E-2</v>
      </c>
      <c r="H63" s="5">
        <f t="shared" si="18"/>
        <v>6.0373865912846589E-2</v>
      </c>
      <c r="I63" s="5">
        <f t="shared" si="19"/>
        <v>5.919047529923506E-2</v>
      </c>
      <c r="J63" s="5">
        <f t="shared" si="7"/>
        <v>1.5237189313650889E-3</v>
      </c>
      <c r="Z63" s="2">
        <f t="shared" si="8"/>
        <v>6.3</v>
      </c>
      <c r="AA63" s="2">
        <f t="shared" si="23"/>
        <v>2.8074536434903972</v>
      </c>
      <c r="AB63" s="2">
        <f t="shared" si="9"/>
        <v>1.3120128045373878</v>
      </c>
      <c r="AC63" s="2">
        <f t="shared" si="24"/>
        <v>2.6769978818379641</v>
      </c>
      <c r="AD63" s="2">
        <f t="shared" si="10"/>
        <v>1.3318927016330815</v>
      </c>
      <c r="AE63" s="2">
        <f t="shared" si="25"/>
        <v>2.8830876286474587</v>
      </c>
      <c r="AF63" s="2">
        <f t="shared" si="11"/>
        <v>1.301498152547139</v>
      </c>
      <c r="AG63" s="2">
        <f t="shared" si="12"/>
        <v>10.035414300248302</v>
      </c>
      <c r="AH63">
        <f t="shared" si="16"/>
        <v>0.6331516266223437</v>
      </c>
      <c r="AI63" s="2">
        <f t="shared" si="13"/>
        <v>9.1244390340373798</v>
      </c>
      <c r="AJ63">
        <f t="shared" si="17"/>
        <v>0.65755949586009843</v>
      </c>
      <c r="AK63" s="2">
        <f t="shared" si="14"/>
        <v>10.583414453763714</v>
      </c>
      <c r="AL63">
        <f t="shared" si="15"/>
        <v>0.62064541797411221</v>
      </c>
    </row>
    <row r="64" spans="1:38" x14ac:dyDescent="0.25">
      <c r="A64" s="4"/>
      <c r="C64" s="2">
        <f t="shared" si="5"/>
        <v>6400000</v>
      </c>
      <c r="D64" s="5">
        <f t="shared" si="21"/>
        <v>1.0479041916167664</v>
      </c>
      <c r="E64" s="2">
        <f t="shared" si="6"/>
        <v>6107428.5714285718</v>
      </c>
      <c r="F64" s="2">
        <f t="shared" si="22"/>
        <v>40.18687215842445</v>
      </c>
      <c r="G64" s="5">
        <f t="shared" si="20"/>
        <v>6.4705668238579497E-2</v>
      </c>
      <c r="H64" s="5">
        <f t="shared" si="18"/>
        <v>6.0437926461354055E-2</v>
      </c>
      <c r="I64" s="5">
        <f t="shared" si="19"/>
        <v>5.9279131255765609E-2</v>
      </c>
      <c r="J64" s="5">
        <f t="shared" si="7"/>
        <v>1.5166008033087883E-3</v>
      </c>
      <c r="Z64" s="2">
        <f t="shared" si="8"/>
        <v>6.4</v>
      </c>
      <c r="AA64" s="2">
        <f t="shared" si="23"/>
        <v>2.8211796547686832</v>
      </c>
      <c r="AB64" s="2">
        <f t="shared" si="9"/>
        <v>1.310052852540676</v>
      </c>
      <c r="AC64" s="2">
        <f t="shared" si="24"/>
        <v>2.6900860776852058</v>
      </c>
      <c r="AD64" s="2">
        <f t="shared" si="10"/>
        <v>1.3297899860024334</v>
      </c>
      <c r="AE64" s="2">
        <f t="shared" si="25"/>
        <v>2.897183424458321</v>
      </c>
      <c r="AF64" s="2">
        <f t="shared" si="11"/>
        <v>1.2996131892401452</v>
      </c>
      <c r="AG64" s="2">
        <f t="shared" si="12"/>
        <v>10.133783112060947</v>
      </c>
      <c r="AH64">
        <f t="shared" si="16"/>
        <v>0.63080051887816035</v>
      </c>
      <c r="AI64" s="2">
        <f t="shared" si="13"/>
        <v>9.2138783137104632</v>
      </c>
      <c r="AJ64">
        <f t="shared" si="17"/>
        <v>0.65492701817883714</v>
      </c>
      <c r="AK64" s="2">
        <f t="shared" si="14"/>
        <v>10.687154854866209</v>
      </c>
      <c r="AL64">
        <f t="shared" si="15"/>
        <v>0.61843041391766018</v>
      </c>
    </row>
    <row r="65" spans="3:38" x14ac:dyDescent="0.25">
      <c r="C65" s="2">
        <f t="shared" si="5"/>
        <v>6500000</v>
      </c>
      <c r="D65" s="5">
        <f t="shared" si="21"/>
        <v>1.0486891385767789</v>
      </c>
      <c r="E65" s="2">
        <f t="shared" si="6"/>
        <v>6198214.2857142864</v>
      </c>
      <c r="F65" s="2">
        <f t="shared" si="22"/>
        <v>40.293906881316474</v>
      </c>
      <c r="G65" s="5">
        <f t="shared" si="20"/>
        <v>6.4778471268265081E-2</v>
      </c>
      <c r="H65" s="5">
        <f t="shared" si="18"/>
        <v>6.0489143507348506E-2</v>
      </c>
      <c r="I65" s="5">
        <f t="shared" si="19"/>
        <v>5.935403474517905E-2</v>
      </c>
      <c r="J65" s="5">
        <f t="shared" si="7"/>
        <v>1.5094312240265739E-3</v>
      </c>
      <c r="Z65" s="2">
        <f t="shared" si="8"/>
        <v>6.5</v>
      </c>
      <c r="AA65" s="2">
        <f t="shared" si="23"/>
        <v>2.834520910713358</v>
      </c>
      <c r="AB65" s="2">
        <f t="shared" si="9"/>
        <v>1.3081702856831314</v>
      </c>
      <c r="AC65" s="2">
        <f t="shared" si="24"/>
        <v>2.702807396873419</v>
      </c>
      <c r="AD65" s="2">
        <f t="shared" si="10"/>
        <v>1.3277704181935157</v>
      </c>
      <c r="AE65" s="2">
        <f t="shared" si="25"/>
        <v>2.9108840994646199</v>
      </c>
      <c r="AF65" s="2">
        <f t="shared" si="11"/>
        <v>1.2978025866426501</v>
      </c>
      <c r="AG65" s="2">
        <f t="shared" si="12"/>
        <v>10.229854318115391</v>
      </c>
      <c r="AH65">
        <f t="shared" si="16"/>
        <v>0.62855099486339483</v>
      </c>
      <c r="AI65" s="2">
        <f t="shared" si="13"/>
        <v>9.3012285551996001</v>
      </c>
      <c r="AJ65">
        <f t="shared" si="17"/>
        <v>0.65241042865475074</v>
      </c>
      <c r="AK65" s="2">
        <f t="shared" si="14"/>
        <v>10.78847218570346</v>
      </c>
      <c r="AL65">
        <f t="shared" si="15"/>
        <v>0.61631021234601446</v>
      </c>
    </row>
    <row r="66" spans="3:38" x14ac:dyDescent="0.25">
      <c r="C66" s="2">
        <f t="shared" si="5"/>
        <v>6600000</v>
      </c>
      <c r="D66" s="5">
        <f t="shared" ref="D66:D97" si="26">$B$13/($B$13-C66)</f>
        <v>1.0494752623688155</v>
      </c>
      <c r="E66" s="2">
        <f t="shared" si="6"/>
        <v>6288857.1428571437</v>
      </c>
      <c r="F66" s="2">
        <f t="shared" ref="F66:F97" si="27">SQRT(POWER((D66-1)/D66*$B$4,2)+POWER($B$3/D66,2))</f>
        <v>40.40269631965122</v>
      </c>
      <c r="G66" s="13">
        <f t="shared" si="20"/>
        <v>6.4836853479617929E-2</v>
      </c>
      <c r="H66" s="13">
        <f t="shared" si="18"/>
        <v>6.052765160597659E-2</v>
      </c>
      <c r="I66" s="13">
        <f t="shared" si="19"/>
        <v>5.941536442300447E-2</v>
      </c>
      <c r="J66" s="5">
        <f t="shared" si="7"/>
        <v>1.5022127277220141E-3</v>
      </c>
      <c r="Z66" s="2">
        <f t="shared" si="8"/>
        <v>6.6</v>
      </c>
      <c r="AA66" s="2">
        <f t="shared" ref="AA66:AA97" si="28">SQRT(PI()*$B$23*E66*$B$22/(4*F66*F66*4*PI()))</f>
        <v>2.8474838253919903</v>
      </c>
      <c r="AB66" s="2">
        <f t="shared" si="9"/>
        <v>1.3063619450000608</v>
      </c>
      <c r="AC66" s="2">
        <f t="shared" ref="AC66:AC97" si="29">SQRT(PI()*$B$27*E66*$B$26/(4*F66*F66*4*PI()))</f>
        <v>2.715167955423551</v>
      </c>
      <c r="AD66" s="2">
        <f t="shared" si="10"/>
        <v>1.3258305953904341</v>
      </c>
      <c r="AE66" s="2">
        <f t="shared" ref="AE66:AE97" si="30">SQRT(PI()*$B$31*E66*$B$30/(4*F66*F66*4*PI()))</f>
        <v>2.9241962405316095</v>
      </c>
      <c r="AF66" s="2">
        <f t="shared" si="11"/>
        <v>1.2960633136172486</v>
      </c>
      <c r="AG66" s="2">
        <f t="shared" si="12"/>
        <v>10.323635212991821</v>
      </c>
      <c r="AH66">
        <f t="shared" ref="AH66:AH129" si="31">SQRT(PI()/6/(LN(AG66)-1))</f>
        <v>0.62639811892746922</v>
      </c>
      <c r="AI66" s="2">
        <f t="shared" si="13"/>
        <v>9.3864963909118018</v>
      </c>
      <c r="AJ66">
        <f t="shared" ref="AJ66:AJ129" si="32">SQRT(PI()/6/(LN(AI66)-1))</f>
        <v>0.65000391815863423</v>
      </c>
      <c r="AK66" s="2">
        <f t="shared" si="14"/>
        <v>10.887374139188084</v>
      </c>
      <c r="AL66">
        <f t="shared" ref="AL66:AL129" si="33">SQRT(PI()/6/(LN(AK66)-1))</f>
        <v>0.61428028023393322</v>
      </c>
    </row>
    <row r="67" spans="3:38" x14ac:dyDescent="0.25">
      <c r="C67" s="2">
        <f t="shared" ref="C67:C130" si="34">100000*ROW()</f>
        <v>6700000</v>
      </c>
      <c r="D67" s="5">
        <f t="shared" si="26"/>
        <v>1.0502625656414104</v>
      </c>
      <c r="E67" s="2">
        <f t="shared" ref="E67:E130" si="35">C67/D67</f>
        <v>6379357.1428571427</v>
      </c>
      <c r="F67" s="2">
        <f t="shared" si="27"/>
        <v>40.513226337713668</v>
      </c>
      <c r="G67" s="13">
        <f t="shared" ref="G67:G130" si="36">SQRT(12)/PI()*$B$24*$B$20*$B$51*POWER($B$3,2)*$B$23*E67*$B$22/(SQRT($B$46*$B$20)*POWER(F67,3.5)*D67*POWER(2*SQRT(PI()),1.5))*AH67</f>
        <v>6.4881007204607252E-2</v>
      </c>
      <c r="H67" s="13">
        <f t="shared" ref="H67:H130" si="37">SQRT(12)/PI()*$B$28*$B$20*$B$53*POWER($B$3,2)*$B$27*E67*$B$26/(SQRT($B$47*$B$20)*POWER(F67,3.5)*D67*POWER(2*SQRT(PI()),1.5))*AJ67</f>
        <v>6.0553599788855515E-2</v>
      </c>
      <c r="I67" s="13">
        <f t="shared" ref="I67:I130" si="38">SQRT(12)/PI()*$B$32*$B$20*$B$55*POWER($B$3,2)*$B$31*E67*$B$30/(SQRT($B$48*$B$20)*POWER(F67,3.5)*D67*POWER(2*SQRT(PI()),1.5))*AL67</f>
        <v>5.9463310175333489E-2</v>
      </c>
      <c r="J67" s="5">
        <f t="shared" ref="J67:J130" si="39">SQRT(12)/POWER(PI(),1)*$B$24*$B$20*$B$51*POWER($B$3,2)/(SQRT($B$46*$B$20)*POWER(F67,3/2)*D67*2*SQRT(PI()))</f>
        <v>1.494947824284832E-3</v>
      </c>
      <c r="Z67" s="2">
        <f t="shared" ref="Z67:Z130" si="40">C67/1000000</f>
        <v>6.7</v>
      </c>
      <c r="AA67" s="2">
        <f t="shared" si="28"/>
        <v>2.8600747128386201</v>
      </c>
      <c r="AB67" s="2">
        <f t="shared" ref="AB67:AB130" si="41">SQRT(PI()/2/(ATAN(AA67)-AA67/(1+AA67*AA67)))</f>
        <v>1.3046248472962574</v>
      </c>
      <c r="AC67" s="2">
        <f t="shared" si="29"/>
        <v>2.7271737739713449</v>
      </c>
      <c r="AD67" s="2">
        <f t="shared" ref="AD67:AD130" si="42">SQRT(PI()/2/(ATAN(AC67)-AC67/(1+AC67*AC67)))</f>
        <v>1.3239673044866624</v>
      </c>
      <c r="AE67" s="2">
        <f t="shared" si="30"/>
        <v>2.9371263317960699</v>
      </c>
      <c r="AF67" s="2">
        <f t="shared" ref="AF67:AF130" si="43">SQRT(PI()/2/(ATAN(AE67)-AE67/(1+AE67*AE67)))</f>
        <v>1.2943925074933351</v>
      </c>
      <c r="AG67" s="2">
        <f t="shared" ref="AG67:AG130" si="44">$B$23*E67*$B$22/(F67*F67*4*PI())</f>
        <v>10.415134315611379</v>
      </c>
      <c r="AH67">
        <f t="shared" si="31"/>
        <v>0.62433728955869083</v>
      </c>
      <c r="AI67" s="2">
        <f t="shared" ref="AI67:AI130" si="45">$B$27*E67*$B$26/(F67*F67*4*PI())</f>
        <v>9.4696895664542051</v>
      </c>
      <c r="AJ67">
        <f t="shared" si="32"/>
        <v>0.64770208276258578</v>
      </c>
      <c r="AK67" s="2">
        <f t="shared" ref="AK67:AK130" si="46">$B$31*E67*$B$30/(F67*F67*4*PI())</f>
        <v>10.983869699430803</v>
      </c>
      <c r="AL67">
        <f t="shared" si="33"/>
        <v>0.61233638676274249</v>
      </c>
    </row>
    <row r="68" spans="3:38" x14ac:dyDescent="0.25">
      <c r="C68" s="2">
        <f t="shared" si="34"/>
        <v>6800000</v>
      </c>
      <c r="D68" s="5">
        <f t="shared" si="26"/>
        <v>1.0510510510510511</v>
      </c>
      <c r="E68" s="2">
        <f t="shared" si="35"/>
        <v>6469714.2857142854</v>
      </c>
      <c r="F68" s="2">
        <f t="shared" si="27"/>
        <v>40.625482728686137</v>
      </c>
      <c r="G68" s="13">
        <f t="shared" si="36"/>
        <v>6.4911136827027469E-2</v>
      </c>
      <c r="H68" s="13">
        <f t="shared" si="37"/>
        <v>6.0567150251202385E-2</v>
      </c>
      <c r="I68" s="13">
        <f t="shared" si="38"/>
        <v>5.9498072131452161E-2</v>
      </c>
      <c r="J68" s="5">
        <f t="shared" si="39"/>
        <v>1.4876389976507098E-3</v>
      </c>
      <c r="Z68" s="2">
        <f t="shared" si="40"/>
        <v>6.8</v>
      </c>
      <c r="AA68" s="2">
        <f t="shared" si="28"/>
        <v>2.8722997919454492</v>
      </c>
      <c r="AB68" s="2">
        <f t="shared" si="41"/>
        <v>1.3029561727810015</v>
      </c>
      <c r="AC68" s="2">
        <f t="shared" si="29"/>
        <v>2.7388307824317217</v>
      </c>
      <c r="AD68" s="2">
        <f t="shared" si="42"/>
        <v>1.3221775087242036</v>
      </c>
      <c r="AE68" s="2">
        <f t="shared" si="30"/>
        <v>2.9496807596897798</v>
      </c>
      <c r="AF68" s="2">
        <f t="shared" si="43"/>
        <v>1.2927874622237736</v>
      </c>
      <c r="AG68" s="2">
        <f t="shared" si="44"/>
        <v>10.504361328172511</v>
      </c>
      <c r="AH68">
        <f t="shared" si="31"/>
        <v>0.6223642107245162</v>
      </c>
      <c r="AI68" s="2">
        <f t="shared" si="45"/>
        <v>9.5508169032980046</v>
      </c>
      <c r="AJ68">
        <f t="shared" si="32"/>
        <v>0.6454998880193269</v>
      </c>
      <c r="AK68" s="2">
        <f t="shared" si="46"/>
        <v>11.077969098434417</v>
      </c>
      <c r="AL68">
        <f t="shared" si="33"/>
        <v>0.610474577759058</v>
      </c>
    </row>
    <row r="69" spans="3:38" x14ac:dyDescent="0.25">
      <c r="C69" s="2">
        <f t="shared" si="34"/>
        <v>6900000</v>
      </c>
      <c r="D69" s="5">
        <f t="shared" si="26"/>
        <v>1.051840721262209</v>
      </c>
      <c r="E69" s="2">
        <f t="shared" si="35"/>
        <v>6559928.5714285709</v>
      </c>
      <c r="F69" s="2">
        <f t="shared" si="27"/>
        <v>40.739451221657831</v>
      </c>
      <c r="G69" s="13">
        <f t="shared" si="36"/>
        <v>6.4927457685671444E-2</v>
      </c>
      <c r="H69" s="13">
        <f t="shared" si="37"/>
        <v>6.0568477137761118E-2</v>
      </c>
      <c r="I69" s="13">
        <f t="shared" si="38"/>
        <v>5.9519859736924981E-2</v>
      </c>
      <c r="J69" s="5">
        <f t="shared" si="39"/>
        <v>1.4802887042467282E-3</v>
      </c>
      <c r="Z69" s="2">
        <f t="shared" si="40"/>
        <v>6.9</v>
      </c>
      <c r="AA69" s="2">
        <f t="shared" si="28"/>
        <v>2.8841651908434325</v>
      </c>
      <c r="AB69" s="2">
        <f t="shared" si="41"/>
        <v>1.301353253745771</v>
      </c>
      <c r="AC69" s="2">
        <f t="shared" si="29"/>
        <v>2.7501448241758175</v>
      </c>
      <c r="AD69" s="2">
        <f t="shared" si="42"/>
        <v>1.3204583354601904</v>
      </c>
      <c r="AE69" s="2">
        <f t="shared" si="30"/>
        <v>2.9618658174381292</v>
      </c>
      <c r="AF69" s="2">
        <f t="shared" si="43"/>
        <v>1.291245617539873</v>
      </c>
      <c r="AG69" s="2">
        <f t="shared" si="44"/>
        <v>10.591327094641333</v>
      </c>
      <c r="AH69">
        <f t="shared" si="31"/>
        <v>0.62047486615647252</v>
      </c>
      <c r="AI69" s="2">
        <f t="shared" si="45"/>
        <v>9.6298882610369141</v>
      </c>
      <c r="AJ69">
        <f t="shared" si="32"/>
        <v>0.64339263700926252</v>
      </c>
      <c r="AK69" s="2">
        <f t="shared" si="46"/>
        <v>11.169683772317487</v>
      </c>
      <c r="AL69">
        <f t="shared" si="33"/>
        <v>0.60869115272507313</v>
      </c>
    </row>
    <row r="70" spans="3:38" x14ac:dyDescent="0.25">
      <c r="C70" s="6">
        <f t="shared" si="34"/>
        <v>7000000</v>
      </c>
      <c r="D70" s="10">
        <f t="shared" si="26"/>
        <v>1.0526315789473684</v>
      </c>
      <c r="E70" s="6">
        <f t="shared" si="35"/>
        <v>6650000</v>
      </c>
      <c r="F70" s="6">
        <f t="shared" si="27"/>
        <v>40.85511748851053</v>
      </c>
      <c r="G70" s="14">
        <f t="shared" si="36"/>
        <v>6.4930195047465777E-2</v>
      </c>
      <c r="H70" s="14">
        <f t="shared" si="37"/>
        <v>6.0557765416844711E-2</v>
      </c>
      <c r="I70" s="14">
        <f t="shared" si="38"/>
        <v>5.9528890881505862E-2</v>
      </c>
      <c r="J70" s="5">
        <f t="shared" si="39"/>
        <v>1.4728993715223987E-3</v>
      </c>
      <c r="Z70" s="2">
        <f t="shared" si="40"/>
        <v>7</v>
      </c>
      <c r="AA70" s="2">
        <f t="shared" si="28"/>
        <v>2.895676950820036</v>
      </c>
      <c r="AB70" s="2">
        <f t="shared" si="41"/>
        <v>1.2998135641829196</v>
      </c>
      <c r="AC70" s="2">
        <f t="shared" si="29"/>
        <v>2.7611216597666912</v>
      </c>
      <c r="AD70" s="2">
        <f t="shared" si="42"/>
        <v>1.3188070649508721</v>
      </c>
      <c r="AE70" s="2">
        <f t="shared" si="30"/>
        <v>2.9736877090834137</v>
      </c>
      <c r="AF70" s="2">
        <f t="shared" si="43"/>
        <v>1.2897645490072958</v>
      </c>
      <c r="AG70" s="2">
        <f t="shared" si="44"/>
        <v>10.676043558898984</v>
      </c>
      <c r="AH70">
        <f t="shared" si="31"/>
        <v>0.61866549622985767</v>
      </c>
      <c r="AI70" s="2">
        <f t="shared" si="45"/>
        <v>9.706914499333724</v>
      </c>
      <c r="AJ70">
        <f t="shared" si="32"/>
        <v>0.64137594169595702</v>
      </c>
      <c r="AK70" s="2">
        <f t="shared" si="46"/>
        <v>11.259026317176247</v>
      </c>
      <c r="AL70">
        <f t="shared" si="33"/>
        <v>0.60698264415647118</v>
      </c>
    </row>
    <row r="71" spans="3:38" x14ac:dyDescent="0.25">
      <c r="C71" s="2">
        <f t="shared" si="34"/>
        <v>7100000</v>
      </c>
      <c r="D71" s="5">
        <f t="shared" si="26"/>
        <v>1.053423626787058</v>
      </c>
      <c r="E71" s="2">
        <f t="shared" si="35"/>
        <v>6739928.5714285709</v>
      </c>
      <c r="F71" s="2">
        <f t="shared" si="27"/>
        <v>40.972467150676522</v>
      </c>
      <c r="G71" s="13">
        <f t="shared" si="36"/>
        <v>6.4919583144016135E-2</v>
      </c>
      <c r="H71" s="13">
        <f t="shared" si="37"/>
        <v>6.0535209833371788E-2</v>
      </c>
      <c r="I71" s="13">
        <f t="shared" si="38"/>
        <v>5.9525391077072401E-2</v>
      </c>
      <c r="J71" s="5">
        <f t="shared" si="39"/>
        <v>1.4654733965659222E-3</v>
      </c>
      <c r="Z71" s="2">
        <f t="shared" si="40"/>
        <v>7.1</v>
      </c>
      <c r="AA71" s="2">
        <f t="shared" si="28"/>
        <v>2.9068410298179681</v>
      </c>
      <c r="AB71" s="2">
        <f t="shared" si="41"/>
        <v>1.2983347102548179</v>
      </c>
      <c r="AC71" s="2">
        <f t="shared" si="29"/>
        <v>2.7717669702954808</v>
      </c>
      <c r="AD71" s="2">
        <f t="shared" si="42"/>
        <v>1.3172211200550881</v>
      </c>
      <c r="AE71" s="2">
        <f t="shared" si="30"/>
        <v>2.9851525530778331</v>
      </c>
      <c r="AF71" s="2">
        <f t="shared" si="43"/>
        <v>1.2883419588962648</v>
      </c>
      <c r="AG71" s="2">
        <f t="shared" si="44"/>
        <v>10.758523722644904</v>
      </c>
      <c r="AH71">
        <f t="shared" si="31"/>
        <v>0.61693257713534</v>
      </c>
      <c r="AI71" s="2">
        <f t="shared" si="45"/>
        <v>9.7819074396449626</v>
      </c>
      <c r="AJ71">
        <f t="shared" si="32"/>
        <v>0.63944569719396938</v>
      </c>
      <c r="AK71" s="2">
        <f t="shared" si="46"/>
        <v>11.346010444689128</v>
      </c>
      <c r="AL71">
        <f t="shared" si="33"/>
        <v>0.60534579888433038</v>
      </c>
    </row>
    <row r="72" spans="3:38" x14ac:dyDescent="0.25">
      <c r="C72" s="2">
        <f t="shared" si="34"/>
        <v>7200000</v>
      </c>
      <c r="D72" s="5">
        <f t="shared" si="26"/>
        <v>1.0542168674698795</v>
      </c>
      <c r="E72" s="2">
        <f t="shared" si="35"/>
        <v>6829714.2857142854</v>
      </c>
      <c r="F72" s="2">
        <f t="shared" si="27"/>
        <v>41.091485785763851</v>
      </c>
      <c r="G72" s="13">
        <f t="shared" si="36"/>
        <v>6.489586426596583E-2</v>
      </c>
      <c r="H72" s="13">
        <f t="shared" si="37"/>
        <v>6.0501013933104857E-2</v>
      </c>
      <c r="I72" s="13">
        <f t="shared" si="38"/>
        <v>5.9509592681485528E-2</v>
      </c>
      <c r="J72" s="5">
        <f t="shared" si="39"/>
        <v>1.4580131448051921E-3</v>
      </c>
      <c r="Z72" s="2">
        <f t="shared" si="40"/>
        <v>7.2</v>
      </c>
      <c r="AA72" s="2">
        <f t="shared" si="28"/>
        <v>2.9176633055549348</v>
      </c>
      <c r="AB72" s="2">
        <f t="shared" si="41"/>
        <v>1.2969144215327855</v>
      </c>
      <c r="AC72" s="2">
        <f t="shared" si="29"/>
        <v>2.7820863603561858</v>
      </c>
      <c r="AD72" s="2">
        <f t="shared" si="42"/>
        <v>1.3156980567699681</v>
      </c>
      <c r="AE72" s="2">
        <f t="shared" si="30"/>
        <v>2.9962663854872855</v>
      </c>
      <c r="AF72" s="2">
        <f t="shared" si="43"/>
        <v>1.2869756677888484</v>
      </c>
      <c r="AG72" s="2">
        <f t="shared" si="44"/>
        <v>10.838781603152148</v>
      </c>
      <c r="AH72">
        <f t="shared" si="31"/>
        <v>0.61527280207952784</v>
      </c>
      <c r="AI72" s="2">
        <f t="shared" si="45"/>
        <v>9.8548798268110112</v>
      </c>
      <c r="AJ72">
        <f t="shared" si="32"/>
        <v>0.63759805860655772</v>
      </c>
      <c r="AK72" s="2">
        <f t="shared" si="46"/>
        <v>11.43065093756522</v>
      </c>
      <c r="AL72">
        <f t="shared" si="33"/>
        <v>0.60377756121172754</v>
      </c>
    </row>
    <row r="73" spans="3:38" x14ac:dyDescent="0.25">
      <c r="C73" s="2">
        <f t="shared" si="34"/>
        <v>7300000</v>
      </c>
      <c r="D73" s="5">
        <f t="shared" si="26"/>
        <v>1.0550113036925395</v>
      </c>
      <c r="E73" s="2">
        <f t="shared" si="35"/>
        <v>6919357.1428571437</v>
      </c>
      <c r="F73" s="2">
        <f t="shared" si="27"/>
        <v>41.212158934046407</v>
      </c>
      <c r="G73" s="13">
        <f t="shared" si="36"/>
        <v>6.4859287910348867E-2</v>
      </c>
      <c r="H73" s="13">
        <f t="shared" si="37"/>
        <v>6.0455389151389045E-2</v>
      </c>
      <c r="I73" s="13">
        <f t="shared" si="38"/>
        <v>5.9481734164845083E-2</v>
      </c>
      <c r="J73" s="5">
        <f t="shared" si="39"/>
        <v>1.4505209487927664E-3</v>
      </c>
      <c r="Z73" s="2">
        <f t="shared" si="40"/>
        <v>7.3</v>
      </c>
      <c r="AA73" s="2">
        <f t="shared" si="28"/>
        <v>2.9281495783007245</v>
      </c>
      <c r="AB73" s="2">
        <f t="shared" si="41"/>
        <v>1.2955505429338146</v>
      </c>
      <c r="AC73" s="2">
        <f t="shared" si="29"/>
        <v>2.7920853606937142</v>
      </c>
      <c r="AD73" s="2">
        <f t="shared" si="42"/>
        <v>1.3142355555209841</v>
      </c>
      <c r="AE73" s="2">
        <f t="shared" si="30"/>
        <v>3.0070351628432754</v>
      </c>
      <c r="AF73" s="2">
        <f t="shared" si="43"/>
        <v>1.2856636068544087</v>
      </c>
      <c r="AG73" s="2">
        <f t="shared" si="44"/>
        <v>10.916832190965836</v>
      </c>
      <c r="AH73">
        <f t="shared" si="31"/>
        <v>0.61368306428571384</v>
      </c>
      <c r="AI73" s="2">
        <f t="shared" si="45"/>
        <v>9.925845290594518</v>
      </c>
      <c r="AJ73">
        <f t="shared" si="32"/>
        <v>0.63582942013631605</v>
      </c>
      <c r="AK73" s="2">
        <f t="shared" si="46"/>
        <v>11.512963604932796</v>
      </c>
      <c r="AL73">
        <f t="shared" si="33"/>
        <v>0.60227505764514766</v>
      </c>
    </row>
    <row r="74" spans="3:38" x14ac:dyDescent="0.25">
      <c r="C74" s="2">
        <f t="shared" si="34"/>
        <v>7400000</v>
      </c>
      <c r="D74" s="5">
        <f t="shared" si="26"/>
        <v>1.0558069381598794</v>
      </c>
      <c r="E74" s="2">
        <f t="shared" si="35"/>
        <v>7008857.1428571427</v>
      </c>
      <c r="F74" s="2">
        <f t="shared" si="27"/>
        <v>41.334472104814324</v>
      </c>
      <c r="G74" s="13">
        <f t="shared" si="36"/>
        <v>6.4810109976798549E-2</v>
      </c>
      <c r="H74" s="13">
        <f t="shared" si="37"/>
        <v>6.0398553960633358E-2</v>
      </c>
      <c r="I74" s="13">
        <f t="shared" si="38"/>
        <v>5.9442059415114254E-2</v>
      </c>
      <c r="J74" s="5">
        <f t="shared" si="39"/>
        <v>1.4429991070739694E-3</v>
      </c>
      <c r="Z74" s="2">
        <f t="shared" si="40"/>
        <v>7.4</v>
      </c>
      <c r="AA74" s="2">
        <f t="shared" si="28"/>
        <v>2.9383055733449659</v>
      </c>
      <c r="AB74" s="2">
        <f t="shared" si="41"/>
        <v>1.2942410272906872</v>
      </c>
      <c r="AC74" s="2">
        <f t="shared" si="29"/>
        <v>2.8017694305569623</v>
      </c>
      <c r="AD74" s="2">
        <f t="shared" si="42"/>
        <v>1.3128314131367027</v>
      </c>
      <c r="AE74" s="2">
        <f t="shared" si="30"/>
        <v>3.0174647646771473</v>
      </c>
      <c r="AF74" s="2">
        <f t="shared" si="43"/>
        <v>1.2844038107315623</v>
      </c>
      <c r="AG74" s="2">
        <f t="shared" si="44"/>
        <v>10.992691407633279</v>
      </c>
      <c r="AH74">
        <f t="shared" si="31"/>
        <v>0.61216044159515637</v>
      </c>
      <c r="AI74" s="2">
        <f t="shared" si="45"/>
        <v>9.9948183072476322</v>
      </c>
      <c r="AJ74">
        <f t="shared" si="32"/>
        <v>0.63413639621056783</v>
      </c>
      <c r="AK74" s="2">
        <f t="shared" si="46"/>
        <v>11.592965237761202</v>
      </c>
      <c r="AL74">
        <f t="shared" si="33"/>
        <v>0.60083558304597384</v>
      </c>
    </row>
    <row r="75" spans="3:38" x14ac:dyDescent="0.25">
      <c r="C75" s="2">
        <f t="shared" si="34"/>
        <v>7500000</v>
      </c>
      <c r="D75" s="5">
        <f t="shared" si="26"/>
        <v>1.0566037735849056</v>
      </c>
      <c r="E75" s="2">
        <f t="shared" si="35"/>
        <v>7098214.2857142854</v>
      </c>
      <c r="F75" s="2">
        <f t="shared" si="27"/>
        <v>41.458410782582426</v>
      </c>
      <c r="G75" s="5">
        <f t="shared" si="36"/>
        <v>6.4748592009016323E-2</v>
      </c>
      <c r="H75" s="5">
        <f t="shared" si="37"/>
        <v>6.0330733071544185E-2</v>
      </c>
      <c r="I75" s="5">
        <f t="shared" si="38"/>
        <v>5.9390817080480475E-2</v>
      </c>
      <c r="J75" s="5">
        <f t="shared" si="39"/>
        <v>1.4354498831370189E-3</v>
      </c>
      <c r="Z75" s="2">
        <f t="shared" si="40"/>
        <v>7.5</v>
      </c>
      <c r="AA75" s="2">
        <f t="shared" si="28"/>
        <v>2.9481369431858191</v>
      </c>
      <c r="AB75" s="2">
        <f t="shared" si="41"/>
        <v>1.2929839284978286</v>
      </c>
      <c r="AC75" s="2">
        <f t="shared" si="29"/>
        <v>2.8111439597858077</v>
      </c>
      <c r="AD75" s="2">
        <f t="shared" si="42"/>
        <v>1.3114835354458778</v>
      </c>
      <c r="AE75" s="2">
        <f t="shared" si="30"/>
        <v>3.0275609957677454</v>
      </c>
      <c r="AF75" s="2">
        <f t="shared" si="43"/>
        <v>1.2831944109614619</v>
      </c>
      <c r="AG75" s="2">
        <f t="shared" si="44"/>
        <v>11.0663760635492</v>
      </c>
      <c r="AH75">
        <f t="shared" si="31"/>
        <v>0.61070218249432906</v>
      </c>
      <c r="AI75" s="2">
        <f t="shared" si="45"/>
        <v>10.061814161183849</v>
      </c>
      <c r="AJ75">
        <f t="shared" si="32"/>
        <v>0.63251580439653632</v>
      </c>
      <c r="AK75" s="2">
        <f t="shared" si="46"/>
        <v>11.670673564404167</v>
      </c>
      <c r="AL75">
        <f t="shared" si="33"/>
        <v>0.59945658804900959</v>
      </c>
    </row>
    <row r="76" spans="3:38" x14ac:dyDescent="0.25">
      <c r="C76" s="2">
        <f t="shared" si="34"/>
        <v>7600000</v>
      </c>
      <c r="D76" s="5">
        <f t="shared" si="26"/>
        <v>1.0574018126888218</v>
      </c>
      <c r="E76" s="2">
        <f t="shared" si="35"/>
        <v>7187428.5714285709</v>
      </c>
      <c r="F76" s="2">
        <f t="shared" si="27"/>
        <v>41.583960433154068</v>
      </c>
      <c r="G76" s="5">
        <f t="shared" si="36"/>
        <v>6.4675000478386174E-2</v>
      </c>
      <c r="H76" s="5">
        <f t="shared" si="37"/>
        <v>6.0252156683792017E-2</v>
      </c>
      <c r="I76" s="5">
        <f t="shared" si="38"/>
        <v>5.9328259946173349E-2</v>
      </c>
      <c r="J76" s="5">
        <f t="shared" si="39"/>
        <v>1.4278755044439503E-3</v>
      </c>
      <c r="Z76" s="2">
        <f t="shared" si="40"/>
        <v>7.6</v>
      </c>
      <c r="AA76" s="2">
        <f t="shared" si="28"/>
        <v>2.9576492694673049</v>
      </c>
      <c r="AB76" s="2">
        <f t="shared" si="41"/>
        <v>1.2917773951811689</v>
      </c>
      <c r="AC76" s="2">
        <f t="shared" si="29"/>
        <v>2.8202142706584139</v>
      </c>
      <c r="AD76" s="2">
        <f t="shared" si="42"/>
        <v>1.3101899304409474</v>
      </c>
      <c r="AE76" s="2">
        <f t="shared" si="30"/>
        <v>3.0373295881309352</v>
      </c>
      <c r="AF76" s="2">
        <f t="shared" si="43"/>
        <v>1.2820336299228829</v>
      </c>
      <c r="AG76" s="2">
        <f t="shared" si="44"/>
        <v>11.137903815995736</v>
      </c>
      <c r="AH76">
        <f t="shared" si="31"/>
        <v>0.60930569341510787</v>
      </c>
      <c r="AI76" s="2">
        <f t="shared" si="45"/>
        <v>10.126848906826982</v>
      </c>
      <c r="AJ76">
        <f t="shared" si="32"/>
        <v>0.63096464990972079</v>
      </c>
      <c r="AK76" s="2">
        <f t="shared" si="46"/>
        <v>11.746107206348494</v>
      </c>
      <c r="AL76">
        <f t="shared" si="33"/>
        <v>0.59813566761365267</v>
      </c>
    </row>
    <row r="77" spans="3:38" x14ac:dyDescent="0.25">
      <c r="C77" s="2">
        <f t="shared" si="34"/>
        <v>7700000</v>
      </c>
      <c r="D77" s="5">
        <f t="shared" si="26"/>
        <v>1.0582010582010581</v>
      </c>
      <c r="E77" s="2">
        <f t="shared" si="35"/>
        <v>7276500</v>
      </c>
      <c r="F77" s="2">
        <f t="shared" si="27"/>
        <v>41.711106509537707</v>
      </c>
      <c r="G77" s="5">
        <f t="shared" si="36"/>
        <v>6.4589606107007633E-2</v>
      </c>
      <c r="H77" s="5">
        <f t="shared" si="37"/>
        <v>6.016305978234035E-2</v>
      </c>
      <c r="I77" s="5">
        <f t="shared" si="38"/>
        <v>5.9254644343739574E-2</v>
      </c>
      <c r="J77" s="5">
        <f t="shared" si="39"/>
        <v>1.4202781615409938E-3</v>
      </c>
      <c r="Z77" s="2">
        <f t="shared" si="40"/>
        <v>7.7</v>
      </c>
      <c r="AA77" s="2">
        <f t="shared" si="28"/>
        <v>2.966848064690609</v>
      </c>
      <c r="AB77" s="2">
        <f t="shared" si="41"/>
        <v>1.290619664845555</v>
      </c>
      <c r="AC77" s="2">
        <f t="shared" si="29"/>
        <v>2.8289856195230132</v>
      </c>
      <c r="AD77" s="2">
        <f t="shared" si="42"/>
        <v>1.3089487019576822</v>
      </c>
      <c r="AE77" s="2">
        <f t="shared" si="30"/>
        <v>3.0467762027770089</v>
      </c>
      <c r="AF77" s="2">
        <f t="shared" si="43"/>
        <v>1.2809197752246337</v>
      </c>
      <c r="AG77" s="2">
        <f t="shared" si="44"/>
        <v>11.207293127452973</v>
      </c>
      <c r="AH77">
        <f t="shared" si="31"/>
        <v>0.60796852717345551</v>
      </c>
      <c r="AI77" s="2">
        <f t="shared" si="45"/>
        <v>10.189939330706117</v>
      </c>
      <c r="AJ77">
        <f t="shared" si="32"/>
        <v>0.62948011154333372</v>
      </c>
      <c r="AK77" s="2">
        <f t="shared" si="46"/>
        <v>11.819285634248082</v>
      </c>
      <c r="AL77">
        <f t="shared" si="33"/>
        <v>0.59687055058946792</v>
      </c>
    </row>
    <row r="78" spans="3:38" x14ac:dyDescent="0.25">
      <c r="C78" s="2">
        <f t="shared" si="34"/>
        <v>7800000</v>
      </c>
      <c r="D78" s="5">
        <f t="shared" si="26"/>
        <v>1.059001512859304</v>
      </c>
      <c r="E78" s="2">
        <f t="shared" si="35"/>
        <v>7365428.5714285718</v>
      </c>
      <c r="F78" s="2">
        <f t="shared" si="27"/>
        <v>41.839834457714801</v>
      </c>
      <c r="G78" s="5">
        <f t="shared" si="36"/>
        <v>6.4492683227756434E-2</v>
      </c>
      <c r="H78" s="5">
        <f t="shared" si="37"/>
        <v>6.0063681476142314E-2</v>
      </c>
      <c r="I78" s="5">
        <f t="shared" si="38"/>
        <v>5.9170229591019925E-2</v>
      </c>
      <c r="J78" s="5">
        <f t="shared" si="39"/>
        <v>1.412660007246834E-3</v>
      </c>
      <c r="Z78" s="2">
        <f t="shared" si="40"/>
        <v>7.8</v>
      </c>
      <c r="AA78" s="2">
        <f t="shared" si="28"/>
        <v>2.9757387737224339</v>
      </c>
      <c r="AB78" s="2">
        <f t="shared" si="41"/>
        <v>1.2895090584579152</v>
      </c>
      <c r="AC78" s="2">
        <f t="shared" si="29"/>
        <v>2.837463198236172</v>
      </c>
      <c r="AD78" s="2">
        <f t="shared" si="42"/>
        <v>1.3077580438257945</v>
      </c>
      <c r="AE78" s="2">
        <f t="shared" si="30"/>
        <v>3.0559064312596744</v>
      </c>
      <c r="AF78" s="2">
        <f t="shared" si="43"/>
        <v>1.2798512345152777</v>
      </c>
      <c r="AG78" s="2">
        <f t="shared" si="44"/>
        <v>11.274563224250929</v>
      </c>
      <c r="AH78">
        <f t="shared" si="31"/>
        <v>0.60668837242824414</v>
      </c>
      <c r="AI78" s="2">
        <f t="shared" si="45"/>
        <v>10.251102913860981</v>
      </c>
      <c r="AJ78">
        <f t="shared" si="32"/>
        <v>0.62805952886771987</v>
      </c>
      <c r="AK78" s="2">
        <f t="shared" si="46"/>
        <v>11.89022912431804</v>
      </c>
      <c r="AL78">
        <f t="shared" si="33"/>
        <v>0.59565909019190089</v>
      </c>
    </row>
    <row r="79" spans="3:38" x14ac:dyDescent="0.25">
      <c r="C79" s="2">
        <f t="shared" si="34"/>
        <v>7900000</v>
      </c>
      <c r="D79" s="5">
        <f t="shared" si="26"/>
        <v>1.0598031794095382</v>
      </c>
      <c r="E79" s="2">
        <f t="shared" si="35"/>
        <v>7454214.2857142864</v>
      </c>
      <c r="F79" s="2">
        <f t="shared" si="27"/>
        <v>41.970129722256765</v>
      </c>
      <c r="G79" s="5">
        <f t="shared" si="36"/>
        <v>6.4384509179263499E-2</v>
      </c>
      <c r="H79" s="5">
        <f t="shared" si="37"/>
        <v>5.9954264376309303E-2</v>
      </c>
      <c r="I79" s="5">
        <f t="shared" si="38"/>
        <v>5.9075277461274771E-2</v>
      </c>
      <c r="J79" s="5">
        <f t="shared" si="39"/>
        <v>1.4050231559172227E-3</v>
      </c>
      <c r="Z79" s="2">
        <f t="shared" si="40"/>
        <v>7.9</v>
      </c>
      <c r="AA79" s="2">
        <f t="shared" si="28"/>
        <v>2.9843267751215925</v>
      </c>
      <c r="AB79" s="2">
        <f t="shared" si="41"/>
        <v>1.288443975428516</v>
      </c>
      <c r="AC79" s="2">
        <f t="shared" si="29"/>
        <v>2.8456521354277355</v>
      </c>
      <c r="AD79" s="2">
        <f t="shared" si="42"/>
        <v>1.3066162344497803</v>
      </c>
      <c r="AE79" s="2">
        <f t="shared" si="30"/>
        <v>3.064725797038387</v>
      </c>
      <c r="AF79" s="2">
        <f t="shared" si="43"/>
        <v>1.2788264706741153</v>
      </c>
      <c r="AG79" s="2">
        <f t="shared" si="44"/>
        <v>11.339734055630437</v>
      </c>
      <c r="AH79">
        <f t="shared" si="31"/>
        <v>0.60546304405578311</v>
      </c>
      <c r="AI79" s="2">
        <f t="shared" si="45"/>
        <v>10.310357794619131</v>
      </c>
      <c r="AJ79">
        <f t="shared" si="32"/>
        <v>0.62670039056684579</v>
      </c>
      <c r="AK79" s="2">
        <f t="shared" si="46"/>
        <v>11.958958715160005</v>
      </c>
      <c r="AL79">
        <f t="shared" si="33"/>
        <v>0.5944992552959949</v>
      </c>
    </row>
    <row r="80" spans="3:38" x14ac:dyDescent="0.25">
      <c r="C80" s="2">
        <f t="shared" si="34"/>
        <v>8000000</v>
      </c>
      <c r="D80" s="5">
        <f t="shared" si="26"/>
        <v>1.0606060606060606</v>
      </c>
      <c r="E80" s="2">
        <f t="shared" si="35"/>
        <v>7542857.1428571437</v>
      </c>
      <c r="F80" s="2">
        <f t="shared" si="27"/>
        <v>42.101977751790287</v>
      </c>
      <c r="G80" s="5">
        <f t="shared" si="36"/>
        <v>6.4265363733931699E-2</v>
      </c>
      <c r="H80" s="5">
        <f t="shared" si="37"/>
        <v>5.9835054011188236E-2</v>
      </c>
      <c r="I80" s="5">
        <f t="shared" si="38"/>
        <v>5.8970051680067928E-2</v>
      </c>
      <c r="J80" s="5">
        <f t="shared" si="39"/>
        <v>1.3973696827840846E-3</v>
      </c>
      <c r="Z80" s="2">
        <f t="shared" si="40"/>
        <v>8</v>
      </c>
      <c r="AA80" s="2">
        <f t="shared" si="28"/>
        <v>2.9926173823030964</v>
      </c>
      <c r="AB80" s="2">
        <f t="shared" si="41"/>
        <v>1.2874228889563499</v>
      </c>
      <c r="AC80" s="2">
        <f t="shared" si="29"/>
        <v>2.8535574976108289</v>
      </c>
      <c r="AD80" s="2">
        <f t="shared" si="42"/>
        <v>1.3055216317832701</v>
      </c>
      <c r="AE80" s="2">
        <f t="shared" si="30"/>
        <v>3.0732397566737997</v>
      </c>
      <c r="AF80" s="2">
        <f t="shared" si="43"/>
        <v>1.2778440173509051</v>
      </c>
      <c r="AG80" s="2">
        <f t="shared" si="44"/>
        <v>11.402826253275311</v>
      </c>
      <c r="AH80">
        <f t="shared" si="31"/>
        <v>0.60429047434773953</v>
      </c>
      <c r="AI80" s="2">
        <f t="shared" si="45"/>
        <v>10.36772273180163</v>
      </c>
      <c r="AJ80">
        <f t="shared" si="32"/>
        <v>0.62540032379471577</v>
      </c>
      <c r="AK80" s="2">
        <f t="shared" si="46"/>
        <v>12.025496165084515</v>
      </c>
      <c r="AL80">
        <f t="shared" si="33"/>
        <v>0.59338912246655751</v>
      </c>
    </row>
    <row r="81" spans="3:38" x14ac:dyDescent="0.25">
      <c r="C81" s="2">
        <f t="shared" si="34"/>
        <v>8100000</v>
      </c>
      <c r="D81" s="5">
        <f t="shared" si="26"/>
        <v>1.0614101592115239</v>
      </c>
      <c r="E81" s="2">
        <f t="shared" si="35"/>
        <v>7631357.1428571427</v>
      </c>
      <c r="F81" s="2">
        <f t="shared" si="27"/>
        <v>42.235364004309602</v>
      </c>
      <c r="G81" s="5">
        <f t="shared" si="36"/>
        <v>6.4135528557316884E-2</v>
      </c>
      <c r="H81" s="5">
        <f t="shared" si="37"/>
        <v>5.9706298276078498E-2</v>
      </c>
      <c r="I81" s="5">
        <f t="shared" si="38"/>
        <v>5.8854817448666392E-2</v>
      </c>
      <c r="J81" s="5">
        <f t="shared" si="39"/>
        <v>1.3897016233673683E-3</v>
      </c>
      <c r="Z81" s="2">
        <f t="shared" si="40"/>
        <v>8.1</v>
      </c>
      <c r="AA81" s="2">
        <f t="shared" si="28"/>
        <v>3.00061584455743</v>
      </c>
      <c r="AB81" s="2">
        <f t="shared" si="41"/>
        <v>1.2864443417079663</v>
      </c>
      <c r="AC81" s="2">
        <f t="shared" si="29"/>
        <v>2.8611842901537647</v>
      </c>
      <c r="AD81" s="2">
        <f t="shared" si="42"/>
        <v>1.3044726686637087</v>
      </c>
      <c r="AE81" s="2">
        <f t="shared" si="30"/>
        <v>3.081453700874496</v>
      </c>
      <c r="AF81" s="2">
        <f t="shared" si="43"/>
        <v>1.2769024748249462</v>
      </c>
      <c r="AG81" s="2">
        <f t="shared" si="44"/>
        <v>11.463861091374623</v>
      </c>
      <c r="AH81">
        <f t="shared" si="31"/>
        <v>0.60316870495067376</v>
      </c>
      <c r="AI81" s="2">
        <f t="shared" si="45"/>
        <v>10.423217068410706</v>
      </c>
      <c r="AJ81">
        <f t="shared" si="32"/>
        <v>0.62415708444822582</v>
      </c>
      <c r="AK81" s="2">
        <f t="shared" si="46"/>
        <v>12.089863909992406</v>
      </c>
      <c r="AL81">
        <f t="shared" si="33"/>
        <v>0.59232686865242334</v>
      </c>
    </row>
    <row r="82" spans="3:38" x14ac:dyDescent="0.25">
      <c r="C82" s="2">
        <f t="shared" si="34"/>
        <v>8200000</v>
      </c>
      <c r="D82" s="5">
        <f t="shared" si="26"/>
        <v>1.062215477996965</v>
      </c>
      <c r="E82" s="2">
        <f t="shared" si="35"/>
        <v>7719714.2857142864</v>
      </c>
      <c r="F82" s="2">
        <f t="shared" si="27"/>
        <v>42.370273952334998</v>
      </c>
      <c r="G82" s="5">
        <f t="shared" si="36"/>
        <v>6.399528669736107E-2</v>
      </c>
      <c r="H82" s="5">
        <f t="shared" si="37"/>
        <v>5.956824691555862E-2</v>
      </c>
      <c r="I82" s="5">
        <f t="shared" si="38"/>
        <v>5.8729840992826715E-2</v>
      </c>
      <c r="J82" s="5">
        <f t="shared" si="39"/>
        <v>1.3820209729576655E-3</v>
      </c>
      <c r="Z82" s="2">
        <f t="shared" si="40"/>
        <v>8.1999999999999993</v>
      </c>
      <c r="AA82" s="2">
        <f t="shared" si="28"/>
        <v>3.0083273479411288</v>
      </c>
      <c r="AB82" s="2">
        <f t="shared" si="41"/>
        <v>1.2855069418019851</v>
      </c>
      <c r="AC82" s="2">
        <f t="shared" si="29"/>
        <v>2.8685374581292415</v>
      </c>
      <c r="AD82" s="2">
        <f t="shared" si="42"/>
        <v>1.303467848477349</v>
      </c>
      <c r="AE82" s="2">
        <f t="shared" si="30"/>
        <v>3.0893729554115628</v>
      </c>
      <c r="AF82" s="2">
        <f t="shared" si="43"/>
        <v>1.2760005061569459</v>
      </c>
      <c r="AG82" s="2">
        <f t="shared" si="44"/>
        <v>11.522860447269423</v>
      </c>
      <c r="AH82">
        <f t="shared" si="31"/>
        <v>0.60209587947461785</v>
      </c>
      <c r="AI82" s="2">
        <f t="shared" si="45"/>
        <v>10.476860695848812</v>
      </c>
      <c r="AJ82">
        <f t="shared" si="32"/>
        <v>0.62296854826487091</v>
      </c>
      <c r="AK82" s="2">
        <f t="shared" si="46"/>
        <v>12.15208502187259</v>
      </c>
      <c r="AL82">
        <f t="shared" si="33"/>
        <v>0.59131076448052133</v>
      </c>
    </row>
    <row r="83" spans="3:38" x14ac:dyDescent="0.25">
      <c r="C83" s="2">
        <f t="shared" si="34"/>
        <v>8300000</v>
      </c>
      <c r="D83" s="5">
        <f t="shared" si="26"/>
        <v>1.0630220197418374</v>
      </c>
      <c r="E83" s="2">
        <f t="shared" si="35"/>
        <v>7807928.5714285718</v>
      </c>
      <c r="F83" s="2">
        <f t="shared" si="27"/>
        <v>42.506693087917419</v>
      </c>
      <c r="G83" s="5">
        <f t="shared" si="36"/>
        <v>6.3844922102107057E-2</v>
      </c>
      <c r="H83" s="5">
        <f t="shared" si="37"/>
        <v>5.9421151036598965E-2</v>
      </c>
      <c r="I83" s="5">
        <f t="shared" si="38"/>
        <v>5.8595389135936655E-2</v>
      </c>
      <c r="J83" s="5">
        <f t="shared" si="39"/>
        <v>1.3743296861675892E-3</v>
      </c>
      <c r="Z83" s="2">
        <f t="shared" si="40"/>
        <v>8.3000000000000007</v>
      </c>
      <c r="AA83" s="2">
        <f t="shared" si="28"/>
        <v>3.0157570160533727</v>
      </c>
      <c r="AB83" s="2">
        <f t="shared" si="41"/>
        <v>1.2846093590741676</v>
      </c>
      <c r="AC83" s="2">
        <f t="shared" si="29"/>
        <v>2.8756218870548453</v>
      </c>
      <c r="AD83" s="2">
        <f t="shared" si="42"/>
        <v>1.3025057411273917</v>
      </c>
      <c r="AE83" s="2">
        <f t="shared" si="30"/>
        <v>3.0970027819161015</v>
      </c>
      <c r="AF83" s="2">
        <f t="shared" si="43"/>
        <v>1.2751368336096087</v>
      </c>
      <c r="AG83" s="2">
        <f t="shared" si="44"/>
        <v>11.579846762733965</v>
      </c>
      <c r="AH83">
        <f t="shared" si="31"/>
        <v>0.60107023670618032</v>
      </c>
      <c r="AI83" s="2">
        <f t="shared" si="45"/>
        <v>10.528674018714593</v>
      </c>
      <c r="AJ83">
        <f t="shared" si="32"/>
        <v>0.62183270266409107</v>
      </c>
      <c r="AK83" s="2">
        <f t="shared" si="46"/>
        <v>12.212183167968986</v>
      </c>
      <c r="AL83">
        <f t="shared" si="33"/>
        <v>0.5903391680925133</v>
      </c>
    </row>
    <row r="84" spans="3:38" x14ac:dyDescent="0.25">
      <c r="C84" s="2">
        <f t="shared" si="34"/>
        <v>8400000</v>
      </c>
      <c r="D84" s="5">
        <f t="shared" si="26"/>
        <v>1.0638297872340425</v>
      </c>
      <c r="E84" s="2">
        <f t="shared" si="35"/>
        <v>7896000</v>
      </c>
      <c r="F84" s="2">
        <f t="shared" si="27"/>
        <v>42.644606927488496</v>
      </c>
      <c r="G84" s="5">
        <f t="shared" si="36"/>
        <v>6.3684719164647005E-2</v>
      </c>
      <c r="H84" s="5">
        <f t="shared" si="37"/>
        <v>5.9265262650819682E-2</v>
      </c>
      <c r="I84" s="5">
        <f t="shared" si="38"/>
        <v>5.8451728895568024E-2</v>
      </c>
      <c r="J84" s="5">
        <f t="shared" si="39"/>
        <v>1.3666296765498618E-3</v>
      </c>
      <c r="Z84" s="2">
        <f t="shared" si="40"/>
        <v>8.4</v>
      </c>
      <c r="AA84" s="2">
        <f t="shared" si="28"/>
        <v>3.0229099107120723</v>
      </c>
      <c r="AB84" s="2">
        <f t="shared" si="41"/>
        <v>1.2837503216002375</v>
      </c>
      <c r="AC84" s="2">
        <f t="shared" si="29"/>
        <v>2.8824424035377261</v>
      </c>
      <c r="AD84" s="2">
        <f t="shared" si="42"/>
        <v>1.3015849792806176</v>
      </c>
      <c r="AE84" s="2">
        <f t="shared" si="30"/>
        <v>3.1043483785735324</v>
      </c>
      <c r="AF84" s="2">
        <f t="shared" si="43"/>
        <v>1.274310235315115</v>
      </c>
      <c r="AG84" s="2">
        <f t="shared" si="44"/>
        <v>11.634843005937892</v>
      </c>
      <c r="AH84">
        <f t="shared" si="31"/>
        <v>0.60009010436870125</v>
      </c>
      <c r="AI84" s="2">
        <f t="shared" si="45"/>
        <v>10.578677920217984</v>
      </c>
      <c r="AJ84">
        <f t="shared" si="32"/>
        <v>0.62074763926009791</v>
      </c>
      <c r="AK84" s="2">
        <f t="shared" si="46"/>
        <v>12.27018257066557</v>
      </c>
      <c r="AL84">
        <f t="shared" si="33"/>
        <v>0.58941051947295442</v>
      </c>
    </row>
    <row r="85" spans="3:38" x14ac:dyDescent="0.25">
      <c r="C85" s="2">
        <f t="shared" si="34"/>
        <v>8500000</v>
      </c>
      <c r="D85" s="5">
        <f t="shared" si="26"/>
        <v>1.064638783269962</v>
      </c>
      <c r="E85" s="2">
        <f t="shared" si="35"/>
        <v>7983928.5714285718</v>
      </c>
      <c r="F85" s="2">
        <f t="shared" si="27"/>
        <v>42.784001016556338</v>
      </c>
      <c r="G85" s="5">
        <f t="shared" si="36"/>
        <v>6.3514962294149574E-2</v>
      </c>
      <c r="H85" s="5">
        <f t="shared" si="37"/>
        <v>5.9100834244393455E-2</v>
      </c>
      <c r="I85" s="5">
        <f t="shared" si="38"/>
        <v>5.829912710255597E-2</v>
      </c>
      <c r="J85" s="5">
        <f t="shared" si="39"/>
        <v>1.3589228162799484E-3</v>
      </c>
      <c r="Z85" s="2">
        <f t="shared" si="40"/>
        <v>8.5</v>
      </c>
      <c r="AA85" s="2">
        <f t="shared" si="28"/>
        <v>3.0297910325416915</v>
      </c>
      <c r="AB85" s="2">
        <f t="shared" si="41"/>
        <v>1.2829286124557688</v>
      </c>
      <c r="AC85" s="2">
        <f t="shared" si="29"/>
        <v>2.8890037758350995</v>
      </c>
      <c r="AD85" s="2">
        <f t="shared" si="42"/>
        <v>1.3007042548701488</v>
      </c>
      <c r="AE85" s="2">
        <f t="shared" si="30"/>
        <v>3.1114148807272515</v>
      </c>
      <c r="AF85" s="2">
        <f t="shared" si="43"/>
        <v>1.2735195421696808</v>
      </c>
      <c r="AG85" s="2">
        <f t="shared" si="44"/>
        <v>11.687872634131336</v>
      </c>
      <c r="AH85">
        <f t="shared" si="31"/>
        <v>0.59915389337818992</v>
      </c>
      <c r="AI85" s="2">
        <f t="shared" si="45"/>
        <v>10.626893728252613</v>
      </c>
      <c r="AJ85">
        <f t="shared" si="32"/>
        <v>0.61971154698196784</v>
      </c>
      <c r="AK85" s="2">
        <f t="shared" si="46"/>
        <v>12.326107968133847</v>
      </c>
      <c r="AL85">
        <f t="shared" si="33"/>
        <v>0.58852333522338074</v>
      </c>
    </row>
    <row r="86" spans="3:38" x14ac:dyDescent="0.25">
      <c r="C86" s="2">
        <f t="shared" si="34"/>
        <v>8600000</v>
      </c>
      <c r="D86" s="5">
        <f t="shared" si="26"/>
        <v>1.06544901065449</v>
      </c>
      <c r="E86" s="2">
        <f t="shared" si="35"/>
        <v>8071714.2857142864</v>
      </c>
      <c r="F86" s="2">
        <f t="shared" si="27"/>
        <v>42.924860934247519</v>
      </c>
      <c r="G86" s="5">
        <f t="shared" si="36"/>
        <v>6.3335935511901059E-2</v>
      </c>
      <c r="H86" s="5">
        <f t="shared" si="37"/>
        <v>5.8928118374229982E-2</v>
      </c>
      <c r="I86" s="5">
        <f t="shared" si="38"/>
        <v>5.8137850041784907E-2</v>
      </c>
      <c r="J86" s="5">
        <f t="shared" si="39"/>
        <v>1.3512109359010626E-3</v>
      </c>
      <c r="Z86" s="2">
        <f t="shared" si="40"/>
        <v>8.6</v>
      </c>
      <c r="AA86" s="2">
        <f t="shared" si="28"/>
        <v>3.036405321483989</v>
      </c>
      <c r="AB86" s="2">
        <f t="shared" si="41"/>
        <v>1.2821430666943248</v>
      </c>
      <c r="AC86" s="2">
        <f t="shared" si="29"/>
        <v>2.8953107143412624</v>
      </c>
      <c r="AD86" s="2">
        <f t="shared" si="42"/>
        <v>1.2998623158339977</v>
      </c>
      <c r="AE86" s="2">
        <f t="shared" si="30"/>
        <v>3.1182073614031318</v>
      </c>
      <c r="AF86" s="2">
        <f t="shared" si="43"/>
        <v>1.2727636349371858</v>
      </c>
      <c r="AG86" s="2">
        <f t="shared" si="44"/>
        <v>11.738959557091119</v>
      </c>
      <c r="AH86">
        <f t="shared" si="31"/>
        <v>0.59826009254922086</v>
      </c>
      <c r="AI86" s="2">
        <f t="shared" si="45"/>
        <v>10.673343182160217</v>
      </c>
      <c r="AJ86">
        <f t="shared" si="32"/>
        <v>0.61872270574374877</v>
      </c>
      <c r="AK86" s="2">
        <f t="shared" si="46"/>
        <v>12.379984575782968</v>
      </c>
      <c r="AL86">
        <f t="shared" si="33"/>
        <v>0.58767620374152474</v>
      </c>
    </row>
    <row r="87" spans="3:38" x14ac:dyDescent="0.25">
      <c r="C87" s="2">
        <f t="shared" si="34"/>
        <v>8700000</v>
      </c>
      <c r="D87" s="5">
        <f t="shared" si="26"/>
        <v>1.0662604722010662</v>
      </c>
      <c r="E87" s="2">
        <f t="shared" si="35"/>
        <v>8159357.1428571427</v>
      </c>
      <c r="F87" s="2">
        <f t="shared" si="27"/>
        <v>43.067172297695464</v>
      </c>
      <c r="G87" s="5">
        <f t="shared" si="36"/>
        <v>6.3147922071363466E-2</v>
      </c>
      <c r="H87" s="5">
        <f t="shared" si="37"/>
        <v>5.8747367289183144E-2</v>
      </c>
      <c r="I87" s="5">
        <f t="shared" si="38"/>
        <v>5.796816311390332E-2</v>
      </c>
      <c r="J87" s="5">
        <f t="shared" si="39"/>
        <v>1.3434958241293302E-3</v>
      </c>
      <c r="Z87" s="2">
        <f t="shared" si="40"/>
        <v>8.6999999999999993</v>
      </c>
      <c r="AA87" s="2">
        <f t="shared" si="28"/>
        <v>3.0427576572418804</v>
      </c>
      <c r="AB87" s="2">
        <f t="shared" si="41"/>
        <v>1.2813925685267313</v>
      </c>
      <c r="AC87" s="2">
        <f t="shared" si="29"/>
        <v>2.9013678720108205</v>
      </c>
      <c r="AD87" s="2">
        <f t="shared" si="42"/>
        <v>1.2990579630709067</v>
      </c>
      <c r="AE87" s="2">
        <f t="shared" si="30"/>
        <v>3.1247308317653424</v>
      </c>
      <c r="AF87" s="2">
        <f t="shared" si="43"/>
        <v>1.2720414415454744</v>
      </c>
      <c r="AG87" s="2">
        <f t="shared" si="44"/>
        <v>11.788128101362675</v>
      </c>
      <c r="AH87">
        <f t="shared" si="31"/>
        <v>0.59740726370976582</v>
      </c>
      <c r="AI87" s="2">
        <f t="shared" si="45"/>
        <v>10.718048400218539</v>
      </c>
      <c r="AJ87">
        <f t="shared" si="32"/>
        <v>0.61777948061344357</v>
      </c>
      <c r="AK87" s="2">
        <f t="shared" si="46"/>
        <v>12.431838048549036</v>
      </c>
      <c r="AL87">
        <f t="shared" si="33"/>
        <v>0.58686778076908896</v>
      </c>
    </row>
    <row r="88" spans="3:38" x14ac:dyDescent="0.25">
      <c r="C88" s="2">
        <f t="shared" si="34"/>
        <v>8800000</v>
      </c>
      <c r="D88" s="5">
        <f t="shared" si="26"/>
        <v>1.0670731707317074</v>
      </c>
      <c r="E88" s="2">
        <f t="shared" si="35"/>
        <v>8246857.1428571427</v>
      </c>
      <c r="F88" s="2">
        <f t="shared" si="27"/>
        <v>43.210920766276068</v>
      </c>
      <c r="G88" s="5">
        <f t="shared" si="36"/>
        <v>6.2951204101315369E-2</v>
      </c>
      <c r="H88" s="5">
        <f t="shared" si="37"/>
        <v>5.8558832575119811E-2</v>
      </c>
      <c r="I88" s="5">
        <f t="shared" si="38"/>
        <v>5.7790330517232959E-2</v>
      </c>
      <c r="J88" s="5">
        <f t="shared" si="39"/>
        <v>1.3357792277168463E-3</v>
      </c>
      <c r="Z88" s="2">
        <f t="shared" si="40"/>
        <v>8.8000000000000007</v>
      </c>
      <c r="AA88" s="2">
        <f t="shared" si="28"/>
        <v>3.0488528596656761</v>
      </c>
      <c r="AB88" s="2">
        <f t="shared" si="41"/>
        <v>1.280676048685893</v>
      </c>
      <c r="AC88" s="2">
        <f t="shared" si="29"/>
        <v>2.9071798447269903</v>
      </c>
      <c r="AD88" s="2">
        <f t="shared" si="42"/>
        <v>1.2982900475966133</v>
      </c>
      <c r="AE88" s="2">
        <f t="shared" si="30"/>
        <v>3.130990241512996</v>
      </c>
      <c r="AF88" s="2">
        <f t="shared" si="43"/>
        <v>1.271351934560401</v>
      </c>
      <c r="AG88" s="2">
        <f t="shared" si="44"/>
        <v>11.835402975328337</v>
      </c>
      <c r="AH88">
        <f t="shared" si="31"/>
        <v>0.59659403718818782</v>
      </c>
      <c r="AI88" s="2">
        <f t="shared" si="45"/>
        <v>10.761031847880567</v>
      </c>
      <c r="AJ88">
        <f t="shared" si="32"/>
        <v>0.61688031643513153</v>
      </c>
      <c r="AK88" s="2">
        <f t="shared" si="46"/>
        <v>12.481694444055863</v>
      </c>
      <c r="AL88">
        <f t="shared" si="33"/>
        <v>0.58609678527526199</v>
      </c>
    </row>
    <row r="89" spans="3:38" x14ac:dyDescent="0.25">
      <c r="C89" s="2">
        <f t="shared" si="34"/>
        <v>8900000</v>
      </c>
      <c r="D89" s="5">
        <f t="shared" si="26"/>
        <v>1.0678871090770403</v>
      </c>
      <c r="E89" s="2">
        <f t="shared" si="35"/>
        <v>8334214.2857142864</v>
      </c>
      <c r="F89" s="2">
        <f t="shared" si="27"/>
        <v>43.356092045691661</v>
      </c>
      <c r="G89" s="5">
        <f t="shared" si="36"/>
        <v>6.2746062271186884E-2</v>
      </c>
      <c r="H89" s="5">
        <f t="shared" si="37"/>
        <v>5.8362764822764424E-2</v>
      </c>
      <c r="I89" s="5">
        <f t="shared" si="38"/>
        <v>5.7604614949164877E-2</v>
      </c>
      <c r="J89" s="5">
        <f t="shared" si="39"/>
        <v>1.3280628513703567E-3</v>
      </c>
      <c r="Z89" s="2">
        <f t="shared" si="40"/>
        <v>8.9</v>
      </c>
      <c r="AA89" s="2">
        <f t="shared" si="28"/>
        <v>3.0546956890901242</v>
      </c>
      <c r="AB89" s="2">
        <f t="shared" si="41"/>
        <v>1.279992481962924</v>
      </c>
      <c r="AC89" s="2">
        <f t="shared" si="29"/>
        <v>2.9127511716229675</v>
      </c>
      <c r="AD89" s="2">
        <f t="shared" si="42"/>
        <v>1.2975574678851765</v>
      </c>
      <c r="AE89" s="2">
        <f t="shared" si="30"/>
        <v>3.1369904792262644</v>
      </c>
      <c r="AF89" s="2">
        <f t="shared" si="43"/>
        <v>1.2706941288239997</v>
      </c>
      <c r="AG89" s="2">
        <f t="shared" si="44"/>
        <v>11.880809235129041</v>
      </c>
      <c r="AH89">
        <f t="shared" si="31"/>
        <v>0.59581910763937096</v>
      </c>
      <c r="AI89" s="2">
        <f t="shared" si="45"/>
        <v>10.802316306789741</v>
      </c>
      <c r="AJ89">
        <f t="shared" si="32"/>
        <v>0.61602373286324374</v>
      </c>
      <c r="AK89" s="2">
        <f t="shared" si="46"/>
        <v>12.529580186675798</v>
      </c>
      <c r="AL89">
        <f t="shared" si="33"/>
        <v>0.58536199564646918</v>
      </c>
    </row>
    <row r="90" spans="3:38" x14ac:dyDescent="0.25">
      <c r="C90" s="2">
        <f t="shared" si="34"/>
        <v>9000000</v>
      </c>
      <c r="D90" s="5">
        <f t="shared" si="26"/>
        <v>1.0687022900763359</v>
      </c>
      <c r="E90" s="2">
        <f t="shared" si="35"/>
        <v>8421428.5714285709</v>
      </c>
      <c r="F90" s="2">
        <f t="shared" si="27"/>
        <v>43.502671891904463</v>
      </c>
      <c r="G90" s="5">
        <f t="shared" si="36"/>
        <v>6.2532775477749603E-2</v>
      </c>
      <c r="H90" s="5">
        <f t="shared" si="37"/>
        <v>5.8159413317309096E-2</v>
      </c>
      <c r="I90" s="5">
        <f t="shared" si="38"/>
        <v>5.7411277326369171E-2</v>
      </c>
      <c r="J90" s="5">
        <f t="shared" si="39"/>
        <v>1.3203483577232714E-3</v>
      </c>
      <c r="Z90" s="2">
        <f t="shared" si="40"/>
        <v>9</v>
      </c>
      <c r="AA90" s="2">
        <f t="shared" si="28"/>
        <v>3.0602908466298686</v>
      </c>
      <c r="AB90" s="2">
        <f t="shared" si="41"/>
        <v>1.279340884901619</v>
      </c>
      <c r="AC90" s="2">
        <f t="shared" si="29"/>
        <v>2.9180863353636668</v>
      </c>
      <c r="AD90" s="2">
        <f t="shared" si="42"/>
        <v>1.296859167381323</v>
      </c>
      <c r="AE90" s="2">
        <f t="shared" si="30"/>
        <v>3.1427363726698032</v>
      </c>
      <c r="AF90" s="2">
        <f t="shared" si="43"/>
        <v>1.2700670792443407</v>
      </c>
      <c r="AG90" s="2">
        <f t="shared" si="44"/>
        <v>11.924372251463028</v>
      </c>
      <c r="AH90">
        <f t="shared" si="31"/>
        <v>0.59508123018029435</v>
      </c>
      <c r="AI90" s="2">
        <f t="shared" si="45"/>
        <v>10.841924844592553</v>
      </c>
      <c r="AJ90">
        <f t="shared" si="32"/>
        <v>0.61520831977221879</v>
      </c>
      <c r="AK90" s="2">
        <f t="shared" si="46"/>
        <v>12.575522032515414</v>
      </c>
      <c r="AL90">
        <f t="shared" si="33"/>
        <v>0.58466224615580376</v>
      </c>
    </row>
    <row r="91" spans="3:38" x14ac:dyDescent="0.25">
      <c r="C91" s="2">
        <f t="shared" si="34"/>
        <v>9100000</v>
      </c>
      <c r="D91" s="5">
        <f t="shared" si="26"/>
        <v>1.0695187165775402</v>
      </c>
      <c r="E91" s="2">
        <f t="shared" si="35"/>
        <v>8508500</v>
      </c>
      <c r="F91" s="2">
        <f t="shared" si="27"/>
        <v>43.650646114920235</v>
      </c>
      <c r="G91" s="5">
        <f t="shared" si="36"/>
        <v>6.2311620552357568E-2</v>
      </c>
      <c r="H91" s="5">
        <f t="shared" si="37"/>
        <v>5.7949025748837604E-2</v>
      </c>
      <c r="I91" s="5">
        <f t="shared" si="38"/>
        <v>5.7210576523165885E-2</v>
      </c>
      <c r="J91" s="5">
        <f t="shared" si="39"/>
        <v>1.3126373673587296E-3</v>
      </c>
      <c r="Z91" s="2">
        <f t="shared" si="40"/>
        <v>9.1</v>
      </c>
      <c r="AA91" s="2">
        <f t="shared" si="28"/>
        <v>3.0656429744403191</v>
      </c>
      <c r="AB91" s="2">
        <f t="shared" si="41"/>
        <v>1.2787203136393783</v>
      </c>
      <c r="AC91" s="2">
        <f t="shared" si="29"/>
        <v>2.9231897623944652</v>
      </c>
      <c r="AD91" s="2">
        <f t="shared" si="42"/>
        <v>1.2961941321709873</v>
      </c>
      <c r="AE91" s="2">
        <f t="shared" si="30"/>
        <v>3.1482326890606465</v>
      </c>
      <c r="AF91" s="2">
        <f t="shared" si="43"/>
        <v>1.2694698787257073</v>
      </c>
      <c r="AG91" s="2">
        <f t="shared" si="44"/>
        <v>11.966117677282336</v>
      </c>
      <c r="AH91">
        <f t="shared" si="31"/>
        <v>0.59437921680829087</v>
      </c>
      <c r="AI91" s="2">
        <f t="shared" si="45"/>
        <v>10.879880785567385</v>
      </c>
      <c r="AJ91">
        <f t="shared" si="32"/>
        <v>0.61443273300847479</v>
      </c>
      <c r="AK91" s="2">
        <f t="shared" si="46"/>
        <v>12.619547035347995</v>
      </c>
      <c r="AL91">
        <f t="shared" si="33"/>
        <v>0.58399642368818283</v>
      </c>
    </row>
    <row r="92" spans="3:38" x14ac:dyDescent="0.25">
      <c r="C92" s="2">
        <f t="shared" si="34"/>
        <v>9200000</v>
      </c>
      <c r="D92" s="5">
        <f t="shared" si="26"/>
        <v>1.070336391437309</v>
      </c>
      <c r="E92" s="2">
        <f t="shared" si="35"/>
        <v>8595428.5714285709</v>
      </c>
      <c r="F92" s="2">
        <f t="shared" si="27"/>
        <v>43.800000582424765</v>
      </c>
      <c r="G92" s="5">
        <f t="shared" si="36"/>
        <v>6.2082871987959629E-2</v>
      </c>
      <c r="H92" s="5">
        <f t="shared" si="37"/>
        <v>5.7731847942656518E-2</v>
      </c>
      <c r="I92" s="5">
        <f t="shared" si="38"/>
        <v>5.7002769127417419E-2</v>
      </c>
      <c r="J92" s="5">
        <f t="shared" si="39"/>
        <v>1.3049314588813973E-3</v>
      </c>
      <c r="Z92" s="2">
        <f t="shared" si="40"/>
        <v>9.1999999999999993</v>
      </c>
      <c r="AA92" s="2">
        <f t="shared" si="28"/>
        <v>3.0707566559500887</v>
      </c>
      <c r="AB92" s="2">
        <f t="shared" si="41"/>
        <v>1.2781298618837522</v>
      </c>
      <c r="AC92" s="2">
        <f t="shared" si="29"/>
        <v>2.9280658231628376</v>
      </c>
      <c r="AD92" s="2">
        <f t="shared" si="42"/>
        <v>1.2955613887983146</v>
      </c>
      <c r="AE92" s="2">
        <f t="shared" si="30"/>
        <v>3.1534841353069076</v>
      </c>
      <c r="AF92" s="2">
        <f t="shared" si="43"/>
        <v>1.268901656228701</v>
      </c>
      <c r="AG92" s="2">
        <f t="shared" si="44"/>
        <v>12.006071416403323</v>
      </c>
      <c r="AH92">
        <f t="shared" si="31"/>
        <v>0.59371193307788928</v>
      </c>
      <c r="AI92" s="2">
        <f t="shared" si="45"/>
        <v>10.916207682084478</v>
      </c>
      <c r="AJ92">
        <f t="shared" si="32"/>
        <v>0.61369569045496486</v>
      </c>
      <c r="AK92" s="2">
        <f t="shared" si="46"/>
        <v>12.661682513510019</v>
      </c>
      <c r="AL92">
        <f t="shared" si="33"/>
        <v>0.58336346469962397</v>
      </c>
    </row>
    <row r="93" spans="3:38" x14ac:dyDescent="0.25">
      <c r="C93" s="2">
        <f t="shared" si="34"/>
        <v>9300000</v>
      </c>
      <c r="D93" s="5">
        <f t="shared" si="26"/>
        <v>1.0711553175210407</v>
      </c>
      <c r="E93" s="2">
        <f t="shared" si="35"/>
        <v>8682214.2857142854</v>
      </c>
      <c r="F93" s="2">
        <f t="shared" si="27"/>
        <v>43.950721223273689</v>
      </c>
      <c r="G93" s="5">
        <f t="shared" si="36"/>
        <v>6.1846801685145121E-2</v>
      </c>
      <c r="H93" s="5">
        <f t="shared" si="37"/>
        <v>5.7508123608685784E-2</v>
      </c>
      <c r="I93" s="5">
        <f t="shared" si="38"/>
        <v>5.6788109213333313E-2</v>
      </c>
      <c r="J93" s="5">
        <f t="shared" si="39"/>
        <v>1.2972321690357287E-3</v>
      </c>
      <c r="Z93" s="2">
        <f t="shared" si="40"/>
        <v>9.3000000000000007</v>
      </c>
      <c r="AA93" s="2">
        <f t="shared" si="28"/>
        <v>3.0756364160707426</v>
      </c>
      <c r="AB93" s="2">
        <f t="shared" si="41"/>
        <v>1.27756865901464</v>
      </c>
      <c r="AC93" s="2">
        <f t="shared" si="29"/>
        <v>2.9327188323183608</v>
      </c>
      <c r="AD93" s="2">
        <f t="shared" si="42"/>
        <v>1.2949600022183738</v>
      </c>
      <c r="AE93" s="2">
        <f t="shared" si="30"/>
        <v>3.1584953582231776</v>
      </c>
      <c r="AF93" s="2">
        <f t="shared" si="43"/>
        <v>1.2683615749507438</v>
      </c>
      <c r="AG93" s="2">
        <f t="shared" si="44"/>
        <v>12.044259593046071</v>
      </c>
      <c r="AH93">
        <f t="shared" si="31"/>
        <v>0.59307829501443832</v>
      </c>
      <c r="AI93" s="2">
        <f t="shared" si="45"/>
        <v>10.950929286910419</v>
      </c>
      <c r="AJ93">
        <f t="shared" si="32"/>
        <v>0.61299596838148707</v>
      </c>
      <c r="AK93" s="2">
        <f t="shared" si="46"/>
        <v>12.701956017777174</v>
      </c>
      <c r="AL93">
        <f t="shared" si="33"/>
        <v>0.58276235239109175</v>
      </c>
    </row>
    <row r="94" spans="3:38" x14ac:dyDescent="0.25">
      <c r="C94" s="2">
        <f t="shared" si="34"/>
        <v>9400000</v>
      </c>
      <c r="D94" s="5">
        <f t="shared" si="26"/>
        <v>1.0719754977029097</v>
      </c>
      <c r="E94" s="2">
        <f t="shared" si="35"/>
        <v>8768857.1428571418</v>
      </c>
      <c r="F94" s="2">
        <f t="shared" si="27"/>
        <v>44.102794030838126</v>
      </c>
      <c r="G94" s="5">
        <f t="shared" si="36"/>
        <v>6.1603678716495171E-2</v>
      </c>
      <c r="H94" s="5">
        <f t="shared" si="37"/>
        <v>5.7278094109088767E-2</v>
      </c>
      <c r="I94" s="5">
        <f t="shared" si="38"/>
        <v>5.6566848130579564E-2</v>
      </c>
      <c r="J94" s="5">
        <f t="shared" si="39"/>
        <v>1.289540992868416E-3</v>
      </c>
      <c r="Z94" s="2">
        <f t="shared" si="40"/>
        <v>9.4</v>
      </c>
      <c r="AA94" s="2">
        <f t="shared" si="28"/>
        <v>3.080286721388886</v>
      </c>
      <c r="AB94" s="2">
        <f t="shared" si="41"/>
        <v>1.2770358683030425</v>
      </c>
      <c r="AC94" s="2">
        <f t="shared" si="29"/>
        <v>2.9371530488958761</v>
      </c>
      <c r="AD94" s="2">
        <f t="shared" si="42"/>
        <v>1.2943890738757355</v>
      </c>
      <c r="AE94" s="2">
        <f t="shared" si="30"/>
        <v>3.1632709447277887</v>
      </c>
      <c r="AF94" s="2">
        <f t="shared" si="43"/>
        <v>1.2678488306182512</v>
      </c>
      <c r="AG94" s="2">
        <f t="shared" si="44"/>
        <v>12.080708522313207</v>
      </c>
      <c r="AH94">
        <f t="shared" si="31"/>
        <v>0.59247726624482433</v>
      </c>
      <c r="AI94" s="2">
        <f t="shared" si="45"/>
        <v>10.984069526366769</v>
      </c>
      <c r="AJ94">
        <f t="shared" si="32"/>
        <v>0.61233239805655693</v>
      </c>
      <c r="AK94" s="2">
        <f t="shared" si="46"/>
        <v>12.740395300231162</v>
      </c>
      <c r="AL94">
        <f t="shared" si="33"/>
        <v>0.58219211407922777</v>
      </c>
    </row>
    <row r="95" spans="3:38" x14ac:dyDescent="0.25">
      <c r="C95" s="2">
        <f t="shared" si="34"/>
        <v>9500000</v>
      </c>
      <c r="D95" s="5">
        <f t="shared" si="26"/>
        <v>1.0727969348659003</v>
      </c>
      <c r="E95" s="2">
        <f t="shared" si="35"/>
        <v>8855357.1428571437</v>
      </c>
      <c r="F95" s="2">
        <f t="shared" si="27"/>
        <v>44.256205066207883</v>
      </c>
      <c r="G95" s="5">
        <f t="shared" si="36"/>
        <v>6.1353769108540013E-2</v>
      </c>
      <c r="H95" s="5">
        <f t="shared" si="37"/>
        <v>5.7041998243362577E-2</v>
      </c>
      <c r="I95" s="5">
        <f t="shared" si="38"/>
        <v>5.633923430910423E-2</v>
      </c>
      <c r="J95" s="5">
        <f t="shared" si="39"/>
        <v>1.2818593839327688E-3</v>
      </c>
      <c r="Z95" s="2">
        <f t="shared" si="40"/>
        <v>9.5</v>
      </c>
      <c r="AA95" s="2">
        <f t="shared" si="28"/>
        <v>3.0847119803451775</v>
      </c>
      <c r="AB95" s="2">
        <f t="shared" si="41"/>
        <v>1.276530685237995</v>
      </c>
      <c r="AC95" s="2">
        <f t="shared" si="29"/>
        <v>2.9413726764861816</v>
      </c>
      <c r="AD95" s="2">
        <f t="shared" si="42"/>
        <v>1.2938477398998736</v>
      </c>
      <c r="AE95" s="2">
        <f t="shared" si="30"/>
        <v>3.1678154220266488</v>
      </c>
      <c r="AF95" s="2">
        <f t="shared" si="43"/>
        <v>1.2673626498824655</v>
      </c>
      <c r="AG95" s="2">
        <f t="shared" si="44"/>
        <v>12.115444681616609</v>
      </c>
      <c r="AH95">
        <f t="shared" si="31"/>
        <v>0.59190785532744272</v>
      </c>
      <c r="AI95" s="2">
        <f t="shared" si="45"/>
        <v>11.015652474350555</v>
      </c>
      <c r="AJ95">
        <f t="shared" si="32"/>
        <v>0.61170386259896259</v>
      </c>
      <c r="AK95" s="2">
        <f t="shared" si="46"/>
        <v>12.777028284126082</v>
      </c>
      <c r="AL95">
        <f t="shared" si="33"/>
        <v>0.58165181874793737</v>
      </c>
    </row>
    <row r="96" spans="3:38" x14ac:dyDescent="0.25">
      <c r="C96" s="2">
        <f t="shared" si="34"/>
        <v>9600000</v>
      </c>
      <c r="D96" s="5">
        <f t="shared" si="26"/>
        <v>1.0736196319018405</v>
      </c>
      <c r="E96" s="2">
        <f t="shared" si="35"/>
        <v>8941714.2857142854</v>
      </c>
      <c r="F96" s="2">
        <f t="shared" si="27"/>
        <v>44.410940461254157</v>
      </c>
      <c r="G96" s="5">
        <f t="shared" si="36"/>
        <v>6.1097335640641369E-2</v>
      </c>
      <c r="H96" s="5">
        <f t="shared" si="37"/>
        <v>5.6800072050141738E-2</v>
      </c>
      <c r="I96" s="5">
        <f t="shared" si="38"/>
        <v>5.6105513079101929E-2</v>
      </c>
      <c r="J96" s="5">
        <f t="shared" si="39"/>
        <v>1.2741887545327953E-3</v>
      </c>
      <c r="Z96" s="2">
        <f t="shared" si="40"/>
        <v>9.6</v>
      </c>
      <c r="AA96" s="2">
        <f t="shared" si="28"/>
        <v>3.0889165434043568</v>
      </c>
      <c r="AB96" s="2">
        <f t="shared" si="41"/>
        <v>1.2760523359540041</v>
      </c>
      <c r="AC96" s="2">
        <f t="shared" si="29"/>
        <v>2.945381863398163</v>
      </c>
      <c r="AD96" s="2">
        <f t="shared" si="42"/>
        <v>1.2933351694090869</v>
      </c>
      <c r="AE96" s="2">
        <f t="shared" si="30"/>
        <v>3.1721332577878538</v>
      </c>
      <c r="AF96" s="2">
        <f t="shared" si="43"/>
        <v>1.2669022888115897</v>
      </c>
      <c r="AG96" s="2">
        <f t="shared" si="44"/>
        <v>12.148494683057617</v>
      </c>
      <c r="AH96">
        <f t="shared" si="31"/>
        <v>0.59136911326524988</v>
      </c>
      <c r="AI96" s="2">
        <f t="shared" si="45"/>
        <v>11.045702327221692</v>
      </c>
      <c r="AJ96">
        <f t="shared" si="32"/>
        <v>0.61110929404921188</v>
      </c>
      <c r="AK96" s="2">
        <f t="shared" si="46"/>
        <v>12.811883034760447</v>
      </c>
      <c r="AL96">
        <f t="shared" si="33"/>
        <v>0.58114057476627834</v>
      </c>
    </row>
    <row r="97" spans="3:38" x14ac:dyDescent="0.25">
      <c r="C97" s="2">
        <f t="shared" si="34"/>
        <v>9700000</v>
      </c>
      <c r="D97" s="5">
        <f t="shared" si="26"/>
        <v>1.0744435917114352</v>
      </c>
      <c r="E97" s="2">
        <f t="shared" si="35"/>
        <v>9027928.5714285709</v>
      </c>
      <c r="F97" s="2">
        <f t="shared" si="27"/>
        <v>44.566986421554027</v>
      </c>
      <c r="G97" s="5">
        <f t="shared" si="36"/>
        <v>6.0834637660132654E-2</v>
      </c>
      <c r="H97" s="5">
        <f t="shared" si="37"/>
        <v>5.6552548624993149E-2</v>
      </c>
      <c r="I97" s="5">
        <f t="shared" si="38"/>
        <v>5.5865926505548377E-2</v>
      </c>
      <c r="J97" s="5">
        <f t="shared" si="39"/>
        <v>1.2665304760047841E-3</v>
      </c>
      <c r="Z97" s="2">
        <f t="shared" si="40"/>
        <v>9.6999999999999993</v>
      </c>
      <c r="AA97" s="2">
        <f t="shared" si="28"/>
        <v>3.0929047032199359</v>
      </c>
      <c r="AB97" s="2">
        <f t="shared" si="41"/>
        <v>1.2756000757519235</v>
      </c>
      <c r="AC97" s="2">
        <f t="shared" si="29"/>
        <v>2.9491847028158298</v>
      </c>
      <c r="AD97" s="2">
        <f t="shared" si="42"/>
        <v>1.2928505629153182</v>
      </c>
      <c r="AE97" s="2">
        <f t="shared" si="30"/>
        <v>3.1762288603108111</v>
      </c>
      <c r="AF97" s="2">
        <f t="shared" si="43"/>
        <v>1.2664670314724586</v>
      </c>
      <c r="AG97" s="2">
        <f t="shared" si="44"/>
        <v>12.179885246763845</v>
      </c>
      <c r="AH97">
        <f t="shared" si="31"/>
        <v>0.59086013118721814</v>
      </c>
      <c r="AI97" s="2">
        <f t="shared" si="45"/>
        <v>11.074243379560151</v>
      </c>
      <c r="AJ97">
        <f t="shared" si="32"/>
        <v>0.61054767064292959</v>
      </c>
      <c r="AK97" s="2">
        <f t="shared" si="46"/>
        <v>12.844987731357982</v>
      </c>
      <c r="AL97">
        <f t="shared" si="33"/>
        <v>0.58065752775943957</v>
      </c>
    </row>
    <row r="98" spans="3:38" x14ac:dyDescent="0.25">
      <c r="C98" s="2">
        <f t="shared" si="34"/>
        <v>9800000</v>
      </c>
      <c r="D98" s="5">
        <f t="shared" ref="D98:D129" si="47">$B$13/($B$13-C98)</f>
        <v>1.075268817204301</v>
      </c>
      <c r="E98" s="2">
        <f t="shared" si="35"/>
        <v>9114000</v>
      </c>
      <c r="F98" s="2">
        <f t="shared" ref="F98:F129" si="48">SQRT(POWER((D98-1)/D98*$B$4,2)+POWER($B$3/D98,2))</f>
        <v>44.724329229179041</v>
      </c>
      <c r="G98" s="5">
        <f t="shared" si="36"/>
        <v>6.0565930913069291E-2</v>
      </c>
      <c r="H98" s="5">
        <f t="shared" si="37"/>
        <v>5.6299657953508414E-2</v>
      </c>
      <c r="I98" s="5">
        <f t="shared" si="38"/>
        <v>5.5620713236747152E-2</v>
      </c>
      <c r="J98" s="5">
        <f t="shared" si="39"/>
        <v>1.2588858790342217E-3</v>
      </c>
      <c r="Z98" s="2">
        <f t="shared" si="40"/>
        <v>9.8000000000000007</v>
      </c>
      <c r="AA98" s="2">
        <f t="shared" ref="AA98:AA129" si="49">SQRT(PI()*$B$23*E98*$B$22/(4*F98*F98*4*PI()))</f>
        <v>3.0966806947967829</v>
      </c>
      <c r="AB98" s="2">
        <f t="shared" si="41"/>
        <v>1.2751731877067722</v>
      </c>
      <c r="AC98" s="2">
        <f t="shared" ref="AC98:AC129" si="50">SQRT(PI()*$B$27*E98*$B$26/(4*F98*F98*4*PI()))</f>
        <v>2.9527852329533428</v>
      </c>
      <c r="AD98" s="2">
        <f t="shared" si="42"/>
        <v>1.2923931508228383</v>
      </c>
      <c r="AE98" s="2">
        <f t="shared" ref="AE98:AE129" si="51">SQRT(PI()*$B$31*E98*$B$30/(4*F98*F98*4*PI()))</f>
        <v>3.1801065786932061</v>
      </c>
      <c r="AF98" s="2">
        <f t="shared" si="43"/>
        <v>1.2660561885955235</v>
      </c>
      <c r="AG98" s="2">
        <f t="shared" si="44"/>
        <v>12.209643175183214</v>
      </c>
      <c r="AH98">
        <f t="shared" si="31"/>
        <v>0.59038003818485285</v>
      </c>
      <c r="AI98" s="2">
        <f t="shared" si="45"/>
        <v>11.101300000793524</v>
      </c>
      <c r="AJ98">
        <f t="shared" si="32"/>
        <v>0.61001801426993318</v>
      </c>
      <c r="AK98" s="2">
        <f t="shared" si="46"/>
        <v>12.876370639957962</v>
      </c>
      <c r="AL98">
        <f t="shared" si="33"/>
        <v>0.58020185862078388</v>
      </c>
    </row>
    <row r="99" spans="3:38" x14ac:dyDescent="0.25">
      <c r="C99" s="2">
        <f t="shared" si="34"/>
        <v>9900000</v>
      </c>
      <c r="D99" s="5">
        <f t="shared" si="47"/>
        <v>1.0760953112990008</v>
      </c>
      <c r="E99" s="2">
        <f t="shared" si="35"/>
        <v>9199928.5714285709</v>
      </c>
      <c r="F99" s="2">
        <f t="shared" si="48"/>
        <v>44.88295524535036</v>
      </c>
      <c r="G99" s="5">
        <f t="shared" si="36"/>
        <v>6.0291467389952703E-2</v>
      </c>
      <c r="H99" s="5">
        <f t="shared" si="37"/>
        <v>5.6041626759021711E-2</v>
      </c>
      <c r="I99" s="5">
        <f t="shared" si="38"/>
        <v>5.5370108366339973E-2</v>
      </c>
      <c r="J99" s="5">
        <f t="shared" si="39"/>
        <v>1.2512562540059106E-3</v>
      </c>
      <c r="Z99" s="2">
        <f t="shared" si="40"/>
        <v>9.9</v>
      </c>
      <c r="AA99" s="2">
        <f t="shared" si="49"/>
        <v>3.1002486956544617</v>
      </c>
      <c r="AB99" s="2">
        <f t="shared" si="41"/>
        <v>1.2747709813565147</v>
      </c>
      <c r="AC99" s="2">
        <f t="shared" si="50"/>
        <v>2.9561874372107662</v>
      </c>
      <c r="AD99" s="2">
        <f t="shared" si="42"/>
        <v>1.2919621920143454</v>
      </c>
      <c r="AE99" s="2">
        <f t="shared" si="51"/>
        <v>3.1837707029987414</v>
      </c>
      <c r="AF99" s="2">
        <f t="shared" si="43"/>
        <v>1.2656690963174217</v>
      </c>
      <c r="AG99" s="2">
        <f t="shared" si="44"/>
        <v>12.237795328333739</v>
      </c>
      <c r="AH99">
        <f t="shared" si="31"/>
        <v>0.58992799929163064</v>
      </c>
      <c r="AI99" s="2">
        <f t="shared" si="45"/>
        <v>11.126896612693491</v>
      </c>
      <c r="AJ99">
        <f t="shared" si="32"/>
        <v>0.60951938810420536</v>
      </c>
      <c r="AK99" s="2">
        <f t="shared" si="46"/>
        <v>12.906060087313458</v>
      </c>
      <c r="AL99">
        <f t="shared" si="33"/>
        <v>0.57977278165401025</v>
      </c>
    </row>
    <row r="100" spans="3:38" x14ac:dyDescent="0.25">
      <c r="C100" s="2">
        <f t="shared" si="34"/>
        <v>10000000</v>
      </c>
      <c r="D100" s="5">
        <f t="shared" si="47"/>
        <v>1.0769230769230769</v>
      </c>
      <c r="E100" s="2">
        <f t="shared" si="35"/>
        <v>9285714.2857142854</v>
      </c>
      <c r="F100" s="2">
        <f t="shared" si="48"/>
        <v>45.042850912962273</v>
      </c>
      <c r="G100" s="5">
        <f t="shared" si="36"/>
        <v>6.0011495185809692E-2</v>
      </c>
      <c r="H100" s="5">
        <f t="shared" si="37"/>
        <v>5.577867836430514E-2</v>
      </c>
      <c r="I100" s="5">
        <f t="shared" si="38"/>
        <v>5.5114343308242338E-2</v>
      </c>
      <c r="J100" s="5">
        <f t="shared" si="39"/>
        <v>1.2436428513852157E-3</v>
      </c>
      <c r="Z100" s="2">
        <f t="shared" si="40"/>
        <v>10</v>
      </c>
      <c r="AA100" s="2">
        <f t="shared" si="49"/>
        <v>3.1036128259939049</v>
      </c>
      <c r="AB100" s="2">
        <f t="shared" si="41"/>
        <v>1.274392791466278</v>
      </c>
      <c r="AC100" s="2">
        <f t="shared" si="50"/>
        <v>2.9593952443329954</v>
      </c>
      <c r="AD100" s="2">
        <f t="shared" si="42"/>
        <v>1.2915569725185021</v>
      </c>
      <c r="AE100" s="2">
        <f t="shared" si="51"/>
        <v>3.1872254644283009</v>
      </c>
      <c r="AF100" s="2">
        <f t="shared" si="43"/>
        <v>1.2653051149958414</v>
      </c>
      <c r="AG100" s="2">
        <f t="shared" si="44"/>
        <v>12.264368600005779</v>
      </c>
      <c r="AH100">
        <f t="shared" si="31"/>
        <v>0.58950321359429847</v>
      </c>
      <c r="AI100" s="2">
        <f t="shared" si="45"/>
        <v>11.151057667738369</v>
      </c>
      <c r="AJ100">
        <f t="shared" si="32"/>
        <v>0.60905089439130877</v>
      </c>
      <c r="AK100" s="2">
        <f t="shared" si="46"/>
        <v>12.934084435794089</v>
      </c>
      <c r="AL100">
        <f t="shared" si="33"/>
        <v>0.57936954283544562</v>
      </c>
    </row>
    <row r="101" spans="3:38" x14ac:dyDescent="0.25">
      <c r="C101" s="2">
        <f t="shared" si="34"/>
        <v>10100000</v>
      </c>
      <c r="D101" s="5">
        <f t="shared" si="47"/>
        <v>1.077752117013087</v>
      </c>
      <c r="E101" s="2">
        <f t="shared" si="35"/>
        <v>9371357.1428571418</v>
      </c>
      <c r="F101" s="2">
        <f t="shared" si="48"/>
        <v>45.204002758977815</v>
      </c>
      <c r="G101" s="5">
        <f t="shared" si="36"/>
        <v>5.9726258374015906E-2</v>
      </c>
      <c r="H101" s="5">
        <f t="shared" si="37"/>
        <v>5.5511032566608505E-2</v>
      </c>
      <c r="I101" s="5">
        <f t="shared" si="38"/>
        <v>5.4853645683970491E-2</v>
      </c>
      <c r="J101" s="5">
        <f t="shared" si="39"/>
        <v>1.2360468821283725E-3</v>
      </c>
      <c r="Z101" s="2">
        <f t="shared" si="40"/>
        <v>10.1</v>
      </c>
      <c r="AA101" s="2">
        <f t="shared" si="49"/>
        <v>3.1067771488695364</v>
      </c>
      <c r="AB101" s="2">
        <f t="shared" si="41"/>
        <v>1.2740379768629335</v>
      </c>
      <c r="AC101" s="2">
        <f t="shared" si="50"/>
        <v>2.9624125285738794</v>
      </c>
      <c r="AD101" s="2">
        <f t="shared" si="42"/>
        <v>1.2911768042534331</v>
      </c>
      <c r="AE101" s="2">
        <f t="shared" si="51"/>
        <v>3.1904750354967075</v>
      </c>
      <c r="AF101" s="2">
        <f t="shared" si="43"/>
        <v>1.2649636280918166</v>
      </c>
      <c r="AG101" s="2">
        <f t="shared" si="44"/>
        <v>12.289389894910574</v>
      </c>
      <c r="AH101">
        <f t="shared" si="31"/>
        <v>0.58910491246595653</v>
      </c>
      <c r="AI101" s="2">
        <f t="shared" si="45"/>
        <v>11.173807628335993</v>
      </c>
      <c r="AJ101">
        <f t="shared" si="32"/>
        <v>0.60861167238101654</v>
      </c>
      <c r="AK101" s="2">
        <f t="shared" si="46"/>
        <v>12.960472059286698</v>
      </c>
      <c r="AL101">
        <f t="shared" si="33"/>
        <v>0.57899141818736644</v>
      </c>
    </row>
    <row r="102" spans="3:38" x14ac:dyDescent="0.25">
      <c r="C102" s="2">
        <f t="shared" si="34"/>
        <v>10200000</v>
      </c>
      <c r="D102" s="5">
        <f t="shared" si="47"/>
        <v>1.078582434514638</v>
      </c>
      <c r="E102" s="2">
        <f t="shared" si="35"/>
        <v>9456857.1428571418</v>
      </c>
      <c r="F102" s="2">
        <f t="shared" si="48"/>
        <v>45.366397396697742</v>
      </c>
      <c r="G102" s="5">
        <f t="shared" si="36"/>
        <v>5.9435996893273148E-2</v>
      </c>
      <c r="H102" s="5">
        <f t="shared" si="37"/>
        <v>5.5238905525437539E-2</v>
      </c>
      <c r="I102" s="5">
        <f t="shared" si="38"/>
        <v>5.4588239221842548E-2</v>
      </c>
      <c r="J102" s="5">
        <f t="shared" si="39"/>
        <v>1.2284695181198908E-3</v>
      </c>
      <c r="Z102" s="2">
        <f t="shared" si="40"/>
        <v>10.199999999999999</v>
      </c>
      <c r="AA102" s="2">
        <f t="shared" si="49"/>
        <v>3.1097456703688566</v>
      </c>
      <c r="AB102" s="2">
        <f t="shared" si="41"/>
        <v>1.2737059193353297</v>
      </c>
      <c r="AC102" s="2">
        <f t="shared" si="50"/>
        <v>2.9652431098674645</v>
      </c>
      <c r="AD102" s="2">
        <f t="shared" si="42"/>
        <v>1.2908210238410949</v>
      </c>
      <c r="AE102" s="2">
        <f t="shared" si="51"/>
        <v>3.1935235302171492</v>
      </c>
      <c r="AF102" s="2">
        <f t="shared" si="43"/>
        <v>1.2646440411149447</v>
      </c>
      <c r="AG102" s="2">
        <f t="shared" si="44"/>
        <v>12.312886106768389</v>
      </c>
      <c r="AH102">
        <f t="shared" si="31"/>
        <v>0.58873235791170708</v>
      </c>
      <c r="AI102" s="2">
        <f t="shared" si="45"/>
        <v>11.195170946900943</v>
      </c>
      <c r="AJ102">
        <f t="shared" si="32"/>
        <v>0.60820089639398456</v>
      </c>
      <c r="AK102" s="2">
        <f t="shared" si="46"/>
        <v>12.985251320086975</v>
      </c>
      <c r="AL102">
        <f t="shared" si="33"/>
        <v>0.57863771225401572</v>
      </c>
    </row>
    <row r="103" spans="3:38" x14ac:dyDescent="0.25">
      <c r="C103" s="2">
        <f t="shared" si="34"/>
        <v>10300000</v>
      </c>
      <c r="D103" s="5">
        <f t="shared" si="47"/>
        <v>1.0794140323824211</v>
      </c>
      <c r="E103" s="2">
        <f t="shared" si="35"/>
        <v>9542214.2857142854</v>
      </c>
      <c r="F103" s="2">
        <f t="shared" si="48"/>
        <v>45.530021527906555</v>
      </c>
      <c r="G103" s="5">
        <f t="shared" si="36"/>
        <v>5.9140946447154244E-2</v>
      </c>
      <c r="H103" s="5">
        <f t="shared" si="37"/>
        <v>5.4962509662472708E-2</v>
      </c>
      <c r="I103" s="5">
        <f t="shared" si="38"/>
        <v>5.4318343667536462E-2</v>
      </c>
      <c r="J103" s="5">
        <f t="shared" si="39"/>
        <v>1.2209118926350831E-3</v>
      </c>
      <c r="Z103" s="2">
        <f t="shared" si="40"/>
        <v>10.3</v>
      </c>
      <c r="AA103" s="2">
        <f t="shared" si="49"/>
        <v>3.11252233980108</v>
      </c>
      <c r="AB103" s="2">
        <f t="shared" si="41"/>
        <v>1.2733960225958512</v>
      </c>
      <c r="AC103" s="2">
        <f t="shared" si="50"/>
        <v>2.9678907540078621</v>
      </c>
      <c r="AD103" s="2">
        <f t="shared" si="42"/>
        <v>1.2904889914878368</v>
      </c>
      <c r="AE103" s="2">
        <f t="shared" si="51"/>
        <v>3.1963750042948953</v>
      </c>
      <c r="AF103" s="2">
        <f t="shared" si="43"/>
        <v>1.2643457806273763</v>
      </c>
      <c r="AG103" s="2">
        <f t="shared" si="44"/>
        <v>12.334884097326711</v>
      </c>
      <c r="AH103">
        <f t="shared" si="31"/>
        <v>0.58838484101846444</v>
      </c>
      <c r="AI103" s="2">
        <f t="shared" si="45"/>
        <v>11.215172046777385</v>
      </c>
      <c r="AJ103">
        <f t="shared" si="32"/>
        <v>0.60781777401229176</v>
      </c>
      <c r="AK103" s="2">
        <f t="shared" si="46"/>
        <v>13.008450546771909</v>
      </c>
      <c r="AL103">
        <f t="shared" si="33"/>
        <v>0.57830775667271006</v>
      </c>
    </row>
    <row r="104" spans="3:38" x14ac:dyDescent="0.25">
      <c r="C104" s="2">
        <f t="shared" si="34"/>
        <v>10400000</v>
      </c>
      <c r="D104" s="5">
        <f t="shared" si="47"/>
        <v>1.0802469135802468</v>
      </c>
      <c r="E104" s="2">
        <f t="shared" si="35"/>
        <v>9627428.5714285728</v>
      </c>
      <c r="F104" s="2">
        <f t="shared" si="48"/>
        <v>45.694861944897738</v>
      </c>
      <c r="G104" s="5">
        <f t="shared" si="36"/>
        <v>5.8841338415650403E-2</v>
      </c>
      <c r="H104" s="5">
        <f t="shared" si="37"/>
        <v>5.4682053573058401E-2</v>
      </c>
      <c r="I104" s="5">
        <f t="shared" si="38"/>
        <v>5.4044174705505751E-2</v>
      </c>
      <c r="J104" s="5">
        <f t="shared" si="39"/>
        <v>1.2133751008258354E-3</v>
      </c>
      <c r="Z104" s="2">
        <f t="shared" si="40"/>
        <v>10.4</v>
      </c>
      <c r="AA104" s="2">
        <f t="shared" si="49"/>
        <v>3.1151110498962669</v>
      </c>
      <c r="AB104" s="2">
        <f t="shared" si="41"/>
        <v>1.273107711299279</v>
      </c>
      <c r="AC104" s="2">
        <f t="shared" si="50"/>
        <v>2.9703591728391316</v>
      </c>
      <c r="AD104" s="2">
        <f t="shared" si="42"/>
        <v>1.2901800899268159</v>
      </c>
      <c r="AE104" s="2">
        <f t="shared" si="51"/>
        <v>3.1990334553317958</v>
      </c>
      <c r="AF104" s="2">
        <f t="shared" si="43"/>
        <v>1.2640682933027285</v>
      </c>
      <c r="AG104" s="2">
        <f t="shared" si="44"/>
        <v>12.355410676298186</v>
      </c>
      <c r="AH104">
        <f t="shared" si="31"/>
        <v>0.58806168050122232</v>
      </c>
      <c r="AI104" s="2">
        <f t="shared" si="45"/>
        <v>11.233835303998161</v>
      </c>
      <c r="AJ104">
        <f t="shared" si="32"/>
        <v>0.60746154438454347</v>
      </c>
      <c r="AK104" s="2">
        <f t="shared" si="46"/>
        <v>13.030098013042204</v>
      </c>
      <c r="AL104">
        <f t="shared" si="33"/>
        <v>0.57800090883306232</v>
      </c>
    </row>
    <row r="105" spans="3:38" x14ac:dyDescent="0.25">
      <c r="C105" s="2">
        <f t="shared" si="34"/>
        <v>10500000</v>
      </c>
      <c r="D105" s="5">
        <f t="shared" si="47"/>
        <v>1.0810810810810811</v>
      </c>
      <c r="E105" s="2">
        <f t="shared" si="35"/>
        <v>9712500</v>
      </c>
      <c r="F105" s="2">
        <f t="shared" si="48"/>
        <v>45.860905532381295</v>
      </c>
      <c r="G105" s="5">
        <f t="shared" si="36"/>
        <v>5.8537399778159499E-2</v>
      </c>
      <c r="H105" s="5">
        <f t="shared" si="37"/>
        <v>5.4397741948697967E-2</v>
      </c>
      <c r="I105" s="5">
        <f t="shared" si="38"/>
        <v>5.3765943890754175E-2</v>
      </c>
      <c r="J105" s="5">
        <f t="shared" si="39"/>
        <v>1.2058602002277836E-3</v>
      </c>
      <c r="Z105" s="2">
        <f t="shared" si="40"/>
        <v>10.5</v>
      </c>
      <c r="AA105" s="2">
        <f t="shared" si="49"/>
        <v>3.1175156370161115</v>
      </c>
      <c r="AB105" s="2">
        <f t="shared" si="41"/>
        <v>1.2728404301152494</v>
      </c>
      <c r="AC105" s="2">
        <f t="shared" si="50"/>
        <v>2.9726520244562709</v>
      </c>
      <c r="AD105" s="2">
        <f t="shared" si="42"/>
        <v>1.2898937234182566</v>
      </c>
      <c r="AE105" s="2">
        <f t="shared" si="51"/>
        <v>3.2015028230427478</v>
      </c>
      <c r="AF105" s="2">
        <f t="shared" si="43"/>
        <v>1.2638110450363655</v>
      </c>
      <c r="AG105" s="2">
        <f t="shared" si="44"/>
        <v>12.374492582206042</v>
      </c>
      <c r="AH105">
        <f t="shared" si="31"/>
        <v>0.58776222133873191</v>
      </c>
      <c r="AI105" s="2">
        <f t="shared" si="45"/>
        <v>11.251185029868983</v>
      </c>
      <c r="AJ105">
        <f t="shared" si="32"/>
        <v>0.60713147663703126</v>
      </c>
      <c r="AK105" s="2">
        <f t="shared" si="46"/>
        <v>13.050221917521718</v>
      </c>
      <c r="AL105">
        <f t="shared" si="33"/>
        <v>0.57771655061793337</v>
      </c>
    </row>
    <row r="106" spans="3:38" x14ac:dyDescent="0.25">
      <c r="C106" s="2">
        <f t="shared" si="34"/>
        <v>10600000</v>
      </c>
      <c r="D106" s="5">
        <f t="shared" si="47"/>
        <v>1.0819165378670788</v>
      </c>
      <c r="E106" s="2">
        <f t="shared" si="35"/>
        <v>9797428.5714285728</v>
      </c>
      <c r="F106" s="2">
        <f t="shared" si="48"/>
        <v>46.028139269275648</v>
      </c>
      <c r="G106" s="5">
        <f t="shared" si="36"/>
        <v>5.8229353047378293E-2</v>
      </c>
      <c r="H106" s="5">
        <f t="shared" si="37"/>
        <v>5.4109775510019206E-2</v>
      </c>
      <c r="I106" s="5">
        <f t="shared" si="38"/>
        <v>5.3483858590491859E-2</v>
      </c>
      <c r="J106" s="5">
        <f t="shared" si="39"/>
        <v>1.198368211287131E-3</v>
      </c>
      <c r="Z106" s="2">
        <f t="shared" si="40"/>
        <v>10.6</v>
      </c>
      <c r="AA106" s="2">
        <f t="shared" si="49"/>
        <v>3.1197398813774346</v>
      </c>
      <c r="AB106" s="2">
        <f t="shared" si="41"/>
        <v>1.2725936428508557</v>
      </c>
      <c r="AC106" s="2">
        <f t="shared" si="50"/>
        <v>2.9747729134183234</v>
      </c>
      <c r="AD106" s="2">
        <f t="shared" si="42"/>
        <v>1.2896293168038315</v>
      </c>
      <c r="AE106" s="2">
        <f t="shared" si="51"/>
        <v>3.2037869894852071</v>
      </c>
      <c r="AF106" s="2">
        <f t="shared" si="43"/>
        <v>1.2635735201037488</v>
      </c>
      <c r="AG106" s="2">
        <f t="shared" si="44"/>
        <v>12.392156464124108</v>
      </c>
      <c r="AH106">
        <f t="shared" si="31"/>
        <v>0.58748583349212113</v>
      </c>
      <c r="AI106" s="2">
        <f t="shared" si="45"/>
        <v>11.267245454366044</v>
      </c>
      <c r="AJ106">
        <f t="shared" si="32"/>
        <v>0.60682686838315636</v>
      </c>
      <c r="AK106" s="2">
        <f t="shared" si="46"/>
        <v>13.068850364500397</v>
      </c>
      <c r="AL106">
        <f t="shared" si="33"/>
        <v>0.57745408722024827</v>
      </c>
    </row>
    <row r="107" spans="3:38" x14ac:dyDescent="0.25">
      <c r="C107" s="2">
        <f t="shared" si="34"/>
        <v>10700000</v>
      </c>
      <c r="D107" s="5">
        <f t="shared" si="47"/>
        <v>1.082753286929621</v>
      </c>
      <c r="E107" s="2">
        <f t="shared" si="35"/>
        <v>9882214.2857142854</v>
      </c>
      <c r="F107" s="2">
        <f t="shared" si="48"/>
        <v>46.196550230388148</v>
      </c>
      <c r="G107" s="5">
        <f t="shared" si="36"/>
        <v>5.7917416213557657E-2</v>
      </c>
      <c r="H107" s="5">
        <f t="shared" si="37"/>
        <v>5.3818350949674215E-2</v>
      </c>
      <c r="I107" s="5">
        <f t="shared" si="38"/>
        <v>5.3198121935189586E-2</v>
      </c>
      <c r="J107" s="5">
        <f t="shared" si="39"/>
        <v>1.1909001179053152E-3</v>
      </c>
      <c r="Z107" s="2">
        <f t="shared" si="40"/>
        <v>10.7</v>
      </c>
      <c r="AA107" s="2">
        <f t="shared" si="49"/>
        <v>3.1217875072890644</v>
      </c>
      <c r="AB107" s="2">
        <f t="shared" si="41"/>
        <v>1.2723668316202295</v>
      </c>
      <c r="AC107" s="2">
        <f t="shared" si="50"/>
        <v>2.976725390974253</v>
      </c>
      <c r="AD107" s="2">
        <f t="shared" si="42"/>
        <v>1.289386314611737</v>
      </c>
      <c r="AE107" s="2">
        <f t="shared" si="51"/>
        <v>3.205889779302451</v>
      </c>
      <c r="AF107" s="2">
        <f t="shared" si="43"/>
        <v>1.2633552203638119</v>
      </c>
      <c r="AG107" s="2">
        <f t="shared" si="44"/>
        <v>12.408428864296136</v>
      </c>
      <c r="AH107">
        <f t="shared" si="31"/>
        <v>0.58723191070053837</v>
      </c>
      <c r="AI107" s="2">
        <f t="shared" si="45"/>
        <v>11.282040710333048</v>
      </c>
      <c r="AJ107">
        <f t="shared" si="32"/>
        <v>0.60654704432399498</v>
      </c>
      <c r="AK107" s="2">
        <f t="shared" si="46"/>
        <v>13.086011345604463</v>
      </c>
      <c r="AL107">
        <f t="shared" si="33"/>
        <v>0.57721294603030704</v>
      </c>
    </row>
    <row r="108" spans="3:38" x14ac:dyDescent="0.25">
      <c r="C108" s="2">
        <f t="shared" si="34"/>
        <v>10800000</v>
      </c>
      <c r="D108" s="5">
        <f t="shared" si="47"/>
        <v>1.0835913312693499</v>
      </c>
      <c r="E108" s="2">
        <f t="shared" si="35"/>
        <v>9966857.1428571418</v>
      </c>
      <c r="F108" s="2">
        <f t="shared" si="48"/>
        <v>46.366125587985216</v>
      </c>
      <c r="G108" s="5">
        <f t="shared" si="36"/>
        <v>5.7601802698611926E-2</v>
      </c>
      <c r="H108" s="5">
        <f t="shared" si="37"/>
        <v>5.3523660884671212E-2</v>
      </c>
      <c r="I108" s="5">
        <f t="shared" si="38"/>
        <v>5.2908932778576265E-2</v>
      </c>
      <c r="J108" s="5">
        <f t="shared" si="39"/>
        <v>1.1834568679999582E-3</v>
      </c>
      <c r="Z108" s="2">
        <f t="shared" si="40"/>
        <v>10.8</v>
      </c>
      <c r="AA108" s="2">
        <f t="shared" si="49"/>
        <v>3.1236621834028733</v>
      </c>
      <c r="AB108" s="2">
        <f t="shared" si="41"/>
        <v>1.2721594960581177</v>
      </c>
      <c r="AC108" s="2">
        <f t="shared" si="50"/>
        <v>2.9785129553023175</v>
      </c>
      <c r="AD108" s="2">
        <f t="shared" si="42"/>
        <v>1.2891641802092508</v>
      </c>
      <c r="AE108" s="2">
        <f t="shared" si="51"/>
        <v>3.2078149599813823</v>
      </c>
      <c r="AF108" s="2">
        <f t="shared" si="43"/>
        <v>1.2631556645045088</v>
      </c>
      <c r="AG108" s="2">
        <f t="shared" si="44"/>
        <v>12.423336201619776</v>
      </c>
      <c r="AH108">
        <f t="shared" si="31"/>
        <v>0.58699986934835613</v>
      </c>
      <c r="AI108" s="2">
        <f t="shared" si="45"/>
        <v>11.29559481846449</v>
      </c>
      <c r="AJ108">
        <f t="shared" si="32"/>
        <v>0.60629135493344044</v>
      </c>
      <c r="AK108" s="2">
        <f t="shared" si="46"/>
        <v>13.101732722378541</v>
      </c>
      <c r="AL108">
        <f t="shared" si="33"/>
        <v>0.57699257558862771</v>
      </c>
    </row>
    <row r="109" spans="3:38" x14ac:dyDescent="0.25">
      <c r="C109" s="2">
        <f t="shared" si="34"/>
        <v>10900000</v>
      </c>
      <c r="D109" s="5">
        <f t="shared" si="47"/>
        <v>1.0844306738962044</v>
      </c>
      <c r="E109" s="2">
        <f t="shared" si="35"/>
        <v>10051357.142857144</v>
      </c>
      <c r="F109" s="2">
        <f t="shared" si="48"/>
        <v>46.536852613256492</v>
      </c>
      <c r="G109" s="5">
        <f t="shared" si="36"/>
        <v>5.7282721319569123E-2</v>
      </c>
      <c r="H109" s="5">
        <f t="shared" si="37"/>
        <v>5.3225893817634998E-2</v>
      </c>
      <c r="I109" s="5">
        <f t="shared" si="38"/>
        <v>5.2616485666119234E-2</v>
      </c>
      <c r="J109" s="5">
        <f t="shared" si="39"/>
        <v>1.1760393740803995E-3</v>
      </c>
      <c r="Z109" s="2">
        <f t="shared" si="40"/>
        <v>10.9</v>
      </c>
      <c r="AA109" s="2">
        <f t="shared" si="49"/>
        <v>3.1253675229793436</v>
      </c>
      <c r="AB109" s="2">
        <f t="shared" si="41"/>
        <v>1.2719711525747324</v>
      </c>
      <c r="AC109" s="2">
        <f t="shared" si="50"/>
        <v>2.9801390517632909</v>
      </c>
      <c r="AD109" s="2">
        <f t="shared" si="42"/>
        <v>1.2889623949998219</v>
      </c>
      <c r="AE109" s="2">
        <f t="shared" si="51"/>
        <v>3.209566242125244</v>
      </c>
      <c r="AF109" s="2">
        <f t="shared" si="43"/>
        <v>1.2629743873279302</v>
      </c>
      <c r="AG109" s="2">
        <f t="shared" si="44"/>
        <v>12.43690475597791</v>
      </c>
      <c r="AH109">
        <f t="shared" si="31"/>
        <v>0.58678914739894139</v>
      </c>
      <c r="AI109" s="2">
        <f t="shared" si="45"/>
        <v>11.307931673059295</v>
      </c>
      <c r="AJ109">
        <f t="shared" si="32"/>
        <v>0.60605917522193087</v>
      </c>
      <c r="AK109" s="2">
        <f t="shared" si="46"/>
        <v>13.116042209761334</v>
      </c>
      <c r="AL109">
        <f t="shared" si="33"/>
        <v>0.57679244459978785</v>
      </c>
    </row>
    <row r="110" spans="3:38" x14ac:dyDescent="0.25">
      <c r="C110" s="2">
        <f t="shared" si="34"/>
        <v>11000000</v>
      </c>
      <c r="D110" s="5">
        <f t="shared" si="47"/>
        <v>1.0852713178294573</v>
      </c>
      <c r="E110" s="2">
        <f t="shared" si="35"/>
        <v>10135714.285714285</v>
      </c>
      <c r="F110" s="2">
        <f t="shared" si="48"/>
        <v>46.708718677675186</v>
      </c>
      <c r="G110" s="5">
        <f t="shared" si="36"/>
        <v>5.6960376260873316E-2</v>
      </c>
      <c r="H110" s="5">
        <f t="shared" si="37"/>
        <v>5.2925234106517893E-2</v>
      </c>
      <c r="I110" s="5">
        <f t="shared" si="38"/>
        <v>5.2320970811547393E-2</v>
      </c>
      <c r="J110" s="5">
        <f t="shared" si="39"/>
        <v>1.1686485138363062E-3</v>
      </c>
      <c r="Z110" s="2">
        <f t="shared" si="40"/>
        <v>11</v>
      </c>
      <c r="AA110" s="2">
        <f t="shared" si="49"/>
        <v>3.1269070841680424</v>
      </c>
      <c r="AB110" s="2">
        <f t="shared" si="41"/>
        <v>1.2718013336493152</v>
      </c>
      <c r="AC110" s="2">
        <f t="shared" si="50"/>
        <v>2.981607073167905</v>
      </c>
      <c r="AD110" s="2">
        <f t="shared" si="42"/>
        <v>1.2887804576619373</v>
      </c>
      <c r="AE110" s="2">
        <f t="shared" si="51"/>
        <v>3.2111472797416534</v>
      </c>
      <c r="AF110" s="2">
        <f t="shared" si="43"/>
        <v>1.2628109390725275</v>
      </c>
      <c r="AG110" s="2">
        <f t="shared" si="44"/>
        <v>12.44916065340019</v>
      </c>
      <c r="AH110">
        <f t="shared" si="31"/>
        <v>0.58659920339038174</v>
      </c>
      <c r="AI110" s="2">
        <f t="shared" si="45"/>
        <v>11.319075028529364</v>
      </c>
      <c r="AJ110">
        <f t="shared" si="32"/>
        <v>0.6058499035732301</v>
      </c>
      <c r="AK110" s="2">
        <f t="shared" si="46"/>
        <v>13.128967360436944</v>
      </c>
      <c r="AL110">
        <f t="shared" si="33"/>
        <v>0.57661204100306584</v>
      </c>
    </row>
    <row r="111" spans="3:38" x14ac:dyDescent="0.25">
      <c r="C111" s="2">
        <f t="shared" si="34"/>
        <v>11100000</v>
      </c>
      <c r="D111" s="5">
        <f t="shared" si="47"/>
        <v>1.0861132660977502</v>
      </c>
      <c r="E111" s="2">
        <f t="shared" si="35"/>
        <v>10219928.571428571</v>
      </c>
      <c r="F111" s="2">
        <f t="shared" si="48"/>
        <v>46.881711254257247</v>
      </c>
      <c r="G111" s="5">
        <f t="shared" si="36"/>
        <v>5.6634967055059791E-2</v>
      </c>
      <c r="H111" s="5">
        <f t="shared" si="37"/>
        <v>5.262186194229547E-2</v>
      </c>
      <c r="I111" s="5">
        <f t="shared" si="38"/>
        <v>5.2022574080986789E-2</v>
      </c>
      <c r="J111" s="5">
        <f t="shared" si="39"/>
        <v>1.1612851307378784E-3</v>
      </c>
      <c r="Z111" s="2">
        <f t="shared" si="40"/>
        <v>11.1</v>
      </c>
      <c r="AA111" s="2">
        <f t="shared" si="49"/>
        <v>3.1282843703032399</v>
      </c>
      <c r="AB111" s="2">
        <f t="shared" si="41"/>
        <v>1.2716495871600453</v>
      </c>
      <c r="AC111" s="2">
        <f t="shared" si="50"/>
        <v>2.9829203600587348</v>
      </c>
      <c r="AD111" s="2">
        <f t="shared" si="42"/>
        <v>1.2886178834271995</v>
      </c>
      <c r="AE111" s="2">
        <f t="shared" si="51"/>
        <v>3.2125616705461826</v>
      </c>
      <c r="AF111" s="2">
        <f t="shared" si="43"/>
        <v>1.2626648847701809</v>
      </c>
      <c r="AG111" s="2">
        <f t="shared" si="44"/>
        <v>12.460129852036946</v>
      </c>
      <c r="AH111">
        <f t="shared" si="31"/>
        <v>0.58642951548891553</v>
      </c>
      <c r="AI111" s="2">
        <f t="shared" si="45"/>
        <v>11.329048486646665</v>
      </c>
      <c r="AJ111">
        <f t="shared" si="32"/>
        <v>0.60566296064918268</v>
      </c>
      <c r="AK111" s="2">
        <f t="shared" si="46"/>
        <v>13.140535550042785</v>
      </c>
      <c r="AL111">
        <f t="shared" si="33"/>
        <v>0.57645087109602178</v>
      </c>
    </row>
    <row r="112" spans="3:38" x14ac:dyDescent="0.25">
      <c r="C112" s="2">
        <f t="shared" si="34"/>
        <v>11200000</v>
      </c>
      <c r="D112" s="5">
        <f t="shared" si="47"/>
        <v>1.0869565217391304</v>
      </c>
      <c r="E112" s="2">
        <f t="shared" si="35"/>
        <v>10304000</v>
      </c>
      <c r="F112" s="2">
        <f t="shared" si="48"/>
        <v>47.055817918722852</v>
      </c>
      <c r="G112" s="5">
        <f t="shared" si="36"/>
        <v>5.6306688571334029E-2</v>
      </c>
      <c r="H112" s="5">
        <f t="shared" si="37"/>
        <v>5.2315953334191229E-2</v>
      </c>
      <c r="I112" s="5">
        <f t="shared" si="38"/>
        <v>5.1721476984284177E-2</v>
      </c>
      <c r="J112" s="5">
        <f t="shared" si="39"/>
        <v>1.1539500346461865E-3</v>
      </c>
      <c r="Z112" s="2">
        <f t="shared" si="40"/>
        <v>11.2</v>
      </c>
      <c r="AA112" s="2">
        <f t="shared" si="49"/>
        <v>3.1295028302147312</v>
      </c>
      <c r="AB112" s="2">
        <f t="shared" si="41"/>
        <v>1.2715154757480953</v>
      </c>
      <c r="AC112" s="2">
        <f t="shared" si="50"/>
        <v>2.9840822010065735</v>
      </c>
      <c r="AD112" s="2">
        <f t="shared" si="42"/>
        <v>1.2884742033952477</v>
      </c>
      <c r="AE112" s="2">
        <f t="shared" si="51"/>
        <v>3.2138129562815569</v>
      </c>
      <c r="AF112" s="2">
        <f t="shared" si="43"/>
        <v>1.262535803636001</v>
      </c>
      <c r="AG112" s="2">
        <f t="shared" si="44"/>
        <v>12.469838128926074</v>
      </c>
      <c r="AH112">
        <f t="shared" si="31"/>
        <v>0.58627958059616703</v>
      </c>
      <c r="AI112" s="2">
        <f t="shared" si="45"/>
        <v>11.337875484511438</v>
      </c>
      <c r="AJ112">
        <f t="shared" si="32"/>
        <v>0.60549778835776957</v>
      </c>
      <c r="AK112" s="2">
        <f t="shared" si="46"/>
        <v>13.150773963213926</v>
      </c>
      <c r="AL112">
        <f t="shared" si="33"/>
        <v>0.57630845870746217</v>
      </c>
    </row>
    <row r="113" spans="3:38" x14ac:dyDescent="0.25">
      <c r="C113" s="2">
        <f t="shared" si="34"/>
        <v>11300000</v>
      </c>
      <c r="D113" s="5">
        <f t="shared" si="47"/>
        <v>1.0878010878010878</v>
      </c>
      <c r="E113" s="2">
        <f t="shared" si="35"/>
        <v>10387928.571428573</v>
      </c>
      <c r="F113" s="2">
        <f t="shared" si="48"/>
        <v>47.231026350562722</v>
      </c>
      <c r="G113" s="5">
        <f t="shared" si="36"/>
        <v>5.5975731011604142E-2</v>
      </c>
      <c r="H113" s="5">
        <f t="shared" si="37"/>
        <v>5.2007680101996405E-2</v>
      </c>
      <c r="I113" s="5">
        <f t="shared" si="38"/>
        <v>5.1417856673112744E-2</v>
      </c>
      <c r="J113" s="5">
        <f t="shared" si="39"/>
        <v>1.1466440024322966E-3</v>
      </c>
      <c r="Z113" s="2">
        <f t="shared" si="40"/>
        <v>11.3</v>
      </c>
      <c r="AA113" s="2">
        <f t="shared" si="49"/>
        <v>3.1305658585538798</v>
      </c>
      <c r="AB113" s="2">
        <f t="shared" si="41"/>
        <v>1.2713985762137774</v>
      </c>
      <c r="AC113" s="2">
        <f t="shared" si="50"/>
        <v>2.9850958329213282</v>
      </c>
      <c r="AD113" s="2">
        <f t="shared" si="42"/>
        <v>1.2883489638832981</v>
      </c>
      <c r="AE113" s="2">
        <f t="shared" si="51"/>
        <v>3.2149046230524787</v>
      </c>
      <c r="AF113" s="2">
        <f t="shared" si="43"/>
        <v>1.2624232884889002</v>
      </c>
      <c r="AG113" s="2">
        <f t="shared" si="44"/>
        <v>12.478311067533919</v>
      </c>
      <c r="AH113">
        <f t="shared" si="31"/>
        <v>0.58614891350657028</v>
      </c>
      <c r="AI113" s="2">
        <f t="shared" si="45"/>
        <v>11.345579283224012</v>
      </c>
      <c r="AJ113">
        <f t="shared" si="32"/>
        <v>0.60535384888015564</v>
      </c>
      <c r="AK113" s="2">
        <f t="shared" si="46"/>
        <v>13.159709580443591</v>
      </c>
      <c r="AL113">
        <f t="shared" si="33"/>
        <v>0.57618434441649691</v>
      </c>
    </row>
    <row r="114" spans="3:38" x14ac:dyDescent="0.25">
      <c r="C114" s="2">
        <f t="shared" si="34"/>
        <v>11400000</v>
      </c>
      <c r="D114" s="5">
        <f t="shared" si="47"/>
        <v>1.088646967340591</v>
      </c>
      <c r="E114" s="2">
        <f t="shared" si="35"/>
        <v>10471714.285714285</v>
      </c>
      <c r="F114" s="2">
        <f t="shared" si="48"/>
        <v>47.407324334011967</v>
      </c>
      <c r="G114" s="5">
        <f t="shared" si="36"/>
        <v>5.5642279913528124E-2</v>
      </c>
      <c r="H114" s="5">
        <f t="shared" si="37"/>
        <v>5.1697209875061295E-2</v>
      </c>
      <c r="I114" s="5">
        <f t="shared" si="38"/>
        <v>5.1111885945462406E-2</v>
      </c>
      <c r="J114" s="5">
        <f t="shared" si="39"/>
        <v>1.1393677786038703E-3</v>
      </c>
      <c r="Z114" s="2">
        <f t="shared" si="40"/>
        <v>11.4</v>
      </c>
      <c r="AA114" s="2">
        <f t="shared" si="49"/>
        <v>3.131476796134812</v>
      </c>
      <c r="AB114" s="2">
        <f t="shared" si="41"/>
        <v>1.2712984789428727</v>
      </c>
      <c r="AC114" s="2">
        <f t="shared" si="50"/>
        <v>2.9859644413773556</v>
      </c>
      <c r="AD114" s="2">
        <f t="shared" si="42"/>
        <v>1.2882417258082464</v>
      </c>
      <c r="AE114" s="2">
        <f t="shared" si="51"/>
        <v>3.2158401016760148</v>
      </c>
      <c r="AF114" s="2">
        <f t="shared" si="43"/>
        <v>1.2623269452010986</v>
      </c>
      <c r="AG114" s="2">
        <f t="shared" si="44"/>
        <v>12.485574046050289</v>
      </c>
      <c r="AH114">
        <f t="shared" si="31"/>
        <v>0.58603704611164975</v>
      </c>
      <c r="AI114" s="2">
        <f t="shared" si="45"/>
        <v>11.352182957242389</v>
      </c>
      <c r="AJ114">
        <f t="shared" si="32"/>
        <v>0.60523062375275016</v>
      </c>
      <c r="AK114" s="2">
        <f t="shared" si="46"/>
        <v>13.167369165739002</v>
      </c>
      <c r="AL114">
        <f t="shared" si="33"/>
        <v>0.57607808481465239</v>
      </c>
    </row>
    <row r="115" spans="3:38" x14ac:dyDescent="0.25">
      <c r="C115" s="2">
        <f t="shared" si="34"/>
        <v>11500000</v>
      </c>
      <c r="D115" s="5">
        <f t="shared" si="47"/>
        <v>1.0894941634241244</v>
      </c>
      <c r="E115" s="2">
        <f t="shared" si="35"/>
        <v>10555357.142857144</v>
      </c>
      <c r="F115" s="2">
        <f t="shared" si="48"/>
        <v>47.584699758934669</v>
      </c>
      <c r="G115" s="5">
        <f t="shared" si="36"/>
        <v>5.5306516160147527E-2</v>
      </c>
      <c r="H115" s="5">
        <f t="shared" si="37"/>
        <v>5.1384706097547098E-2</v>
      </c>
      <c r="I115" s="5">
        <f t="shared" si="38"/>
        <v>5.08037332561267E-2</v>
      </c>
      <c r="J115" s="5">
        <f t="shared" si="39"/>
        <v>1.132122075937964E-3</v>
      </c>
      <c r="Z115" s="2">
        <f t="shared" si="40"/>
        <v>11.5</v>
      </c>
      <c r="AA115" s="2">
        <f t="shared" si="49"/>
        <v>3.1322389302905509</v>
      </c>
      <c r="AB115" s="2">
        <f t="shared" si="41"/>
        <v>1.2712147873613648</v>
      </c>
      <c r="AC115" s="2">
        <f t="shared" si="50"/>
        <v>2.986691160953054</v>
      </c>
      <c r="AD115" s="2">
        <f t="shared" si="42"/>
        <v>1.2881520640994084</v>
      </c>
      <c r="AE115" s="2">
        <f t="shared" si="51"/>
        <v>3.2166227680473281</v>
      </c>
      <c r="AF115" s="2">
        <f t="shared" si="43"/>
        <v>1.2622463921748632</v>
      </c>
      <c r="AG115" s="2">
        <f t="shared" si="44"/>
        <v>12.491652226417173</v>
      </c>
      <c r="AH115">
        <f t="shared" si="31"/>
        <v>0.58594352664808214</v>
      </c>
      <c r="AI115" s="2">
        <f t="shared" si="45"/>
        <v>11.357709384406846</v>
      </c>
      <c r="AJ115">
        <f t="shared" si="32"/>
        <v>0.60512761300061702</v>
      </c>
      <c r="AK115" s="2">
        <f t="shared" si="46"/>
        <v>13.173779255050995</v>
      </c>
      <c r="AL115">
        <f t="shared" si="33"/>
        <v>0.57598925180823424</v>
      </c>
    </row>
    <row r="116" spans="3:38" x14ac:dyDescent="0.25">
      <c r="C116" s="2">
        <f t="shared" si="34"/>
        <v>11600000</v>
      </c>
      <c r="D116" s="5">
        <f t="shared" si="47"/>
        <v>1.0903426791277258</v>
      </c>
      <c r="E116" s="2">
        <f t="shared" si="35"/>
        <v>10638857.142857144</v>
      </c>
      <c r="F116" s="2">
        <f t="shared" si="48"/>
        <v>47.763140621621758</v>
      </c>
      <c r="G116" s="5">
        <f t="shared" si="36"/>
        <v>5.4968615995697793E-2</v>
      </c>
      <c r="H116" s="5">
        <f t="shared" si="37"/>
        <v>5.1070328039545795E-2</v>
      </c>
      <c r="I116" s="5">
        <f t="shared" si="38"/>
        <v>5.0493562732814745E-2</v>
      </c>
      <c r="J116" s="5">
        <f t="shared" si="39"/>
        <v>1.1249075761188619E-3</v>
      </c>
      <c r="Z116" s="2">
        <f t="shared" si="40"/>
        <v>11.6</v>
      </c>
      <c r="AA116" s="2">
        <f t="shared" si="49"/>
        <v>3.1328554952438772</v>
      </c>
      <c r="AB116" s="2">
        <f t="shared" si="41"/>
        <v>1.2711471174169158</v>
      </c>
      <c r="AC116" s="2">
        <f t="shared" si="50"/>
        <v>2.987279075584484</v>
      </c>
      <c r="AD116" s="2">
        <f t="shared" si="42"/>
        <v>1.2880795671401082</v>
      </c>
      <c r="AE116" s="2">
        <f t="shared" si="51"/>
        <v>3.2172559435205241</v>
      </c>
      <c r="AF116" s="2">
        <f t="shared" si="43"/>
        <v>1.2621812598448905</v>
      </c>
      <c r="AG116" s="2">
        <f t="shared" si="44"/>
        <v>12.496570544070677</v>
      </c>
      <c r="AH116">
        <f t="shared" si="31"/>
        <v>0.58586791898669088</v>
      </c>
      <c r="AI116" s="2">
        <f t="shared" si="45"/>
        <v>11.362181236613116</v>
      </c>
      <c r="AJ116">
        <f t="shared" si="32"/>
        <v>0.6050443343188443</v>
      </c>
      <c r="AK116" s="2">
        <f t="shared" si="46"/>
        <v>13.178966145455805</v>
      </c>
      <c r="AL116">
        <f t="shared" si="33"/>
        <v>0.57591743195834011</v>
      </c>
    </row>
    <row r="117" spans="3:38" x14ac:dyDescent="0.25">
      <c r="C117" s="2">
        <f t="shared" si="34"/>
        <v>11700000</v>
      </c>
      <c r="D117" s="5">
        <f t="shared" si="47"/>
        <v>1.0911925175370225</v>
      </c>
      <c r="E117" s="2">
        <f t="shared" si="35"/>
        <v>10722214.285714287</v>
      </c>
      <c r="F117" s="2">
        <f t="shared" si="48"/>
        <v>47.942635025504948</v>
      </c>
      <c r="G117" s="5">
        <f t="shared" si="36"/>
        <v>5.4628751047197395E-2</v>
      </c>
      <c r="H117" s="5">
        <f t="shared" si="37"/>
        <v>5.075423081368767E-2</v>
      </c>
      <c r="I117" s="5">
        <f t="shared" si="38"/>
        <v>5.0181534197526662E-2</v>
      </c>
      <c r="J117" s="5">
        <f t="shared" si="39"/>
        <v>1.1177249303797926E-3</v>
      </c>
      <c r="Z117" s="2">
        <f t="shared" si="40"/>
        <v>11.7</v>
      </c>
      <c r="AA117" s="2">
        <f t="shared" si="49"/>
        <v>3.1333296724926067</v>
      </c>
      <c r="AB117" s="2">
        <f t="shared" si="41"/>
        <v>1.2710950970855357</v>
      </c>
      <c r="AC117" s="2">
        <f t="shared" si="50"/>
        <v>2.9877312189327485</v>
      </c>
      <c r="AD117" s="2">
        <f t="shared" si="42"/>
        <v>1.2880238362364396</v>
      </c>
      <c r="AE117" s="2">
        <f t="shared" si="51"/>
        <v>3.2177428953043115</v>
      </c>
      <c r="AF117" s="2">
        <f t="shared" si="43"/>
        <v>1.2621311902048422</v>
      </c>
      <c r="AG117" s="2">
        <f t="shared" si="44"/>
        <v>12.500353698375509</v>
      </c>
      <c r="AH117">
        <f t="shared" si="31"/>
        <v>0.58580980195973387</v>
      </c>
      <c r="AI117" s="2">
        <f t="shared" si="45"/>
        <v>11.365620971115156</v>
      </c>
      <c r="AJ117">
        <f t="shared" si="32"/>
        <v>0.60498032229873933</v>
      </c>
      <c r="AK117" s="2">
        <f t="shared" si="46"/>
        <v>13.182955885067216</v>
      </c>
      <c r="AL117">
        <f t="shared" si="33"/>
        <v>0.57586222585611557</v>
      </c>
    </row>
    <row r="118" spans="3:38" x14ac:dyDescent="0.25">
      <c r="C118" s="2">
        <f t="shared" si="34"/>
        <v>11800000</v>
      </c>
      <c r="D118" s="5">
        <f t="shared" si="47"/>
        <v>1.0920436817472698</v>
      </c>
      <c r="E118" s="2">
        <f t="shared" si="35"/>
        <v>10805428.571428573</v>
      </c>
      <c r="F118" s="2">
        <f t="shared" si="48"/>
        <v>48.123171181789708</v>
      </c>
      <c r="G118" s="5">
        <f t="shared" si="36"/>
        <v>5.4287088351428925E-2</v>
      </c>
      <c r="H118" s="5">
        <f t="shared" si="37"/>
        <v>5.0436565396867729E-2</v>
      </c>
      <c r="I118" s="5">
        <f t="shared" si="38"/>
        <v>4.9867803192840912E-2</v>
      </c>
      <c r="J118" s="5">
        <f t="shared" si="39"/>
        <v>1.1105747601474441E-3</v>
      </c>
      <c r="Z118" s="2">
        <f t="shared" si="40"/>
        <v>11.8</v>
      </c>
      <c r="AA118" s="2">
        <f t="shared" si="49"/>
        <v>3.1336645912089045</v>
      </c>
      <c r="AB118" s="2">
        <f t="shared" si="41"/>
        <v>1.2710583659020027</v>
      </c>
      <c r="AC118" s="2">
        <f t="shared" si="50"/>
        <v>2.9880505747647477</v>
      </c>
      <c r="AD118" s="2">
        <f t="shared" si="42"/>
        <v>1.287984485111644</v>
      </c>
      <c r="AE118" s="2">
        <f t="shared" si="51"/>
        <v>3.2180868368720734</v>
      </c>
      <c r="AF118" s="2">
        <f t="shared" si="43"/>
        <v>1.2620958363566588</v>
      </c>
      <c r="AG118" s="2">
        <f t="shared" si="44"/>
        <v>12.503026143730823</v>
      </c>
      <c r="AH118">
        <f t="shared" si="31"/>
        <v>0.58576876872404893</v>
      </c>
      <c r="AI118" s="2">
        <f t="shared" si="45"/>
        <v>11.368050822438359</v>
      </c>
      <c r="AJ118">
        <f t="shared" si="32"/>
        <v>0.60493512769595192</v>
      </c>
      <c r="AK118" s="2">
        <f t="shared" si="46"/>
        <v>13.18577426365669</v>
      </c>
      <c r="AL118">
        <f t="shared" si="33"/>
        <v>0.57582324753102498</v>
      </c>
    </row>
    <row r="119" spans="3:38" x14ac:dyDescent="0.25">
      <c r="C119" s="2">
        <f t="shared" si="34"/>
        <v>11900000</v>
      </c>
      <c r="D119" s="5">
        <f t="shared" si="47"/>
        <v>1.0928961748633881</v>
      </c>
      <c r="E119" s="2">
        <f t="shared" si="35"/>
        <v>10888499.999999998</v>
      </c>
      <c r="F119" s="2">
        <f t="shared" si="48"/>
        <v>48.304737410009828</v>
      </c>
      <c r="G119" s="5">
        <f t="shared" si="36"/>
        <v>5.3943790386942837E-2</v>
      </c>
      <c r="H119" s="5">
        <f t="shared" si="37"/>
        <v>5.0117478656739524E-2</v>
      </c>
      <c r="I119" s="5">
        <f t="shared" si="38"/>
        <v>4.9552521012777427E-2</v>
      </c>
      <c r="J119" s="5">
        <f t="shared" si="39"/>
        <v>1.1034576576882595E-3</v>
      </c>
      <c r="Z119" s="2">
        <f t="shared" si="40"/>
        <v>11.9</v>
      </c>
      <c r="AA119" s="2">
        <f t="shared" si="49"/>
        <v>3.1338633286522417</v>
      </c>
      <c r="AB119" s="2">
        <f t="shared" si="41"/>
        <v>1.2710365745126802</v>
      </c>
      <c r="AC119" s="2">
        <f t="shared" si="50"/>
        <v>2.9882400773469509</v>
      </c>
      <c r="AD119" s="2">
        <f t="shared" si="42"/>
        <v>1.2879611394246406</v>
      </c>
      <c r="AE119" s="2">
        <f t="shared" si="51"/>
        <v>3.2182909283859482</v>
      </c>
      <c r="AF119" s="2">
        <f t="shared" si="43"/>
        <v>1.2620748620813438</v>
      </c>
      <c r="AG119" s="2">
        <f t="shared" si="44"/>
        <v>12.504612081326412</v>
      </c>
      <c r="AH119">
        <f t="shared" si="31"/>
        <v>0.5857444261577911</v>
      </c>
      <c r="AI119" s="2">
        <f t="shared" si="45"/>
        <v>11.36949279488412</v>
      </c>
      <c r="AJ119">
        <f t="shared" si="32"/>
        <v>0.60490831673784184</v>
      </c>
      <c r="AK119" s="2">
        <f t="shared" si="46"/>
        <v>13.187446803959437</v>
      </c>
      <c r="AL119">
        <f t="shared" si="33"/>
        <v>0.57580012389006729</v>
      </c>
    </row>
    <row r="120" spans="3:38" x14ac:dyDescent="0.25">
      <c r="C120" s="2">
        <f t="shared" si="34"/>
        <v>12000000</v>
      </c>
      <c r="D120" s="5">
        <f t="shared" si="47"/>
        <v>1.09375</v>
      </c>
      <c r="E120" s="2">
        <f t="shared" si="35"/>
        <v>10971428.571428571</v>
      </c>
      <c r="F120" s="2">
        <f t="shared" si="48"/>
        <v>48.487322138506116</v>
      </c>
      <c r="G120" s="5">
        <f t="shared" si="36"/>
        <v>5.3599015110727045E-2</v>
      </c>
      <c r="H120" s="5">
        <f t="shared" si="37"/>
        <v>4.9797113382637571E-2</v>
      </c>
      <c r="I120" s="5">
        <f t="shared" si="38"/>
        <v>4.9235834737911655E-2</v>
      </c>
      <c r="J120" s="5">
        <f t="shared" si="39"/>
        <v>1.0963741867555466E-3</v>
      </c>
      <c r="Z120" s="2">
        <f t="shared" si="40"/>
        <v>12</v>
      </c>
      <c r="AA120" s="2">
        <f t="shared" si="49"/>
        <v>3.133928910595559</v>
      </c>
      <c r="AB120" s="2">
        <f t="shared" si="41"/>
        <v>1.2710293842494658</v>
      </c>
      <c r="AC120" s="2">
        <f t="shared" si="50"/>
        <v>2.9883026118517515</v>
      </c>
      <c r="AD120" s="2">
        <f t="shared" si="42"/>
        <v>1.2879534363113481</v>
      </c>
      <c r="AE120" s="2">
        <f t="shared" si="51"/>
        <v>3.218358277134477</v>
      </c>
      <c r="AF120" s="2">
        <f t="shared" si="43"/>
        <v>1.2620679414300189</v>
      </c>
      <c r="AG120" s="2">
        <f t="shared" si="44"/>
        <v>12.505135451528327</v>
      </c>
      <c r="AH120">
        <f t="shared" si="31"/>
        <v>0.58573639428865987</v>
      </c>
      <c r="AI120" s="2">
        <f t="shared" si="45"/>
        <v>11.369968655606629</v>
      </c>
      <c r="AJ120">
        <f t="shared" si="32"/>
        <v>0.60489947046760018</v>
      </c>
      <c r="AK120" s="2">
        <f t="shared" si="46"/>
        <v>13.187998753644212</v>
      </c>
      <c r="AL120">
        <f t="shared" si="33"/>
        <v>0.57579249418601597</v>
      </c>
    </row>
    <row r="121" spans="3:38" x14ac:dyDescent="0.25">
      <c r="C121" s="2">
        <f t="shared" si="34"/>
        <v>12100000</v>
      </c>
      <c r="D121" s="5">
        <f t="shared" si="47"/>
        <v>1.0946051602814699</v>
      </c>
      <c r="E121" s="2">
        <f t="shared" si="35"/>
        <v>11054214.285714285</v>
      </c>
      <c r="F121" s="2">
        <f t="shared" si="48"/>
        <v>48.670913904832666</v>
      </c>
      <c r="G121" s="5">
        <f t="shared" si="36"/>
        <v>5.3252915999194669E-2</v>
      </c>
      <c r="H121" s="5">
        <f t="shared" si="37"/>
        <v>4.9475608320598559E-2</v>
      </c>
      <c r="I121" s="5">
        <f t="shared" si="38"/>
        <v>4.8917887274422672E-2</v>
      </c>
      <c r="J121" s="5">
        <f t="shared" si="39"/>
        <v>1.0893248832364614E-3</v>
      </c>
      <c r="Z121" s="2">
        <f t="shared" si="40"/>
        <v>12.1</v>
      </c>
      <c r="AA121" s="2">
        <f t="shared" si="49"/>
        <v>3.1338643117640768</v>
      </c>
      <c r="AB121" s="2">
        <f t="shared" si="41"/>
        <v>1.2710364667237009</v>
      </c>
      <c r="AC121" s="2">
        <f t="shared" si="50"/>
        <v>2.9882410147758929</v>
      </c>
      <c r="AD121" s="2">
        <f t="shared" si="42"/>
        <v>1.2879610239475283</v>
      </c>
      <c r="AE121" s="2">
        <f t="shared" si="51"/>
        <v>3.2182919379832309</v>
      </c>
      <c r="AF121" s="2">
        <f t="shared" si="43"/>
        <v>1.2620747583341145</v>
      </c>
      <c r="AG121" s="2">
        <f t="shared" si="44"/>
        <v>12.504619926872159</v>
      </c>
      <c r="AH121">
        <f t="shared" si="31"/>
        <v>0.5857443057516768</v>
      </c>
      <c r="AI121" s="2">
        <f t="shared" si="45"/>
        <v>11.369499928242218</v>
      </c>
      <c r="AJ121">
        <f t="shared" si="32"/>
        <v>0.60490818412282499</v>
      </c>
      <c r="AK121" s="2">
        <f t="shared" si="46"/>
        <v>13.187455077923996</v>
      </c>
      <c r="AL121">
        <f t="shared" si="33"/>
        <v>0.575800009512906</v>
      </c>
    </row>
    <row r="122" spans="3:38" x14ac:dyDescent="0.25">
      <c r="C122" s="2">
        <f t="shared" si="34"/>
        <v>12200000</v>
      </c>
      <c r="D122" s="5">
        <f t="shared" si="47"/>
        <v>1.0954616588419406</v>
      </c>
      <c r="E122" s="2">
        <f t="shared" si="35"/>
        <v>11136857.142857142</v>
      </c>
      <c r="F122" s="2">
        <f t="shared" si="48"/>
        <v>48.855501356091949</v>
      </c>
      <c r="G122" s="5">
        <f t="shared" si="36"/>
        <v>5.2905642093166338E-2</v>
      </c>
      <c r="H122" s="5">
        <f t="shared" si="37"/>
        <v>4.9153098212175117E-2</v>
      </c>
      <c r="I122" s="5">
        <f t="shared" si="38"/>
        <v>4.8598817396779771E-2</v>
      </c>
      <c r="J122" s="5">
        <f t="shared" si="39"/>
        <v>1.0823102557980433E-3</v>
      </c>
      <c r="Z122" s="2">
        <f t="shared" si="40"/>
        <v>12.2</v>
      </c>
      <c r="AA122" s="2">
        <f t="shared" si="49"/>
        <v>3.1336724562863534</v>
      </c>
      <c r="AB122" s="2">
        <f t="shared" si="41"/>
        <v>1.2710575034389204</v>
      </c>
      <c r="AC122" s="2">
        <f t="shared" si="50"/>
        <v>2.9880580743705631</v>
      </c>
      <c r="AD122" s="2">
        <f t="shared" si="42"/>
        <v>1.2879835611319475</v>
      </c>
      <c r="AE122" s="2">
        <f t="shared" si="51"/>
        <v>3.2180949138380255</v>
      </c>
      <c r="AF122" s="2">
        <f t="shared" si="43"/>
        <v>1.262095006233632</v>
      </c>
      <c r="AG122" s="2">
        <f t="shared" si="44"/>
        <v>12.503088905643919</v>
      </c>
      <c r="AH122">
        <f t="shared" si="31"/>
        <v>0.5857678052746883</v>
      </c>
      <c r="AI122" s="2">
        <f t="shared" si="45"/>
        <v>11.36810788707292</v>
      </c>
      <c r="AJ122">
        <f t="shared" si="32"/>
        <v>0.60493406654639892</v>
      </c>
      <c r="AK122" s="2">
        <f t="shared" si="46"/>
        <v>13.185840452786339</v>
      </c>
      <c r="AL122">
        <f t="shared" si="33"/>
        <v>0.57582233232709978</v>
      </c>
    </row>
    <row r="123" spans="3:38" x14ac:dyDescent="0.25">
      <c r="C123" s="2">
        <f t="shared" si="34"/>
        <v>12300000</v>
      </c>
      <c r="D123" s="5">
        <f t="shared" si="47"/>
        <v>1.0963194988253719</v>
      </c>
      <c r="E123" s="2">
        <f t="shared" si="35"/>
        <v>11219357.142857144</v>
      </c>
      <c r="F123" s="2">
        <f t="shared" si="48"/>
        <v>49.041073249202789</v>
      </c>
      <c r="G123" s="5">
        <f t="shared" si="36"/>
        <v>5.2557338046521726E-2</v>
      </c>
      <c r="H123" s="5">
        <f t="shared" si="37"/>
        <v>4.8829713836734595E-2</v>
      </c>
      <c r="I123" s="5">
        <f t="shared" si="38"/>
        <v>4.827875979377147E-2</v>
      </c>
      <c r="J123" s="5">
        <f t="shared" si="39"/>
        <v>1.0753307865314409E-3</v>
      </c>
      <c r="Z123" s="2">
        <f t="shared" si="40"/>
        <v>12.3</v>
      </c>
      <c r="AA123" s="2">
        <f t="shared" si="49"/>
        <v>3.1333562181569325</v>
      </c>
      <c r="AB123" s="2">
        <f t="shared" si="41"/>
        <v>1.2710921854214206</v>
      </c>
      <c r="AC123" s="2">
        <f t="shared" si="50"/>
        <v>2.9877565310825451</v>
      </c>
      <c r="AD123" s="2">
        <f t="shared" si="42"/>
        <v>1.2880207168887472</v>
      </c>
      <c r="AE123" s="2">
        <f t="shared" si="51"/>
        <v>3.2177701561200291</v>
      </c>
      <c r="AF123" s="2">
        <f t="shared" si="43"/>
        <v>1.2621283877224923</v>
      </c>
      <c r="AG123" s="2">
        <f t="shared" si="44"/>
        <v>12.500565506026508</v>
      </c>
      <c r="AH123">
        <f t="shared" si="31"/>
        <v>0.58580654918992603</v>
      </c>
      <c r="AI123" s="2">
        <f t="shared" si="45"/>
        <v>11.365813551704321</v>
      </c>
      <c r="AJ123">
        <f t="shared" si="32"/>
        <v>0.60497673962769338</v>
      </c>
      <c r="AK123" s="2">
        <f t="shared" si="46"/>
        <v>13.183179258820198</v>
      </c>
      <c r="AL123">
        <f t="shared" si="33"/>
        <v>0.57585913599240168</v>
      </c>
    </row>
    <row r="124" spans="3:38" x14ac:dyDescent="0.25">
      <c r="C124" s="2">
        <f t="shared" si="34"/>
        <v>12400000</v>
      </c>
      <c r="D124" s="5">
        <f t="shared" si="47"/>
        <v>1.0971786833855799</v>
      </c>
      <c r="E124" s="2">
        <f t="shared" si="35"/>
        <v>11301714.285714285</v>
      </c>
      <c r="F124" s="2">
        <f t="shared" si="48"/>
        <v>49.227618451102693</v>
      </c>
      <c r="G124" s="5">
        <f t="shared" si="36"/>
        <v>5.2208144178222914E-2</v>
      </c>
      <c r="H124" s="5">
        <f t="shared" si="37"/>
        <v>4.8505582056961961E-2</v>
      </c>
      <c r="I124" s="5">
        <f t="shared" si="38"/>
        <v>4.7957845117604203E-2</v>
      </c>
      <c r="J124" s="5">
        <f t="shared" si="39"/>
        <v>1.0683869315935976E-3</v>
      </c>
      <c r="Z124" s="2">
        <f t="shared" si="40"/>
        <v>12.4</v>
      </c>
      <c r="AA124" s="2">
        <f t="shared" si="49"/>
        <v>3.1329184217100896</v>
      </c>
      <c r="AB124" s="2">
        <f t="shared" si="41"/>
        <v>1.271140212867669</v>
      </c>
      <c r="AC124" s="2">
        <f t="shared" si="50"/>
        <v>2.9873390780059497</v>
      </c>
      <c r="AD124" s="2">
        <f t="shared" si="42"/>
        <v>1.2880721700879738</v>
      </c>
      <c r="AE124" s="2">
        <f t="shared" si="51"/>
        <v>3.2173205652522747</v>
      </c>
      <c r="AF124" s="2">
        <f t="shared" si="43"/>
        <v>1.2621746142100365</v>
      </c>
      <c r="AG124" s="2">
        <f t="shared" si="44"/>
        <v>12.497072560791688</v>
      </c>
      <c r="AH124">
        <f t="shared" si="31"/>
        <v>0.58586020497004831</v>
      </c>
      <c r="AI124" s="2">
        <f t="shared" si="45"/>
        <v>11.362637682239368</v>
      </c>
      <c r="AJ124">
        <f t="shared" si="32"/>
        <v>0.60503583777224124</v>
      </c>
      <c r="AK124" s="2">
        <f t="shared" si="46"/>
        <v>13.179495575618054</v>
      </c>
      <c r="AL124">
        <f t="shared" si="33"/>
        <v>0.57591010434777945</v>
      </c>
    </row>
    <row r="125" spans="3:38" x14ac:dyDescent="0.25">
      <c r="C125" s="2">
        <f t="shared" si="34"/>
        <v>12500000</v>
      </c>
      <c r="D125" s="5">
        <f t="shared" si="47"/>
        <v>1.0980392156862746</v>
      </c>
      <c r="E125" s="2">
        <f t="shared" si="35"/>
        <v>11383928.571428571</v>
      </c>
      <c r="F125" s="2">
        <f t="shared" si="48"/>
        <v>49.415125938887627</v>
      </c>
      <c r="G125" s="5">
        <f t="shared" si="36"/>
        <v>5.1858196527413268E-2</v>
      </c>
      <c r="H125" s="5">
        <f t="shared" si="37"/>
        <v>4.8180825867287717E-2</v>
      </c>
      <c r="I125" s="5">
        <f t="shared" si="38"/>
        <v>4.763620003580115E-2</v>
      </c>
      <c r="J125" s="5">
        <f t="shared" si="39"/>
        <v>1.0614791218456559E-3</v>
      </c>
      <c r="Z125" s="2">
        <f t="shared" si="40"/>
        <v>12.5</v>
      </c>
      <c r="AA125" s="2">
        <f t="shared" si="49"/>
        <v>3.1323618421040704</v>
      </c>
      <c r="AB125" s="2">
        <f t="shared" si="41"/>
        <v>1.2712012948076477</v>
      </c>
      <c r="AC125" s="2">
        <f t="shared" si="50"/>
        <v>2.986808361343952</v>
      </c>
      <c r="AD125" s="2">
        <f t="shared" si="42"/>
        <v>1.2881376090832868</v>
      </c>
      <c r="AE125" s="2">
        <f t="shared" si="51"/>
        <v>3.2167489911569405</v>
      </c>
      <c r="AF125" s="2">
        <f t="shared" si="43"/>
        <v>1.2622334055978113</v>
      </c>
      <c r="AG125" s="2">
        <f t="shared" si="44"/>
        <v>12.492632612516603</v>
      </c>
      <c r="AH125">
        <f t="shared" si="31"/>
        <v>0.58592845078720968</v>
      </c>
      <c r="AI125" s="2">
        <f t="shared" si="45"/>
        <v>11.358600774929094</v>
      </c>
      <c r="AJ125">
        <f t="shared" si="32"/>
        <v>0.60511100739816603</v>
      </c>
      <c r="AK125" s="2">
        <f t="shared" si="46"/>
        <v>13.174813176731211</v>
      </c>
      <c r="AL125">
        <f t="shared" si="33"/>
        <v>0.57597493129635824</v>
      </c>
    </row>
    <row r="126" spans="3:38" x14ac:dyDescent="0.25">
      <c r="C126" s="2">
        <f t="shared" si="34"/>
        <v>12600000</v>
      </c>
      <c r="D126" s="5">
        <f t="shared" si="47"/>
        <v>1.098901098901099</v>
      </c>
      <c r="E126" s="2">
        <f t="shared" si="35"/>
        <v>11465999.999999998</v>
      </c>
      <c r="F126" s="2">
        <f t="shared" si="48"/>
        <v>49.603584799891244</v>
      </c>
      <c r="G126" s="5">
        <f t="shared" si="36"/>
        <v>5.1507626911318431E-2</v>
      </c>
      <c r="H126" s="5">
        <f t="shared" si="37"/>
        <v>4.7855564444982734E-2</v>
      </c>
      <c r="I126" s="5">
        <f t="shared" si="38"/>
        <v>4.731394728565002E-2</v>
      </c>
      <c r="J126" s="5">
        <f t="shared" si="39"/>
        <v>1.0546077634874394E-3</v>
      </c>
      <c r="Z126" s="2">
        <f t="shared" si="40"/>
        <v>12.6</v>
      </c>
      <c r="AA126" s="2">
        <f t="shared" si="49"/>
        <v>3.1316892058152468</v>
      </c>
      <c r="AB126" s="2">
        <f t="shared" si="41"/>
        <v>1.2712751487832774</v>
      </c>
      <c r="AC126" s="2">
        <f t="shared" si="50"/>
        <v>2.9861669808799847</v>
      </c>
      <c r="AD126" s="2">
        <f t="shared" si="42"/>
        <v>1.2882167313659245</v>
      </c>
      <c r="AE126" s="2">
        <f t="shared" si="51"/>
        <v>3.2160582337628218</v>
      </c>
      <c r="AF126" s="2">
        <f t="shared" si="43"/>
        <v>1.2623044899708145</v>
      </c>
      <c r="AG126" s="2">
        <f t="shared" si="44"/>
        <v>12.487267909304604</v>
      </c>
      <c r="AH126">
        <f t="shared" si="31"/>
        <v>0.58601097509379918</v>
      </c>
      <c r="AI126" s="2">
        <f t="shared" si="45"/>
        <v>11.353723058281924</v>
      </c>
      <c r="AJ126">
        <f t="shared" si="32"/>
        <v>0.60520190645776306</v>
      </c>
      <c r="AK126" s="2">
        <f t="shared" si="46"/>
        <v>13.169155525156965</v>
      </c>
      <c r="AL126">
        <f t="shared" si="33"/>
        <v>0.57605332041444124</v>
      </c>
    </row>
    <row r="127" spans="3:38" x14ac:dyDescent="0.25">
      <c r="C127" s="2">
        <f t="shared" si="34"/>
        <v>12700000</v>
      </c>
      <c r="D127" s="5">
        <f t="shared" si="47"/>
        <v>1.0997643362136684</v>
      </c>
      <c r="E127" s="2">
        <f t="shared" si="35"/>
        <v>11547928.571428573</v>
      </c>
      <c r="F127" s="2">
        <f t="shared" si="48"/>
        <v>49.792984231706555</v>
      </c>
      <c r="G127" s="5">
        <f t="shared" si="36"/>
        <v>5.1156562985676966E-2</v>
      </c>
      <c r="H127" s="5">
        <f t="shared" si="37"/>
        <v>4.7529913203664648E-2</v>
      </c>
      <c r="I127" s="5">
        <f t="shared" si="38"/>
        <v>4.6991205730951627E-2</v>
      </c>
      <c r="J127" s="5">
        <f t="shared" si="39"/>
        <v>1.0477732386873504E-3</v>
      </c>
      <c r="Z127" s="2">
        <f t="shared" si="40"/>
        <v>12.7</v>
      </c>
      <c r="AA127" s="2">
        <f t="shared" si="49"/>
        <v>3.1309031911415639</v>
      </c>
      <c r="AB127" s="2">
        <f t="shared" si="41"/>
        <v>1.271361500541125</v>
      </c>
      <c r="AC127" s="2">
        <f t="shared" si="50"/>
        <v>2.985417490457793</v>
      </c>
      <c r="AD127" s="2">
        <f t="shared" si="42"/>
        <v>1.2883092432340637</v>
      </c>
      <c r="AE127" s="2">
        <f t="shared" si="51"/>
        <v>3.2152510435223394</v>
      </c>
      <c r="AF127" s="2">
        <f t="shared" si="43"/>
        <v>1.2623876033024437</v>
      </c>
      <c r="AG127" s="2">
        <f t="shared" si="44"/>
        <v>12.481000400990084</v>
      </c>
      <c r="AH127">
        <f t="shared" si="31"/>
        <v>0.58610747622358317</v>
      </c>
      <c r="AI127" s="2">
        <f t="shared" si="45"/>
        <v>11.348024489612989</v>
      </c>
      <c r="AJ127">
        <f t="shared" si="32"/>
        <v>0.60530820398274854</v>
      </c>
      <c r="AK127" s="2">
        <f t="shared" si="46"/>
        <v>13.162545769336187</v>
      </c>
      <c r="AL127">
        <f t="shared" si="33"/>
        <v>0.57614498457939745</v>
      </c>
    </row>
    <row r="128" spans="3:38" x14ac:dyDescent="0.25">
      <c r="C128" s="2">
        <f t="shared" si="34"/>
        <v>12800000</v>
      </c>
      <c r="D128" s="5">
        <f t="shared" si="47"/>
        <v>1.10062893081761</v>
      </c>
      <c r="E128" s="2">
        <f t="shared" si="35"/>
        <v>11629714.285714285</v>
      </c>
      <c r="F128" s="2">
        <f t="shared" si="48"/>
        <v>49.983313542151855</v>
      </c>
      <c r="G128" s="5">
        <f t="shared" si="36"/>
        <v>5.0805128307453172E-2</v>
      </c>
      <c r="H128" s="5">
        <f t="shared" si="37"/>
        <v>4.7203983848981994E-2</v>
      </c>
      <c r="I128" s="5">
        <f t="shared" si="38"/>
        <v>4.6668090420842259E-2</v>
      </c>
      <c r="J128" s="5">
        <f t="shared" si="39"/>
        <v>1.0409759062071297E-3</v>
      </c>
      <c r="Z128" s="2">
        <f t="shared" si="40"/>
        <v>12.8</v>
      </c>
      <c r="AA128" s="2">
        <f t="shared" si="49"/>
        <v>3.1300064287147</v>
      </c>
      <c r="AB128" s="2">
        <f t="shared" si="41"/>
        <v>1.2714600837386378</v>
      </c>
      <c r="AC128" s="2">
        <f t="shared" si="50"/>
        <v>2.9845623984697944</v>
      </c>
      <c r="AD128" s="2">
        <f t="shared" si="42"/>
        <v>1.2884148594767648</v>
      </c>
      <c r="AE128" s="2">
        <f t="shared" si="51"/>
        <v>3.2143301219375</v>
      </c>
      <c r="AF128" s="2">
        <f t="shared" si="43"/>
        <v>1.2624824891724196</v>
      </c>
      <c r="AG128" s="2">
        <f t="shared" si="44"/>
        <v>12.473851735807584</v>
      </c>
      <c r="AH128">
        <f t="shared" si="31"/>
        <v>0.58621766201207204</v>
      </c>
      <c r="AI128" s="2">
        <f t="shared" si="45"/>
        <v>11.341524752015625</v>
      </c>
      <c r="AJ128">
        <f t="shared" si="32"/>
        <v>0.60542957965178545</v>
      </c>
      <c r="AK128" s="2">
        <f t="shared" si="46"/>
        <v>13.15500673964055</v>
      </c>
      <c r="AL128">
        <f t="shared" si="33"/>
        <v>0.57624964561533121</v>
      </c>
    </row>
    <row r="129" spans="3:38" x14ac:dyDescent="0.25">
      <c r="C129" s="2">
        <f t="shared" si="34"/>
        <v>12900000</v>
      </c>
      <c r="D129" s="5">
        <f t="shared" si="47"/>
        <v>1.1014948859166012</v>
      </c>
      <c r="E129" s="2">
        <f t="shared" si="35"/>
        <v>11711357.142857142</v>
      </c>
      <c r="F129" s="2">
        <f t="shared" si="48"/>
        <v>50.174562149183181</v>
      </c>
      <c r="G129" s="5">
        <f t="shared" si="36"/>
        <v>5.0453442399586983E-2</v>
      </c>
      <c r="H129" s="5">
        <f t="shared" si="37"/>
        <v>4.6877884436246832E-2</v>
      </c>
      <c r="I129" s="5">
        <f t="shared" si="38"/>
        <v>4.6344712650465414E-2</v>
      </c>
      <c r="J129" s="5">
        <f t="shared" si="39"/>
        <v>1.0342161020209376E-3</v>
      </c>
      <c r="Z129" s="2">
        <f t="shared" si="40"/>
        <v>12.9</v>
      </c>
      <c r="AA129" s="2">
        <f t="shared" si="49"/>
        <v>3.1290015020203512</v>
      </c>
      <c r="AB129" s="2">
        <f t="shared" si="41"/>
        <v>1.2715706396632016</v>
      </c>
      <c r="AC129" s="2">
        <f t="shared" si="50"/>
        <v>2.9836041683531862</v>
      </c>
      <c r="AD129" s="2">
        <f t="shared" si="42"/>
        <v>1.2885333030717334</v>
      </c>
      <c r="AE129" s="2">
        <f t="shared" si="51"/>
        <v>3.2132981220941925</v>
      </c>
      <c r="AF129" s="2">
        <f t="shared" si="43"/>
        <v>1.2625888984970088</v>
      </c>
      <c r="AG129" s="2">
        <f t="shared" si="44"/>
        <v>12.46584325750592</v>
      </c>
      <c r="AH129">
        <f t="shared" si="31"/>
        <v>0.58634124943500332</v>
      </c>
      <c r="AI129" s="2">
        <f t="shared" si="45"/>
        <v>11.334243251737437</v>
      </c>
      <c r="AJ129">
        <f t="shared" si="32"/>
        <v>0.60556572337898684</v>
      </c>
      <c r="AK129" s="2">
        <f t="shared" si="46"/>
        <v>13.146560945329059</v>
      </c>
      <c r="AL129">
        <f t="shared" si="33"/>
        <v>0.57636703395551714</v>
      </c>
    </row>
    <row r="130" spans="3:38" x14ac:dyDescent="0.25">
      <c r="C130" s="2">
        <f t="shared" si="34"/>
        <v>13000000</v>
      </c>
      <c r="D130" s="5">
        <f t="shared" ref="D130:D161" si="52">$B$13/($B$13-C130)</f>
        <v>1.1023622047244095</v>
      </c>
      <c r="E130" s="2">
        <f t="shared" si="35"/>
        <v>11792857.142857142</v>
      </c>
      <c r="F130" s="2">
        <f t="shared" ref="F130:F161" si="53">SQRT(POWER((D130-1)/D130*$B$4,2)+POWER($B$3/D130,2))</f>
        <v>50.366719580756211</v>
      </c>
      <c r="G130" s="5">
        <f t="shared" si="36"/>
        <v>5.010162081755172E-2</v>
      </c>
      <c r="H130" s="5">
        <f t="shared" si="37"/>
        <v>4.6551719429800263E-2</v>
      </c>
      <c r="I130" s="5">
        <f t="shared" si="38"/>
        <v>4.6021180023283412E-2</v>
      </c>
      <c r="J130" s="5">
        <f t="shared" si="39"/>
        <v>1.0274941399282408E-3</v>
      </c>
      <c r="Z130" s="2">
        <f t="shared" si="40"/>
        <v>13</v>
      </c>
      <c r="AA130" s="2">
        <f t="shared" ref="AA130:AA161" si="54">SQRT(PI()*$B$23*E130*$B$22/(4*F130*F130*4*PI()))</f>
        <v>3.1278909479259713</v>
      </c>
      <c r="AB130" s="2">
        <f t="shared" si="41"/>
        <v>1.2716929169633608</v>
      </c>
      <c r="AC130" s="2">
        <f t="shared" ref="AC130:AC161" si="55">SQRT(PI()*$B$27*E130*$B$26/(4*F130*F130*4*PI()))</f>
        <v>2.9825452190931636</v>
      </c>
      <c r="AD130" s="2">
        <f t="shared" si="42"/>
        <v>1.288664304896193</v>
      </c>
      <c r="AE130" s="2">
        <f t="shared" ref="AE130:AE161" si="56">SQRT(PI()*$B$31*E130*$B$30/(4*F130*F130*4*PI()))</f>
        <v>3.2121576492041508</v>
      </c>
      <c r="AF130" s="2">
        <f t="shared" si="43"/>
        <v>1.2627065892709142</v>
      </c>
      <c r="AG130" s="2">
        <f t="shared" si="44"/>
        <v>12.456996002887545</v>
      </c>
      <c r="AH130">
        <f t="shared" ref="AH130:AH193" si="57">SQRT(PI()/6/(LN(AG130)-1))</f>
        <v>0.58647796426392274</v>
      </c>
      <c r="AI130" s="2">
        <f t="shared" si="45"/>
        <v>11.326199115943067</v>
      </c>
      <c r="AJ130">
        <f t="shared" ref="AJ130:AJ193" si="58">SQRT(PI()/6/(LN(AI130)-1))</f>
        <v>0.60571633492220012</v>
      </c>
      <c r="AK130" s="2">
        <f t="shared" si="46"/>
        <v>13.137230571953053</v>
      </c>
      <c r="AL130">
        <f t="shared" ref="AL130:AL193" si="59">SQRT(PI()/6/(LN(AK130)-1))</f>
        <v>0.57649688832066526</v>
      </c>
    </row>
    <row r="131" spans="3:38" x14ac:dyDescent="0.25">
      <c r="C131" s="2">
        <f t="shared" ref="C131:C194" si="60">100000*ROW()</f>
        <v>13100000</v>
      </c>
      <c r="D131" s="5">
        <f t="shared" si="52"/>
        <v>1.1032308904649331</v>
      </c>
      <c r="E131" s="2">
        <f t="shared" ref="E131:E194" si="61">C131/D131</f>
        <v>11874214.285714285</v>
      </c>
      <c r="F131" s="2">
        <f t="shared" si="53"/>
        <v>50.559775474639117</v>
      </c>
      <c r="G131" s="5">
        <f t="shared" ref="G131:G194" si="62">SQRT(12)/PI()*$B$24*$B$20*$B$51*POWER($B$3,2)*$B$23*E131*$B$22/(SQRT($B$46*$B$20)*POWER(F131,3.5)*D131*POWER(2*SQRT(PI()),1.5))*AH131</f>
        <v>4.9749775217500035E-2</v>
      </c>
      <c r="H131" s="5">
        <f t="shared" ref="H131:H194" si="63">SQRT(12)/PI()*$B$28*$B$20*$B$53*POWER($B$3,2)*$B$27*E131*$B$26/(SQRT($B$47*$B$20)*POWER(F131,3.5)*D131*POWER(2*SQRT(PI()),1.5))*AJ131</f>
        <v>4.6225589763904965E-2</v>
      </c>
      <c r="I131" s="5">
        <f t="shared" ref="I131:I194" si="64">SQRT(12)/PI()*$B$32*$B$20*$B$55*POWER($B$3,2)*$B$31*E131*$B$30/(SQRT($B$48*$B$20)*POWER(F131,3.5)*D131*POWER(2*SQRT(PI()),1.5))*AL131</f>
        <v>4.5697596514827223E-2</v>
      </c>
      <c r="J131" s="5">
        <f t="shared" ref="J131:J194" si="65">SQRT(12)/POWER(PI(),1)*$B$24*$B$20*$B$51*POWER($B$3,2)/(SQRT($B$46*$B$20)*POWER(F131,3/2)*D131*2*SQRT(PI()))</f>
        <v>1.0208103121600539E-3</v>
      </c>
      <c r="Z131" s="2">
        <f t="shared" ref="Z131:Z194" si="66">C131/1000000</f>
        <v>13.1</v>
      </c>
      <c r="AA131" s="2">
        <f t="shared" si="54"/>
        <v>3.126677257215428</v>
      </c>
      <c r="AB131" s="2">
        <f t="shared" ref="AB131:AB194" si="67">SQRT(PI()/2/(ATAN(AA131)-AA131/(1+AA131*AA131)))</f>
        <v>1.2718266713915714</v>
      </c>
      <c r="AC131" s="2">
        <f t="shared" si="55"/>
        <v>2.9813879257327316</v>
      </c>
      <c r="AD131" s="2">
        <f t="shared" ref="AD131:AD194" si="68">SQRT(PI()/2/(ATAN(AC131)-AC131/(1+AC131*AC131)))</f>
        <v>1.2888076034501863</v>
      </c>
      <c r="AE131" s="2">
        <f t="shared" si="56"/>
        <v>3.2109112611540089</v>
      </c>
      <c r="AF131" s="2">
        <f t="shared" ref="AF131:AF194" si="69">SQRT(PI()/2/(ATAN(AE131)-AE131/(1+AE131*AE131)))</f>
        <v>1.2628353263202294</v>
      </c>
      <c r="AG131" s="2">
        <f t="shared" ref="AG131:AG194" si="70">$B$23*E131*$B$22/(F131*F131*4*PI())</f>
        <v>12.44733069975492</v>
      </c>
      <c r="AH131">
        <f t="shared" si="57"/>
        <v>0.58662754073789125</v>
      </c>
      <c r="AI131" s="2">
        <f t="shared" ref="AI131:AI194" si="71">$B$27*E131*$B$26/(F131*F131*4*PI())</f>
        <v>11.317411190846949</v>
      </c>
      <c r="AJ131">
        <f t="shared" si="58"/>
        <v>0.6058811235099355</v>
      </c>
      <c r="AK131" s="2">
        <f t="shared" ref="AK131:AK194" si="72">$B$31*E131*$B$30/(F131*F131*4*PI())</f>
        <v>13.127037479190426</v>
      </c>
      <c r="AL131">
        <f t="shared" si="59"/>
        <v>0.57663895541212151</v>
      </c>
    </row>
    <row r="132" spans="3:38" x14ac:dyDescent="0.25">
      <c r="C132" s="2">
        <f t="shared" si="60"/>
        <v>13200000</v>
      </c>
      <c r="D132" s="5">
        <f t="shared" si="52"/>
        <v>1.1041009463722398</v>
      </c>
      <c r="E132" s="2">
        <f t="shared" si="61"/>
        <v>11955428.571428571</v>
      </c>
      <c r="F132" s="2">
        <f t="shared" si="53"/>
        <v>50.753719578178789</v>
      </c>
      <c r="G132" s="5">
        <f t="shared" si="62"/>
        <v>4.9398013425793662E-2</v>
      </c>
      <c r="H132" s="5">
        <f t="shared" si="63"/>
        <v>4.5899592904973238E-2</v>
      </c>
      <c r="I132" s="5">
        <f t="shared" si="64"/>
        <v>4.5374062537697692E-2</v>
      </c>
      <c r="J132" s="5">
        <f t="shared" si="65"/>
        <v>1.0141648899781232E-3</v>
      </c>
      <c r="Z132" s="2">
        <f t="shared" si="66"/>
        <v>13.2</v>
      </c>
      <c r="AA132" s="2">
        <f t="shared" si="54"/>
        <v>3.1253628751299467</v>
      </c>
      <c r="AB132" s="2">
        <f t="shared" si="67"/>
        <v>1.2719716655579063</v>
      </c>
      <c r="AC132" s="2">
        <f t="shared" si="55"/>
        <v>2.9801346198885135</v>
      </c>
      <c r="AD132" s="2">
        <f t="shared" si="68"/>
        <v>1.2889629445916759</v>
      </c>
      <c r="AE132" s="2">
        <f t="shared" si="56"/>
        <v>3.2095614690608247</v>
      </c>
      <c r="AF132" s="2">
        <f t="shared" si="69"/>
        <v>1.2629748810658992</v>
      </c>
      <c r="AG132" s="2">
        <f t="shared" si="70"/>
        <v>12.436867765245228</v>
      </c>
      <c r="AH132">
        <f t="shared" si="57"/>
        <v>0.58678972125042539</v>
      </c>
      <c r="AI132" s="2">
        <f t="shared" si="71"/>
        <v>11.3078980401992</v>
      </c>
      <c r="AJ132">
        <f t="shared" si="58"/>
        <v>0.60605980748588628</v>
      </c>
      <c r="AK132" s="2">
        <f t="shared" si="72"/>
        <v>13.116003199089411</v>
      </c>
      <c r="AL132">
        <f t="shared" si="59"/>
        <v>0.57679298961918291</v>
      </c>
    </row>
    <row r="133" spans="3:38" x14ac:dyDescent="0.25">
      <c r="C133" s="2">
        <f t="shared" si="60"/>
        <v>13300000</v>
      </c>
      <c r="D133" s="5">
        <f t="shared" si="52"/>
        <v>1.1049723756906078</v>
      </c>
      <c r="E133" s="2">
        <f t="shared" si="61"/>
        <v>12036500</v>
      </c>
      <c r="F133" s="2">
        <f t="shared" si="53"/>
        <v>50.948541748022599</v>
      </c>
      <c r="G133" s="5">
        <f t="shared" si="62"/>
        <v>4.9046439509717286E-2</v>
      </c>
      <c r="H133" s="5">
        <f t="shared" si="63"/>
        <v>4.5573822914943427E-2</v>
      </c>
      <c r="I133" s="5">
        <f t="shared" si="64"/>
        <v>4.5050675007634496E-2</v>
      </c>
      <c r="J133" s="5">
        <f t="shared" si="65"/>
        <v>1.0075581242666464E-3</v>
      </c>
      <c r="Z133" s="2">
        <f t="shared" si="66"/>
        <v>13.3</v>
      </c>
      <c r="AA133" s="2">
        <f t="shared" si="54"/>
        <v>3.1239502019147629</v>
      </c>
      <c r="AB133" s="2">
        <f t="shared" si="67"/>
        <v>1.2721276686941527</v>
      </c>
      <c r="AC133" s="2">
        <f t="shared" si="55"/>
        <v>2.978787590271998</v>
      </c>
      <c r="AD133" s="2">
        <f t="shared" si="68"/>
        <v>1.2891300812828488</v>
      </c>
      <c r="AE133" s="2">
        <f t="shared" si="56"/>
        <v>3.2081107378334495</v>
      </c>
      <c r="AF133" s="2">
        <f t="shared" si="69"/>
        <v>1.2631250312971507</v>
      </c>
      <c r="AG133" s="2">
        <f t="shared" si="70"/>
        <v>12.425627304535395</v>
      </c>
      <c r="AH133">
        <f t="shared" si="57"/>
        <v>0.58696425605082558</v>
      </c>
      <c r="AI133" s="2">
        <f t="shared" si="71"/>
        <v>11.297677944108218</v>
      </c>
      <c r="AJ133">
        <f t="shared" si="58"/>
        <v>0.60625211397005851</v>
      </c>
      <c r="AK133" s="2">
        <f t="shared" si="72"/>
        <v>13.104148934702891</v>
      </c>
      <c r="AL133">
        <f t="shared" si="59"/>
        <v>0.5769587527397495</v>
      </c>
    </row>
    <row r="134" spans="3:38" x14ac:dyDescent="0.25">
      <c r="C134" s="2">
        <f t="shared" si="60"/>
        <v>13400000</v>
      </c>
      <c r="D134" s="5">
        <f t="shared" si="52"/>
        <v>1.1058451816745656</v>
      </c>
      <c r="E134" s="2">
        <f t="shared" si="61"/>
        <v>12117428.571428571</v>
      </c>
      <c r="F134" s="2">
        <f t="shared" si="53"/>
        <v>51.144231949797565</v>
      </c>
      <c r="G134" s="5">
        <f t="shared" si="62"/>
        <v>4.8695153849193332E-2</v>
      </c>
      <c r="H134" s="5">
        <f t="shared" si="63"/>
        <v>4.5248370515633241E-2</v>
      </c>
      <c r="I134" s="5">
        <f t="shared" si="64"/>
        <v>4.4727527410485642E-2</v>
      </c>
      <c r="J134" s="5">
        <f t="shared" si="65"/>
        <v>1.0009902461162019E-3</v>
      </c>
      <c r="Z134" s="2">
        <f t="shared" si="66"/>
        <v>13.4</v>
      </c>
      <c r="AA134" s="2">
        <f t="shared" si="54"/>
        <v>3.1224415933708873</v>
      </c>
      <c r="AB134" s="2">
        <f t="shared" si="67"/>
        <v>1.2722944564277892</v>
      </c>
      <c r="AC134" s="2">
        <f t="shared" si="55"/>
        <v>2.9773490832156693</v>
      </c>
      <c r="AD134" s="2">
        <f t="shared" si="68"/>
        <v>1.2893087733470583</v>
      </c>
      <c r="AE134" s="2">
        <f t="shared" si="56"/>
        <v>3.2065614867391692</v>
      </c>
      <c r="AF134" s="2">
        <f t="shared" si="69"/>
        <v>1.2632855609544025</v>
      </c>
      <c r="AG134" s="2">
        <f t="shared" si="70"/>
        <v>12.413629109899956</v>
      </c>
      <c r="AH134">
        <f t="shared" si="57"/>
        <v>0.58715090295910599</v>
      </c>
      <c r="AI134" s="2">
        <f t="shared" si="71"/>
        <v>11.286768898184038</v>
      </c>
      <c r="AJ134">
        <f t="shared" si="58"/>
        <v>0.6064577785355868</v>
      </c>
      <c r="AK134" s="2">
        <f t="shared" si="72"/>
        <v>13.091495559094808</v>
      </c>
      <c r="AL134">
        <f t="shared" si="59"/>
        <v>0.5771360137135918</v>
      </c>
    </row>
    <row r="135" spans="3:38" x14ac:dyDescent="0.25">
      <c r="C135" s="2">
        <f t="shared" si="60"/>
        <v>13500000</v>
      </c>
      <c r="D135" s="5">
        <f t="shared" si="52"/>
        <v>1.1067193675889329</v>
      </c>
      <c r="E135" s="2">
        <f t="shared" si="61"/>
        <v>12198214.285714285</v>
      </c>
      <c r="F135" s="2">
        <f t="shared" si="53"/>
        <v>51.340780257749209</v>
      </c>
      <c r="G135" s="5">
        <f t="shared" si="62"/>
        <v>4.8344253209319961E-2</v>
      </c>
      <c r="H135" s="5">
        <f t="shared" si="63"/>
        <v>4.4923323153903641E-2</v>
      </c>
      <c r="I135" s="5">
        <f t="shared" si="64"/>
        <v>4.4404709869913996E-2</v>
      </c>
      <c r="J135" s="5">
        <f t="shared" si="65"/>
        <v>9.944614673995367E-4</v>
      </c>
      <c r="Z135" s="2">
        <f t="shared" si="66"/>
        <v>13.5</v>
      </c>
      <c r="AA135" s="2">
        <f t="shared" si="54"/>
        <v>3.1208393614114258</v>
      </c>
      <c r="AB135" s="2">
        <f t="shared" si="67"/>
        <v>1.2724718105653465</v>
      </c>
      <c r="AC135" s="2">
        <f t="shared" si="55"/>
        <v>2.9758213032034728</v>
      </c>
      <c r="AD135" s="2">
        <f t="shared" si="68"/>
        <v>1.2894987872358825</v>
      </c>
      <c r="AE135" s="2">
        <f t="shared" si="56"/>
        <v>3.2049160899750024</v>
      </c>
      <c r="AF135" s="2">
        <f t="shared" si="69"/>
        <v>1.2634562599211763</v>
      </c>
      <c r="AG135" s="2">
        <f t="shared" si="70"/>
        <v>12.400892660104377</v>
      </c>
      <c r="AH135">
        <f t="shared" si="57"/>
        <v>0.5873494270937909</v>
      </c>
      <c r="AI135" s="2">
        <f t="shared" si="71"/>
        <v>11.275188612986749</v>
      </c>
      <c r="AJ135">
        <f t="shared" si="58"/>
        <v>0.60667654490037526</v>
      </c>
      <c r="AK135" s="2">
        <f t="shared" si="72"/>
        <v>13.078063614700364</v>
      </c>
      <c r="AL135">
        <f t="shared" si="59"/>
        <v>0.57732454836755109</v>
      </c>
    </row>
    <row r="136" spans="3:38" x14ac:dyDescent="0.25">
      <c r="C136" s="2">
        <f t="shared" si="60"/>
        <v>13600000</v>
      </c>
      <c r="D136" s="5">
        <f t="shared" si="52"/>
        <v>1.1075949367088607</v>
      </c>
      <c r="E136" s="2">
        <f t="shared" si="61"/>
        <v>12278857.142857144</v>
      </c>
      <c r="F136" s="2">
        <f t="shared" si="53"/>
        <v>51.538176854341536</v>
      </c>
      <c r="G136" s="5">
        <f t="shared" si="62"/>
        <v>4.7993830813568401E-2</v>
      </c>
      <c r="H136" s="5">
        <f t="shared" si="63"/>
        <v>4.4598765067480312E-2</v>
      </c>
      <c r="I136" s="5">
        <f t="shared" si="64"/>
        <v>4.4082309215690806E-2</v>
      </c>
      <c r="J136" s="5">
        <f t="shared" si="65"/>
        <v>9.879719813389652E-4</v>
      </c>
      <c r="Z136" s="2">
        <f t="shared" si="66"/>
        <v>13.6</v>
      </c>
      <c r="AA136" s="2">
        <f t="shared" si="54"/>
        <v>3.1191457746218938</v>
      </c>
      <c r="AB136" s="2">
        <f t="shared" si="67"/>
        <v>1.2726595188846885</v>
      </c>
      <c r="AC136" s="2">
        <f t="shared" si="55"/>
        <v>2.9742064134050974</v>
      </c>
      <c r="AD136" s="2">
        <f t="shared" si="68"/>
        <v>1.289699895805791</v>
      </c>
      <c r="AE136" s="2">
        <f t="shared" si="56"/>
        <v>3.2031768772431159</v>
      </c>
      <c r="AF136" s="2">
        <f t="shared" si="69"/>
        <v>1.2636369238245702</v>
      </c>
      <c r="AG136" s="2">
        <f t="shared" si="70"/>
        <v>12.387437120117442</v>
      </c>
      <c r="AH136">
        <f t="shared" si="57"/>
        <v>0.5875596006118794</v>
      </c>
      <c r="AI136" s="2">
        <f t="shared" si="71"/>
        <v>11.262954513764974</v>
      </c>
      <c r="AJ136">
        <f t="shared" si="58"/>
        <v>0.60690816463275232</v>
      </c>
      <c r="AK136" s="2">
        <f t="shared" si="72"/>
        <v>13.063873313022691</v>
      </c>
      <c r="AL136">
        <f t="shared" si="59"/>
        <v>0.57752413917203571</v>
      </c>
    </row>
    <row r="137" spans="3:38" x14ac:dyDescent="0.25">
      <c r="C137" s="2">
        <f t="shared" si="60"/>
        <v>13700000</v>
      </c>
      <c r="D137" s="5">
        <f t="shared" si="52"/>
        <v>1.1084718923198733</v>
      </c>
      <c r="E137" s="2">
        <f t="shared" si="61"/>
        <v>12359357.142857144</v>
      </c>
      <c r="F137" s="2">
        <f t="shared" si="53"/>
        <v>51.736412029820812</v>
      </c>
      <c r="G137" s="5">
        <f t="shared" si="62"/>
        <v>4.7643976417482851E-2</v>
      </c>
      <c r="H137" s="5">
        <f t="shared" si="63"/>
        <v>4.427477735128537E-2</v>
      </c>
      <c r="I137" s="5">
        <f t="shared" si="64"/>
        <v>4.3760409052432329E-2</v>
      </c>
      <c r="J137" s="5">
        <f t="shared" si="65"/>
        <v>9.815219630650812E-4</v>
      </c>
      <c r="Z137" s="2">
        <f t="shared" si="66"/>
        <v>13.7</v>
      </c>
      <c r="AA137" s="2">
        <f t="shared" si="54"/>
        <v>3.1173630588239476</v>
      </c>
      <c r="AB137" s="2">
        <f t="shared" si="67"/>
        <v>1.272857374935787</v>
      </c>
      <c r="AC137" s="2">
        <f t="shared" si="55"/>
        <v>2.9725065362135048</v>
      </c>
      <c r="AD137" s="2">
        <f t="shared" si="68"/>
        <v>1.289911878103958</v>
      </c>
      <c r="AE137" s="2">
        <f t="shared" si="56"/>
        <v>3.2013461343297389</v>
      </c>
      <c r="AF137" s="2">
        <f t="shared" si="69"/>
        <v>1.2638273538438778</v>
      </c>
      <c r="AG137" s="2">
        <f t="shared" si="70"/>
        <v>12.3732813411259</v>
      </c>
      <c r="AH137">
        <f t="shared" si="57"/>
        <v>0.58778120246033849</v>
      </c>
      <c r="AI137" s="2">
        <f t="shared" si="71"/>
        <v>11.250083740469204</v>
      </c>
      <c r="AJ137">
        <f t="shared" si="58"/>
        <v>0.6071523968703898</v>
      </c>
      <c r="AK137" s="2">
        <f t="shared" si="72"/>
        <v>13.048944534648323</v>
      </c>
      <c r="AL137">
        <f t="shared" si="59"/>
        <v>0.5777345750082189</v>
      </c>
    </row>
    <row r="138" spans="3:38" x14ac:dyDescent="0.25">
      <c r="C138" s="2">
        <f t="shared" si="60"/>
        <v>13800000</v>
      </c>
      <c r="D138" s="5">
        <f t="shared" si="52"/>
        <v>1.1093502377179081</v>
      </c>
      <c r="E138" s="2">
        <f t="shared" si="61"/>
        <v>12439714.285714285</v>
      </c>
      <c r="F138" s="2">
        <f t="shared" si="53"/>
        <v>51.935476181743923</v>
      </c>
      <c r="G138" s="5">
        <f t="shared" si="62"/>
        <v>4.729477638273636E-2</v>
      </c>
      <c r="H138" s="5">
        <f t="shared" si="63"/>
        <v>4.3951438024143301E-2</v>
      </c>
      <c r="I138" s="5">
        <f t="shared" si="64"/>
        <v>4.343908982864516E-2</v>
      </c>
      <c r="J138" s="5">
        <f t="shared" si="65"/>
        <v>9.7511157016658514E-4</v>
      </c>
      <c r="Z138" s="2">
        <f t="shared" si="66"/>
        <v>13.8</v>
      </c>
      <c r="AA138" s="2">
        <f t="shared" si="54"/>
        <v>3.1154933976420565</v>
      </c>
      <c r="AB138" s="2">
        <f t="shared" si="67"/>
        <v>1.2730651778495625</v>
      </c>
      <c r="AC138" s="2">
        <f t="shared" si="55"/>
        <v>2.9707237537852778</v>
      </c>
      <c r="AD138" s="2">
        <f t="shared" si="68"/>
        <v>1.2901345191627713</v>
      </c>
      <c r="AE138" s="2">
        <f t="shared" si="56"/>
        <v>3.1994261036871063</v>
      </c>
      <c r="AF138" s="2">
        <f t="shared" si="69"/>
        <v>1.2640273565269515</v>
      </c>
      <c r="AG138" s="2">
        <f t="shared" si="70"/>
        <v>12.358443860836228</v>
      </c>
      <c r="AH138">
        <f t="shared" si="57"/>
        <v>0.58801401813850607</v>
      </c>
      <c r="AI138" s="2">
        <f t="shared" si="71"/>
        <v>11.236593148026152</v>
      </c>
      <c r="AJ138">
        <f t="shared" si="58"/>
        <v>0.60740900805176612</v>
      </c>
      <c r="AK138" s="2">
        <f t="shared" si="72"/>
        <v>13.033296829565408</v>
      </c>
      <c r="AL138">
        <f t="shared" si="59"/>
        <v>0.57795565094537116</v>
      </c>
    </row>
    <row r="139" spans="3:38" x14ac:dyDescent="0.25">
      <c r="C139" s="2">
        <f t="shared" si="60"/>
        <v>13900000</v>
      </c>
      <c r="D139" s="5">
        <f t="shared" si="52"/>
        <v>1.1102299762093577</v>
      </c>
      <c r="E139" s="2">
        <f t="shared" si="61"/>
        <v>12519928.571428571</v>
      </c>
      <c r="F139" s="2">
        <f t="shared" si="53"/>
        <v>52.135359814474242</v>
      </c>
      <c r="G139" s="5">
        <f t="shared" si="62"/>
        <v>4.6946313751405629E-2</v>
      </c>
      <c r="H139" s="5">
        <f t="shared" si="63"/>
        <v>4.3628822095732177E-2</v>
      </c>
      <c r="I139" s="5">
        <f t="shared" si="64"/>
        <v>4.311842890595452E-2</v>
      </c>
      <c r="J139" s="5">
        <f t="shared" si="65"/>
        <v>9.6874094323101646E-4</v>
      </c>
      <c r="Z139" s="2">
        <f t="shared" si="66"/>
        <v>13.9</v>
      </c>
      <c r="AA139" s="2">
        <f t="shared" si="54"/>
        <v>3.1135389330725243</v>
      </c>
      <c r="AB139" s="2">
        <f t="shared" si="67"/>
        <v>1.273282732154422</v>
      </c>
      <c r="AC139" s="2">
        <f t="shared" si="55"/>
        <v>2.9688601085831934</v>
      </c>
      <c r="AD139" s="2">
        <f t="shared" si="68"/>
        <v>1.2903676098026238</v>
      </c>
      <c r="AE139" s="2">
        <f t="shared" si="56"/>
        <v>3.197418985017805</v>
      </c>
      <c r="AF139" s="2">
        <f t="shared" si="69"/>
        <v>1.264236743613947</v>
      </c>
      <c r="AG139" s="2">
        <f t="shared" si="70"/>
        <v>12.342942904047396</v>
      </c>
      <c r="AH139">
        <f t="shared" si="57"/>
        <v>0.58825783947084342</v>
      </c>
      <c r="AI139" s="2">
        <f t="shared" si="71"/>
        <v>11.222499306859529</v>
      </c>
      <c r="AJ139">
        <f t="shared" si="58"/>
        <v>0.60767777165951997</v>
      </c>
      <c r="AK139" s="2">
        <f t="shared" si="72"/>
        <v>13.016949417767769</v>
      </c>
      <c r="AL139">
        <f t="shared" si="59"/>
        <v>0.57818716802780734</v>
      </c>
    </row>
    <row r="140" spans="3:38" x14ac:dyDescent="0.25">
      <c r="C140" s="2">
        <f t="shared" si="60"/>
        <v>14000000</v>
      </c>
      <c r="D140" s="5">
        <f t="shared" si="52"/>
        <v>1.1111111111111112</v>
      </c>
      <c r="E140" s="2">
        <f t="shared" si="61"/>
        <v>12600000</v>
      </c>
      <c r="F140" s="2">
        <f t="shared" si="53"/>
        <v>52.336053538645814</v>
      </c>
      <c r="G140" s="5">
        <f t="shared" si="62"/>
        <v>4.6598668320335108E-2</v>
      </c>
      <c r="H140" s="5">
        <f t="shared" si="63"/>
        <v>4.3307001633659373E-2</v>
      </c>
      <c r="I140" s="5">
        <f t="shared" si="64"/>
        <v>4.2798500628396456E-2</v>
      </c>
      <c r="J140" s="5">
        <f t="shared" si="65"/>
        <v>9.6241020637620998E-4</v>
      </c>
      <c r="Z140" s="2">
        <f t="shared" si="66"/>
        <v>14</v>
      </c>
      <c r="AA140" s="2">
        <f t="shared" si="54"/>
        <v>3.1115017660544115</v>
      </c>
      <c r="AB140" s="2">
        <f t="shared" si="67"/>
        <v>1.2735098476001097</v>
      </c>
      <c r="AC140" s="2">
        <f t="shared" si="55"/>
        <v>2.9669176039206206</v>
      </c>
      <c r="AD140" s="2">
        <f t="shared" si="68"/>
        <v>1.2906109464425874</v>
      </c>
      <c r="AE140" s="2">
        <f t="shared" si="56"/>
        <v>3.1953269358610799</v>
      </c>
      <c r="AF140" s="2">
        <f t="shared" si="69"/>
        <v>1.2644553318680898</v>
      </c>
      <c r="AG140" s="2">
        <f t="shared" si="70"/>
        <v>12.326796383480286</v>
      </c>
      <c r="AH140">
        <f t="shared" si="57"/>
        <v>0.58851246438949034</v>
      </c>
      <c r="AI140" s="2">
        <f t="shared" si="71"/>
        <v>11.20781850364418</v>
      </c>
      <c r="AJ140">
        <f t="shared" si="58"/>
        <v>0.60795846797505948</v>
      </c>
      <c r="AK140" s="2">
        <f t="shared" si="72"/>
        <v>12.9999211901296</v>
      </c>
      <c r="AL140">
        <f t="shared" si="59"/>
        <v>0.57842893307094667</v>
      </c>
    </row>
    <row r="141" spans="3:38" x14ac:dyDescent="0.25">
      <c r="C141" s="2">
        <f t="shared" si="60"/>
        <v>14100000</v>
      </c>
      <c r="D141" s="5">
        <f t="shared" si="52"/>
        <v>1.1119936457505957</v>
      </c>
      <c r="E141" s="2">
        <f t="shared" si="61"/>
        <v>12679928.571428573</v>
      </c>
      <c r="F141" s="2">
        <f t="shared" si="53"/>
        <v>52.537548070598113</v>
      </c>
      <c r="G141" s="5">
        <f t="shared" si="62"/>
        <v>4.6251916715469528E-2</v>
      </c>
      <c r="H141" s="5">
        <f t="shared" si="63"/>
        <v>4.2986045830548963E-2</v>
      </c>
      <c r="I141" s="5">
        <f t="shared" si="64"/>
        <v>4.2479376391663208E-2</v>
      </c>
      <c r="J141" s="5">
        <f t="shared" si="65"/>
        <v>9.5611946777232702E-4</v>
      </c>
      <c r="Z141" s="2">
        <f t="shared" si="66"/>
        <v>14.1</v>
      </c>
      <c r="AA141" s="2">
        <f t="shared" si="54"/>
        <v>3.1093839570418331</v>
      </c>
      <c r="AB141" s="2">
        <f t="shared" si="67"/>
        <v>1.2737463389885355</v>
      </c>
      <c r="AC141" s="2">
        <f t="shared" si="55"/>
        <v>2.9648982045072216</v>
      </c>
      <c r="AD141" s="2">
        <f t="shared" si="68"/>
        <v>1.2908643309185994</v>
      </c>
      <c r="AE141" s="2">
        <f t="shared" si="56"/>
        <v>3.1931520721805486</v>
      </c>
      <c r="AF141" s="2">
        <f t="shared" si="69"/>
        <v>1.2646829429131352</v>
      </c>
      <c r="AG141" s="2">
        <f t="shared" si="70"/>
        <v>12.31002190084895</v>
      </c>
      <c r="AH141">
        <f t="shared" si="57"/>
        <v>0.58877769672612645</v>
      </c>
      <c r="AI141" s="2">
        <f t="shared" si="71"/>
        <v>11.192566742280093</v>
      </c>
      <c r="AJ141">
        <f t="shared" si="58"/>
        <v>0.60825088384384662</v>
      </c>
      <c r="AK141" s="2">
        <f t="shared" si="72"/>
        <v>12.982230709535242</v>
      </c>
      <c r="AL141">
        <f t="shared" si="59"/>
        <v>0.57868075846602551</v>
      </c>
    </row>
    <row r="142" spans="3:38" x14ac:dyDescent="0.25">
      <c r="C142" s="2">
        <f t="shared" si="60"/>
        <v>14200000</v>
      </c>
      <c r="D142" s="5">
        <f t="shared" si="52"/>
        <v>1.1128775834658187</v>
      </c>
      <c r="E142" s="2">
        <f t="shared" si="61"/>
        <v>12759714.285714287</v>
      </c>
      <c r="F142" s="2">
        <f t="shared" si="53"/>
        <v>52.73983423178268</v>
      </c>
      <c r="G142" s="5">
        <f t="shared" si="62"/>
        <v>4.5906132466044462E-2</v>
      </c>
      <c r="H142" s="5">
        <f t="shared" si="63"/>
        <v>4.2666021071037327E-2</v>
      </c>
      <c r="I142" s="5">
        <f t="shared" si="64"/>
        <v>4.2161124712200335E-2</v>
      </c>
      <c r="J142" s="5">
        <f t="shared" si="65"/>
        <v>9.4986882015434513E-4</v>
      </c>
      <c r="Z142" s="2">
        <f t="shared" si="66"/>
        <v>14.2</v>
      </c>
      <c r="AA142" s="2">
        <f t="shared" si="54"/>
        <v>3.1071875265771776</v>
      </c>
      <c r="AB142" s="2">
        <f t="shared" si="67"/>
        <v>1.2739920260112481</v>
      </c>
      <c r="AC142" s="2">
        <f t="shared" si="55"/>
        <v>2.9628038369955361</v>
      </c>
      <c r="AD142" s="2">
        <f t="shared" si="68"/>
        <v>1.2911275703088039</v>
      </c>
      <c r="AE142" s="2">
        <f t="shared" si="56"/>
        <v>3.1908964689528627</v>
      </c>
      <c r="AF142" s="2">
        <f t="shared" si="69"/>
        <v>1.2649194030772071</v>
      </c>
      <c r="AG142" s="2">
        <f t="shared" si="70"/>
        <v>12.292636748159939</v>
      </c>
      <c r="AH142">
        <f t="shared" si="57"/>
        <v>0.58905334601265946</v>
      </c>
      <c r="AI142" s="2">
        <f t="shared" si="71"/>
        <v>11.176759745073772</v>
      </c>
      <c r="AJ142">
        <f t="shared" si="58"/>
        <v>0.60855481245080278</v>
      </c>
      <c r="AK142" s="2">
        <f t="shared" si="72"/>
        <v>12.963896212249443</v>
      </c>
      <c r="AL142">
        <f t="shared" si="59"/>
        <v>0.57894246199302069</v>
      </c>
    </row>
    <row r="143" spans="3:38" x14ac:dyDescent="0.25">
      <c r="C143" s="2">
        <f t="shared" si="60"/>
        <v>14300000</v>
      </c>
      <c r="D143" s="5">
        <f t="shared" si="52"/>
        <v>1.1137629276054097</v>
      </c>
      <c r="E143" s="2">
        <f t="shared" si="61"/>
        <v>12839357.142857142</v>
      </c>
      <c r="F143" s="2">
        <f t="shared" si="53"/>
        <v>52.942902948143399</v>
      </c>
      <c r="G143" s="5">
        <f t="shared" si="62"/>
        <v>4.5561386078526833E-2</v>
      </c>
      <c r="H143" s="5">
        <f t="shared" si="63"/>
        <v>4.2346990998576285E-2</v>
      </c>
      <c r="I143" s="5">
        <f t="shared" si="64"/>
        <v>4.1843811296056271E-2</v>
      </c>
      <c r="J143" s="5">
        <f t="shared" si="65"/>
        <v>9.4365834132489163E-4</v>
      </c>
      <c r="Z143" s="2">
        <f t="shared" si="66"/>
        <v>14.3</v>
      </c>
      <c r="AA143" s="2">
        <f t="shared" si="54"/>
        <v>3.1049144558647757</v>
      </c>
      <c r="AB143" s="2">
        <f t="shared" si="67"/>
        <v>1.274246733093245</v>
      </c>
      <c r="AC143" s="2">
        <f t="shared" si="55"/>
        <v>2.9606363905279958</v>
      </c>
      <c r="AD143" s="2">
        <f t="shared" si="68"/>
        <v>1.2914004767657186</v>
      </c>
      <c r="AE143" s="2">
        <f t="shared" si="56"/>
        <v>3.1885621607568355</v>
      </c>
      <c r="AF143" s="2">
        <f t="shared" si="69"/>
        <v>1.2651645432427172</v>
      </c>
      <c r="AG143" s="2">
        <f t="shared" si="70"/>
        <v>12.274657909225992</v>
      </c>
      <c r="AH143">
        <f t="shared" si="57"/>
        <v>0.58933922729029675</v>
      </c>
      <c r="AI143" s="2">
        <f t="shared" si="71"/>
        <v>11.160412954114523</v>
      </c>
      <c r="AJ143">
        <f t="shared" si="58"/>
        <v>0.60887005310531794</v>
      </c>
      <c r="AK143" s="2">
        <f t="shared" si="72"/>
        <v>12.944935609513717</v>
      </c>
      <c r="AL143">
        <f t="shared" si="59"/>
        <v>0.57921386664137453</v>
      </c>
    </row>
    <row r="144" spans="3:38" x14ac:dyDescent="0.25">
      <c r="C144" s="2">
        <f t="shared" si="60"/>
        <v>14400000</v>
      </c>
      <c r="D144" s="5">
        <f t="shared" si="52"/>
        <v>1.1146496815286624</v>
      </c>
      <c r="E144" s="2">
        <f t="shared" si="61"/>
        <v>12918857.142857144</v>
      </c>
      <c r="F144" s="2">
        <f t="shared" si="53"/>
        <v>53.146745249471721</v>
      </c>
      <c r="G144" s="5">
        <f t="shared" si="62"/>
        <v>4.5217745110211177E-2</v>
      </c>
      <c r="H144" s="5">
        <f t="shared" si="63"/>
        <v>4.2029016581955542E-2</v>
      </c>
      <c r="I144" s="5">
        <f t="shared" si="64"/>
        <v>4.1527499107398488E-2</v>
      </c>
      <c r="J144" s="5">
        <f t="shared" si="65"/>
        <v>9.3748809464734367E-4</v>
      </c>
      <c r="Z144" s="2">
        <f t="shared" si="66"/>
        <v>14.4</v>
      </c>
      <c r="AA144" s="2">
        <f t="shared" si="54"/>
        <v>3.1025666873446007</v>
      </c>
      <c r="AB144" s="2">
        <f t="shared" si="67"/>
        <v>1.2745102892428262</v>
      </c>
      <c r="AC144" s="2">
        <f t="shared" si="55"/>
        <v>2.9583977172839595</v>
      </c>
      <c r="AD144" s="2">
        <f t="shared" si="68"/>
        <v>1.2916828673549068</v>
      </c>
      <c r="AE144" s="2">
        <f t="shared" si="56"/>
        <v>3.1861511423625912</v>
      </c>
      <c r="AF144" s="2">
        <f t="shared" si="69"/>
        <v>1.2654181987020838</v>
      </c>
      <c r="AG144" s="2">
        <f t="shared" si="70"/>
        <v>12.256102061381169</v>
      </c>
      <c r="AH144">
        <f t="shared" si="57"/>
        <v>0.58963516092657831</v>
      </c>
      <c r="AI144" s="2">
        <f t="shared" si="71"/>
        <v>11.143541532833913</v>
      </c>
      <c r="AJ144">
        <f t="shared" si="58"/>
        <v>0.60919641103537403</v>
      </c>
      <c r="AK144" s="2">
        <f t="shared" si="72"/>
        <v>12.925366489355131</v>
      </c>
      <c r="AL144">
        <f t="shared" si="59"/>
        <v>0.57949480043812984</v>
      </c>
    </row>
    <row r="145" spans="3:38" x14ac:dyDescent="0.25">
      <c r="C145" s="2">
        <f t="shared" si="60"/>
        <v>14500000</v>
      </c>
      <c r="D145" s="5">
        <f t="shared" si="52"/>
        <v>1.1155378486055776</v>
      </c>
      <c r="E145" s="2">
        <f t="shared" si="61"/>
        <v>12998214.285714287</v>
      </c>
      <c r="F145" s="2">
        <f t="shared" si="53"/>
        <v>53.351352268738779</v>
      </c>
      <c r="G145" s="5">
        <f t="shared" si="62"/>
        <v>4.48752742423787E-2</v>
      </c>
      <c r="H145" s="5">
        <f t="shared" si="63"/>
        <v>4.1712156181457828E-2</v>
      </c>
      <c r="I145" s="5">
        <f t="shared" si="64"/>
        <v>4.1212248436610151E-2</v>
      </c>
      <c r="J145" s="5">
        <f t="shared" si="65"/>
        <v>9.3135812952911039E-4</v>
      </c>
      <c r="Z145" s="2">
        <f t="shared" si="66"/>
        <v>14.5</v>
      </c>
      <c r="AA145" s="2">
        <f t="shared" si="54"/>
        <v>3.10014612526553</v>
      </c>
      <c r="AB145" s="2">
        <f t="shared" si="67"/>
        <v>1.2747825279072129</v>
      </c>
      <c r="AC145" s="2">
        <f t="shared" si="55"/>
        <v>2.9560896330263424</v>
      </c>
      <c r="AD145" s="2">
        <f t="shared" si="68"/>
        <v>1.2919745638998599</v>
      </c>
      <c r="AE145" s="2">
        <f t="shared" si="56"/>
        <v>3.1836653693202748</v>
      </c>
      <c r="AF145" s="2">
        <f t="shared" si="69"/>
        <v>1.2656802090189887</v>
      </c>
      <c r="AG145" s="2">
        <f t="shared" si="70"/>
        <v>12.236985577384539</v>
      </c>
      <c r="AH145">
        <f t="shared" si="57"/>
        <v>0.58994097243997889</v>
      </c>
      <c r="AI145" s="2">
        <f t="shared" si="71"/>
        <v>11.126160367736615</v>
      </c>
      <c r="AJ145">
        <f t="shared" si="58"/>
        <v>0.60953369719032935</v>
      </c>
      <c r="AK145" s="2">
        <f t="shared" si="72"/>
        <v>12.90520611859395</v>
      </c>
      <c r="AL145">
        <f t="shared" si="59"/>
        <v>0.57978509628311503</v>
      </c>
    </row>
    <row r="146" spans="3:38" x14ac:dyDescent="0.25">
      <c r="C146" s="2">
        <f t="shared" si="60"/>
        <v>14600000</v>
      </c>
      <c r="D146" s="5">
        <f t="shared" si="52"/>
        <v>1.1164274322169059</v>
      </c>
      <c r="E146" s="2">
        <f t="shared" si="61"/>
        <v>13077428.571428571</v>
      </c>
      <c r="F146" s="2">
        <f t="shared" si="53"/>
        <v>53.556715241405342</v>
      </c>
      <c r="G146" s="5">
        <f t="shared" si="62"/>
        <v>4.4534035352936853E-2</v>
      </c>
      <c r="H146" s="5">
        <f t="shared" si="63"/>
        <v>4.1396465614569347E-2</v>
      </c>
      <c r="I146" s="5">
        <f t="shared" si="64"/>
        <v>4.0898116967892258E-2</v>
      </c>
      <c r="J146" s="5">
        <f t="shared" si="65"/>
        <v>9.2526848189508539E-4</v>
      </c>
      <c r="Z146" s="2">
        <f t="shared" si="66"/>
        <v>14.6</v>
      </c>
      <c r="AA146" s="2">
        <f t="shared" si="54"/>
        <v>3.0976546362578117</v>
      </c>
      <c r="AB146" s="2">
        <f t="shared" si="67"/>
        <v>1.2750632868336722</v>
      </c>
      <c r="AC146" s="2">
        <f t="shared" si="55"/>
        <v>2.9537139176474798</v>
      </c>
      <c r="AD146" s="2">
        <f t="shared" si="68"/>
        <v>1.2922753928328032</v>
      </c>
      <c r="AE146" s="2">
        <f t="shared" si="56"/>
        <v>3.1811067585479407</v>
      </c>
      <c r="AF146" s="2">
        <f t="shared" si="69"/>
        <v>1.2659504178949126</v>
      </c>
      <c r="AG146" s="2">
        <f t="shared" si="70"/>
        <v>12.217324527500534</v>
      </c>
      <c r="AH146">
        <f t="shared" si="57"/>
        <v>0.5902564923317033</v>
      </c>
      <c r="AI146" s="2">
        <f t="shared" si="71"/>
        <v>11.108284070291942</v>
      </c>
      <c r="AJ146">
        <f t="shared" si="58"/>
        <v>0.60988172805192542</v>
      </c>
      <c r="AK146" s="2">
        <f t="shared" si="72"/>
        <v>12.884471445037583</v>
      </c>
      <c r="AL146">
        <f t="shared" si="59"/>
        <v>0.58008459179082827</v>
      </c>
    </row>
    <row r="147" spans="3:38" x14ac:dyDescent="0.25">
      <c r="C147" s="2">
        <f t="shared" si="60"/>
        <v>14700000</v>
      </c>
      <c r="D147" s="5">
        <f t="shared" si="52"/>
        <v>1.1173184357541899</v>
      </c>
      <c r="E147" s="2">
        <f t="shared" si="61"/>
        <v>13156500</v>
      </c>
      <c r="F147" s="2">
        <f t="shared" si="53"/>
        <v>53.762825504710946</v>
      </c>
      <c r="G147" s="5">
        <f t="shared" si="62"/>
        <v>4.4194087588463812E-2</v>
      </c>
      <c r="H147" s="5">
        <f t="shared" si="63"/>
        <v>4.1081998221175434E-2</v>
      </c>
      <c r="I147" s="5">
        <f t="shared" si="64"/>
        <v>4.0585159846301913E-2</v>
      </c>
      <c r="J147" s="5">
        <f t="shared" si="65"/>
        <v>9.1921917465121481E-4</v>
      </c>
      <c r="Z147" s="2">
        <f t="shared" si="66"/>
        <v>14.7</v>
      </c>
      <c r="AA147" s="2">
        <f t="shared" si="54"/>
        <v>3.0950940499043305</v>
      </c>
      <c r="AB147" s="2">
        <f t="shared" si="67"/>
        <v>1.275352407935892</v>
      </c>
      <c r="AC147" s="2">
        <f t="shared" si="55"/>
        <v>2.9512723157138456</v>
      </c>
      <c r="AD147" s="2">
        <f t="shared" si="68"/>
        <v>1.2925851850511578</v>
      </c>
      <c r="AE147" s="2">
        <f t="shared" si="56"/>
        <v>3.1784771889182073</v>
      </c>
      <c r="AF147" s="2">
        <f t="shared" si="69"/>
        <v>1.266228673040714</v>
      </c>
      <c r="AG147" s="2">
        <f t="shared" si="70"/>
        <v>12.197134681744167</v>
      </c>
      <c r="AH147">
        <f t="shared" si="57"/>
        <v>0.59058155592432338</v>
      </c>
      <c r="AI147" s="2">
        <f t="shared" si="71"/>
        <v>11.089926978975241</v>
      </c>
      <c r="AJ147">
        <f t="shared" si="58"/>
        <v>0.61024032545311091</v>
      </c>
      <c r="AK147" s="2">
        <f t="shared" si="72"/>
        <v>12.863179099848416</v>
      </c>
      <c r="AL147">
        <f t="shared" si="59"/>
        <v>0.58039312913869823</v>
      </c>
    </row>
    <row r="148" spans="3:38" x14ac:dyDescent="0.25">
      <c r="C148" s="2">
        <f t="shared" si="60"/>
        <v>14800000</v>
      </c>
      <c r="D148" s="5">
        <f t="shared" si="52"/>
        <v>1.1182108626198084</v>
      </c>
      <c r="E148" s="2">
        <f t="shared" si="61"/>
        <v>13235428.571428571</v>
      </c>
      <c r="F148" s="2">
        <f t="shared" si="53"/>
        <v>53.969674496944343</v>
      </c>
      <c r="G148" s="5">
        <f t="shared" si="62"/>
        <v>4.3855487435582777E-2</v>
      </c>
      <c r="H148" s="5">
        <f t="shared" si="63"/>
        <v>4.0768804928170782E-2</v>
      </c>
      <c r="I148" s="5">
        <f t="shared" si="64"/>
        <v>4.0273429744157783E-2</v>
      </c>
      <c r="J148" s="5">
        <f t="shared" si="65"/>
        <v>9.1321021813816987E-4</v>
      </c>
      <c r="Z148" s="2">
        <f t="shared" si="66"/>
        <v>14.8</v>
      </c>
      <c r="AA148" s="2">
        <f t="shared" si="54"/>
        <v>3.0924661593102578</v>
      </c>
      <c r="AB148" s="2">
        <f t="shared" si="67"/>
        <v>1.2756497371653797</v>
      </c>
      <c r="AC148" s="2">
        <f t="shared" si="55"/>
        <v>2.9487665370092371</v>
      </c>
      <c r="AD148" s="2">
        <f t="shared" si="68"/>
        <v>1.2929037757794077</v>
      </c>
      <c r="AE148" s="2">
        <f t="shared" si="56"/>
        <v>3.1757785018432569</v>
      </c>
      <c r="AF148" s="2">
        <f t="shared" si="69"/>
        <v>1.2665148260530321</v>
      </c>
      <c r="AG148" s="2">
        <f t="shared" si="70"/>
        <v>12.176431512279503</v>
      </c>
      <c r="AH148">
        <f t="shared" si="57"/>
        <v>0.5909160032069305</v>
      </c>
      <c r="AI148" s="2">
        <f t="shared" si="71"/>
        <v>11.071103161448644</v>
      </c>
      <c r="AJ148">
        <f t="shared" si="58"/>
        <v>0.61060931640430627</v>
      </c>
      <c r="AK148" s="2">
        <f t="shared" si="72"/>
        <v>12.84134540007325</v>
      </c>
      <c r="AL148">
        <f t="shared" si="59"/>
        <v>0.58071055492141921</v>
      </c>
    </row>
    <row r="149" spans="3:38" x14ac:dyDescent="0.25">
      <c r="C149" s="2">
        <f t="shared" si="60"/>
        <v>14900000</v>
      </c>
      <c r="D149" s="5">
        <f t="shared" si="52"/>
        <v>1.1191047162270185</v>
      </c>
      <c r="E149" s="2">
        <f t="shared" si="61"/>
        <v>13314214.285714285</v>
      </c>
      <c r="F149" s="2">
        <f t="shared" si="53"/>
        <v>54.177253756695237</v>
      </c>
      <c r="G149" s="5">
        <f t="shared" si="62"/>
        <v>4.3518288791606727E-2</v>
      </c>
      <c r="H149" s="5">
        <f t="shared" si="63"/>
        <v>4.0456934313428679E-2</v>
      </c>
      <c r="I149" s="5">
        <f t="shared" si="64"/>
        <v>3.9962976926758091E-2</v>
      </c>
      <c r="J149" s="5">
        <f t="shared" si="65"/>
        <v>9.0724161057514614E-4</v>
      </c>
      <c r="Z149" s="2">
        <f t="shared" si="66"/>
        <v>14.9</v>
      </c>
      <c r="AA149" s="2">
        <f t="shared" si="54"/>
        <v>3.0897727216708146</v>
      </c>
      <c r="AB149" s="2">
        <f t="shared" si="67"/>
        <v>1.2759551243876524</v>
      </c>
      <c r="AC149" s="2">
        <f t="shared" si="55"/>
        <v>2.9461982570761491</v>
      </c>
      <c r="AD149" s="2">
        <f t="shared" si="68"/>
        <v>1.2932310044361255</v>
      </c>
      <c r="AE149" s="2">
        <f t="shared" si="56"/>
        <v>3.1730125018578903</v>
      </c>
      <c r="AF149" s="2">
        <f t="shared" si="69"/>
        <v>1.2668087322952839</v>
      </c>
      <c r="AG149" s="2">
        <f t="shared" si="70"/>
        <v>12.155230195961124</v>
      </c>
      <c r="AH149">
        <f t="shared" si="57"/>
        <v>0.5912596786864831</v>
      </c>
      <c r="AI149" s="2">
        <f t="shared" si="71"/>
        <v>11.051826416871833</v>
      </c>
      <c r="AJ149">
        <f t="shared" si="58"/>
        <v>0.61098853292673339</v>
      </c>
      <c r="AK149" s="2">
        <f t="shared" si="72"/>
        <v>12.818986351323545</v>
      </c>
      <c r="AL149">
        <f t="shared" si="59"/>
        <v>0.58103672001106033</v>
      </c>
    </row>
    <row r="150" spans="3:38" x14ac:dyDescent="0.25">
      <c r="C150" s="2">
        <f t="shared" si="60"/>
        <v>15000000</v>
      </c>
      <c r="D150" s="5">
        <f t="shared" si="52"/>
        <v>1.1200000000000001</v>
      </c>
      <c r="E150" s="2">
        <f t="shared" si="61"/>
        <v>13392857.142857142</v>
      </c>
      <c r="F150" s="2">
        <f t="shared" si="53"/>
        <v>54.385554922090087</v>
      </c>
      <c r="G150" s="5">
        <f t="shared" si="62"/>
        <v>4.3182543034388898E-2</v>
      </c>
      <c r="H150" s="5">
        <f t="shared" si="63"/>
        <v>4.0146432669069129E-2</v>
      </c>
      <c r="I150" s="5">
        <f t="shared" si="64"/>
        <v>3.9653849317352302E-2</v>
      </c>
      <c r="J150" s="5">
        <f t="shared" si="65"/>
        <v>9.0131333849378036E-4</v>
      </c>
      <c r="Z150" s="2">
        <f t="shared" si="66"/>
        <v>15</v>
      </c>
      <c r="AA150" s="2">
        <f t="shared" si="54"/>
        <v>3.0870154588367082</v>
      </c>
      <c r="AB150" s="2">
        <f t="shared" si="67"/>
        <v>1.2762684232630135</v>
      </c>
      <c r="AC150" s="2">
        <f t="shared" si="55"/>
        <v>2.9435691177549392</v>
      </c>
      <c r="AD150" s="2">
        <f t="shared" si="68"/>
        <v>1.2935667145059333</v>
      </c>
      <c r="AE150" s="2">
        <f t="shared" si="56"/>
        <v>3.1701809572001993</v>
      </c>
      <c r="AF150" s="2">
        <f t="shared" si="69"/>
        <v>1.2671102507830703</v>
      </c>
      <c r="AG150" s="2">
        <f t="shared" si="70"/>
        <v>12.133545617007455</v>
      </c>
      <c r="AH150">
        <f t="shared" si="57"/>
        <v>0.59161243124506158</v>
      </c>
      <c r="AI150" s="2">
        <f t="shared" si="71"/>
        <v>11.032110278332675</v>
      </c>
      <c r="AJ150">
        <f t="shared" si="58"/>
        <v>0.61137781189248575</v>
      </c>
      <c r="AK150" s="2">
        <f t="shared" si="72"/>
        <v>12.796117650594727</v>
      </c>
      <c r="AL150">
        <f t="shared" si="59"/>
        <v>0.58137147942268985</v>
      </c>
    </row>
    <row r="151" spans="3:38" x14ac:dyDescent="0.25">
      <c r="C151" s="2">
        <f t="shared" si="60"/>
        <v>15100000</v>
      </c>
      <c r="D151" s="5">
        <f t="shared" si="52"/>
        <v>1.1208967173738991</v>
      </c>
      <c r="E151" s="2">
        <f t="shared" si="61"/>
        <v>13471357.142857144</v>
      </c>
      <c r="F151" s="2">
        <f t="shared" si="53"/>
        <v>54.594569730011621</v>
      </c>
      <c r="G151" s="5">
        <f t="shared" si="62"/>
        <v>4.2848299091329901E-2</v>
      </c>
      <c r="H151" s="5">
        <f t="shared" si="63"/>
        <v>3.9837344063979076E-2</v>
      </c>
      <c r="I151" s="5">
        <f t="shared" si="64"/>
        <v>3.9346092561320892E-2</v>
      </c>
      <c r="J151" s="5">
        <f t="shared" si="65"/>
        <v>8.9542537716224039E-4</v>
      </c>
      <c r="Z151" s="2">
        <f t="shared" si="66"/>
        <v>15.1</v>
      </c>
      <c r="AA151" s="2">
        <f t="shared" si="54"/>
        <v>3.0841960578770098</v>
      </c>
      <c r="AB151" s="2">
        <f t="shared" si="67"/>
        <v>1.2765894911317091</v>
      </c>
      <c r="AC151" s="2">
        <f t="shared" si="55"/>
        <v>2.9408807277205518</v>
      </c>
      <c r="AD151" s="2">
        <f t="shared" si="68"/>
        <v>1.2939107534161787</v>
      </c>
      <c r="AE151" s="2">
        <f t="shared" si="56"/>
        <v>3.1672856003896062</v>
      </c>
      <c r="AF151" s="2">
        <f t="shared" si="69"/>
        <v>1.2674192440737824</v>
      </c>
      <c r="AG151" s="2">
        <f t="shared" si="70"/>
        <v>12.11139236979656</v>
      </c>
      <c r="AH151">
        <f t="shared" si="57"/>
        <v>0.59197411400274647</v>
      </c>
      <c r="AI151" s="2">
        <f t="shared" si="71"/>
        <v>11.011968015389254</v>
      </c>
      <c r="AJ151">
        <f t="shared" si="58"/>
        <v>0.61177699487100246</v>
      </c>
      <c r="AK151" s="2">
        <f t="shared" si="72"/>
        <v>12.77275468921467</v>
      </c>
      <c r="AL151">
        <f t="shared" si="59"/>
        <v>0.5817146921852423</v>
      </c>
    </row>
    <row r="152" spans="3:38" x14ac:dyDescent="0.25">
      <c r="C152" s="2">
        <f t="shared" si="60"/>
        <v>15200000</v>
      </c>
      <c r="D152" s="5">
        <f t="shared" si="52"/>
        <v>1.1217948717948718</v>
      </c>
      <c r="E152" s="2">
        <f t="shared" si="61"/>
        <v>13549714.285714285</v>
      </c>
      <c r="F152" s="2">
        <f t="shared" si="53"/>
        <v>54.804290015304758</v>
      </c>
      <c r="G152" s="5">
        <f t="shared" si="62"/>
        <v>4.2515603507488127E-2</v>
      </c>
      <c r="H152" s="5">
        <f t="shared" si="63"/>
        <v>3.9529710405535476E-2</v>
      </c>
      <c r="I152" s="5">
        <f t="shared" si="64"/>
        <v>3.9039750089514949E-2</v>
      </c>
      <c r="J152" s="5">
        <f t="shared" si="65"/>
        <v>8.8957769099950903E-4</v>
      </c>
      <c r="Z152" s="2">
        <f t="shared" si="66"/>
        <v>15.2</v>
      </c>
      <c r="AA152" s="2">
        <f t="shared" si="54"/>
        <v>3.0813161716390844</v>
      </c>
      <c r="AB152" s="2">
        <f t="shared" si="67"/>
        <v>1.2769181889032788</v>
      </c>
      <c r="AC152" s="2">
        <f t="shared" si="55"/>
        <v>2.9381346630164251</v>
      </c>
      <c r="AD152" s="2">
        <f t="shared" si="68"/>
        <v>1.2942629724181236</v>
      </c>
      <c r="AE152" s="2">
        <f t="shared" si="56"/>
        <v>3.1643281288018823</v>
      </c>
      <c r="AF152" s="2">
        <f t="shared" si="69"/>
        <v>1.2677355781602386</v>
      </c>
      <c r="AG152" s="2">
        <f t="shared" si="70"/>
        <v>12.088784761774233</v>
      </c>
      <c r="AH152">
        <f t="shared" si="57"/>
        <v>0.59234458418586022</v>
      </c>
      <c r="AI152" s="2">
        <f t="shared" si="71"/>
        <v>10.991412636713955</v>
      </c>
      <c r="AJ152">
        <f t="shared" si="58"/>
        <v>0.61218592798165339</v>
      </c>
      <c r="AK152" s="2">
        <f t="shared" si="72"/>
        <v>12.748912555910559</v>
      </c>
      <c r="AL152">
        <f t="shared" si="59"/>
        <v>0.58206622121739648</v>
      </c>
    </row>
    <row r="153" spans="3:38" x14ac:dyDescent="0.25">
      <c r="C153" s="2">
        <f t="shared" si="60"/>
        <v>15300000</v>
      </c>
      <c r="D153" s="5">
        <f t="shared" si="52"/>
        <v>1.1226944667201284</v>
      </c>
      <c r="E153" s="2">
        <f t="shared" si="61"/>
        <v>13627928.571428571</v>
      </c>
      <c r="F153" s="2">
        <f t="shared" si="53"/>
        <v>55.014707709968498</v>
      </c>
      <c r="G153" s="5">
        <f t="shared" si="62"/>
        <v>4.2184500512753471E-2</v>
      </c>
      <c r="H153" s="5">
        <f t="shared" si="63"/>
        <v>3.9223571500493187E-2</v>
      </c>
      <c r="I153" s="5">
        <f t="shared" si="64"/>
        <v>3.8734863180718518E-2</v>
      </c>
      <c r="J153" s="5">
        <f t="shared" si="65"/>
        <v>8.837702339799374E-4</v>
      </c>
      <c r="Z153" s="2">
        <f t="shared" si="66"/>
        <v>15.3</v>
      </c>
      <c r="AA153" s="2">
        <f t="shared" si="54"/>
        <v>3.078377419305371</v>
      </c>
      <c r="AB153" s="2">
        <f t="shared" si="67"/>
        <v>1.2772543809499137</v>
      </c>
      <c r="AC153" s="2">
        <f t="shared" si="55"/>
        <v>2.9353324675854022</v>
      </c>
      <c r="AD153" s="2">
        <f t="shared" si="68"/>
        <v>1.294623226472444</v>
      </c>
      <c r="AE153" s="2">
        <f t="shared" si="56"/>
        <v>3.1613102052409237</v>
      </c>
      <c r="AF153" s="2">
        <f t="shared" si="69"/>
        <v>1.2680591223681659</v>
      </c>
      <c r="AG153" s="2">
        <f t="shared" si="70"/>
        <v>12.065736816465776</v>
      </c>
      <c r="AH153">
        <f t="shared" si="57"/>
        <v>0.5927237030003194</v>
      </c>
      <c r="AI153" s="2">
        <f t="shared" si="71"/>
        <v>10.970456892831844</v>
      </c>
      <c r="AJ153">
        <f t="shared" si="58"/>
        <v>0.61260446175213856</v>
      </c>
      <c r="AK153" s="2">
        <f t="shared" si="72"/>
        <v>12.724606039985147</v>
      </c>
      <c r="AL153">
        <f t="shared" si="59"/>
        <v>0.58242593320822189</v>
      </c>
    </row>
    <row r="154" spans="3:38" x14ac:dyDescent="0.25">
      <c r="C154" s="2">
        <f t="shared" si="60"/>
        <v>15400000</v>
      </c>
      <c r="D154" s="5">
        <f t="shared" si="52"/>
        <v>1.1235955056179776</v>
      </c>
      <c r="E154" s="2">
        <f t="shared" si="61"/>
        <v>13705999.999999998</v>
      </c>
      <c r="F154" s="2">
        <f t="shared" si="53"/>
        <v>55.225814842336213</v>
      </c>
      <c r="G154" s="5">
        <f t="shared" si="62"/>
        <v>4.185503208804181E-2</v>
      </c>
      <c r="H154" s="5">
        <f t="shared" si="63"/>
        <v>3.8918965114997754E-2</v>
      </c>
      <c r="I154" s="5">
        <f t="shared" si="64"/>
        <v>3.8431471023194962E-2</v>
      </c>
      <c r="J154" s="5">
        <f t="shared" si="65"/>
        <v>8.7800295002811706E-4</v>
      </c>
      <c r="Z154" s="2">
        <f t="shared" si="66"/>
        <v>15.4</v>
      </c>
      <c r="AA154" s="2">
        <f t="shared" si="54"/>
        <v>3.0753813869466486</v>
      </c>
      <c r="AB154" s="2">
        <f t="shared" si="67"/>
        <v>1.277597935003655</v>
      </c>
      <c r="AC154" s="2">
        <f t="shared" si="55"/>
        <v>2.9324756537972871</v>
      </c>
      <c r="AD154" s="2">
        <f t="shared" si="68"/>
        <v>1.2949913741388648</v>
      </c>
      <c r="AE154" s="2">
        <f t="shared" si="56"/>
        <v>3.1582334585069258</v>
      </c>
      <c r="AF154" s="2">
        <f t="shared" si="69"/>
        <v>1.2683897492573695</v>
      </c>
      <c r="AG154" s="2">
        <f t="shared" si="70"/>
        <v>12.042262276582019</v>
      </c>
      <c r="AH154">
        <f t="shared" si="57"/>
        <v>0.59311133550986761</v>
      </c>
      <c r="AI154" s="2">
        <f t="shared" si="71"/>
        <v>10.949113278944759</v>
      </c>
      <c r="AJ154">
        <f t="shared" si="58"/>
        <v>0.61303245098243908</v>
      </c>
      <c r="AK154" s="2">
        <f t="shared" si="72"/>
        <v>12.699849634592391</v>
      </c>
      <c r="AL154">
        <f t="shared" si="59"/>
        <v>0.58279369850238671</v>
      </c>
    </row>
    <row r="155" spans="3:38" x14ac:dyDescent="0.25">
      <c r="C155" s="2">
        <f t="shared" si="60"/>
        <v>15500000</v>
      </c>
      <c r="D155" s="5">
        <f t="shared" si="52"/>
        <v>1.1244979919678715</v>
      </c>
      <c r="E155" s="2">
        <f t="shared" si="61"/>
        <v>13783928.571428571</v>
      </c>
      <c r="F155" s="2">
        <f t="shared" si="53"/>
        <v>55.437603536244573</v>
      </c>
      <c r="G155" s="5">
        <f t="shared" si="62"/>
        <v>4.1527238030476893E-2</v>
      </c>
      <c r="H155" s="5">
        <f t="shared" si="63"/>
        <v>3.861592703369196E-2</v>
      </c>
      <c r="I155" s="5">
        <f t="shared" si="64"/>
        <v>3.8129610775286808E-2</v>
      </c>
      <c r="J155" s="5">
        <f t="shared" si="65"/>
        <v>8.7227577340415034E-4</v>
      </c>
      <c r="Z155" s="2">
        <f t="shared" si="66"/>
        <v>15.5</v>
      </c>
      <c r="AA155" s="2">
        <f t="shared" si="54"/>
        <v>3.0723296280715942</v>
      </c>
      <c r="AB155" s="2">
        <f t="shared" si="67"/>
        <v>1.2779487220572661</v>
      </c>
      <c r="AC155" s="2">
        <f t="shared" si="55"/>
        <v>2.929565702972865</v>
      </c>
      <c r="AD155" s="2">
        <f t="shared" si="68"/>
        <v>1.2953672774697438</v>
      </c>
      <c r="AE155" s="2">
        <f t="shared" si="56"/>
        <v>3.1550994839607438</v>
      </c>
      <c r="AF155" s="2">
        <f t="shared" si="69"/>
        <v>1.2687273345264327</v>
      </c>
      <c r="AG155" s="2">
        <f t="shared" si="70"/>
        <v>12.018374607211625</v>
      </c>
      <c r="AH155">
        <f t="shared" si="57"/>
        <v>0.59350735051896009</v>
      </c>
      <c r="AI155" s="2">
        <f t="shared" si="71"/>
        <v>10.927394037833807</v>
      </c>
      <c r="AJ155">
        <f t="shared" si="58"/>
        <v>0.61346975461405717</v>
      </c>
      <c r="AK155" s="2">
        <f t="shared" si="72"/>
        <v>12.674657540104064</v>
      </c>
      <c r="AL155">
        <f t="shared" si="59"/>
        <v>0.5831693909897111</v>
      </c>
    </row>
    <row r="156" spans="3:38" x14ac:dyDescent="0.25">
      <c r="C156" s="2">
        <f t="shared" si="60"/>
        <v>15600000</v>
      </c>
      <c r="D156" s="5">
        <f t="shared" si="52"/>
        <v>1.1254019292604502</v>
      </c>
      <c r="E156" s="2">
        <f t="shared" si="61"/>
        <v>13861714.285714285</v>
      </c>
      <c r="F156" s="2">
        <f t="shared" si="53"/>
        <v>55.650066010192454</v>
      </c>
      <c r="G156" s="5">
        <f t="shared" si="62"/>
        <v>4.120115601752676E-2</v>
      </c>
      <c r="H156" s="5">
        <f t="shared" si="63"/>
        <v>3.8314491117884902E-2</v>
      </c>
      <c r="I156" s="5">
        <f t="shared" si="64"/>
        <v>3.7829317625039174E-2</v>
      </c>
      <c r="J156" s="5">
        <f t="shared" si="65"/>
        <v>8.6658862907940083E-4</v>
      </c>
      <c r="Z156" s="2">
        <f t="shared" si="66"/>
        <v>15.6</v>
      </c>
      <c r="AA156" s="2">
        <f t="shared" si="54"/>
        <v>3.0692236641723465</v>
      </c>
      <c r="AB156" s="2">
        <f t="shared" si="67"/>
        <v>1.2783066162686239</v>
      </c>
      <c r="AC156" s="2">
        <f t="shared" si="55"/>
        <v>2.9266040659041179</v>
      </c>
      <c r="AD156" s="2">
        <f t="shared" si="68"/>
        <v>1.2957508019074455</v>
      </c>
      <c r="AE156" s="2">
        <f t="shared" si="56"/>
        <v>3.1519098440841571</v>
      </c>
      <c r="AF156" s="2">
        <f t="shared" si="69"/>
        <v>1.2690717569207932</v>
      </c>
      <c r="AG156" s="2">
        <f t="shared" si="70"/>
        <v>11.994086999091305</v>
      </c>
      <c r="AH156">
        <f t="shared" si="57"/>
        <v>0.59391162046009527</v>
      </c>
      <c r="AI156" s="2">
        <f t="shared" si="71"/>
        <v>10.905311162832728</v>
      </c>
      <c r="AJ156">
        <f t="shared" si="58"/>
        <v>0.61391623560430519</v>
      </c>
      <c r="AK156" s="2">
        <f t="shared" si="72"/>
        <v>12.649043667558557</v>
      </c>
      <c r="AL156">
        <f t="shared" si="59"/>
        <v>0.58355288799887739</v>
      </c>
    </row>
    <row r="157" spans="3:38" x14ac:dyDescent="0.25">
      <c r="C157" s="2">
        <f t="shared" si="60"/>
        <v>15700000</v>
      </c>
      <c r="D157" s="5">
        <f t="shared" si="52"/>
        <v>1.1263073209975865</v>
      </c>
      <c r="E157" s="2">
        <f t="shared" si="61"/>
        <v>13939357.142857144</v>
      </c>
      <c r="F157" s="2">
        <f t="shared" si="53"/>
        <v>55.863194576490308</v>
      </c>
      <c r="G157" s="5">
        <f t="shared" si="62"/>
        <v>4.0876821670071617E-2</v>
      </c>
      <c r="H157" s="5">
        <f t="shared" si="63"/>
        <v>3.8014689362761603E-2</v>
      </c>
      <c r="I157" s="5">
        <f t="shared" si="64"/>
        <v>3.7530624848825252E-2</v>
      </c>
      <c r="J157" s="5">
        <f t="shared" si="65"/>
        <v>8.6094143310283685E-4</v>
      </c>
      <c r="Z157" s="2">
        <f t="shared" si="66"/>
        <v>15.7</v>
      </c>
      <c r="AA157" s="2">
        <f t="shared" si="54"/>
        <v>3.0660649852658928</v>
      </c>
      <c r="AB157" s="2">
        <f t="shared" si="67"/>
        <v>1.2786714948684819</v>
      </c>
      <c r="AC157" s="2">
        <f t="shared" si="55"/>
        <v>2.9235921633704507</v>
      </c>
      <c r="AD157" s="2">
        <f t="shared" si="68"/>
        <v>1.2961418161853377</v>
      </c>
      <c r="AE157" s="2">
        <f t="shared" si="56"/>
        <v>3.1486660690358379</v>
      </c>
      <c r="AF157" s="2">
        <f t="shared" si="69"/>
        <v>1.2694228981440563</v>
      </c>
      <c r="AG157" s="2">
        <f t="shared" si="70"/>
        <v>11.969412371946582</v>
      </c>
      <c r="AH157">
        <f t="shared" si="57"/>
        <v>0.59432402128538664</v>
      </c>
      <c r="AI157" s="2">
        <f t="shared" si="71"/>
        <v>10.882876400865396</v>
      </c>
      <c r="AJ157">
        <f t="shared" si="58"/>
        <v>0.61437176080541189</v>
      </c>
      <c r="AK157" s="2">
        <f t="shared" si="72"/>
        <v>12.623021642184053</v>
      </c>
      <c r="AL157">
        <f t="shared" si="59"/>
        <v>0.58394407019510453</v>
      </c>
    </row>
    <row r="158" spans="3:38" x14ac:dyDescent="0.25">
      <c r="C158" s="2">
        <f t="shared" si="60"/>
        <v>15800000</v>
      </c>
      <c r="D158" s="5">
        <f t="shared" si="52"/>
        <v>1.1272141706924315</v>
      </c>
      <c r="E158" s="2">
        <f t="shared" si="61"/>
        <v>14016857.142857144</v>
      </c>
      <c r="F158" s="2">
        <f t="shared" si="53"/>
        <v>56.076981640401769</v>
      </c>
      <c r="G158" s="5">
        <f t="shared" si="62"/>
        <v>4.05542686143728E-2</v>
      </c>
      <c r="H158" s="5">
        <f t="shared" si="63"/>
        <v>3.7716551953604953E-2</v>
      </c>
      <c r="I158" s="5">
        <f t="shared" si="64"/>
        <v>3.7233563868946842E-2</v>
      </c>
      <c r="J158" s="5">
        <f t="shared" si="65"/>
        <v>8.5533409295802628E-4</v>
      </c>
      <c r="Z158" s="2">
        <f t="shared" si="66"/>
        <v>15.8</v>
      </c>
      <c r="AA158" s="2">
        <f t="shared" si="54"/>
        <v>3.0628550504310037</v>
      </c>
      <c r="AB158" s="2">
        <f t="shared" si="67"/>
        <v>1.2790432380714645</v>
      </c>
      <c r="AC158" s="2">
        <f t="shared" si="55"/>
        <v>2.9205313866506777</v>
      </c>
      <c r="AD158" s="2">
        <f t="shared" si="68"/>
        <v>1.2965401922322659</v>
      </c>
      <c r="AE158" s="2">
        <f t="shared" si="56"/>
        <v>3.145369657202755</v>
      </c>
      <c r="AF158" s="2">
        <f t="shared" si="69"/>
        <v>1.2697806427724141</v>
      </c>
      <c r="AG158" s="2">
        <f t="shared" si="70"/>
        <v>11.944363377895295</v>
      </c>
      <c r="AH158">
        <f t="shared" si="57"/>
        <v>0.59474443236219343</v>
      </c>
      <c r="AI158" s="2">
        <f t="shared" si="71"/>
        <v>10.860101255540375</v>
      </c>
      <c r="AJ158">
        <f t="shared" si="58"/>
        <v>0.61483620084823098</v>
      </c>
      <c r="AK158" s="2">
        <f t="shared" si="72"/>
        <v>12.596604806987916</v>
      </c>
      <c r="AL158">
        <f t="shared" si="59"/>
        <v>0.58434282148161876</v>
      </c>
    </row>
    <row r="159" spans="3:38" x14ac:dyDescent="0.25">
      <c r="C159" s="2">
        <f t="shared" si="60"/>
        <v>15900000</v>
      </c>
      <c r="D159" s="5">
        <f t="shared" si="52"/>
        <v>1.1281224818694602</v>
      </c>
      <c r="E159" s="2">
        <f t="shared" si="61"/>
        <v>14094214.285714285</v>
      </c>
      <c r="F159" s="2">
        <f t="shared" si="53"/>
        <v>56.29141969927749</v>
      </c>
      <c r="G159" s="5">
        <f t="shared" si="62"/>
        <v>4.0233528542929817E-2</v>
      </c>
      <c r="H159" s="5">
        <f t="shared" si="63"/>
        <v>3.7420107321016881E-2</v>
      </c>
      <c r="I159" s="5">
        <f t="shared" si="64"/>
        <v>3.6938164310197509E-2</v>
      </c>
      <c r="J159" s="5">
        <f t="shared" si="65"/>
        <v>8.4976650791092725E-4</v>
      </c>
      <c r="Z159" s="2">
        <f t="shared" si="66"/>
        <v>15.9</v>
      </c>
      <c r="AA159" s="2">
        <f t="shared" si="54"/>
        <v>3.0595952883405642</v>
      </c>
      <c r="AB159" s="2">
        <f t="shared" si="67"/>
        <v>1.2794217289901568</v>
      </c>
      <c r="AC159" s="2">
        <f t="shared" si="55"/>
        <v>2.9174230980306199</v>
      </c>
      <c r="AD159" s="2">
        <f t="shared" si="68"/>
        <v>1.2969458050803584</v>
      </c>
      <c r="AE159" s="2">
        <f t="shared" si="56"/>
        <v>3.1420220757468438</v>
      </c>
      <c r="AF159" s="2">
        <f t="shared" si="69"/>
        <v>1.2701448781720357</v>
      </c>
      <c r="AG159" s="2">
        <f t="shared" si="70"/>
        <v>11.918952404907285</v>
      </c>
      <c r="AH159">
        <f t="shared" si="57"/>
        <v>0.59517273637262369</v>
      </c>
      <c r="AI159" s="2">
        <f t="shared" si="71"/>
        <v>10.836996990296546</v>
      </c>
      <c r="AJ159">
        <f t="shared" si="58"/>
        <v>0.61530943003034377</v>
      </c>
      <c r="AK159" s="2">
        <f t="shared" si="72"/>
        <v>12.569806226405264</v>
      </c>
      <c r="AL159">
        <f t="shared" si="59"/>
        <v>0.58474902890474878</v>
      </c>
    </row>
    <row r="160" spans="3:38" x14ac:dyDescent="0.25">
      <c r="C160" s="2">
        <f t="shared" si="60"/>
        <v>16000000</v>
      </c>
      <c r="D160" s="5">
        <f t="shared" si="52"/>
        <v>1.1290322580645162</v>
      </c>
      <c r="E160" s="2">
        <f t="shared" si="61"/>
        <v>14171428.571428571</v>
      </c>
      <c r="F160" s="2">
        <f t="shared" si="53"/>
        <v>56.506501341682387</v>
      </c>
      <c r="G160" s="5">
        <f t="shared" si="62"/>
        <v>3.9914631274204512E-2</v>
      </c>
      <c r="H160" s="5">
        <f t="shared" si="63"/>
        <v>3.712538219511919E-2</v>
      </c>
      <c r="I160" s="5">
        <f t="shared" si="64"/>
        <v>3.6644454055369605E-2</v>
      </c>
      <c r="J160" s="5">
        <f t="shared" si="65"/>
        <v>8.4423856934858204E-4</v>
      </c>
      <c r="Z160" s="2">
        <f t="shared" si="66"/>
        <v>16</v>
      </c>
      <c r="AA160" s="2">
        <f t="shared" si="54"/>
        <v>3.0562870977891072</v>
      </c>
      <c r="AB160" s="2">
        <f t="shared" si="67"/>
        <v>1.2798068535521643</v>
      </c>
      <c r="AC160" s="2">
        <f t="shared" si="55"/>
        <v>2.9142686313061197</v>
      </c>
      <c r="AD160" s="2">
        <f t="shared" si="68"/>
        <v>1.2973585327760231</v>
      </c>
      <c r="AE160" s="2">
        <f t="shared" si="56"/>
        <v>3.1386247611467506</v>
      </c>
      <c r="AF160" s="2">
        <f t="shared" si="69"/>
        <v>1.2705154944193111</v>
      </c>
      <c r="AG160" s="2">
        <f t="shared" si="70"/>
        <v>11.893191580313431</v>
      </c>
      <c r="AH160">
        <f t="shared" si="57"/>
        <v>0.59560881921674436</v>
      </c>
      <c r="AI160" s="2">
        <f t="shared" si="71"/>
        <v>10.813574631593593</v>
      </c>
      <c r="AJ160">
        <f t="shared" si="58"/>
        <v>0.61579132620835997</v>
      </c>
      <c r="AK160" s="2">
        <f t="shared" si="72"/>
        <v>12.542638689999645</v>
      </c>
      <c r="AL160">
        <f t="shared" si="59"/>
        <v>0.58516258256248621</v>
      </c>
    </row>
    <row r="161" spans="3:38" x14ac:dyDescent="0.25">
      <c r="C161" s="2">
        <f t="shared" si="60"/>
        <v>16100000</v>
      </c>
      <c r="D161" s="5">
        <f t="shared" si="52"/>
        <v>1.1299435028248588</v>
      </c>
      <c r="E161" s="2">
        <f t="shared" si="61"/>
        <v>14248500</v>
      </c>
      <c r="F161" s="2">
        <f t="shared" si="53"/>
        <v>56.722219246517504</v>
      </c>
      <c r="G161" s="5">
        <f t="shared" si="62"/>
        <v>3.959760481119888E-2</v>
      </c>
      <c r="H161" s="5">
        <f t="shared" si="63"/>
        <v>3.6832401658721085E-2</v>
      </c>
      <c r="I161" s="5">
        <f t="shared" si="64"/>
        <v>3.6352459299692996E-2</v>
      </c>
      <c r="J161" s="5">
        <f t="shared" si="65"/>
        <v>8.3875016110881257E-4</v>
      </c>
      <c r="Z161" s="2">
        <f t="shared" si="66"/>
        <v>16.100000000000001</v>
      </c>
      <c r="AA161" s="2">
        <f t="shared" si="54"/>
        <v>3.052931848215338</v>
      </c>
      <c r="AB161" s="2">
        <f t="shared" si="67"/>
        <v>1.2801985004200218</v>
      </c>
      <c r="AC161" s="2">
        <f t="shared" si="55"/>
        <v>2.9110692922812906</v>
      </c>
      <c r="AD161" s="2">
        <f t="shared" si="68"/>
        <v>1.2977782562940103</v>
      </c>
      <c r="AE161" s="2">
        <f t="shared" si="56"/>
        <v>3.1351791197344374</v>
      </c>
      <c r="AF161" s="2">
        <f t="shared" si="69"/>
        <v>1.27089238422383</v>
      </c>
      <c r="AG161" s="2">
        <f t="shared" si="70"/>
        <v>11.867092774357511</v>
      </c>
      <c r="AH161">
        <f t="shared" si="57"/>
        <v>0.59605256991933542</v>
      </c>
      <c r="AI161" s="2">
        <f t="shared" si="71"/>
        <v>10.789844972141458</v>
      </c>
      <c r="AJ161">
        <f t="shared" si="58"/>
        <v>0.61628177069423706</v>
      </c>
      <c r="AK161" s="2">
        <f t="shared" si="72"/>
        <v>12.515114716208844</v>
      </c>
      <c r="AL161">
        <f t="shared" si="59"/>
        <v>0.58558337551636908</v>
      </c>
    </row>
    <row r="162" spans="3:38" x14ac:dyDescent="0.25">
      <c r="C162" s="2">
        <f t="shared" si="60"/>
        <v>16200000</v>
      </c>
      <c r="D162" s="5">
        <f t="shared" ref="D162:D193" si="73">$B$13/($B$13-C162)</f>
        <v>1.1308562197092085</v>
      </c>
      <c r="E162" s="2">
        <f t="shared" si="61"/>
        <v>14325428.571428571</v>
      </c>
      <c r="F162" s="2">
        <f t="shared" ref="F162:F193" si="74">SQRT(POWER((D162-1)/D162*$B$4,2)+POWER($B$3/D162,2))</f>
        <v>56.938566182136626</v>
      </c>
      <c r="G162" s="5">
        <f t="shared" si="62"/>
        <v>3.928247539887629E-2</v>
      </c>
      <c r="H162" s="5">
        <f t="shared" si="63"/>
        <v>3.6541189199443137E-2</v>
      </c>
      <c r="I162" s="5">
        <f t="shared" si="64"/>
        <v>3.6062204604196117E-2</v>
      </c>
      <c r="J162" s="5">
        <f t="shared" si="65"/>
        <v>8.3330115980105677E-4</v>
      </c>
      <c r="Z162" s="2">
        <f t="shared" si="66"/>
        <v>16.2</v>
      </c>
      <c r="AA162" s="2">
        <f t="shared" ref="AA162:AA193" si="75">SQRT(PI()*$B$23*E162*$B$22/(4*F162*F162*4*PI()))</f>
        <v>3.0495308802195353</v>
      </c>
      <c r="AB162" s="2">
        <f t="shared" si="67"/>
        <v>1.280596560913835</v>
      </c>
      <c r="AC162" s="2">
        <f t="shared" ref="AC162:AC193" si="76">SQRT(PI()*$B$27*E162*$B$26/(4*F162*F162*4*PI()))</f>
        <v>2.9078263592618714</v>
      </c>
      <c r="AD162" s="2">
        <f t="shared" si="68"/>
        <v>1.2982048594544133</v>
      </c>
      <c r="AE162" s="2">
        <f t="shared" ref="AE162:AE193" si="77">SQRT(PI()*$B$31*E162*$B$30/(4*F162*F162*4*PI()))</f>
        <v>3.1316865282265209</v>
      </c>
      <c r="AF162" s="2">
        <f t="shared" si="69"/>
        <v>1.2712754428539856</v>
      </c>
      <c r="AG162" s="2">
        <f t="shared" si="70"/>
        <v>11.840667603785166</v>
      </c>
      <c r="AH162">
        <f t="shared" si="57"/>
        <v>0.59650388054003556</v>
      </c>
      <c r="AI162" s="2">
        <f t="shared" si="71"/>
        <v>10.765818574163506</v>
      </c>
      <c r="AJ162">
        <f t="shared" si="58"/>
        <v>0.61678064815543432</v>
      </c>
      <c r="AK162" s="2">
        <f t="shared" si="72"/>
        <v>12.487246556129829</v>
      </c>
      <c r="AL162">
        <f t="shared" si="59"/>
        <v>0.58601130370653665</v>
      </c>
    </row>
    <row r="163" spans="3:38" x14ac:dyDescent="0.25">
      <c r="C163" s="2">
        <f t="shared" si="60"/>
        <v>16300000</v>
      </c>
      <c r="D163" s="5">
        <f t="shared" si="73"/>
        <v>1.131770412287793</v>
      </c>
      <c r="E163" s="2">
        <f t="shared" si="61"/>
        <v>14402214.285714287</v>
      </c>
      <c r="F163" s="2">
        <f t="shared" si="74"/>
        <v>57.155535005458582</v>
      </c>
      <c r="G163" s="5">
        <f t="shared" si="62"/>
        <v>3.8969267580418424E-2</v>
      </c>
      <c r="H163" s="5">
        <f t="shared" si="63"/>
        <v>3.6251766760790283E-2</v>
      </c>
      <c r="I163" s="5">
        <f t="shared" si="64"/>
        <v>3.5773712947982476E-2</v>
      </c>
      <c r="J163" s="5">
        <f t="shared" si="65"/>
        <v>8.2789143511848462E-4</v>
      </c>
      <c r="Z163" s="2">
        <f t="shared" si="66"/>
        <v>16.3</v>
      </c>
      <c r="AA163" s="2">
        <f t="shared" si="75"/>
        <v>3.0460855060756673</v>
      </c>
      <c r="AB163" s="2">
        <f t="shared" si="67"/>
        <v>1.2810009289365427</v>
      </c>
      <c r="AC163" s="2">
        <f t="shared" si="76"/>
        <v>2.9045410835435495</v>
      </c>
      <c r="AD163" s="2">
        <f t="shared" si="68"/>
        <v>1.2986382288424854</v>
      </c>
      <c r="AE163" s="2">
        <f t="shared" si="77"/>
        <v>3.1281483342501826</v>
      </c>
      <c r="AF163" s="2">
        <f t="shared" si="69"/>
        <v>1.2716645680650969</v>
      </c>
      <c r="AG163" s="2">
        <f t="shared" si="70"/>
        <v>11.81392743546413</v>
      </c>
      <c r="AH163">
        <f t="shared" si="57"/>
        <v>0.59696264608673211</v>
      </c>
      <c r="AI163" s="2">
        <f t="shared" si="71"/>
        <v>10.741505772688118</v>
      </c>
      <c r="AJ163">
        <f t="shared" si="58"/>
        <v>0.61728784651874102</v>
      </c>
      <c r="AK163" s="2">
        <f t="shared" si="72"/>
        <v>12.459046197336679</v>
      </c>
      <c r="AL163">
        <f t="shared" si="59"/>
        <v>0.58644626586982551</v>
      </c>
    </row>
    <row r="164" spans="3:38" x14ac:dyDescent="0.25">
      <c r="C164" s="2">
        <f t="shared" si="60"/>
        <v>16400000</v>
      </c>
      <c r="D164" s="5">
        <f t="shared" si="73"/>
        <v>1.1326860841423949</v>
      </c>
      <c r="E164" s="2">
        <f t="shared" si="61"/>
        <v>14478857.142857142</v>
      </c>
      <c r="F164" s="2">
        <f t="shared" si="74"/>
        <v>57.373118661076475</v>
      </c>
      <c r="G164" s="5">
        <f t="shared" si="62"/>
        <v>3.8658004252309842E-2</v>
      </c>
      <c r="H164" s="5">
        <f t="shared" si="63"/>
        <v>3.5964154792165894E-2</v>
      </c>
      <c r="I164" s="5">
        <f t="shared" si="64"/>
        <v>3.5487005779415715E-2</v>
      </c>
      <c r="J164" s="5">
        <f t="shared" si="65"/>
        <v>8.225208501415009E-4</v>
      </c>
      <c r="Z164" s="2">
        <f t="shared" si="66"/>
        <v>16.399999999999999</v>
      </c>
      <c r="AA164" s="2">
        <f t="shared" si="75"/>
        <v>3.0425970102380515</v>
      </c>
      <c r="AB164" s="2">
        <f t="shared" si="67"/>
        <v>1.2814115009016998</v>
      </c>
      <c r="AC164" s="2">
        <f t="shared" si="76"/>
        <v>2.9012146898950735</v>
      </c>
      <c r="AD164" s="2">
        <f t="shared" si="68"/>
        <v>1.2990782537311703</v>
      </c>
      <c r="AE164" s="2">
        <f t="shared" si="77"/>
        <v>3.1245658568634802</v>
      </c>
      <c r="AF164" s="2">
        <f t="shared" si="69"/>
        <v>1.2720596600299523</v>
      </c>
      <c r="AG164" s="2">
        <f t="shared" si="70"/>
        <v>11.786883390030098</v>
      </c>
      <c r="AH164">
        <f t="shared" si="57"/>
        <v>0.59742876443206172</v>
      </c>
      <c r="AI164" s="2">
        <f t="shared" si="71"/>
        <v>10.716916678863617</v>
      </c>
      <c r="AJ164">
        <f t="shared" si="58"/>
        <v>0.6178032568776215</v>
      </c>
      <c r="AK164" s="2">
        <f t="shared" si="72"/>
        <v>12.430525367725522</v>
      </c>
      <c r="AL164">
        <f t="shared" si="59"/>
        <v>0.5868881634607801</v>
      </c>
    </row>
    <row r="165" spans="3:38" x14ac:dyDescent="0.25">
      <c r="C165" s="2">
        <f t="shared" si="60"/>
        <v>16500000</v>
      </c>
      <c r="D165" s="5">
        <f t="shared" si="73"/>
        <v>1.1336032388663968</v>
      </c>
      <c r="E165" s="2">
        <f t="shared" si="61"/>
        <v>14555357.142857142</v>
      </c>
      <c r="F165" s="2">
        <f t="shared" si="74"/>
        <v>57.591310180363294</v>
      </c>
      <c r="G165" s="5">
        <f t="shared" si="62"/>
        <v>3.834870671824947E-2</v>
      </c>
      <c r="H165" s="5">
        <f t="shared" si="63"/>
        <v>3.5678372297825424E-2</v>
      </c>
      <c r="I165" s="5">
        <f t="shared" si="64"/>
        <v>3.5202103066212187E-2</v>
      </c>
      <c r="J165" s="5">
        <f t="shared" si="65"/>
        <v>8.1718926163280219E-4</v>
      </c>
      <c r="Z165" s="2">
        <f t="shared" si="66"/>
        <v>16.5</v>
      </c>
      <c r="AA165" s="2">
        <f t="shared" si="75"/>
        <v>3.0390666498425123</v>
      </c>
      <c r="AB165" s="2">
        <f t="shared" si="67"/>
        <v>1.2818281756636734</v>
      </c>
      <c r="AC165" s="2">
        <f t="shared" si="76"/>
        <v>2.8978483770361247</v>
      </c>
      <c r="AD165" s="2">
        <f t="shared" si="68"/>
        <v>1.2995248260062244</v>
      </c>
      <c r="AE165" s="2">
        <f t="shared" si="77"/>
        <v>3.1209403870700085</v>
      </c>
      <c r="AF165" s="2">
        <f t="shared" si="69"/>
        <v>1.2724606212716678</v>
      </c>
      <c r="AG165" s="2">
        <f t="shared" si="70"/>
        <v>11.759546345553623</v>
      </c>
      <c r="AH165">
        <f t="shared" si="57"/>
        <v>0.5979021362328828</v>
      </c>
      <c r="AI165" s="2">
        <f t="shared" si="71"/>
        <v>10.692061183292278</v>
      </c>
      <c r="AJ165">
        <f t="shared" si="58"/>
        <v>0.61832677340291786</v>
      </c>
      <c r="AK165" s="2">
        <f t="shared" si="72"/>
        <v>12.401695539381679</v>
      </c>
      <c r="AL165">
        <f t="shared" si="59"/>
        <v>0.58733690057544796</v>
      </c>
    </row>
    <row r="166" spans="3:38" x14ac:dyDescent="0.25">
      <c r="C166" s="2">
        <f t="shared" si="60"/>
        <v>16600000</v>
      </c>
      <c r="D166" s="5">
        <f t="shared" si="73"/>
        <v>1.1345218800648298</v>
      </c>
      <c r="E166" s="2">
        <f t="shared" si="61"/>
        <v>14631714.285714285</v>
      </c>
      <c r="F166" s="2">
        <f t="shared" si="74"/>
        <v>57.810102680576293</v>
      </c>
      <c r="G166" s="5">
        <f t="shared" si="62"/>
        <v>3.8041394741884726E-2</v>
      </c>
      <c r="H166" s="5">
        <f t="shared" si="63"/>
        <v>3.5394436884765776E-2</v>
      </c>
      <c r="I166" s="5">
        <f t="shared" si="64"/>
        <v>3.4919023344438013E-2</v>
      </c>
      <c r="J166" s="5">
        <f t="shared" si="65"/>
        <v>8.1189652032409045E-4</v>
      </c>
      <c r="Z166" s="2">
        <f t="shared" si="66"/>
        <v>16.600000000000001</v>
      </c>
      <c r="AA166" s="2">
        <f t="shared" si="75"/>
        <v>3.0354956552018129</v>
      </c>
      <c r="AB166" s="2">
        <f t="shared" si="67"/>
        <v>1.2822508544501678</v>
      </c>
      <c r="AC166" s="2">
        <f t="shared" si="76"/>
        <v>2.89444331810973</v>
      </c>
      <c r="AD166" s="2">
        <f t="shared" si="68"/>
        <v>1.2999778400938424</v>
      </c>
      <c r="AE166" s="2">
        <f t="shared" si="77"/>
        <v>3.1172731883276756</v>
      </c>
      <c r="AF166" s="2">
        <f t="shared" si="69"/>
        <v>1.272867356598788</v>
      </c>
      <c r="AG166" s="2">
        <f t="shared" si="70"/>
        <v>11.731926941222357</v>
      </c>
      <c r="AH166">
        <f t="shared" si="57"/>
        <v>0.59838266485260683</v>
      </c>
      <c r="AI166" s="2">
        <f t="shared" si="71"/>
        <v>10.666948959378331</v>
      </c>
      <c r="AJ166">
        <f t="shared" si="58"/>
        <v>0.6188582932567831</v>
      </c>
      <c r="AK166" s="2">
        <f t="shared" si="72"/>
        <v>12.372567932462985</v>
      </c>
      <c r="AL166">
        <f t="shared" si="59"/>
        <v>0.58779238387785593</v>
      </c>
    </row>
    <row r="167" spans="3:38" x14ac:dyDescent="0.25">
      <c r="C167" s="2">
        <f t="shared" si="60"/>
        <v>16700000</v>
      </c>
      <c r="D167" s="5">
        <f t="shared" si="73"/>
        <v>1.1354420113544201</v>
      </c>
      <c r="E167" s="2">
        <f t="shared" si="61"/>
        <v>14707928.571428571</v>
      </c>
      <c r="F167" s="2">
        <f t="shared" si="74"/>
        <v>58.029489363959058</v>
      </c>
      <c r="G167" s="5">
        <f t="shared" si="62"/>
        <v>3.7736086598371375E-2</v>
      </c>
      <c r="H167" s="5">
        <f t="shared" si="63"/>
        <v>3.5112364809552106E-2</v>
      </c>
      <c r="I167" s="5">
        <f t="shared" si="64"/>
        <v>3.4637783766413022E-2</v>
      </c>
      <c r="J167" s="5">
        <f t="shared" si="65"/>
        <v>8.0664247119462465E-4</v>
      </c>
      <c r="Z167" s="2">
        <f t="shared" si="66"/>
        <v>16.7</v>
      </c>
      <c r="AA167" s="2">
        <f t="shared" si="75"/>
        <v>3.0318852302953645</v>
      </c>
      <c r="AB167" s="2">
        <f t="shared" si="67"/>
        <v>1.2826794407969739</v>
      </c>
      <c r="AC167" s="2">
        <f t="shared" si="76"/>
        <v>2.8910006611492109</v>
      </c>
      <c r="AD167" s="2">
        <f t="shared" si="68"/>
        <v>1.3004371928906757</v>
      </c>
      <c r="AE167" s="2">
        <f t="shared" si="77"/>
        <v>3.1135654970516056</v>
      </c>
      <c r="AF167" s="2">
        <f t="shared" si="69"/>
        <v>1.2732797730425196</v>
      </c>
      <c r="AG167" s="2">
        <f t="shared" si="70"/>
        <v>11.704035581034873</v>
      </c>
      <c r="AH167">
        <f t="shared" si="57"/>
        <v>0.59887025628625734</v>
      </c>
      <c r="AI167" s="2">
        <f t="shared" si="71"/>
        <v>10.641589466686458</v>
      </c>
      <c r="AJ167">
        <f t="shared" si="58"/>
        <v>0.619397716509695</v>
      </c>
      <c r="AK167" s="2">
        <f t="shared" si="72"/>
        <v>12.343153519095312</v>
      </c>
      <c r="AL167">
        <f t="shared" si="59"/>
        <v>0.58825452252904342</v>
      </c>
    </row>
    <row r="168" spans="3:38" x14ac:dyDescent="0.25">
      <c r="C168" s="2">
        <f t="shared" si="60"/>
        <v>16800000</v>
      </c>
      <c r="D168" s="5">
        <f t="shared" si="73"/>
        <v>1.1363636363636365</v>
      </c>
      <c r="E168" s="2">
        <f t="shared" si="61"/>
        <v>14783999.999999998</v>
      </c>
      <c r="F168" s="2">
        <f t="shared" si="74"/>
        <v>58.249463516842823</v>
      </c>
      <c r="G168" s="5">
        <f t="shared" si="62"/>
        <v>3.7432799124760212E-2</v>
      </c>
      <c r="H168" s="5">
        <f t="shared" si="63"/>
        <v>3.4832171024083029E-2</v>
      </c>
      <c r="I168" s="5">
        <f t="shared" si="64"/>
        <v>3.4358400147523387E-2</v>
      </c>
      <c r="J168" s="5">
        <f t="shared" si="65"/>
        <v>8.0142695374172724E-4</v>
      </c>
      <c r="Z168" s="2">
        <f t="shared" si="66"/>
        <v>16.8</v>
      </c>
      <c r="AA168" s="2">
        <f t="shared" si="75"/>
        <v>3.0282365532530631</v>
      </c>
      <c r="AB168" s="2">
        <f t="shared" si="67"/>
        <v>1.2831138404848648</v>
      </c>
      <c r="AC168" s="2">
        <f t="shared" si="76"/>
        <v>2.8875215295395407</v>
      </c>
      <c r="AD168" s="2">
        <f t="shared" si="68"/>
        <v>1.3009027836961582</v>
      </c>
      <c r="AE168" s="2">
        <f t="shared" si="77"/>
        <v>3.1098185231110094</v>
      </c>
      <c r="AF168" s="2">
        <f t="shared" si="69"/>
        <v>1.2736977797960296</v>
      </c>
      <c r="AG168" s="2">
        <f t="shared" si="70"/>
        <v>11.675882437501235</v>
      </c>
      <c r="AH168">
        <f t="shared" si="57"/>
        <v>0.59936481908815298</v>
      </c>
      <c r="AI168" s="2">
        <f t="shared" si="71"/>
        <v>10.615991954306443</v>
      </c>
      <c r="AJ168">
        <f t="shared" si="58"/>
        <v>0.6199449460604276</v>
      </c>
      <c r="AK168" s="2">
        <f t="shared" si="72"/>
        <v>12.313463027275217</v>
      </c>
      <c r="AL168">
        <f t="shared" si="59"/>
        <v>0.58872322811855737</v>
      </c>
    </row>
    <row r="169" spans="3:38" x14ac:dyDescent="0.25">
      <c r="C169" s="2">
        <f t="shared" si="60"/>
        <v>16900000</v>
      </c>
      <c r="D169" s="5">
        <f t="shared" si="73"/>
        <v>1.1372867587327375</v>
      </c>
      <c r="E169" s="2">
        <f t="shared" si="61"/>
        <v>14859928.571428573</v>
      </c>
      <c r="F169" s="2">
        <f t="shared" si="74"/>
        <v>58.470018508747394</v>
      </c>
      <c r="G169" s="5">
        <f t="shared" si="62"/>
        <v>3.7131547769215047E-2</v>
      </c>
      <c r="H169" s="5">
        <f t="shared" si="63"/>
        <v>3.455386922029783E-2</v>
      </c>
      <c r="I169" s="5">
        <f t="shared" si="64"/>
        <v>3.4080887011946823E-2</v>
      </c>
      <c r="J169" s="5">
        <f t="shared" si="65"/>
        <v>7.9624980224340285E-4</v>
      </c>
      <c r="Z169" s="2">
        <f t="shared" si="66"/>
        <v>16.899999999999999</v>
      </c>
      <c r="AA169" s="2">
        <f t="shared" si="75"/>
        <v>3.024550776833177</v>
      </c>
      <c r="AB169" s="2">
        <f t="shared" si="67"/>
        <v>1.2835539614785554</v>
      </c>
      <c r="AC169" s="2">
        <f t="shared" si="76"/>
        <v>2.8840070224730239</v>
      </c>
      <c r="AD169" s="2">
        <f t="shared" si="68"/>
        <v>1.3013745141470459</v>
      </c>
      <c r="AE169" s="2">
        <f t="shared" si="77"/>
        <v>3.1060334503199503</v>
      </c>
      <c r="AF169" s="2">
        <f t="shared" si="69"/>
        <v>1.2741212881557236</v>
      </c>
      <c r="AG169" s="2">
        <f t="shared" si="70"/>
        <v>11.647477455346305</v>
      </c>
      <c r="AH169">
        <f t="shared" si="57"/>
        <v>0.5998662643021021</v>
      </c>
      <c r="AI169" s="2">
        <f t="shared" si="71"/>
        <v>10.590165464220311</v>
      </c>
      <c r="AJ169">
        <f t="shared" si="58"/>
        <v>0.62049988755886099</v>
      </c>
      <c r="AK169" s="2">
        <f t="shared" si="72"/>
        <v>12.283506944775471</v>
      </c>
      <c r="AL169">
        <f t="shared" si="59"/>
        <v>0.58919841459830524</v>
      </c>
    </row>
    <row r="170" spans="3:38" x14ac:dyDescent="0.25">
      <c r="C170" s="2">
        <f t="shared" si="60"/>
        <v>17000000</v>
      </c>
      <c r="D170" s="5">
        <f t="shared" si="73"/>
        <v>1.1382113821138211</v>
      </c>
      <c r="E170" s="2">
        <f t="shared" si="61"/>
        <v>14935714.285714285</v>
      </c>
      <c r="F170" s="2">
        <f t="shared" si="74"/>
        <v>58.691147791482422</v>
      </c>
      <c r="G170" s="5">
        <f t="shared" si="62"/>
        <v>3.6832346639067738E-2</v>
      </c>
      <c r="H170" s="5">
        <f t="shared" si="63"/>
        <v>3.427747187383022E-2</v>
      </c>
      <c r="I170" s="5">
        <f t="shared" si="64"/>
        <v>3.3805257637296103E-2</v>
      </c>
      <c r="J170" s="5">
        <f t="shared" si="65"/>
        <v>7.9111084601321405E-4</v>
      </c>
      <c r="Z170" s="2">
        <f t="shared" si="66"/>
        <v>17</v>
      </c>
      <c r="AA170" s="2">
        <f t="shared" si="75"/>
        <v>3.0208290288942075</v>
      </c>
      <c r="AB170" s="2">
        <f t="shared" si="67"/>
        <v>1.2839997138676404</v>
      </c>
      <c r="AC170" s="2">
        <f t="shared" si="76"/>
        <v>2.880458215399234</v>
      </c>
      <c r="AD170" s="2">
        <f t="shared" si="68"/>
        <v>1.3018522881540888</v>
      </c>
      <c r="AE170" s="2">
        <f t="shared" si="77"/>
        <v>3.1022114369219138</v>
      </c>
      <c r="AF170" s="2">
        <f t="shared" si="69"/>
        <v>1.2745502114644303</v>
      </c>
      <c r="AG170" s="2">
        <f t="shared" si="70"/>
        <v>11.618830355211863</v>
      </c>
      <c r="AH170">
        <f t="shared" si="57"/>
        <v>0.60037450539401349</v>
      </c>
      <c r="AI170" s="2">
        <f t="shared" si="71"/>
        <v>10.564118834668385</v>
      </c>
      <c r="AJ170">
        <f t="shared" si="58"/>
        <v>0.62106244933150889</v>
      </c>
      <c r="AK170" s="2">
        <f t="shared" si="72"/>
        <v>12.253295523049337</v>
      </c>
      <c r="AL170">
        <f t="shared" si="59"/>
        <v>0.58967999821867334</v>
      </c>
    </row>
    <row r="171" spans="3:38" x14ac:dyDescent="0.25">
      <c r="C171" s="2">
        <f t="shared" si="60"/>
        <v>17100000</v>
      </c>
      <c r="D171" s="5">
        <f t="shared" si="73"/>
        <v>1.1391375101708707</v>
      </c>
      <c r="E171" s="2">
        <f t="shared" si="61"/>
        <v>15011357.142857142</v>
      </c>
      <c r="F171" s="2">
        <f t="shared" si="74"/>
        <v>58.912844898248672</v>
      </c>
      <c r="G171" s="5">
        <f t="shared" si="62"/>
        <v>3.6535208547718641E-2</v>
      </c>
      <c r="H171" s="5">
        <f t="shared" si="63"/>
        <v>3.4002990286616276E-2</v>
      </c>
      <c r="I171" s="5">
        <f t="shared" si="64"/>
        <v>3.3531524098188756E-2</v>
      </c>
      <c r="J171" s="5">
        <f t="shared" si="65"/>
        <v>7.8600990964757499E-4</v>
      </c>
      <c r="Z171" s="2">
        <f t="shared" si="66"/>
        <v>17.100000000000001</v>
      </c>
      <c r="AA171" s="2">
        <f t="shared" si="75"/>
        <v>3.0170724128607085</v>
      </c>
      <c r="AB171" s="2">
        <f t="shared" si="67"/>
        <v>1.2844510098094399</v>
      </c>
      <c r="AC171" s="2">
        <f t="shared" si="76"/>
        <v>2.876876160469183</v>
      </c>
      <c r="AD171" s="2">
        <f t="shared" si="68"/>
        <v>1.3023360118407481</v>
      </c>
      <c r="AE171" s="2">
        <f t="shared" si="77"/>
        <v>3.0983536160681759</v>
      </c>
      <c r="AF171" s="2">
        <f t="shared" si="69"/>
        <v>1.2749844650564108</v>
      </c>
      <c r="AG171" s="2">
        <f t="shared" si="70"/>
        <v>11.589950637354283</v>
      </c>
      <c r="AH171">
        <f t="shared" si="57"/>
        <v>0.60088945818681461</v>
      </c>
      <c r="AI171" s="2">
        <f t="shared" si="71"/>
        <v>10.53786070351129</v>
      </c>
      <c r="AJ171">
        <f t="shared" si="58"/>
        <v>0.6216325423096517</v>
      </c>
      <c r="AK171" s="2">
        <f t="shared" si="72"/>
        <v>12.222838781130175</v>
      </c>
      <c r="AL171">
        <f t="shared" si="59"/>
        <v>0.59016789746681253</v>
      </c>
    </row>
    <row r="172" spans="3:38" x14ac:dyDescent="0.25">
      <c r="C172" s="2">
        <f t="shared" si="60"/>
        <v>17200000</v>
      </c>
      <c r="D172" s="5">
        <f t="shared" si="73"/>
        <v>1.1400651465798046</v>
      </c>
      <c r="E172" s="2">
        <f t="shared" si="61"/>
        <v>15086857.142857142</v>
      </c>
      <c r="F172" s="2">
        <f t="shared" si="74"/>
        <v>59.13510344274097</v>
      </c>
      <c r="G172" s="5">
        <f t="shared" si="62"/>
        <v>3.624014506038898E-2</v>
      </c>
      <c r="H172" s="5">
        <f t="shared" si="63"/>
        <v>3.3730434628462001E-2</v>
      </c>
      <c r="I172" s="5">
        <f t="shared" si="64"/>
        <v>3.3259697308749211E-2</v>
      </c>
      <c r="J172" s="5">
        <f t="shared" si="65"/>
        <v>7.8094681326558858E-4</v>
      </c>
      <c r="Z172" s="2">
        <f t="shared" si="66"/>
        <v>17.2</v>
      </c>
      <c r="AA172" s="2">
        <f t="shared" si="75"/>
        <v>3.013282008182935</v>
      </c>
      <c r="AB172" s="2">
        <f t="shared" si="67"/>
        <v>1.2849077634736776</v>
      </c>
      <c r="AC172" s="2">
        <f t="shared" si="76"/>
        <v>2.8732618869736131</v>
      </c>
      <c r="AD172" s="2">
        <f t="shared" si="68"/>
        <v>1.302825593483885</v>
      </c>
      <c r="AE172" s="2">
        <f t="shared" si="77"/>
        <v>3.0944610962898369</v>
      </c>
      <c r="AF172" s="2">
        <f t="shared" si="69"/>
        <v>1.2754239662041376</v>
      </c>
      <c r="AG172" s="2">
        <f t="shared" si="70"/>
        <v>11.560847585333788</v>
      </c>
      <c r="AH172">
        <f t="shared" si="57"/>
        <v>0.60141104079759689</v>
      </c>
      <c r="AI172" s="2">
        <f t="shared" si="71"/>
        <v>10.511399511584331</v>
      </c>
      <c r="AJ172">
        <f t="shared" si="58"/>
        <v>0.62221007995997424</v>
      </c>
      <c r="AK172" s="2">
        <f t="shared" si="72"/>
        <v>12.192146509522145</v>
      </c>
      <c r="AL172">
        <f t="shared" si="59"/>
        <v>0.59066203300701603</v>
      </c>
    </row>
    <row r="173" spans="3:38" x14ac:dyDescent="0.25">
      <c r="C173" s="2">
        <f t="shared" si="60"/>
        <v>17300000</v>
      </c>
      <c r="D173" s="5">
        <f t="shared" si="73"/>
        <v>1.1409942950285248</v>
      </c>
      <c r="E173" s="2">
        <f t="shared" si="61"/>
        <v>15162214.285714287</v>
      </c>
      <c r="F173" s="2">
        <f t="shared" si="74"/>
        <v>59.357917118252594</v>
      </c>
      <c r="G173" s="5">
        <f t="shared" si="62"/>
        <v>3.5947166538736877E-2</v>
      </c>
      <c r="H173" s="5">
        <f t="shared" si="63"/>
        <v>3.3459813977580653E-2</v>
      </c>
      <c r="I173" s="5">
        <f t="shared" si="64"/>
        <v>3.2989787064054178E-2</v>
      </c>
      <c r="J173" s="5">
        <f t="shared" si="65"/>
        <v>7.75921372741605E-4</v>
      </c>
      <c r="Z173" s="2">
        <f t="shared" si="66"/>
        <v>17.3</v>
      </c>
      <c r="AA173" s="2">
        <f t="shared" si="75"/>
        <v>3.0094588707903194</v>
      </c>
      <c r="AB173" s="2">
        <f t="shared" si="67"/>
        <v>1.2853698909889264</v>
      </c>
      <c r="AC173" s="2">
        <f t="shared" si="76"/>
        <v>2.8696164017754029</v>
      </c>
      <c r="AD173" s="2">
        <f t="shared" si="68"/>
        <v>1.3033209434563469</v>
      </c>
      <c r="AE173" s="2">
        <f t="shared" si="77"/>
        <v>3.0905349619635136</v>
      </c>
      <c r="AF173" s="2">
        <f t="shared" si="69"/>
        <v>1.2758686340667651</v>
      </c>
      <c r="AG173" s="2">
        <f t="shared" si="70"/>
        <v>11.531530269692466</v>
      </c>
      <c r="AH173">
        <f t="shared" si="57"/>
        <v>0.60193917357689353</v>
      </c>
      <c r="AI173" s="2">
        <f t="shared" si="71"/>
        <v>10.484743506041616</v>
      </c>
      <c r="AJ173">
        <f t="shared" si="58"/>
        <v>0.62279497821760632</v>
      </c>
      <c r="AK173" s="2">
        <f t="shared" si="72"/>
        <v>12.161228274079063</v>
      </c>
      <c r="AL173">
        <f t="shared" si="59"/>
        <v>0.59116232762309873</v>
      </c>
    </row>
    <row r="174" spans="3:38" x14ac:dyDescent="0.25">
      <c r="C174" s="2">
        <f t="shared" si="60"/>
        <v>17400000</v>
      </c>
      <c r="D174" s="5">
        <f t="shared" si="73"/>
        <v>1.1419249592169658</v>
      </c>
      <c r="E174" s="2">
        <f t="shared" si="61"/>
        <v>15237428.571428571</v>
      </c>
      <c r="F174" s="2">
        <f t="shared" si="74"/>
        <v>59.58127969678165</v>
      </c>
      <c r="G174" s="5">
        <f t="shared" si="62"/>
        <v>3.5656282184346438E-2</v>
      </c>
      <c r="H174" s="5">
        <f t="shared" si="63"/>
        <v>3.3191136360108439E-2</v>
      </c>
      <c r="I174" s="5">
        <f t="shared" si="64"/>
        <v>3.2721802080530403E-2</v>
      </c>
      <c r="J174" s="5">
        <f t="shared" si="65"/>
        <v>7.7093339993062596E-4</v>
      </c>
      <c r="Z174" s="2">
        <f t="shared" si="66"/>
        <v>17.399999999999999</v>
      </c>
      <c r="AA174" s="2">
        <f t="shared" si="75"/>
        <v>3.0056040335387286</v>
      </c>
      <c r="AB174" s="2">
        <f t="shared" si="67"/>
        <v>1.2858373103907501</v>
      </c>
      <c r="AC174" s="2">
        <f t="shared" si="76"/>
        <v>2.8659406897360364</v>
      </c>
      <c r="AD174" s="2">
        <f t="shared" si="68"/>
        <v>1.303821974171377</v>
      </c>
      <c r="AE174" s="2">
        <f t="shared" si="77"/>
        <v>3.0865762737706453</v>
      </c>
      <c r="AF174" s="2">
        <f t="shared" si="69"/>
        <v>1.2763183896402348</v>
      </c>
      <c r="AG174" s="2">
        <f t="shared" si="70"/>
        <v>11.502007551617893</v>
      </c>
      <c r="AH174">
        <f t="shared" si="57"/>
        <v>0.60247377905000699</v>
      </c>
      <c r="AI174" s="2">
        <f t="shared" si="71"/>
        <v>10.457900743687116</v>
      </c>
      <c r="AJ174">
        <f t="shared" si="58"/>
        <v>0.62338715542146805</v>
      </c>
      <c r="AK174" s="2">
        <f t="shared" si="72"/>
        <v>12.1300934198681</v>
      </c>
      <c r="AL174">
        <f t="shared" si="59"/>
        <v>0.59166870616270284</v>
      </c>
    </row>
    <row r="175" spans="3:38" x14ac:dyDescent="0.25">
      <c r="C175" s="2">
        <f t="shared" si="60"/>
        <v>17500000</v>
      </c>
      <c r="D175" s="5">
        <f t="shared" si="73"/>
        <v>1.1428571428571428</v>
      </c>
      <c r="E175" s="2">
        <f t="shared" si="61"/>
        <v>15312500</v>
      </c>
      <c r="F175" s="2">
        <f t="shared" si="74"/>
        <v>59.805185028139469</v>
      </c>
      <c r="G175" s="5">
        <f t="shared" si="62"/>
        <v>3.5367500081105341E-2</v>
      </c>
      <c r="H175" s="5">
        <f t="shared" si="63"/>
        <v>3.2924408788612206E-2</v>
      </c>
      <c r="I175" s="5">
        <f t="shared" si="64"/>
        <v>3.2455750035319149E-2</v>
      </c>
      <c r="J175" s="5">
        <f t="shared" si="65"/>
        <v>7.659827028867486E-4</v>
      </c>
      <c r="Z175" s="2">
        <f t="shared" si="66"/>
        <v>17.5</v>
      </c>
      <c r="AA175" s="2">
        <f t="shared" si="75"/>
        <v>3.0017185066514926</v>
      </c>
      <c r="AB175" s="2">
        <f t="shared" si="67"/>
        <v>1.2863099415714785</v>
      </c>
      <c r="AC175" s="2">
        <f t="shared" si="76"/>
        <v>2.8622357141361463</v>
      </c>
      <c r="AD175" s="2">
        <f t="shared" si="68"/>
        <v>1.3043286000287786</v>
      </c>
      <c r="AE175" s="2">
        <f t="shared" si="77"/>
        <v>3.0825860691504046</v>
      </c>
      <c r="AF175" s="2">
        <f t="shared" si="69"/>
        <v>1.2767731557089466</v>
      </c>
      <c r="AG175" s="2">
        <f t="shared" si="70"/>
        <v>11.472288086589817</v>
      </c>
      <c r="AH175">
        <f t="shared" si="57"/>
        <v>0.60301478186030177</v>
      </c>
      <c r="AI175" s="2">
        <f t="shared" si="71"/>
        <v>10.43087909429032</v>
      </c>
      <c r="AJ175">
        <f t="shared" si="58"/>
        <v>0.62398653225182799</v>
      </c>
      <c r="AK175" s="2">
        <f t="shared" si="72"/>
        <v>12.098751075015585</v>
      </c>
      <c r="AL175">
        <f t="shared" si="59"/>
        <v>0.59218109548345077</v>
      </c>
    </row>
    <row r="176" spans="3:38" x14ac:dyDescent="0.25">
      <c r="C176" s="2">
        <f t="shared" si="60"/>
        <v>17600000</v>
      </c>
      <c r="D176" s="5">
        <f t="shared" si="73"/>
        <v>1.1437908496732025</v>
      </c>
      <c r="E176" s="2">
        <f t="shared" si="61"/>
        <v>15387428.571428573</v>
      </c>
      <c r="F176" s="2">
        <f t="shared" si="74"/>
        <v>60.029627039062781</v>
      </c>
      <c r="G176" s="5">
        <f t="shared" si="62"/>
        <v>3.5080827236477367E-2</v>
      </c>
      <c r="H176" s="5">
        <f t="shared" si="63"/>
        <v>3.2659637299594653E-2</v>
      </c>
      <c r="I176" s="5">
        <f t="shared" si="64"/>
        <v>3.2191637604613479E-2</v>
      </c>
      <c r="J176" s="5">
        <f t="shared" si="65"/>
        <v>7.6106908607472934E-4</v>
      </c>
      <c r="Z176" s="2">
        <f t="shared" si="66"/>
        <v>17.600000000000001</v>
      </c>
      <c r="AA176" s="2">
        <f t="shared" si="75"/>
        <v>2.9978032781541093</v>
      </c>
      <c r="AB176" s="2">
        <f t="shared" si="67"/>
        <v>1.2867877062315631</v>
      </c>
      <c r="AC176" s="2">
        <f t="shared" si="76"/>
        <v>2.8585024170900097</v>
      </c>
      <c r="AD176" s="2">
        <f t="shared" si="68"/>
        <v>1.3048407373627768</v>
      </c>
      <c r="AE176" s="2">
        <f t="shared" si="77"/>
        <v>3.0785653627461125</v>
      </c>
      <c r="AF176" s="2">
        <f t="shared" si="69"/>
        <v>1.2772328567989517</v>
      </c>
      <c r="AG176" s="2">
        <f t="shared" si="70"/>
        <v>11.442380328006658</v>
      </c>
      <c r="AH176">
        <f t="shared" si="57"/>
        <v>0.60356210871439819</v>
      </c>
      <c r="AI176" s="2">
        <f t="shared" si="71"/>
        <v>10.403686243883538</v>
      </c>
      <c r="AJ176">
        <f t="shared" si="58"/>
        <v>0.62459303166999636</v>
      </c>
      <c r="AK176" s="2">
        <f t="shared" si="72"/>
        <v>12.067210154531532</v>
      </c>
      <c r="AL176">
        <f t="shared" si="59"/>
        <v>0.59269942440088486</v>
      </c>
    </row>
    <row r="177" spans="3:38" x14ac:dyDescent="0.25">
      <c r="C177" s="2">
        <f t="shared" si="60"/>
        <v>17700000</v>
      </c>
      <c r="D177" s="5">
        <f t="shared" si="73"/>
        <v>1.1447260834014719</v>
      </c>
      <c r="E177" s="2">
        <f t="shared" si="61"/>
        <v>15462214.285714285</v>
      </c>
      <c r="F177" s="2">
        <f t="shared" si="74"/>
        <v>60.25459973232801</v>
      </c>
      <c r="G177" s="5">
        <f t="shared" si="62"/>
        <v>3.4796269621691418E-2</v>
      </c>
      <c r="H177" s="5">
        <f t="shared" si="63"/>
        <v>3.2396826990016538E-2</v>
      </c>
      <c r="I177" s="5">
        <f t="shared" si="64"/>
        <v>3.1929470500988238E-2</v>
      </c>
      <c r="J177" s="5">
        <f t="shared" si="65"/>
        <v>7.5619235057490281E-4</v>
      </c>
      <c r="Z177" s="2">
        <f t="shared" si="66"/>
        <v>17.7</v>
      </c>
      <c r="AA177" s="2">
        <f t="shared" si="75"/>
        <v>2.9938593143027052</v>
      </c>
      <c r="AB177" s="2">
        <f t="shared" si="67"/>
        <v>1.2872705278324437</v>
      </c>
      <c r="AC177" s="2">
        <f t="shared" si="76"/>
        <v>2.8547417199541072</v>
      </c>
      <c r="AD177" s="2">
        <f t="shared" si="68"/>
        <v>1.3053583043915016</v>
      </c>
      <c r="AE177" s="2">
        <f t="shared" si="77"/>
        <v>3.0745151468452439</v>
      </c>
      <c r="AF177" s="2">
        <f t="shared" si="69"/>
        <v>1.2776974191325967</v>
      </c>
      <c r="AG177" s="2">
        <f t="shared" si="70"/>
        <v>11.412292530790227</v>
      </c>
      <c r="AH177">
        <f t="shared" si="57"/>
        <v>0.60411568832917795</v>
      </c>
      <c r="AI177" s="2">
        <f t="shared" si="71"/>
        <v>10.376329698039386</v>
      </c>
      <c r="AJ177">
        <f t="shared" si="58"/>
        <v>0.62520657886005571</v>
      </c>
      <c r="AK177" s="2">
        <f t="shared" si="72"/>
        <v>12.035479364111209</v>
      </c>
      <c r="AL177">
        <f t="shared" si="59"/>
        <v>0.5932236236381091</v>
      </c>
    </row>
    <row r="178" spans="3:38" x14ac:dyDescent="0.25">
      <c r="C178" s="2">
        <f t="shared" si="60"/>
        <v>17800000</v>
      </c>
      <c r="D178" s="5">
        <f t="shared" si="73"/>
        <v>1.1456628477905073</v>
      </c>
      <c r="E178" s="2">
        <f t="shared" si="61"/>
        <v>15536857.142857144</v>
      </c>
      <c r="F178" s="2">
        <f t="shared" si="74"/>
        <v>60.480097185869703</v>
      </c>
      <c r="G178" s="5">
        <f t="shared" si="62"/>
        <v>3.4513832210855779E-2</v>
      </c>
      <c r="H178" s="5">
        <f t="shared" si="63"/>
        <v>3.2135982052843577E-2</v>
      </c>
      <c r="I178" s="5">
        <f t="shared" si="64"/>
        <v>3.1669253509731529E-2</v>
      </c>
      <c r="J178" s="5">
        <f t="shared" si="65"/>
        <v>7.5135229428153994E-4</v>
      </c>
      <c r="Z178" s="2">
        <f t="shared" si="66"/>
        <v>17.8</v>
      </c>
      <c r="AA178" s="2">
        <f t="shared" si="75"/>
        <v>2.9898875600061747</v>
      </c>
      <c r="AB178" s="2">
        <f t="shared" si="67"/>
        <v>1.2877583315508785</v>
      </c>
      <c r="AC178" s="2">
        <f t="shared" si="76"/>
        <v>2.8509545237296403</v>
      </c>
      <c r="AD178" s="2">
        <f t="shared" si="68"/>
        <v>1.3058812211680468</v>
      </c>
      <c r="AE178" s="2">
        <f t="shared" si="77"/>
        <v>3.0704363918129376</v>
      </c>
      <c r="AF178" s="2">
        <f t="shared" si="69"/>
        <v>1.2781667705845732</v>
      </c>
      <c r="AG178" s="2">
        <f t="shared" si="70"/>
        <v>11.382032754965723</v>
      </c>
      <c r="AH178">
        <f t="shared" si="57"/>
        <v>0.60467545138054368</v>
      </c>
      <c r="AI178" s="2">
        <f t="shared" si="71"/>
        <v>10.348816785125816</v>
      </c>
      <c r="AJ178">
        <f t="shared" si="58"/>
        <v>0.62582710117256146</v>
      </c>
      <c r="AK178" s="2">
        <f t="shared" si="72"/>
        <v>12.003567203910627</v>
      </c>
      <c r="AL178">
        <f t="shared" si="59"/>
        <v>0.59375362577708291</v>
      </c>
    </row>
    <row r="179" spans="3:38" x14ac:dyDescent="0.25">
      <c r="C179" s="2">
        <f t="shared" si="60"/>
        <v>17900000</v>
      </c>
      <c r="D179" s="5">
        <f t="shared" si="73"/>
        <v>1.1466011466011465</v>
      </c>
      <c r="E179" s="2">
        <f t="shared" si="61"/>
        <v>15611357.142857144</v>
      </c>
      <c r="F179" s="2">
        <f t="shared" si="74"/>
        <v>60.706113551902902</v>
      </c>
      <c r="G179" s="5">
        <f t="shared" si="62"/>
        <v>3.4233519019014932E-2</v>
      </c>
      <c r="H179" s="5">
        <f t="shared" si="63"/>
        <v>3.1877105811633735E-2</v>
      </c>
      <c r="I179" s="5">
        <f t="shared" si="64"/>
        <v>3.1410990524193168E-2</v>
      </c>
      <c r="J179" s="5">
        <f t="shared" si="65"/>
        <v>7.4654871209481636E-4</v>
      </c>
      <c r="Z179" s="2">
        <f t="shared" si="66"/>
        <v>17.899999999999999</v>
      </c>
      <c r="AA179" s="2">
        <f t="shared" si="75"/>
        <v>2.9858889392420025</v>
      </c>
      <c r="AB179" s="2">
        <f t="shared" si="67"/>
        <v>1.2882510442346822</v>
      </c>
      <c r="AC179" s="2">
        <f t="shared" si="76"/>
        <v>2.8471417094590352</v>
      </c>
      <c r="AD179" s="2">
        <f t="shared" si="68"/>
        <v>1.3064094095330379</v>
      </c>
      <c r="AE179" s="2">
        <f t="shared" si="77"/>
        <v>3.06633004651902</v>
      </c>
      <c r="AF179" s="2">
        <f t="shared" si="69"/>
        <v>1.2786408406393241</v>
      </c>
      <c r="AG179" s="2">
        <f t="shared" si="70"/>
        <v>11.351608869215108</v>
      </c>
      <c r="AH179">
        <f t="shared" si="57"/>
        <v>0.60524133045386319</v>
      </c>
      <c r="AI179" s="2">
        <f t="shared" si="71"/>
        <v>10.321154659536926</v>
      </c>
      <c r="AJ179">
        <f t="shared" si="58"/>
        <v>0.62645452807013491</v>
      </c>
      <c r="AK179" s="2">
        <f t="shared" si="72"/>
        <v>11.971481972293956</v>
      </c>
      <c r="AL179">
        <f t="shared" si="59"/>
        <v>0.59428936521149645</v>
      </c>
    </row>
    <row r="180" spans="3:38" x14ac:dyDescent="0.25">
      <c r="C180" s="2">
        <f t="shared" si="60"/>
        <v>18000000</v>
      </c>
      <c r="D180" s="5">
        <f t="shared" si="73"/>
        <v>1.1475409836065573</v>
      </c>
      <c r="E180" s="2">
        <f t="shared" si="61"/>
        <v>15685714.285714287</v>
      </c>
      <c r="F180" s="2">
        <f t="shared" si="74"/>
        <v>60.932643056049329</v>
      </c>
      <c r="G180" s="5">
        <f t="shared" si="62"/>
        <v>3.3955333139165829E-2</v>
      </c>
      <c r="H180" s="5">
        <f t="shared" si="63"/>
        <v>3.1620200754179664E-2</v>
      </c>
      <c r="I180" s="5">
        <f t="shared" si="64"/>
        <v>3.1154684580166347E-2</v>
      </c>
      <c r="J180" s="5">
        <f t="shared" si="65"/>
        <v>7.4178139610655864E-4</v>
      </c>
      <c r="Z180" s="2">
        <f t="shared" si="66"/>
        <v>18</v>
      </c>
      <c r="AA180" s="2">
        <f t="shared" si="75"/>
        <v>2.9818643554657998</v>
      </c>
      <c r="AB180" s="2">
        <f t="shared" si="67"/>
        <v>1.2887485943598227</v>
      </c>
      <c r="AC180" s="2">
        <f t="shared" si="76"/>
        <v>2.8433041386164479</v>
      </c>
      <c r="AD180" s="2">
        <f t="shared" si="68"/>
        <v>1.3069427930686583</v>
      </c>
      <c r="AE180" s="2">
        <f t="shared" si="77"/>
        <v>3.0621970387585788</v>
      </c>
      <c r="AF180" s="2">
        <f t="shared" si="69"/>
        <v>1.2791195603497509</v>
      </c>
      <c r="AG180" s="2">
        <f t="shared" si="70"/>
        <v>11.321028554402089</v>
      </c>
      <c r="AH180">
        <f t="shared" si="57"/>
        <v>0.60581325999603075</v>
      </c>
      <c r="AI180" s="2">
        <f t="shared" si="71"/>
        <v>10.29335030489796</v>
      </c>
      <c r="AJ180">
        <f t="shared" si="58"/>
        <v>0.62708879107487092</v>
      </c>
      <c r="AK180" s="2">
        <f t="shared" si="72"/>
        <v>11.939231769550982</v>
      </c>
      <c r="AL180">
        <f t="shared" si="59"/>
        <v>0.5948307781011708</v>
      </c>
    </row>
    <row r="181" spans="3:38" x14ac:dyDescent="0.25">
      <c r="C181" s="2">
        <f t="shared" si="60"/>
        <v>18100000</v>
      </c>
      <c r="D181" s="5">
        <f t="shared" si="73"/>
        <v>1.1484823625922889</v>
      </c>
      <c r="E181" s="2">
        <f t="shared" si="61"/>
        <v>15759928.571428571</v>
      </c>
      <c r="F181" s="2">
        <f t="shared" si="74"/>
        <v>61.159679996468348</v>
      </c>
      <c r="G181" s="5">
        <f t="shared" si="62"/>
        <v>3.3679276778247447E-2</v>
      </c>
      <c r="H181" s="5">
        <f t="shared" si="63"/>
        <v>3.1365268565219352E-2</v>
      </c>
      <c r="I181" s="5">
        <f t="shared" si="64"/>
        <v>3.0900337889315278E-2</v>
      </c>
      <c r="J181" s="5">
        <f t="shared" si="65"/>
        <v>7.3705013577987709E-4</v>
      </c>
      <c r="Z181" s="2">
        <f t="shared" si="66"/>
        <v>18.100000000000001</v>
      </c>
      <c r="AA181" s="2">
        <f t="shared" si="75"/>
        <v>2.9778146920145327</v>
      </c>
      <c r="AB181" s="2">
        <f t="shared" si="67"/>
        <v>1.289250911988824</v>
      </c>
      <c r="AC181" s="2">
        <f t="shared" si="76"/>
        <v>2.8394426534922554</v>
      </c>
      <c r="AD181" s="2">
        <f t="shared" si="68"/>
        <v>1.3074812970540821</v>
      </c>
      <c r="AE181" s="2">
        <f t="shared" si="77"/>
        <v>3.0580382756660498</v>
      </c>
      <c r="AF181" s="2">
        <f t="shared" si="69"/>
        <v>1.2796028622971816</v>
      </c>
      <c r="AG181" s="2">
        <f t="shared" si="70"/>
        <v>11.29029930706662</v>
      </c>
      <c r="AH181">
        <f t="shared" si="57"/>
        <v>0.60639117626909056</v>
      </c>
      <c r="AI181" s="2">
        <f t="shared" si="71"/>
        <v>10.265410537242589</v>
      </c>
      <c r="AJ181">
        <f t="shared" si="58"/>
        <v>0.62772982371749819</v>
      </c>
      <c r="AK181" s="2">
        <f t="shared" si="72"/>
        <v>11.906824501582443</v>
      </c>
      <c r="AL181">
        <f t="shared" si="59"/>
        <v>0.5953778023279247</v>
      </c>
    </row>
    <row r="182" spans="3:38" x14ac:dyDescent="0.25">
      <c r="C182" s="2">
        <f t="shared" si="60"/>
        <v>18200000</v>
      </c>
      <c r="D182" s="5">
        <f t="shared" si="73"/>
        <v>1.1494252873563218</v>
      </c>
      <c r="E182" s="2">
        <f t="shared" si="61"/>
        <v>15834000.000000002</v>
      </c>
      <c r="F182" s="2">
        <f t="shared" si="74"/>
        <v>61.387218742992403</v>
      </c>
      <c r="G182" s="5">
        <f t="shared" si="62"/>
        <v>3.3405351292123471E-2</v>
      </c>
      <c r="H182" s="5">
        <f t="shared" si="63"/>
        <v>3.1112310158232209E-2</v>
      </c>
      <c r="I182" s="5">
        <f t="shared" si="64"/>
        <v>3.0647951871667193E-2</v>
      </c>
      <c r="J182" s="5">
        <f t="shared" si="65"/>
        <v>7.3235471812287589E-4</v>
      </c>
      <c r="Z182" s="2">
        <f t="shared" si="66"/>
        <v>18.2</v>
      </c>
      <c r="AA182" s="2">
        <f t="shared" si="75"/>
        <v>2.9737408125034772</v>
      </c>
      <c r="AB182" s="2">
        <f t="shared" si="67"/>
        <v>1.2897579287304313</v>
      </c>
      <c r="AC182" s="2">
        <f t="shared" si="76"/>
        <v>2.8355580775715645</v>
      </c>
      <c r="AD182" s="2">
        <f t="shared" si="68"/>
        <v>1.3080248484222563</v>
      </c>
      <c r="AE182" s="2">
        <f t="shared" si="77"/>
        <v>3.0538546441228687</v>
      </c>
      <c r="AF182" s="2">
        <f t="shared" si="69"/>
        <v>1.2800906805525476</v>
      </c>
      <c r="AG182" s="2">
        <f t="shared" si="70"/>
        <v>11.25942844288751</v>
      </c>
      <c r="AH182">
        <f t="shared" si="57"/>
        <v>0.60697501730535908</v>
      </c>
      <c r="AI182" s="2">
        <f t="shared" si="71"/>
        <v>10.237342008161194</v>
      </c>
      <c r="AJ182">
        <f t="shared" si="58"/>
        <v>0.62837756148822177</v>
      </c>
      <c r="AK182" s="2">
        <f t="shared" si="72"/>
        <v>11.874267883551704</v>
      </c>
      <c r="AL182">
        <f t="shared" si="59"/>
        <v>0.59593037745285438</v>
      </c>
    </row>
    <row r="183" spans="3:38" x14ac:dyDescent="0.25">
      <c r="C183" s="2">
        <f t="shared" si="60"/>
        <v>18300000</v>
      </c>
      <c r="D183" s="5">
        <f t="shared" si="73"/>
        <v>1.1503697617091209</v>
      </c>
      <c r="E183" s="2">
        <f t="shared" si="61"/>
        <v>15907928.571428571</v>
      </c>
      <c r="F183" s="2">
        <f t="shared" si="74"/>
        <v>61.615253736268073</v>
      </c>
      <c r="G183" s="5">
        <f t="shared" si="62"/>
        <v>3.313355721957173E-2</v>
      </c>
      <c r="H183" s="5">
        <f t="shared" si="63"/>
        <v>3.0861325706333299E-2</v>
      </c>
      <c r="I183" s="5">
        <f t="shared" si="64"/>
        <v>3.0397527187181694E-2</v>
      </c>
      <c r="J183" s="5">
        <f t="shared" si="65"/>
        <v>7.2769492785652965E-4</v>
      </c>
      <c r="Z183" s="2">
        <f t="shared" si="66"/>
        <v>18.3</v>
      </c>
      <c r="AA183" s="2">
        <f t="shared" si="75"/>
        <v>2.9696435612168752</v>
      </c>
      <c r="AB183" s="2">
        <f t="shared" si="67"/>
        <v>1.2902695777004953</v>
      </c>
      <c r="AC183" s="2">
        <f t="shared" si="76"/>
        <v>2.8316512159067164</v>
      </c>
      <c r="AD183" s="2">
        <f t="shared" si="68"/>
        <v>1.3085733757179996</v>
      </c>
      <c r="AE183" s="2">
        <f t="shared" si="77"/>
        <v>3.049647011158652</v>
      </c>
      <c r="AF183" s="2">
        <f t="shared" si="69"/>
        <v>1.2805829506387374</v>
      </c>
      <c r="AG183" s="2">
        <f t="shared" si="70"/>
        <v>11.228423100111234</v>
      </c>
      <c r="AH183">
        <f t="shared" si="57"/>
        <v>0.60756472286399743</v>
      </c>
      <c r="AI183" s="2">
        <f t="shared" si="71"/>
        <v>10.209151207918444</v>
      </c>
      <c r="AJ183">
        <f t="shared" si="58"/>
        <v>0.6290319417891912</v>
      </c>
      <c r="AK183" s="2">
        <f t="shared" si="72"/>
        <v>11.841569443500832</v>
      </c>
      <c r="AL183">
        <f t="shared" si="59"/>
        <v>0.59648844467497797</v>
      </c>
    </row>
    <row r="184" spans="3:38" x14ac:dyDescent="0.25">
      <c r="C184" s="2">
        <f t="shared" si="60"/>
        <v>18400000</v>
      </c>
      <c r="D184" s="5">
        <f t="shared" si="73"/>
        <v>1.1513157894736843</v>
      </c>
      <c r="E184" s="2">
        <f t="shared" si="61"/>
        <v>15981714.285714285</v>
      </c>
      <c r="F184" s="2">
        <f t="shared" si="74"/>
        <v>61.84377948690144</v>
      </c>
      <c r="G184" s="5">
        <f t="shared" si="62"/>
        <v>3.2863894315301984E-2</v>
      </c>
      <c r="H184" s="5">
        <f t="shared" si="63"/>
        <v>3.0612314672285049E-2</v>
      </c>
      <c r="I184" s="5">
        <f t="shared" si="64"/>
        <v>3.0149063766417173E-2</v>
      </c>
      <c r="J184" s="5">
        <f t="shared" si="65"/>
        <v>7.2307054757693684E-4</v>
      </c>
      <c r="Z184" s="2">
        <f t="shared" si="66"/>
        <v>18.399999999999999</v>
      </c>
      <c r="AA184" s="2">
        <f t="shared" si="75"/>
        <v>2.9655237634923997</v>
      </c>
      <c r="AB184" s="2">
        <f t="shared" si="67"/>
        <v>1.2907857934840274</v>
      </c>
      <c r="AC184" s="2">
        <f t="shared" si="76"/>
        <v>2.8277228554838842</v>
      </c>
      <c r="AD184" s="2">
        <f t="shared" si="68"/>
        <v>1.3091268090573496</v>
      </c>
      <c r="AE184" s="2">
        <f t="shared" si="77"/>
        <v>3.0454162243460154</v>
      </c>
      <c r="AF184" s="2">
        <f t="shared" si="69"/>
        <v>1.2810796094940702</v>
      </c>
      <c r="AG184" s="2">
        <f t="shared" si="70"/>
        <v>11.197290242946215</v>
      </c>
      <c r="AH184">
        <f t="shared" si="57"/>
        <v>0.60816023438897082</v>
      </c>
      <c r="AI184" s="2">
        <f t="shared" si="71"/>
        <v>10.180844468539423</v>
      </c>
      <c r="AJ184">
        <f t="shared" si="58"/>
        <v>0.62969290388852317</v>
      </c>
      <c r="AK184" s="2">
        <f t="shared" si="72"/>
        <v>11.808736525930199</v>
      </c>
      <c r="AL184">
        <f t="shared" si="59"/>
        <v>0.59705194679118467</v>
      </c>
    </row>
    <row r="185" spans="3:38" x14ac:dyDescent="0.25">
      <c r="C185" s="2">
        <f t="shared" si="60"/>
        <v>18500000</v>
      </c>
      <c r="D185" s="5">
        <f t="shared" si="73"/>
        <v>1.1522633744855968</v>
      </c>
      <c r="E185" s="2">
        <f t="shared" si="61"/>
        <v>16055357.142857142</v>
      </c>
      <c r="F185" s="2">
        <f t="shared" si="74"/>
        <v>62.072790574609982</v>
      </c>
      <c r="G185" s="5">
        <f t="shared" si="62"/>
        <v>3.2596361582016141E-2</v>
      </c>
      <c r="H185" s="5">
        <f t="shared" si="63"/>
        <v>3.0365275837639098E-2</v>
      </c>
      <c r="I185" s="5">
        <f t="shared" si="64"/>
        <v>2.9902560840308019E-2</v>
      </c>
      <c r="J185" s="5">
        <f t="shared" si="65"/>
        <v>7.1848135791202172E-4</v>
      </c>
      <c r="Z185" s="2">
        <f t="shared" si="66"/>
        <v>18.5</v>
      </c>
      <c r="AA185" s="2">
        <f t="shared" si="75"/>
        <v>2.9613822260993401</v>
      </c>
      <c r="AB185" s="2">
        <f t="shared" si="67"/>
        <v>1.2913065120983918</v>
      </c>
      <c r="AC185" s="2">
        <f t="shared" si="76"/>
        <v>2.8237737655836899</v>
      </c>
      <c r="AD185" s="2">
        <f t="shared" si="68"/>
        <v>1.3096850800881363</v>
      </c>
      <c r="AE185" s="2">
        <f t="shared" si="77"/>
        <v>3.0411631121889564</v>
      </c>
      <c r="AF185" s="2">
        <f t="shared" si="69"/>
        <v>1.2815805954368678</v>
      </c>
      <c r="AG185" s="2">
        <f t="shared" si="70"/>
        <v>11.166036664920441</v>
      </c>
      <c r="AH185">
        <f t="shared" si="57"/>
        <v>0.60876149496835641</v>
      </c>
      <c r="AI185" s="2">
        <f t="shared" si="71"/>
        <v>10.15242796686249</v>
      </c>
      <c r="AJ185">
        <f t="shared" si="58"/>
        <v>0.6303603888758359</v>
      </c>
      <c r="AK185" s="2">
        <f t="shared" si="72"/>
        <v>11.775776295339456</v>
      </c>
      <c r="AL185">
        <f t="shared" si="59"/>
        <v>0.59762082815745676</v>
      </c>
    </row>
    <row r="186" spans="3:38" x14ac:dyDescent="0.25">
      <c r="C186" s="2">
        <f t="shared" si="60"/>
        <v>18600000</v>
      </c>
      <c r="D186" s="5">
        <f t="shared" si="73"/>
        <v>1.1532125205930808</v>
      </c>
      <c r="E186" s="2">
        <f t="shared" si="61"/>
        <v>16128857.142857142</v>
      </c>
      <c r="F186" s="2">
        <f t="shared" si="74"/>
        <v>62.302281647379409</v>
      </c>
      <c r="G186" s="5">
        <f t="shared" si="62"/>
        <v>3.2330957301531592E-2</v>
      </c>
      <c r="H186" s="5">
        <f t="shared" si="63"/>
        <v>3.0120207331026966E-2</v>
      </c>
      <c r="I186" s="5">
        <f t="shared" si="64"/>
        <v>2.9658016969071017E-2</v>
      </c>
      <c r="J186" s="5">
        <f t="shared" si="65"/>
        <v>7.1392713767287836E-4</v>
      </c>
      <c r="Z186" s="2">
        <f t="shared" si="66"/>
        <v>18.600000000000001</v>
      </c>
      <c r="AA186" s="2">
        <f t="shared" si="75"/>
        <v>2.957219737610647</v>
      </c>
      <c r="AB186" s="2">
        <f t="shared" si="67"/>
        <v>1.2918316709575852</v>
      </c>
      <c r="AC186" s="2">
        <f t="shared" si="76"/>
        <v>2.8198046981359539</v>
      </c>
      <c r="AD186" s="2">
        <f t="shared" si="68"/>
        <v>1.3102481219517241</v>
      </c>
      <c r="AE186" s="2">
        <f t="shared" si="77"/>
        <v>3.0368884845049107</v>
      </c>
      <c r="AF186" s="2">
        <f t="shared" si="69"/>
        <v>1.2820858481310695</v>
      </c>
      <c r="AG186" s="2">
        <f t="shared" si="70"/>
        <v>11.134668992202025</v>
      </c>
      <c r="AH186">
        <f t="shared" si="57"/>
        <v>0.60936844929494005</v>
      </c>
      <c r="AI186" s="2">
        <f t="shared" si="71"/>
        <v>10.123907727558395</v>
      </c>
      <c r="AJ186">
        <f t="shared" si="58"/>
        <v>0.63103433961922728</v>
      </c>
      <c r="AK186" s="2">
        <f t="shared" si="72"/>
        <v>11.742695739729431</v>
      </c>
      <c r="AL186">
        <f t="shared" si="59"/>
        <v>0.59819503465130219</v>
      </c>
    </row>
    <row r="187" spans="3:38" x14ac:dyDescent="0.25">
      <c r="C187" s="2">
        <f t="shared" si="60"/>
        <v>18700000</v>
      </c>
      <c r="D187" s="5">
        <f t="shared" si="73"/>
        <v>1.1541632316570487</v>
      </c>
      <c r="E187" s="2">
        <f t="shared" si="61"/>
        <v>16202214.285714285</v>
      </c>
      <c r="F187" s="2">
        <f t="shared" si="74"/>
        <v>62.532247420626838</v>
      </c>
      <c r="G187" s="5">
        <f t="shared" si="62"/>
        <v>3.2067679064985255E-2</v>
      </c>
      <c r="H187" s="5">
        <f t="shared" si="63"/>
        <v>2.9877106655615712E-2</v>
      </c>
      <c r="I187" s="5">
        <f t="shared" si="64"/>
        <v>2.9415430070258208E-2</v>
      </c>
      <c r="J187" s="5">
        <f t="shared" si="65"/>
        <v>7.0940766399987169E-4</v>
      </c>
      <c r="Z187" s="2">
        <f t="shared" si="66"/>
        <v>18.7</v>
      </c>
      <c r="AA187" s="2">
        <f t="shared" si="75"/>
        <v>2.9530370687687988</v>
      </c>
      <c r="AB187" s="2">
        <f t="shared" si="67"/>
        <v>1.2923612088375789</v>
      </c>
      <c r="AC187" s="2">
        <f t="shared" si="76"/>
        <v>2.8158163880685656</v>
      </c>
      <c r="AD187" s="2">
        <f t="shared" si="68"/>
        <v>1.3108158692458867</v>
      </c>
      <c r="AE187" s="2">
        <f t="shared" si="77"/>
        <v>3.0325931328004851</v>
      </c>
      <c r="AF187" s="2">
        <f t="shared" si="69"/>
        <v>1.2825953085528687</v>
      </c>
      <c r="AG187" s="2">
        <f t="shared" si="70"/>
        <v>11.103193686881177</v>
      </c>
      <c r="AH187">
        <f t="shared" si="57"/>
        <v>0.60998104362806327</v>
      </c>
      <c r="AI187" s="2">
        <f t="shared" si="71"/>
        <v>10.095289626114324</v>
      </c>
      <c r="AJ187">
        <f t="shared" si="58"/>
        <v>0.63171470072365321</v>
      </c>
      <c r="AK187" s="2">
        <f t="shared" si="72"/>
        <v>11.709501674063299</v>
      </c>
      <c r="AL187">
        <f t="shared" si="59"/>
        <v>0.59877451363536704</v>
      </c>
    </row>
    <row r="188" spans="3:38" x14ac:dyDescent="0.25">
      <c r="C188" s="2">
        <f t="shared" si="60"/>
        <v>18800000</v>
      </c>
      <c r="D188" s="5">
        <f t="shared" si="73"/>
        <v>1.1551155115511551</v>
      </c>
      <c r="E188" s="2">
        <f t="shared" si="61"/>
        <v>16275428.571428571</v>
      </c>
      <c r="F188" s="2">
        <f t="shared" si="74"/>
        <v>62.762682676369835</v>
      </c>
      <c r="G188" s="5">
        <f t="shared" si="62"/>
        <v>3.1806523802135271E-2</v>
      </c>
      <c r="H188" s="5">
        <f t="shared" si="63"/>
        <v>2.9635970715743316E-2</v>
      </c>
      <c r="I188" s="5">
        <f t="shared" si="64"/>
        <v>2.917479744597146E-2</v>
      </c>
      <c r="J188" s="5">
        <f t="shared" si="65"/>
        <v>7.0492271250362161E-4</v>
      </c>
      <c r="Z188" s="2">
        <f t="shared" si="66"/>
        <v>18.8</v>
      </c>
      <c r="AA188" s="2">
        <f t="shared" si="75"/>
        <v>2.9488349728455576</v>
      </c>
      <c r="AB188" s="2">
        <f t="shared" si="67"/>
        <v>1.2928950658426739</v>
      </c>
      <c r="AC188" s="2">
        <f t="shared" si="76"/>
        <v>2.8118095536505234</v>
      </c>
      <c r="AD188" s="2">
        <f t="shared" si="68"/>
        <v>1.3113882579887781</v>
      </c>
      <c r="AE188" s="2">
        <f t="shared" si="77"/>
        <v>3.0282778306409015</v>
      </c>
      <c r="AF188" s="2">
        <f t="shared" si="69"/>
        <v>1.2831089189583238</v>
      </c>
      <c r="AG188" s="2">
        <f t="shared" si="70"/>
        <v>11.071617050212868</v>
      </c>
      <c r="AH188">
        <f t="shared" si="57"/>
        <v>0.61059922575667114</v>
      </c>
      <c r="AI188" s="2">
        <f t="shared" si="71"/>
        <v>10.066579391782216</v>
      </c>
      <c r="AJ188">
        <f t="shared" si="58"/>
        <v>0.6324014184906499</v>
      </c>
      <c r="AK188" s="2">
        <f t="shared" si="72"/>
        <v>11.676200743686328</v>
      </c>
      <c r="AL188">
        <f t="shared" si="59"/>
        <v>0.59935921392218017</v>
      </c>
    </row>
    <row r="189" spans="3:38" x14ac:dyDescent="0.25">
      <c r="C189" s="2">
        <f t="shared" si="60"/>
        <v>18900000</v>
      </c>
      <c r="D189" s="5">
        <f t="shared" si="73"/>
        <v>1.1560693641618498</v>
      </c>
      <c r="E189" s="2">
        <f t="shared" si="61"/>
        <v>16348499.999999998</v>
      </c>
      <c r="F189" s="2">
        <f t="shared" si="74"/>
        <v>62.993582262401965</v>
      </c>
      <c r="G189" s="5">
        <f t="shared" si="62"/>
        <v>3.1547487809781699E-2</v>
      </c>
      <c r="H189" s="5">
        <f t="shared" si="63"/>
        <v>2.939679584275386E-2</v>
      </c>
      <c r="I189" s="5">
        <f t="shared" si="64"/>
        <v>2.893611580925862E-2</v>
      </c>
      <c r="J189" s="5">
        <f t="shared" si="65"/>
        <v>7.0047205740102908E-4</v>
      </c>
      <c r="Z189" s="2">
        <f t="shared" si="66"/>
        <v>18.899999999999999</v>
      </c>
      <c r="AA189" s="2">
        <f t="shared" si="75"/>
        <v>2.9446141859956541</v>
      </c>
      <c r="AB189" s="2">
        <f t="shared" si="67"/>
        <v>1.2934331833728445</v>
      </c>
      <c r="AC189" s="2">
        <f t="shared" si="76"/>
        <v>2.8077848968291788</v>
      </c>
      <c r="AD189" s="2">
        <f t="shared" si="68"/>
        <v>1.3119652255839573</v>
      </c>
      <c r="AE189" s="2">
        <f t="shared" si="77"/>
        <v>3.0239433340132069</v>
      </c>
      <c r="AF189" s="2">
        <f t="shared" si="69"/>
        <v>1.2836266228519209</v>
      </c>
      <c r="AG189" s="2">
        <f t="shared" si="70"/>
        <v>11.039945225819224</v>
      </c>
      <c r="AH189">
        <f t="shared" si="57"/>
        <v>0.61122294496352236</v>
      </c>
      <c r="AI189" s="2">
        <f t="shared" si="71"/>
        <v>10.037782610490446</v>
      </c>
      <c r="AJ189">
        <f t="shared" si="58"/>
        <v>0.63309444087935896</v>
      </c>
      <c r="AK189" s="2">
        <f t="shared" si="72"/>
        <v>11.642799427703142</v>
      </c>
      <c r="AL189">
        <f t="shared" si="59"/>
        <v>0.5999490857399904</v>
      </c>
    </row>
    <row r="190" spans="3:38" x14ac:dyDescent="0.25">
      <c r="C190" s="2">
        <f t="shared" si="60"/>
        <v>19000000</v>
      </c>
      <c r="D190" s="5">
        <f t="shared" si="73"/>
        <v>1.1570247933884297</v>
      </c>
      <c r="E190" s="2">
        <f t="shared" si="61"/>
        <v>16421428.571428573</v>
      </c>
      <c r="F190" s="2">
        <f t="shared" si="74"/>
        <v>63.224941091474378</v>
      </c>
      <c r="G190" s="5">
        <f t="shared" si="62"/>
        <v>3.1290566779321703E-2</v>
      </c>
      <c r="H190" s="5">
        <f t="shared" si="63"/>
        <v>2.9159577820045766E-2</v>
      </c>
      <c r="I190" s="5">
        <f t="shared" si="64"/>
        <v>2.8699381309705948E-2</v>
      </c>
      <c r="J190" s="5">
        <f t="shared" si="65"/>
        <v>6.9605547164645529E-4</v>
      </c>
      <c r="Z190" s="2">
        <f t="shared" si="66"/>
        <v>19</v>
      </c>
      <c r="AA190" s="2">
        <f t="shared" si="75"/>
        <v>2.9403754276044465</v>
      </c>
      <c r="AB190" s="2">
        <f t="shared" si="67"/>
        <v>1.2939755040920287</v>
      </c>
      <c r="AC190" s="2">
        <f t="shared" si="76"/>
        <v>2.8037431035617475</v>
      </c>
      <c r="AD190" s="2">
        <f t="shared" si="68"/>
        <v>1.3125467107864341</v>
      </c>
      <c r="AE190" s="2">
        <f t="shared" si="77"/>
        <v>3.0195903816833081</v>
      </c>
      <c r="AF190" s="2">
        <f t="shared" si="69"/>
        <v>1.2841483649560432</v>
      </c>
      <c r="AG190" s="2">
        <f t="shared" si="70"/>
        <v>11.008184202851069</v>
      </c>
      <c r="AH190">
        <f t="shared" si="57"/>
        <v>0.61185215199051468</v>
      </c>
      <c r="AI190" s="2">
        <f t="shared" si="71"/>
        <v>10.008904727718388</v>
      </c>
      <c r="AJ190">
        <f t="shared" si="58"/>
        <v>0.63379371746879909</v>
      </c>
      <c r="AK190" s="2">
        <f t="shared" si="72"/>
        <v>11.60930404231191</v>
      </c>
      <c r="AL190">
        <f t="shared" si="59"/>
        <v>0.60054408069965848</v>
      </c>
    </row>
    <row r="191" spans="3:38" x14ac:dyDescent="0.25">
      <c r="C191" s="2">
        <f t="shared" si="60"/>
        <v>19100000</v>
      </c>
      <c r="D191" s="5">
        <f t="shared" si="73"/>
        <v>1.1579818031430935</v>
      </c>
      <c r="E191" s="2">
        <f t="shared" si="61"/>
        <v>16494214.285714285</v>
      </c>
      <c r="F191" s="2">
        <f t="shared" si="74"/>
        <v>63.456754140484684</v>
      </c>
      <c r="G191" s="5">
        <f t="shared" si="62"/>
        <v>3.1035755823460076E-2</v>
      </c>
      <c r="H191" s="5">
        <f t="shared" si="63"/>
        <v>2.89243119073526E-2</v>
      </c>
      <c r="I191" s="5">
        <f t="shared" si="64"/>
        <v>2.8464589558245879E-2</v>
      </c>
      <c r="J191" s="5">
        <f t="shared" si="65"/>
        <v>6.9167272705819159E-4</v>
      </c>
      <c r="Z191" s="2">
        <f t="shared" si="66"/>
        <v>19.100000000000001</v>
      </c>
      <c r="AA191" s="2">
        <f t="shared" si="75"/>
        <v>2.9361194006295763</v>
      </c>
      <c r="AB191" s="2">
        <f t="shared" si="67"/>
        <v>1.2945219718973413</v>
      </c>
      <c r="AC191" s="2">
        <f t="shared" si="76"/>
        <v>2.7996848441410833</v>
      </c>
      <c r="AD191" s="2">
        <f t="shared" si="68"/>
        <v>1.3131326536697028</v>
      </c>
      <c r="AE191" s="2">
        <f t="shared" si="77"/>
        <v>3.0152196955468198</v>
      </c>
      <c r="AF191" s="2">
        <f t="shared" si="69"/>
        <v>1.2846740911813339</v>
      </c>
      <c r="AG191" s="2">
        <f t="shared" si="70"/>
        <v>10.976339819107592</v>
      </c>
      <c r="AH191">
        <f t="shared" si="57"/>
        <v>0.61248679900509773</v>
      </c>
      <c r="AI191" s="2">
        <f t="shared" si="71"/>
        <v>9.9799510513328862</v>
      </c>
      <c r="AJ191">
        <f t="shared" si="58"/>
        <v>0.63449919942135513</v>
      </c>
      <c r="AK191" s="2">
        <f t="shared" si="72"/>
        <v>11.575720744094363</v>
      </c>
      <c r="AL191">
        <f t="shared" si="59"/>
        <v>0.60114415176257108</v>
      </c>
    </row>
    <row r="192" spans="3:38" x14ac:dyDescent="0.25">
      <c r="C192" s="2">
        <f t="shared" si="60"/>
        <v>19200000</v>
      </c>
      <c r="D192" s="5">
        <f t="shared" si="73"/>
        <v>1.1589403973509933</v>
      </c>
      <c r="E192" s="2">
        <f t="shared" si="61"/>
        <v>16566857.142857144</v>
      </c>
      <c r="F192" s="2">
        <f t="shared" si="74"/>
        <v>63.689016449671513</v>
      </c>
      <c r="G192" s="5">
        <f t="shared" si="62"/>
        <v>3.0783049502092912E-2</v>
      </c>
      <c r="H192" s="5">
        <f t="shared" si="63"/>
        <v>2.8690992864272218E-2</v>
      </c>
      <c r="I192" s="5">
        <f t="shared" si="64"/>
        <v>2.8231735651197104E-2</v>
      </c>
      <c r="J192" s="5">
        <f t="shared" si="65"/>
        <v>6.8732359444035045E-4</v>
      </c>
      <c r="Z192" s="2">
        <f t="shared" si="66"/>
        <v>19.2</v>
      </c>
      <c r="AA192" s="2">
        <f t="shared" si="75"/>
        <v>2.9318467919367341</v>
      </c>
      <c r="AB192" s="2">
        <f t="shared" si="67"/>
        <v>1.2950725318891698</v>
      </c>
      <c r="AC192" s="2">
        <f t="shared" si="76"/>
        <v>2.7956107735158455</v>
      </c>
      <c r="AD192" s="2">
        <f t="shared" si="68"/>
        <v>1.3137229955937206</v>
      </c>
      <c r="AE192" s="2">
        <f t="shared" si="77"/>
        <v>3.0108319809738839</v>
      </c>
      <c r="AF192" s="2">
        <f t="shared" si="69"/>
        <v>1.2852037485979</v>
      </c>
      <c r="AG192" s="2">
        <f t="shared" si="70"/>
        <v>10.944417764114226</v>
      </c>
      <c r="AH192">
        <f t="shared" si="57"/>
        <v>0.61312683956771863</v>
      </c>
      <c r="AI192" s="2">
        <f t="shared" si="71"/>
        <v>9.9509267543867246</v>
      </c>
      <c r="AJ192">
        <f t="shared" si="58"/>
        <v>0.63521083944742318</v>
      </c>
      <c r="AK192" s="2">
        <f t="shared" si="72"/>
        <v>11.542055533261731</v>
      </c>
      <c r="AL192">
        <f t="shared" si="59"/>
        <v>0.60174925320953132</v>
      </c>
    </row>
    <row r="193" spans="3:38" x14ac:dyDescent="0.25">
      <c r="C193" s="2">
        <f t="shared" si="60"/>
        <v>19300000</v>
      </c>
      <c r="D193" s="5">
        <f t="shared" si="73"/>
        <v>1.1599005799502899</v>
      </c>
      <c r="E193" s="2">
        <f t="shared" si="61"/>
        <v>16639357.142857144</v>
      </c>
      <c r="F193" s="2">
        <f t="shared" si="74"/>
        <v>63.921723121817081</v>
      </c>
      <c r="G193" s="5">
        <f t="shared" si="62"/>
        <v>3.0532441847382262E-2</v>
      </c>
      <c r="H193" s="5">
        <f t="shared" si="63"/>
        <v>2.8459614973060317E-2</v>
      </c>
      <c r="I193" s="5">
        <f t="shared" si="64"/>
        <v>2.800081419355295E-2</v>
      </c>
      <c r="J193" s="5">
        <f t="shared" si="65"/>
        <v>6.8300784370029183E-4</v>
      </c>
      <c r="Z193" s="2">
        <f t="shared" si="66"/>
        <v>19.3</v>
      </c>
      <c r="AA193" s="2">
        <f t="shared" si="75"/>
        <v>2.9275582726294944</v>
      </c>
      <c r="AB193" s="2">
        <f t="shared" si="67"/>
        <v>1.2956271303421312</v>
      </c>
      <c r="AC193" s="2">
        <f t="shared" si="76"/>
        <v>2.7915215316050053</v>
      </c>
      <c r="AD193" s="2">
        <f t="shared" si="68"/>
        <v>1.3143176791738158</v>
      </c>
      <c r="AE193" s="2">
        <f t="shared" si="77"/>
        <v>3.0064279271478886</v>
      </c>
      <c r="AF193" s="2">
        <f t="shared" si="69"/>
        <v>1.2857372854073528</v>
      </c>
      <c r="AG193" s="2">
        <f t="shared" si="70"/>
        <v>10.912423582157356</v>
      </c>
      <c r="AH193">
        <f t="shared" si="57"/>
        <v>0.61377222860028524</v>
      </c>
      <c r="AI193" s="2">
        <f t="shared" si="71"/>
        <v>9.921836877877876</v>
      </c>
      <c r="AJ193">
        <f t="shared" si="58"/>
        <v>0.63592859177119199</v>
      </c>
      <c r="AK193" s="2">
        <f t="shared" si="72"/>
        <v>11.508314256855206</v>
      </c>
      <c r="AL193">
        <f t="shared" si="59"/>
        <v>0.60235934061060592</v>
      </c>
    </row>
    <row r="194" spans="3:38" x14ac:dyDescent="0.25">
      <c r="C194" s="2">
        <f t="shared" si="60"/>
        <v>19400000</v>
      </c>
      <c r="D194" s="5">
        <f t="shared" ref="D194:D201" si="78">$B$13/($B$13-C194)</f>
        <v>1.1608623548922057</v>
      </c>
      <c r="E194" s="2">
        <f t="shared" si="61"/>
        <v>16711714.285714285</v>
      </c>
      <c r="F194" s="2">
        <f t="shared" ref="F194:F201" si="79">SQRT(POWER((D194-1)/D194*$B$4,2)+POWER($B$3/D194,2))</f>
        <v>64.154869321455735</v>
      </c>
      <c r="G194" s="5">
        <f t="shared" si="62"/>
        <v>3.0283926388041765E-2</v>
      </c>
      <c r="H194" s="5">
        <f t="shared" si="63"/>
        <v>2.823017206070708E-2</v>
      </c>
      <c r="I194" s="5">
        <f t="shared" si="64"/>
        <v>2.7771819321537359E-2</v>
      </c>
      <c r="J194" s="5">
        <f t="shared" si="65"/>
        <v>6.7872524396172433E-4</v>
      </c>
      <c r="Z194" s="2">
        <f t="shared" si="66"/>
        <v>19.399999999999999</v>
      </c>
      <c r="AA194" s="2">
        <f t="shared" ref="AA194:AA201" si="80">SQRT(PI()*$B$23*E194*$B$22/(4*F194*F194*4*PI()))</f>
        <v>2.9232544983733733</v>
      </c>
      <c r="AB194" s="2">
        <f t="shared" si="67"/>
        <v>1.2961857146768558</v>
      </c>
      <c r="AC194" s="2">
        <f t="shared" ref="AC194:AC201" si="81">SQRT(PI()*$B$27*E194*$B$26/(4*F194*F194*4*PI()))</f>
        <v>2.7874177436068455</v>
      </c>
      <c r="AD194" s="2">
        <f t="shared" si="68"/>
        <v>1.3149166482504782</v>
      </c>
      <c r="AE194" s="2">
        <f t="shared" ref="AE194:AE201" si="82">SQRT(PI()*$B$31*E194*$B$30/(4*F194*F194*4*PI()))</f>
        <v>3.0020082073982546</v>
      </c>
      <c r="AF194" s="2">
        <f t="shared" si="69"/>
        <v>1.2862746509156375</v>
      </c>
      <c r="AG194" s="2">
        <f t="shared" si="70"/>
        <v>10.880362675276309</v>
      </c>
      <c r="AH194">
        <f t="shared" ref="AH194:AH201" si="83">SQRT(PI()/6/(LN(AG194)-1))</f>
        <v>0.6144229223555927</v>
      </c>
      <c r="AI194" s="2">
        <f t="shared" si="71"/>
        <v>9.8926863334698751</v>
      </c>
      <c r="AJ194">
        <f t="shared" ref="AJ194:AJ201" si="84">SQRT(PI()/6/(LN(AI194)-1))</f>
        <v>0.63665241209750545</v>
      </c>
      <c r="AK194" s="2">
        <f t="shared" si="72"/>
        <v>11.47450261190127</v>
      </c>
      <c r="AL194">
        <f t="shared" ref="AL194:AL201" si="85">SQRT(PI()/6/(LN(AK194)-1))</f>
        <v>0.60297437079588401</v>
      </c>
    </row>
    <row r="195" spans="3:38" x14ac:dyDescent="0.25">
      <c r="C195" s="2">
        <f t="shared" ref="C195:C201" si="86">100000*ROW()</f>
        <v>19500000</v>
      </c>
      <c r="D195" s="5">
        <f t="shared" si="78"/>
        <v>1.1618257261410789</v>
      </c>
      <c r="E195" s="2">
        <f t="shared" ref="E195:E201" si="87">C195/D195</f>
        <v>16783928.571428571</v>
      </c>
      <c r="F195" s="2">
        <f t="shared" si="79"/>
        <v>64.388450274090175</v>
      </c>
      <c r="G195" s="5">
        <f t="shared" ref="G195:G201" si="88">SQRT(12)/PI()*$B$24*$B$20*$B$51*POWER($B$3,2)*$B$23*E195*$B$22/(SQRT($B$46*$B$20)*POWER(F195,3.5)*D195*POWER(2*SQRT(PI()),1.5))*AH195</f>
        <v>3.0037496172849891E-2</v>
      </c>
      <c r="H195" s="5">
        <f t="shared" ref="H195:H201" si="89">SQRT(12)/PI()*$B$28*$B$20*$B$53*POWER($B$3,2)*$B$27*E195*$B$26/(SQRT($B$47*$B$20)*POWER(F195,3.5)*D195*POWER(2*SQRT(PI()),1.5))*AJ195</f>
        <v>2.8002657520311201E-2</v>
      </c>
      <c r="I195" s="5">
        <f t="shared" ref="I195:I201" si="90">SQRT(12)/PI()*$B$32*$B$20*$B$55*POWER($B$3,2)*$B$31*E195*$B$30/(SQRT($B$48*$B$20)*POWER(F195,3.5)*D195*POWER(2*SQRT(PI()),1.5))*AL195</f>
        <v>2.7544744724443349E-2</v>
      </c>
      <c r="J195" s="5">
        <f t="shared" ref="J195:J201" si="91">SQRT(12)/POWER(PI(),1)*$B$24*$B$20*$B$51*POWER($B$3,2)/(SQRT($B$46*$B$20)*POWER(F195,3/2)*D195*2*SQRT(PI()))</f>
        <v>6.7447556367358514E-4</v>
      </c>
      <c r="Z195" s="2">
        <f t="shared" ref="Z195:Z201" si="92">C195/1000000</f>
        <v>19.5</v>
      </c>
      <c r="AA195" s="2">
        <f t="shared" si="80"/>
        <v>2.9189361097140876</v>
      </c>
      <c r="AB195" s="2">
        <f t="shared" ref="AB195:AB201" si="93">SQRT(PI()/2/(ATAN(AA195)-AA195/(1+AA195*AA195)))</f>
        <v>1.2967482334325748</v>
      </c>
      <c r="AC195" s="2">
        <f t="shared" si="81"/>
        <v>2.7833000203024323</v>
      </c>
      <c r="AD195" s="2">
        <f t="shared" ref="AD195:AD201" si="94">SQRT(PI()/2/(ATAN(AC195)-AC195/(1+AC195*AC195)))</f>
        <v>1.315519847860011</v>
      </c>
      <c r="AE195" s="2">
        <f t="shared" si="82"/>
        <v>2.9975734795272726</v>
      </c>
      <c r="AF195" s="2">
        <f t="shared" ref="AF195:AF201" si="95">SQRT(PI()/2/(ATAN(AE195)-AE195/(1+AE195*AE195)))</f>
        <v>1.2868157955066366</v>
      </c>
      <c r="AG195" s="2">
        <f t="shared" ref="AG195:AG201" si="96">$B$23*E195*$B$22/(F195*F195*4*PI())</f>
        <v>10.848240306211665</v>
      </c>
      <c r="AH195">
        <f t="shared" si="83"/>
        <v>0.61507887838769526</v>
      </c>
      <c r="AI195" s="2">
        <f t="shared" ref="AI195:AI201" si="97">$B$27*E195*$B$26/(F195*F195*4*PI())</f>
        <v>9.8634799061725058</v>
      </c>
      <c r="AJ195">
        <f t="shared" si="84"/>
        <v>0.63738225757977696</v>
      </c>
      <c r="AK195" s="2">
        <f t="shared" ref="AK195:AK201" si="98">$B$31*E195*$B$30/(F195*F195*4*PI())</f>
        <v>11.440626148521032</v>
      </c>
      <c r="AL195">
        <f t="shared" si="85"/>
        <v>0.60359430182712437</v>
      </c>
    </row>
    <row r="196" spans="3:38" x14ac:dyDescent="0.25">
      <c r="C196" s="2">
        <f t="shared" si="86"/>
        <v>19600000</v>
      </c>
      <c r="D196" s="5">
        <f t="shared" si="78"/>
        <v>1.1627906976744187</v>
      </c>
      <c r="E196" s="2">
        <f t="shared" si="87"/>
        <v>16856000</v>
      </c>
      <c r="F196" s="2">
        <f t="shared" si="79"/>
        <v>64.622461265414529</v>
      </c>
      <c r="G196" s="5">
        <f t="shared" si="88"/>
        <v>2.9793143793410623E-2</v>
      </c>
      <c r="H196" s="5">
        <f t="shared" si="89"/>
        <v>2.7777064331769994E-2</v>
      </c>
      <c r="I196" s="5">
        <f t="shared" si="90"/>
        <v>2.7319583665772737E-2</v>
      </c>
      <c r="J196" s="5">
        <f t="shared" si="91"/>
        <v>6.7025857071482909E-4</v>
      </c>
      <c r="Z196" s="2">
        <f t="shared" si="92"/>
        <v>19.600000000000001</v>
      </c>
      <c r="AA196" s="2">
        <f t="shared" si="80"/>
        <v>2.9146037323901295</v>
      </c>
      <c r="AB196" s="2">
        <f t="shared" si="93"/>
        <v>1.2973146362404797</v>
      </c>
      <c r="AC196" s="2">
        <f t="shared" si="81"/>
        <v>2.7791689583536625</v>
      </c>
      <c r="AD196" s="2">
        <f t="shared" si="94"/>
        <v>1.3161272242060156</v>
      </c>
      <c r="AE196" s="2">
        <f t="shared" si="82"/>
        <v>2.9931243861310919</v>
      </c>
      <c r="AF196" s="2">
        <f t="shared" si="95"/>
        <v>1.287360670616519</v>
      </c>
      <c r="AG196" s="2">
        <f t="shared" si="96"/>
        <v>10.816061601309919</v>
      </c>
      <c r="AH196">
        <f t="shared" si="83"/>
        <v>0.61574005552318245</v>
      </c>
      <c r="AI196" s="2">
        <f t="shared" si="97"/>
        <v>9.8342222569827751</v>
      </c>
      <c r="AJ196">
        <f t="shared" si="84"/>
        <v>0.63811808678892001</v>
      </c>
      <c r="AK196" s="2">
        <f t="shared" si="98"/>
        <v>11.40669027299349</v>
      </c>
      <c r="AL196">
        <f t="shared" si="85"/>
        <v>0.60421909297025878</v>
      </c>
    </row>
    <row r="197" spans="3:38" x14ac:dyDescent="0.25">
      <c r="C197" s="2">
        <f t="shared" si="86"/>
        <v>19700000</v>
      </c>
      <c r="D197" s="5">
        <f t="shared" si="78"/>
        <v>1.1637572734829593</v>
      </c>
      <c r="E197" s="2">
        <f t="shared" si="87"/>
        <v>16927928.571428571</v>
      </c>
      <c r="F197" s="2">
        <f t="shared" si="79"/>
        <v>64.856897640544943</v>
      </c>
      <c r="G197" s="5">
        <f t="shared" si="88"/>
        <v>2.9550861406178634E-2</v>
      </c>
      <c r="H197" s="5">
        <f t="shared" si="89"/>
        <v>2.7553385081800569E-2</v>
      </c>
      <c r="I197" s="5">
        <f t="shared" si="90"/>
        <v>2.7096329003692722E-2</v>
      </c>
      <c r="J197" s="5">
        <f t="shared" si="91"/>
        <v>6.6607403249523882E-4</v>
      </c>
      <c r="Z197" s="2">
        <f t="shared" si="92"/>
        <v>19.7</v>
      </c>
      <c r="AA197" s="2">
        <f t="shared" si="80"/>
        <v>2.9102579776396698</v>
      </c>
      <c r="AB197" s="2">
        <f t="shared" si="93"/>
        <v>1.2978848737978343</v>
      </c>
      <c r="AC197" s="2">
        <f t="shared" si="81"/>
        <v>2.7750251405959077</v>
      </c>
      <c r="AD197" s="2">
        <f t="shared" si="94"/>
        <v>1.31673872463168</v>
      </c>
      <c r="AE197" s="2">
        <f t="shared" si="82"/>
        <v>2.9886615549148976</v>
      </c>
      <c r="AF197" s="2">
        <f t="shared" si="95"/>
        <v>1.2879092287088107</v>
      </c>
      <c r="AG197" s="2">
        <f t="shared" si="96"/>
        <v>10.78383155338412</v>
      </c>
      <c r="AH197">
        <f t="shared" si="83"/>
        <v>0.61640641383333505</v>
      </c>
      <c r="AI197" s="2">
        <f t="shared" si="97"/>
        <v>9.8049179254858903</v>
      </c>
      <c r="AJ197">
        <f t="shared" si="84"/>
        <v>0.63885985968325898</v>
      </c>
      <c r="AK197" s="2">
        <f t="shared" si="98"/>
        <v>11.372700250772388</v>
      </c>
      <c r="AL197">
        <f t="shared" si="85"/>
        <v>0.60484870466872231</v>
      </c>
    </row>
    <row r="198" spans="3:38" x14ac:dyDescent="0.25">
      <c r="C198" s="2">
        <f t="shared" si="86"/>
        <v>19800000</v>
      </c>
      <c r="D198" s="5">
        <f t="shared" si="78"/>
        <v>1.1647254575707155</v>
      </c>
      <c r="E198" s="2">
        <f t="shared" si="87"/>
        <v>16999714.285714284</v>
      </c>
      <c r="F198" s="2">
        <f t="shared" si="79"/>
        <v>65.091754803257146</v>
      </c>
      <c r="G198" s="5">
        <f t="shared" si="88"/>
        <v>2.9310640753767353E-2</v>
      </c>
      <c r="H198" s="5">
        <f t="shared" si="89"/>
        <v>2.7331611983308982E-2</v>
      </c>
      <c r="I198" s="5">
        <f t="shared" si="90"/>
        <v>2.6874973210826773E-2</v>
      </c>
      <c r="J198" s="5">
        <f t="shared" si="91"/>
        <v>6.6192171605236778E-4</v>
      </c>
      <c r="Z198" s="2">
        <f t="shared" si="92"/>
        <v>19.8</v>
      </c>
      <c r="AA198" s="2">
        <f t="shared" si="80"/>
        <v>2.9058994425019038</v>
      </c>
      <c r="AB198" s="2">
        <f t="shared" si="93"/>
        <v>1.2984588978428095</v>
      </c>
      <c r="AC198" s="2">
        <f t="shared" si="81"/>
        <v>2.7708691363253584</v>
      </c>
      <c r="AD198" s="2">
        <f t="shared" si="94"/>
        <v>1.3173542975928425</v>
      </c>
      <c r="AE198" s="2">
        <f t="shared" si="82"/>
        <v>2.9841855990023731</v>
      </c>
      <c r="AF198" s="2">
        <f t="shared" si="95"/>
        <v>1.2884614232501603</v>
      </c>
      <c r="AG198" s="2">
        <f t="shared" si="96"/>
        <v>10.751555024530516</v>
      </c>
      <c r="AH198">
        <f t="shared" si="83"/>
        <v>0.61707791460712602</v>
      </c>
      <c r="AI198" s="2">
        <f t="shared" si="97"/>
        <v>9.7755713324162077</v>
      </c>
      <c r="AJ198">
        <f t="shared" si="84"/>
        <v>0.63960753757938615</v>
      </c>
      <c r="AK198" s="2">
        <f t="shared" si="98"/>
        <v>11.338661209456665</v>
      </c>
      <c r="AL198">
        <f t="shared" si="85"/>
        <v>0.6054830985175842</v>
      </c>
    </row>
    <row r="199" spans="3:38" x14ac:dyDescent="0.25">
      <c r="C199" s="2">
        <f t="shared" si="86"/>
        <v>19900000</v>
      </c>
      <c r="D199" s="5">
        <f t="shared" si="78"/>
        <v>1.1656952539550374</v>
      </c>
      <c r="E199" s="2">
        <f t="shared" si="87"/>
        <v>17071357.142857146</v>
      </c>
      <c r="F199" s="2">
        <f t="shared" si="79"/>
        <v>65.327028215231635</v>
      </c>
      <c r="G199" s="5">
        <f t="shared" si="88"/>
        <v>2.9072473185557789E-2</v>
      </c>
      <c r="H199" s="5">
        <f t="shared" si="89"/>
        <v>2.7111736894123613E-2</v>
      </c>
      <c r="I199" s="5">
        <f t="shared" si="90"/>
        <v>2.6655508393395994E-2</v>
      </c>
      <c r="J199" s="5">
        <f t="shared" si="91"/>
        <v>6.5780138814473311E-4</v>
      </c>
      <c r="Z199" s="2">
        <f t="shared" si="92"/>
        <v>19.899999999999999</v>
      </c>
      <c r="AA199" s="2">
        <f t="shared" si="80"/>
        <v>2.9015287101128631</v>
      </c>
      <c r="AB199" s="2">
        <f t="shared" si="93"/>
        <v>1.299036661130021</v>
      </c>
      <c r="AC199" s="2">
        <f t="shared" si="81"/>
        <v>2.7667015015810872</v>
      </c>
      <c r="AD199" s="2">
        <f t="shared" si="94"/>
        <v>1.3179738926318103</v>
      </c>
      <c r="AE199" s="2">
        <f t="shared" si="82"/>
        <v>2.9796971172394819</v>
      </c>
      <c r="AF199" s="2">
        <f t="shared" si="95"/>
        <v>1.289017208686781</v>
      </c>
      <c r="AG199" s="2">
        <f t="shared" si="96"/>
        <v>10.719236748900917</v>
      </c>
      <c r="AH199">
        <f t="shared" si="83"/>
        <v>0.61775452032504341</v>
      </c>
      <c r="AI199" s="2">
        <f t="shared" si="97"/>
        <v>9.74618678217794</v>
      </c>
      <c r="AJ199">
        <f t="shared" si="84"/>
        <v>0.64036108312393702</v>
      </c>
      <c r="AK199" s="2">
        <f t="shared" si="98"/>
        <v>11.304578141714208</v>
      </c>
      <c r="AL199">
        <f t="shared" si="85"/>
        <v>0.60612223723845116</v>
      </c>
    </row>
    <row r="200" spans="3:38" x14ac:dyDescent="0.25">
      <c r="C200" s="2">
        <f t="shared" si="86"/>
        <v>20000000</v>
      </c>
      <c r="D200" s="5">
        <f t="shared" si="78"/>
        <v>1.1666666666666667</v>
      </c>
      <c r="E200" s="2">
        <f t="shared" si="87"/>
        <v>17142857.142857142</v>
      </c>
      <c r="F200" s="2">
        <f t="shared" si="79"/>
        <v>65.562713395306503</v>
      </c>
      <c r="G200" s="5">
        <f t="shared" si="88"/>
        <v>2.8836349677625044E-2</v>
      </c>
      <c r="H200" s="5">
        <f t="shared" si="89"/>
        <v>2.6893751335107931E-2</v>
      </c>
      <c r="I200" s="5">
        <f t="shared" si="90"/>
        <v>2.6437926309727102E-2</v>
      </c>
      <c r="J200" s="5">
        <f t="shared" si="91"/>
        <v>6.5371281534135821E-4</v>
      </c>
      <c r="Z200" s="2">
        <f t="shared" si="92"/>
        <v>20</v>
      </c>
      <c r="AA200" s="2">
        <f t="shared" si="80"/>
        <v>2.8971463499957624</v>
      </c>
      <c r="AB200" s="2">
        <f t="shared" si="93"/>
        <v>1.2996181174067469</v>
      </c>
      <c r="AC200" s="2">
        <f t="shared" si="81"/>
        <v>2.7625227794219045</v>
      </c>
      <c r="AD200" s="2">
        <f t="shared" si="94"/>
        <v>1.3185974603519064</v>
      </c>
      <c r="AE200" s="2">
        <f t="shared" si="82"/>
        <v>2.9751966944926314</v>
      </c>
      <c r="AF200" s="2">
        <f t="shared" si="95"/>
        <v>1.2895765404215487</v>
      </c>
      <c r="AG200" s="2">
        <f t="shared" si="96"/>
        <v>10.686881335430733</v>
      </c>
      <c r="AH200">
        <f t="shared" si="83"/>
        <v>0.6184361946337078</v>
      </c>
      <c r="AI200" s="2">
        <f t="shared" si="97"/>
        <v>9.7167684653255435</v>
      </c>
      <c r="AJ200">
        <f t="shared" si="84"/>
        <v>0.64112046026625436</v>
      </c>
      <c r="AK200" s="2">
        <f t="shared" si="98"/>
        <v>11.27045590815885</v>
      </c>
      <c r="AL200">
        <f t="shared" si="85"/>
        <v>0.60676608465512216</v>
      </c>
    </row>
    <row r="201" spans="3:38" x14ac:dyDescent="0.25">
      <c r="C201" s="2">
        <f t="shared" si="86"/>
        <v>20100000</v>
      </c>
      <c r="D201" s="5">
        <f t="shared" si="78"/>
        <v>1.1676396997497915</v>
      </c>
      <c r="E201" s="2">
        <f t="shared" si="87"/>
        <v>17214214.285714284</v>
      </c>
      <c r="F201" s="2">
        <f t="shared" si="79"/>
        <v>65.798805918737116</v>
      </c>
      <c r="G201" s="5">
        <f t="shared" si="88"/>
        <v>2.860226085200112E-2</v>
      </c>
      <c r="H201" s="5">
        <f t="shared" si="89"/>
        <v>2.6677646507669742E-2</v>
      </c>
      <c r="I201" s="5">
        <f t="shared" si="90"/>
        <v>2.6222218388143956E-2</v>
      </c>
      <c r="J201" s="5">
        <f t="shared" si="91"/>
        <v>6.4965576410779013E-4</v>
      </c>
      <c r="Z201" s="2">
        <f t="shared" si="92"/>
        <v>20.100000000000001</v>
      </c>
      <c r="AA201" s="2">
        <f t="shared" si="80"/>
        <v>2.8927529183459892</v>
      </c>
      <c r="AB201" s="2">
        <f t="shared" si="93"/>
        <v>1.300203221389798</v>
      </c>
      <c r="AC201" s="2">
        <f t="shared" si="81"/>
        <v>2.7583335001981095</v>
      </c>
      <c r="AD201" s="2">
        <f t="shared" si="94"/>
        <v>1.3192249523927164</v>
      </c>
      <c r="AE201" s="2">
        <f t="shared" si="82"/>
        <v>2.9706849019413499</v>
      </c>
      <c r="AF201" s="2">
        <f t="shared" si="95"/>
        <v>1.2901393747917245</v>
      </c>
      <c r="AG201" s="2">
        <f t="shared" si="96"/>
        <v>10.654493270523004</v>
      </c>
      <c r="AH201">
        <f t="shared" si="83"/>
        <v>0.61912290232125156</v>
      </c>
      <c r="AI201" s="2">
        <f t="shared" si="97"/>
        <v>9.6873204610041146</v>
      </c>
      <c r="AJ201">
        <f t="shared" si="84"/>
        <v>0.64188563423190304</v>
      </c>
      <c r="AK201" s="2">
        <f t="shared" si="98"/>
        <v>11.236299240180982</v>
      </c>
      <c r="AL201">
        <f t="shared" si="85"/>
        <v>0.60741460566996186</v>
      </c>
    </row>
    <row r="203" spans="3:38" x14ac:dyDescent="0.25">
      <c r="C203" s="2"/>
    </row>
    <row r="204" spans="3:38" x14ac:dyDescent="0.25">
      <c r="C204" s="2"/>
    </row>
    <row r="205" spans="3:38" x14ac:dyDescent="0.25">
      <c r="C205" s="2"/>
    </row>
    <row r="206" spans="3:38" x14ac:dyDescent="0.25">
      <c r="C206" s="2"/>
    </row>
    <row r="207" spans="3:38" x14ac:dyDescent="0.25">
      <c r="C207" s="2"/>
    </row>
    <row r="208" spans="3:38" x14ac:dyDescent="0.25">
      <c r="C208" s="2"/>
    </row>
    <row r="209" spans="3:3" x14ac:dyDescent="0.25">
      <c r="C209" s="2"/>
    </row>
    <row r="210" spans="3:3" x14ac:dyDescent="0.25">
      <c r="C210" s="2"/>
    </row>
    <row r="211" spans="3:3" x14ac:dyDescent="0.25">
      <c r="C211" s="2"/>
    </row>
    <row r="212" spans="3:3" x14ac:dyDescent="0.25">
      <c r="C212" s="2"/>
    </row>
    <row r="213" spans="3:3" x14ac:dyDescent="0.25">
      <c r="C213" s="2"/>
    </row>
    <row r="214" spans="3:3" x14ac:dyDescent="0.25">
      <c r="C214" s="2"/>
    </row>
    <row r="215" spans="3:3" x14ac:dyDescent="0.25">
      <c r="C215" s="2"/>
    </row>
    <row r="216" spans="3:3" x14ac:dyDescent="0.25">
      <c r="C216" s="2"/>
    </row>
    <row r="217" spans="3:3" x14ac:dyDescent="0.25">
      <c r="C217" s="2"/>
    </row>
    <row r="218" spans="3:3" x14ac:dyDescent="0.25">
      <c r="C218" s="2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D4FF1-CF92-468F-B806-F14E8AE58C1E}">
  <dimension ref="A1:AC96"/>
  <sheetViews>
    <sheetView topLeftCell="A15" workbookViewId="0">
      <selection activeCell="B36" sqref="B36"/>
    </sheetView>
  </sheetViews>
  <sheetFormatPr defaultRowHeight="15" x14ac:dyDescent="0.25"/>
  <cols>
    <col min="1" max="1" width="19.42578125" customWidth="1"/>
    <col min="2" max="2" width="11" customWidth="1"/>
    <col min="10" max="10" width="12.5703125" customWidth="1"/>
    <col min="11" max="11" width="14.85546875" customWidth="1"/>
    <col min="12" max="12" width="15.140625" customWidth="1"/>
    <col min="13" max="13" width="13.28515625" customWidth="1"/>
    <col min="14" max="14" width="12.42578125" customWidth="1"/>
    <col min="15" max="15" width="14.140625" customWidth="1"/>
    <col min="16" max="16" width="11.28515625" customWidth="1"/>
    <col min="17" max="17" width="11.42578125" customWidth="1"/>
    <col min="18" max="18" width="13" customWidth="1"/>
    <col min="19" max="19" width="13.140625" customWidth="1"/>
    <col min="21" max="21" width="10.28515625" bestFit="1" customWidth="1"/>
    <col min="23" max="23" width="13.85546875" customWidth="1"/>
    <col min="24" max="24" width="11.42578125" customWidth="1"/>
    <col min="25" max="25" width="12.42578125" customWidth="1"/>
    <col min="27" max="28" width="11.7109375" customWidth="1"/>
    <col min="29" max="29" width="10.28515625" bestFit="1" customWidth="1"/>
  </cols>
  <sheetData>
    <row r="1" spans="1:29" ht="18.75" x14ac:dyDescent="0.35">
      <c r="B1" s="11" t="s">
        <v>67</v>
      </c>
      <c r="C1" s="17"/>
      <c r="D1" s="18" t="s">
        <v>36</v>
      </c>
      <c r="E1" s="19" t="s">
        <v>51</v>
      </c>
      <c r="F1" s="20" t="s">
        <v>37</v>
      </c>
      <c r="G1" s="20" t="s">
        <v>38</v>
      </c>
      <c r="H1" s="20" t="s">
        <v>37</v>
      </c>
      <c r="I1" s="20" t="s">
        <v>38</v>
      </c>
      <c r="J1" s="20" t="s">
        <v>50</v>
      </c>
      <c r="K1" s="20" t="s">
        <v>39</v>
      </c>
      <c r="L1" s="19" t="s">
        <v>40</v>
      </c>
      <c r="M1" s="20" t="s">
        <v>50</v>
      </c>
      <c r="N1" s="29" t="s">
        <v>54</v>
      </c>
      <c r="O1" s="18" t="s">
        <v>53</v>
      </c>
      <c r="P1" s="18" t="s">
        <v>56</v>
      </c>
      <c r="Q1" s="18" t="s">
        <v>28</v>
      </c>
      <c r="R1" s="18" t="s">
        <v>57</v>
      </c>
      <c r="S1" s="18" t="s">
        <v>28</v>
      </c>
      <c r="T1" s="18" t="s">
        <v>58</v>
      </c>
      <c r="U1" s="18" t="s">
        <v>28</v>
      </c>
      <c r="W1" s="8" t="s">
        <v>71</v>
      </c>
      <c r="X1" s="8" t="s">
        <v>49</v>
      </c>
      <c r="Y1" s="8" t="s">
        <v>63</v>
      </c>
      <c r="AA1" s="8" t="s">
        <v>60</v>
      </c>
      <c r="AB1" s="8" t="s">
        <v>60</v>
      </c>
    </row>
    <row r="2" spans="1:29" x14ac:dyDescent="0.25">
      <c r="A2" s="11" t="s">
        <v>0</v>
      </c>
      <c r="B2" s="17">
        <v>8</v>
      </c>
      <c r="C2" s="17"/>
      <c r="D2" s="17"/>
      <c r="E2" s="17"/>
      <c r="F2" s="17" t="s">
        <v>41</v>
      </c>
      <c r="G2" s="17" t="s">
        <v>41</v>
      </c>
      <c r="H2" s="17" t="s">
        <v>42</v>
      </c>
      <c r="I2" s="17" t="s">
        <v>42</v>
      </c>
      <c r="J2" s="17" t="s">
        <v>41</v>
      </c>
      <c r="K2" s="17" t="s">
        <v>43</v>
      </c>
      <c r="L2" s="17" t="s">
        <v>43</v>
      </c>
      <c r="M2" s="17" t="s">
        <v>59</v>
      </c>
      <c r="P2" s="2"/>
      <c r="R2" s="2"/>
      <c r="T2" s="2"/>
      <c r="W2" s="5"/>
      <c r="X2" s="5"/>
      <c r="Y2" s="5"/>
      <c r="AA2" s="17" t="s">
        <v>41</v>
      </c>
      <c r="AB2" s="17" t="s">
        <v>59</v>
      </c>
    </row>
    <row r="3" spans="1:29" x14ac:dyDescent="0.25">
      <c r="A3" s="15" t="s">
        <v>2</v>
      </c>
      <c r="B3" s="17">
        <v>37.5</v>
      </c>
      <c r="C3" s="17"/>
      <c r="D3" s="21">
        <v>10</v>
      </c>
      <c r="E3" s="27">
        <v>1.2400000000000001E-4</v>
      </c>
      <c r="F3" s="21">
        <v>2.8111000000000002</v>
      </c>
      <c r="G3" s="17">
        <v>108.81</v>
      </c>
      <c r="H3" s="21">
        <v>5.1124999999999998</v>
      </c>
      <c r="I3" s="17">
        <v>120.76</v>
      </c>
      <c r="J3" s="22">
        <f>F3/10000</f>
        <v>2.8111E-4</v>
      </c>
      <c r="K3" s="22">
        <f>(H3-F3)/10000</f>
        <v>2.3013999999999996E-4</v>
      </c>
      <c r="L3" s="23">
        <f>2*(I3-G3)/(H3-F3)*10</f>
        <v>103.84983053793347</v>
      </c>
      <c r="M3" s="28">
        <v>4.3116000000000004E-4</v>
      </c>
      <c r="N3" s="2">
        <f t="shared" ref="N3:N43" si="0">$B$29*POWER($D$23/D3,3)</f>
        <v>0.3402</v>
      </c>
      <c r="O3" s="2">
        <f>N3/$B$26*D3/$D$25</f>
        <v>7.7827598828696924</v>
      </c>
      <c r="P3" s="2">
        <f t="shared" ref="P3:P43" si="1">SQRT(PI()*L3*$B$14*E3/(4*$B$6*$B$6*4*PI()))</f>
        <v>1.7939196469804974</v>
      </c>
      <c r="Q3" s="2">
        <f>SQRT(PI()/2/(ATAN(P3)-P3/(1+P3*P3)))</f>
        <v>1.5703595576742642</v>
      </c>
      <c r="R3" s="2">
        <f t="shared" ref="R3:R43" si="2">SQRT(PI()*L3*$B$16*E3/(4*$B$8*$B$8*4*PI()))</f>
        <v>1.9380115803834472</v>
      </c>
      <c r="S3" s="2">
        <f>SQRT(PI()/2/(ATAN(R3)-R3/(1+R3*R3)))</f>
        <v>1.5121705277333135</v>
      </c>
      <c r="T3" s="2">
        <f t="shared" ref="T3:T43" si="3">SQRT(PI()*L3*$B$18*E3/(4*$B$10*$B$10*4*PI()))</f>
        <v>1.476649839533807</v>
      </c>
      <c r="U3" s="2">
        <f>SQRT(PI()/2/(ATAN(T3)-T3/(1+T3*T3)))</f>
        <v>1.7528477294579081</v>
      </c>
      <c r="W3" s="28">
        <f>SQRT(12)/PI()*K3*$B$21*EXP(-J3*$B$21/2)*POWER($B$3,2)*L3*$B$14*E3/(SQRT(O3*$B$21)*POWER($B$6,3.5)*$B$5*POWER(2*SQRT(PI()),1.5))*Q46</f>
        <v>6.6774143360887988E-6</v>
      </c>
      <c r="X3" s="28">
        <f>SQRT(12)/PI()*K3*$B$21*EXP(-J3*$B$21/2)*POWER($B$3,2)*L3*$B$16*E3/(SQRT(O3*$B$21)*POWER($B$8,3.5)*$B$7*POWER(2*SQRT(PI()),1.5))*S46</f>
        <v>4.9466016687025265E-6</v>
      </c>
      <c r="Y3" s="28">
        <f t="shared" ref="Y3:Y7" si="4">SQRT(12)/PI()*K3*$B$21*EXP(-J3*$B$21/2)*POWER($B$3,2)*L3*$B$18*E3/(SQRT(O3*$B$21)*POWER($B$10,3.5)*$B$9*POWER(2*SQRT(PI()),1.5))*U46</f>
        <v>2.2574542519547103E-5</v>
      </c>
      <c r="AA3" s="2">
        <f>EXP(-$B$21*J3)</f>
        <v>3.1676057637080587E-11</v>
      </c>
      <c r="AB3" s="2">
        <f t="shared" ref="AB3:AB43" si="5">EXP(-$B$21*M3)</f>
        <v>7.8788864536751209E-17</v>
      </c>
      <c r="AC3" s="28"/>
    </row>
    <row r="4" spans="1:29" x14ac:dyDescent="0.25">
      <c r="A4" s="15" t="s">
        <v>1</v>
      </c>
      <c r="B4" s="17">
        <v>400</v>
      </c>
      <c r="C4" s="17"/>
      <c r="D4" s="21">
        <v>11</v>
      </c>
      <c r="E4" s="27">
        <v>1.1272727272727272E-4</v>
      </c>
      <c r="F4" s="21">
        <v>2.1494</v>
      </c>
      <c r="G4" s="17">
        <v>98.879000000000005</v>
      </c>
      <c r="H4" s="21">
        <v>3.8759000000000001</v>
      </c>
      <c r="I4" s="17">
        <v>109.72</v>
      </c>
      <c r="J4" s="22">
        <f t="shared" ref="J4:J43" si="6">F4/10000</f>
        <v>2.1494E-4</v>
      </c>
      <c r="K4" s="22">
        <f t="shared" ref="K4:K43" si="7">(H4-F4)/10000</f>
        <v>1.7265000000000002E-4</v>
      </c>
      <c r="L4" s="23">
        <f t="shared" ref="L4:L43" si="8">2*(I4-G4)/(H4-F4)*10</f>
        <v>125.58355053576592</v>
      </c>
      <c r="M4" s="28">
        <v>3.2749E-4</v>
      </c>
      <c r="N4" s="2">
        <f t="shared" si="0"/>
        <v>0.25559729526671671</v>
      </c>
      <c r="O4" s="2">
        <f t="shared" ref="O4:O43" si="9">N4/$B$26*D4/$D$25</f>
        <v>6.4320329610493321</v>
      </c>
      <c r="P4" s="2">
        <f t="shared" si="1"/>
        <v>1.8809191422071534</v>
      </c>
      <c r="Q4" s="2">
        <f t="shared" ref="Q4:S43" si="10">SQRT(PI()/2/(ATAN(P4)-P4/(1+P4*P4)))</f>
        <v>1.5338574657089479</v>
      </c>
      <c r="R4" s="2">
        <f t="shared" si="2"/>
        <v>2.031999083960081</v>
      </c>
      <c r="S4" s="2">
        <f t="shared" si="10"/>
        <v>1.4798317179942706</v>
      </c>
      <c r="T4" s="2">
        <f t="shared" si="3"/>
        <v>1.548262740859794</v>
      </c>
      <c r="U4" s="2">
        <f t="shared" ref="U4" si="11">SQRT(PI()/2/(ATAN(T4)-T4/(1+T4*T4)))</f>
        <v>1.703084048532733</v>
      </c>
      <c r="W4" s="28">
        <f>SQRT(12)/PI()*K4*$B$21*EXP(-J4*$B$21/2)*POWER($B$3,2)*L4*$B$14*E4/(SQRT(O4*$B$21)*POWER($B$6,3.5)*$B$5*POWER(2*SQRT(PI()),1.5))*Q47</f>
        <v>9.395453070114056E-5</v>
      </c>
      <c r="X4" s="28">
        <f t="shared" ref="X4:X43" si="12">SQRT(12)/PI()*K4*$B$21*EXP(-J4*$B$21/2)*POWER($B$3,2)*L4*$B$16*E4/(SQRT(O4*$B$21)*POWER($B$8,3.5)*$B$7*POWER(2*SQRT(PI()),1.5))*S47</f>
        <v>7.1457973451198153E-5</v>
      </c>
      <c r="Y4" s="28">
        <f t="shared" si="4"/>
        <v>1.5045902039645243E-4</v>
      </c>
      <c r="AA4" s="2">
        <f t="shared" ref="AA4:AA43" si="13">EXP(-$B$21*J4)</f>
        <v>9.3785562845628344E-9</v>
      </c>
      <c r="AB4" s="2">
        <f t="shared" si="5"/>
        <v>5.8677203884924144E-13</v>
      </c>
      <c r="AC4" s="28"/>
    </row>
    <row r="5" spans="1:29" x14ac:dyDescent="0.25">
      <c r="A5" s="11" t="s">
        <v>44</v>
      </c>
      <c r="B5" s="17">
        <v>1.0529999999999999</v>
      </c>
      <c r="C5" s="17"/>
      <c r="D5" s="21">
        <v>12</v>
      </c>
      <c r="E5" s="27">
        <v>1.0333333333333334E-4</v>
      </c>
      <c r="F5" s="21">
        <v>1.6954</v>
      </c>
      <c r="G5" s="17">
        <v>90.611999999999995</v>
      </c>
      <c r="H5" s="21">
        <v>3.0215000000000001</v>
      </c>
      <c r="I5" s="17">
        <v>100.54</v>
      </c>
      <c r="J5" s="22">
        <f t="shared" si="6"/>
        <v>1.6954000000000001E-4</v>
      </c>
      <c r="K5" s="22">
        <f t="shared" si="7"/>
        <v>1.3260999999999999E-4</v>
      </c>
      <c r="L5" s="23">
        <f t="shared" si="8"/>
        <v>149.73229771510461</v>
      </c>
      <c r="M5" s="28">
        <v>2.5601999999999998E-4</v>
      </c>
      <c r="N5" s="2">
        <f t="shared" si="0"/>
        <v>0.19687499999999999</v>
      </c>
      <c r="O5" s="2">
        <f t="shared" si="9"/>
        <v>5.4046943631039532</v>
      </c>
      <c r="P5" s="2">
        <f t="shared" si="1"/>
        <v>1.9663789284777506</v>
      </c>
      <c r="Q5" s="2">
        <f t="shared" si="10"/>
        <v>1.5019924066341932</v>
      </c>
      <c r="R5" s="2">
        <f t="shared" si="2"/>
        <v>2.1243232054603305</v>
      </c>
      <c r="S5" s="2">
        <f t="shared" si="10"/>
        <v>1.4515796552506639</v>
      </c>
      <c r="T5" s="2">
        <f t="shared" si="3"/>
        <v>1.6186082437341727</v>
      </c>
      <c r="U5" s="2">
        <f t="shared" ref="U5" si="14">SQRT(PI()/2/(ATAN(T5)-T5/(1+T5*T5)))</f>
        <v>1.6597086088188793</v>
      </c>
      <c r="W5" s="28">
        <f t="shared" ref="W5:W43" si="15">SQRT(12)/PI()*K5*$B$21*EXP(-J5*$B$21/2)*POWER($B$3,2)*L5*$B$14*E5/(SQRT(O5*$B$21)*POWER($B$6,3.5)*$B$5*POWER(2*SQRT(PI()),1.5))*Q48</f>
        <v>5.5891616695466755E-4</v>
      </c>
      <c r="X5" s="28">
        <f t="shared" si="12"/>
        <v>4.3274012695570629E-4</v>
      </c>
      <c r="Y5" s="28">
        <f t="shared" si="4"/>
        <v>7.3012461735301752E-4</v>
      </c>
      <c r="AA5" s="2">
        <f t="shared" si="13"/>
        <v>4.6536676514753266E-7</v>
      </c>
      <c r="AB5" s="2">
        <f t="shared" si="5"/>
        <v>2.7404740871505354E-10</v>
      </c>
      <c r="AC5" s="28"/>
    </row>
    <row r="6" spans="1:29" x14ac:dyDescent="0.25">
      <c r="A6" s="15" t="s">
        <v>45</v>
      </c>
      <c r="B6" s="17">
        <f>SQRT($B$3*$B$3/(B5*B5)+$B$4*$B$4*(B5-1)*(B5-1)/(B5*B5))</f>
        <v>40.909516106033152</v>
      </c>
      <c r="C6" s="17"/>
      <c r="D6" s="21">
        <v>13</v>
      </c>
      <c r="E6" s="27">
        <v>9.5384615384615384E-5</v>
      </c>
      <c r="F6" s="21">
        <v>1.3727</v>
      </c>
      <c r="G6" s="17">
        <v>83.620999999999995</v>
      </c>
      <c r="H6" s="21">
        <v>2.4117999999999999</v>
      </c>
      <c r="I6" s="17">
        <v>92.772999999999996</v>
      </c>
      <c r="J6" s="22">
        <f t="shared" si="6"/>
        <v>1.3726999999999999E-4</v>
      </c>
      <c r="K6" s="22">
        <f t="shared" si="7"/>
        <v>1.0390999999999999E-4</v>
      </c>
      <c r="L6" s="23">
        <f t="shared" si="8"/>
        <v>176.15243961120203</v>
      </c>
      <c r="M6" s="28">
        <v>2.0508000000000001E-4</v>
      </c>
      <c r="N6" s="2">
        <f t="shared" si="0"/>
        <v>0.15484751934456073</v>
      </c>
      <c r="O6" s="2">
        <f t="shared" si="9"/>
        <v>4.6051833626447873</v>
      </c>
      <c r="P6" s="2">
        <f t="shared" si="1"/>
        <v>2.0491452570627557</v>
      </c>
      <c r="Q6" s="2">
        <f t="shared" si="10"/>
        <v>1.4743387722053098</v>
      </c>
      <c r="R6" s="2">
        <f t="shared" si="2"/>
        <v>2.2137375242864548</v>
      </c>
      <c r="S6" s="2">
        <f t="shared" si="10"/>
        <v>1.4270432237101234</v>
      </c>
      <c r="T6" s="2">
        <f t="shared" si="3"/>
        <v>1.6867366496132008</v>
      </c>
      <c r="U6" s="2">
        <f t="shared" ref="U6" si="16">SQRT(PI()/2/(ATAN(T6)-T6/(1+T6*T6)))</f>
        <v>1.6221242051714271</v>
      </c>
      <c r="W6" s="28">
        <f t="shared" si="15"/>
        <v>1.9337616130483074E-3</v>
      </c>
      <c r="X6" s="28">
        <f t="shared" si="12"/>
        <v>1.5164157979912702E-3</v>
      </c>
      <c r="Y6" s="28">
        <f t="shared" si="4"/>
        <v>2.2760425425569029E-3</v>
      </c>
      <c r="AA6" s="2">
        <f t="shared" si="13"/>
        <v>7.4654861886861816E-6</v>
      </c>
      <c r="AB6" s="2">
        <f t="shared" si="5"/>
        <v>2.1897792593969601E-8</v>
      </c>
      <c r="AC6" s="28"/>
    </row>
    <row r="7" spans="1:29" x14ac:dyDescent="0.25">
      <c r="A7" s="11" t="s">
        <v>44</v>
      </c>
      <c r="B7" s="17">
        <v>1.0940000000000001</v>
      </c>
      <c r="C7" s="17"/>
      <c r="D7" s="21">
        <v>14</v>
      </c>
      <c r="E7" s="27">
        <v>8.8571428571428579E-5</v>
      </c>
      <c r="F7" s="21">
        <v>1.1364000000000001</v>
      </c>
      <c r="G7" s="17">
        <v>77.632999999999996</v>
      </c>
      <c r="H7" s="21">
        <v>1.9644999999999999</v>
      </c>
      <c r="I7" s="17">
        <v>86.122</v>
      </c>
      <c r="J7" s="22">
        <f t="shared" si="6"/>
        <v>1.1364E-4</v>
      </c>
      <c r="K7" s="22">
        <f t="shared" si="7"/>
        <v>8.2809999999999988E-5</v>
      </c>
      <c r="L7" s="23">
        <f t="shared" si="8"/>
        <v>205.02354788069087</v>
      </c>
      <c r="M7" s="28">
        <v>1.6773999999999999E-4</v>
      </c>
      <c r="N7" s="2">
        <f t="shared" si="0"/>
        <v>0.12397959183673467</v>
      </c>
      <c r="O7" s="2">
        <f t="shared" si="9"/>
        <v>3.9707958586069854</v>
      </c>
      <c r="P7" s="2">
        <f t="shared" si="1"/>
        <v>2.1302861540471243</v>
      </c>
      <c r="Q7" s="2">
        <f t="shared" si="10"/>
        <v>1.4498616657761636</v>
      </c>
      <c r="R7" s="2">
        <f t="shared" si="2"/>
        <v>2.3013958529429752</v>
      </c>
      <c r="S7" s="2">
        <f t="shared" si="10"/>
        <v>1.4053094624604252</v>
      </c>
      <c r="T7" s="2">
        <f t="shared" si="3"/>
        <v>1.7535270951681459</v>
      </c>
      <c r="U7" s="2">
        <f t="shared" ref="U7" si="17">SQRT(PI()/2/(ATAN(T7)-T7/(1+T7*T7)))</f>
        <v>1.5889085502742661</v>
      </c>
      <c r="W7" s="28">
        <f t="shared" si="15"/>
        <v>4.6927008154482837E-3</v>
      </c>
      <c r="X7" s="28">
        <f t="shared" si="12"/>
        <v>3.7156741731783679E-3</v>
      </c>
      <c r="Y7" s="28">
        <f t="shared" si="4"/>
        <v>5.1739345143522021E-3</v>
      </c>
      <c r="AA7" s="2">
        <f t="shared" si="13"/>
        <v>5.6966909146416831E-5</v>
      </c>
      <c r="AB7" s="2">
        <f t="shared" si="5"/>
        <v>5.4328054118368448E-7</v>
      </c>
      <c r="AC7" s="28"/>
    </row>
    <row r="8" spans="1:29" x14ac:dyDescent="0.25">
      <c r="A8" s="15" t="s">
        <v>45</v>
      </c>
      <c r="B8" s="17">
        <f>SQRT($B$3*$B$3/(B7*B7)+$B$4*$B$4*(B7-1)*(B7-1)/(B7*B7))</f>
        <v>48.540919876390042</v>
      </c>
      <c r="C8" s="17"/>
      <c r="D8" s="21">
        <v>15</v>
      </c>
      <c r="E8" s="27">
        <v>8.2666666666666666E-5</v>
      </c>
      <c r="F8" s="21">
        <v>0.95794999999999997</v>
      </c>
      <c r="G8" s="17">
        <v>72.445999999999998</v>
      </c>
      <c r="H8" s="21">
        <v>1.6255999999999999</v>
      </c>
      <c r="I8" s="17">
        <v>80.361999999999995</v>
      </c>
      <c r="J8" s="22">
        <f t="shared" si="6"/>
        <v>9.5795E-5</v>
      </c>
      <c r="K8" s="22">
        <f t="shared" si="7"/>
        <v>6.6765000000000002E-5</v>
      </c>
      <c r="L8" s="23">
        <f t="shared" si="8"/>
        <v>237.13023290646288</v>
      </c>
      <c r="M8" s="28">
        <v>1.3948000000000001E-4</v>
      </c>
      <c r="N8" s="2">
        <f t="shared" si="0"/>
        <v>0.1008</v>
      </c>
      <c r="O8" s="2">
        <f t="shared" si="9"/>
        <v>3.4590043923865297</v>
      </c>
      <c r="P8" s="2">
        <f t="shared" si="1"/>
        <v>2.2133389390593758</v>
      </c>
      <c r="Q8" s="2">
        <f t="shared" si="10"/>
        <v>1.4271470402884538</v>
      </c>
      <c r="R8" s="2">
        <f t="shared" si="2"/>
        <v>2.3911196370643886</v>
      </c>
      <c r="S8" s="2">
        <f t="shared" si="10"/>
        <v>1.3851260356845632</v>
      </c>
      <c r="T8" s="2">
        <f t="shared" si="3"/>
        <v>1.821891295241211</v>
      </c>
      <c r="U8" s="2">
        <f t="shared" ref="U8" si="18">SQRT(PI()/2/(ATAN(T8)-T8/(1+T8*T8)))</f>
        <v>1.5581331186062564</v>
      </c>
      <c r="W8" s="28">
        <f t="shared" si="15"/>
        <v>8.9813479617265948E-3</v>
      </c>
      <c r="X8" s="28">
        <f t="shared" si="12"/>
        <v>7.167771928194744E-3</v>
      </c>
      <c r="Y8" s="28">
        <f t="shared" ref="Y8:Y43" si="19">SQRT(12)/PI()*K8*$B$21*EXP(-J8*$B$21/2)*POWER($B$3,2)*L8*$B$18*E8/(SQRT(O8*$B$21)*POWER($B$10,3.5)*$B$9*POWER(2*SQRT(PI()),1.5))*U51</f>
        <v>9.449011954568768E-3</v>
      </c>
      <c r="AA8" s="2">
        <f t="shared" si="13"/>
        <v>2.6431473152890741E-4</v>
      </c>
      <c r="AB8" s="2">
        <f t="shared" si="5"/>
        <v>6.1732815850548092E-6</v>
      </c>
      <c r="AC8" s="28"/>
    </row>
    <row r="9" spans="1:29" x14ac:dyDescent="0.25">
      <c r="A9" s="11" t="s">
        <v>44</v>
      </c>
      <c r="B9" s="17">
        <v>1.03</v>
      </c>
      <c r="C9" s="17"/>
      <c r="D9" s="21">
        <v>16</v>
      </c>
      <c r="E9" s="27">
        <v>7.75E-5</v>
      </c>
      <c r="F9" s="21">
        <v>0.82308000000000003</v>
      </c>
      <c r="G9" s="17">
        <v>67.909000000000006</v>
      </c>
      <c r="H9" s="21">
        <v>1.3721000000000001</v>
      </c>
      <c r="I9" s="17">
        <v>75.325000000000003</v>
      </c>
      <c r="J9" s="22">
        <f t="shared" si="6"/>
        <v>8.2307999999999999E-5</v>
      </c>
      <c r="K9" s="22">
        <f t="shared" si="7"/>
        <v>5.4902000000000004E-5</v>
      </c>
      <c r="L9" s="23">
        <f t="shared" si="8"/>
        <v>270.15409274707645</v>
      </c>
      <c r="M9" s="28">
        <v>1.1828000000000001E-4</v>
      </c>
      <c r="N9" s="2">
        <f t="shared" si="0"/>
        <v>8.3056640624999997E-2</v>
      </c>
      <c r="O9" s="2">
        <f t="shared" si="9"/>
        <v>3.0401405792459735</v>
      </c>
      <c r="P9" s="2">
        <f t="shared" si="1"/>
        <v>2.2874197919471979</v>
      </c>
      <c r="Q9" s="2">
        <f t="shared" si="10"/>
        <v>1.4086338858211296</v>
      </c>
      <c r="R9" s="2">
        <f t="shared" si="2"/>
        <v>2.4711508419307475</v>
      </c>
      <c r="S9" s="2">
        <f t="shared" si="10"/>
        <v>1.3686645596321172</v>
      </c>
      <c r="T9" s="2">
        <f t="shared" si="3"/>
        <v>1.8828703249951113</v>
      </c>
      <c r="U9" s="2">
        <f t="shared" ref="U9" si="20">SQRT(PI()/2/(ATAN(T9)-T9/(1+T9*T9)))</f>
        <v>1.533088347545136</v>
      </c>
      <c r="W9" s="28">
        <f t="shared" si="15"/>
        <v>1.4464529062309548E-2</v>
      </c>
      <c r="X9" s="28">
        <f t="shared" si="12"/>
        <v>1.1610833388729159E-2</v>
      </c>
      <c r="Y9" s="28">
        <f t="shared" si="19"/>
        <v>1.474747127705942E-2</v>
      </c>
      <c r="AA9" s="2">
        <f t="shared" si="13"/>
        <v>8.4304687207134945E-4</v>
      </c>
      <c r="AB9" s="2">
        <f t="shared" si="5"/>
        <v>3.8222737382018341E-5</v>
      </c>
      <c r="AC9" s="28"/>
    </row>
    <row r="10" spans="1:29" x14ac:dyDescent="0.25">
      <c r="A10" s="15" t="s">
        <v>45</v>
      </c>
      <c r="B10" s="17">
        <f>SQRT($B$3*$B$3/(B9*B9)+$B$4*$B$4*(B9-1)*(B9-1)/(B9*B9))</f>
        <v>38.226421597301034</v>
      </c>
      <c r="C10" s="17"/>
      <c r="D10" s="21">
        <v>17</v>
      </c>
      <c r="E10" s="27">
        <v>7.2941176470588242E-5</v>
      </c>
      <c r="F10" s="21">
        <v>0.71847000000000005</v>
      </c>
      <c r="G10" s="17">
        <v>63.906999999999996</v>
      </c>
      <c r="H10" s="21">
        <v>1.1767000000000001</v>
      </c>
      <c r="I10" s="17">
        <v>70.882999999999996</v>
      </c>
      <c r="J10" s="22">
        <f t="shared" si="6"/>
        <v>7.1847000000000005E-5</v>
      </c>
      <c r="K10" s="22">
        <f t="shared" si="7"/>
        <v>4.5823000000000005E-5</v>
      </c>
      <c r="L10" s="23">
        <f t="shared" si="8"/>
        <v>304.47591820701393</v>
      </c>
      <c r="M10" s="28">
        <v>1.0193000000000001E-4</v>
      </c>
      <c r="N10" s="2">
        <f t="shared" si="0"/>
        <v>6.9244860573987377E-2</v>
      </c>
      <c r="O10" s="2">
        <f t="shared" si="9"/>
        <v>2.6929964992628692</v>
      </c>
      <c r="P10" s="2">
        <f t="shared" si="1"/>
        <v>2.355874242484719</v>
      </c>
      <c r="Q10" s="2">
        <f t="shared" si="10"/>
        <v>1.3928237499163003</v>
      </c>
      <c r="R10" s="2">
        <f t="shared" si="2"/>
        <v>2.5451037183005463</v>
      </c>
      <c r="S10" s="2">
        <f t="shared" si="10"/>
        <v>1.3545978675151731</v>
      </c>
      <c r="T10" s="2">
        <f t="shared" si="3"/>
        <v>1.9392180290696766</v>
      </c>
      <c r="U10" s="2">
        <f t="shared" ref="U10" si="21">SQRT(PI()/2/(ATAN(T10)-T10/(1+T10*T10)))</f>
        <v>1.5117298774027588</v>
      </c>
      <c r="W10" s="28">
        <f t="shared" si="15"/>
        <v>2.066621361789393E-2</v>
      </c>
      <c r="X10" s="28">
        <f t="shared" si="12"/>
        <v>1.6664789579051285E-2</v>
      </c>
      <c r="Y10" s="28">
        <f t="shared" si="19"/>
        <v>2.0588393873477939E-2</v>
      </c>
      <c r="AA10" s="2">
        <f t="shared" si="13"/>
        <v>2.0728267988165358E-3</v>
      </c>
      <c r="AB10" s="2">
        <f t="shared" si="5"/>
        <v>1.5594923817214721E-4</v>
      </c>
      <c r="AC10" s="28"/>
    </row>
    <row r="11" spans="1:29" x14ac:dyDescent="0.25">
      <c r="A11" s="15" t="s">
        <v>46</v>
      </c>
      <c r="B11" s="17"/>
      <c r="C11" s="17"/>
      <c r="D11" s="21">
        <v>18</v>
      </c>
      <c r="E11" s="27">
        <v>6.8888888888888895E-5</v>
      </c>
      <c r="F11" s="21">
        <v>0.63585000000000003</v>
      </c>
      <c r="G11" s="17">
        <v>60.350999999999999</v>
      </c>
      <c r="H11" s="21">
        <v>1.0235000000000001</v>
      </c>
      <c r="I11" s="17">
        <v>66.936000000000007</v>
      </c>
      <c r="J11" s="22">
        <f t="shared" si="6"/>
        <v>6.3585000000000009E-5</v>
      </c>
      <c r="K11" s="22">
        <f t="shared" si="7"/>
        <v>3.8765000000000006E-5</v>
      </c>
      <c r="L11" s="23">
        <f t="shared" si="8"/>
        <v>339.73945569457021</v>
      </c>
      <c r="M11" s="28">
        <v>8.9085999999999994E-5</v>
      </c>
      <c r="N11" s="2">
        <f t="shared" si="0"/>
        <v>5.8333333333333348E-2</v>
      </c>
      <c r="O11" s="2">
        <f t="shared" si="9"/>
        <v>2.4020863836017572</v>
      </c>
      <c r="P11" s="2">
        <f t="shared" si="1"/>
        <v>2.4184484291975052</v>
      </c>
      <c r="Q11" s="2">
        <f t="shared" si="10"/>
        <v>1.3793509081447559</v>
      </c>
      <c r="R11" s="2">
        <f t="shared" si="2"/>
        <v>2.612704013936181</v>
      </c>
      <c r="S11" s="2">
        <f t="shared" si="10"/>
        <v>1.3426040083787565</v>
      </c>
      <c r="T11" s="2">
        <f t="shared" si="3"/>
        <v>1.99072544353159</v>
      </c>
      <c r="U11" s="2">
        <f t="shared" ref="U11" si="22">SQRT(PI()/2/(ATAN(T11)-T11/(1+T11*T11)))</f>
        <v>1.4935521150681341</v>
      </c>
      <c r="W11" s="28">
        <f t="shared" si="15"/>
        <v>2.7095640656494804E-2</v>
      </c>
      <c r="X11" s="28">
        <f t="shared" si="12"/>
        <v>2.1928894187815851E-2</v>
      </c>
      <c r="Y11" s="28">
        <f t="shared" si="19"/>
        <v>2.6523426587544946E-2</v>
      </c>
      <c r="AA11" s="2">
        <f t="shared" si="13"/>
        <v>4.218355157583363E-3</v>
      </c>
      <c r="AB11" s="2">
        <f t="shared" si="5"/>
        <v>4.7064992468237837E-4</v>
      </c>
      <c r="AC11" s="28"/>
    </row>
    <row r="12" spans="1:29" x14ac:dyDescent="0.25">
      <c r="A12" s="15" t="s">
        <v>47</v>
      </c>
      <c r="B12" s="17"/>
      <c r="C12" s="17"/>
      <c r="D12" s="21">
        <v>19</v>
      </c>
      <c r="E12" s="27">
        <v>6.5263157894736851E-5</v>
      </c>
      <c r="F12" s="21">
        <v>0.56955999999999996</v>
      </c>
      <c r="G12" s="17">
        <v>57.17</v>
      </c>
      <c r="H12" s="21">
        <v>0.90125999999999995</v>
      </c>
      <c r="I12" s="17">
        <v>63.405000000000001</v>
      </c>
      <c r="J12" s="22">
        <f t="shared" si="6"/>
        <v>5.6955999999999995E-5</v>
      </c>
      <c r="K12" s="22">
        <f t="shared" si="7"/>
        <v>3.3170000000000003E-5</v>
      </c>
      <c r="L12" s="23">
        <f t="shared" si="8"/>
        <v>375.94211637021402</v>
      </c>
      <c r="M12" s="28">
        <v>7.8827999999999998E-5</v>
      </c>
      <c r="N12" s="2">
        <f t="shared" si="0"/>
        <v>4.959906691937601E-2</v>
      </c>
      <c r="O12" s="2">
        <f t="shared" si="9"/>
        <v>2.1558891642298321</v>
      </c>
      <c r="P12" s="2">
        <f t="shared" si="1"/>
        <v>2.4761889469422105</v>
      </c>
      <c r="Q12" s="2">
        <f t="shared" si="10"/>
        <v>1.3676727995287399</v>
      </c>
      <c r="R12" s="2">
        <f t="shared" si="2"/>
        <v>2.6750823887061581</v>
      </c>
      <c r="S12" s="2">
        <f t="shared" si="10"/>
        <v>1.3322025849494719</v>
      </c>
      <c r="T12" s="2">
        <f t="shared" si="3"/>
        <v>2.03825406411715</v>
      </c>
      <c r="U12" s="2">
        <f t="shared" ref="U12" si="23">SQRT(PI()/2/(ATAN(T12)-T12/(1+T12*T12)))</f>
        <v>1.4778142016752929</v>
      </c>
      <c r="W12" s="28">
        <f t="shared" si="15"/>
        <v>3.3345545489980769E-2</v>
      </c>
      <c r="X12" s="28">
        <f t="shared" si="12"/>
        <v>2.7067626688757847E-2</v>
      </c>
      <c r="Y12" s="28">
        <f t="shared" si="19"/>
        <v>3.2191438754316959E-2</v>
      </c>
      <c r="AA12" s="2">
        <f t="shared" si="13"/>
        <v>7.4598796321289351E-3</v>
      </c>
      <c r="AB12" s="2">
        <f t="shared" si="5"/>
        <v>1.1371751845055055E-3</v>
      </c>
      <c r="AC12" s="28"/>
    </row>
    <row r="13" spans="1:29" x14ac:dyDescent="0.25">
      <c r="A13" s="31" t="s">
        <v>3</v>
      </c>
      <c r="B13" s="21">
        <v>140000000</v>
      </c>
      <c r="C13" s="17"/>
      <c r="D13" s="21">
        <v>20</v>
      </c>
      <c r="E13" s="27">
        <v>6.2000000000000003E-5</v>
      </c>
      <c r="F13" s="21">
        <v>0.51566000000000001</v>
      </c>
      <c r="G13" s="17">
        <v>54.307000000000002</v>
      </c>
      <c r="H13" s="21">
        <v>0.80249000000000004</v>
      </c>
      <c r="I13" s="17">
        <v>60.228000000000002</v>
      </c>
      <c r="J13" s="22">
        <f t="shared" si="6"/>
        <v>5.1566000000000001E-5</v>
      </c>
      <c r="K13" s="22">
        <f t="shared" si="7"/>
        <v>2.8683000000000003E-5</v>
      </c>
      <c r="L13" s="23">
        <f t="shared" si="8"/>
        <v>412.8577903287661</v>
      </c>
      <c r="M13" s="28">
        <v>7.0529000000000002E-5</v>
      </c>
      <c r="N13" s="2">
        <f t="shared" si="0"/>
        <v>4.2525E-2</v>
      </c>
      <c r="O13" s="2">
        <f t="shared" si="9"/>
        <v>1.9456899707174231</v>
      </c>
      <c r="P13" s="2">
        <f t="shared" si="1"/>
        <v>2.5292125857940602</v>
      </c>
      <c r="Q13" s="2">
        <f t="shared" si="10"/>
        <v>1.3575338786356463</v>
      </c>
      <c r="R13" s="2">
        <f t="shared" si="2"/>
        <v>2.732365013544968</v>
      </c>
      <c r="S13" s="2">
        <f t="shared" si="10"/>
        <v>1.323167912946615</v>
      </c>
      <c r="T13" s="2">
        <f t="shared" si="3"/>
        <v>2.0819000255925548</v>
      </c>
      <c r="U13" s="2">
        <f t="shared" ref="U13" si="24">SQRT(PI()/2/(ATAN(T13)-T13/(1+T13*T13)))</f>
        <v>1.4641651631192969</v>
      </c>
      <c r="W13" s="28">
        <f t="shared" si="15"/>
        <v>3.9147286290138923E-2</v>
      </c>
      <c r="X13" s="28">
        <f t="shared" si="12"/>
        <v>3.1855752314777976E-2</v>
      </c>
      <c r="Y13" s="28">
        <f t="shared" si="19"/>
        <v>3.7372845436446006E-2</v>
      </c>
      <c r="AA13" s="2">
        <f t="shared" si="13"/>
        <v>1.185890757130802E-2</v>
      </c>
      <c r="AB13" s="2">
        <f t="shared" si="5"/>
        <v>2.3216108554424074E-3</v>
      </c>
      <c r="AC13" s="28"/>
    </row>
    <row r="14" spans="1:29" x14ac:dyDescent="0.25">
      <c r="A14" s="31" t="s">
        <v>48</v>
      </c>
      <c r="B14" s="21">
        <f>B13*(B5-1)/(B5*B5)</f>
        <v>6691864.8748341613</v>
      </c>
      <c r="C14" s="17"/>
      <c r="D14" s="21">
        <v>21</v>
      </c>
      <c r="E14" s="27">
        <v>5.9047619047619046E-5</v>
      </c>
      <c r="F14" s="21">
        <v>0.47127000000000002</v>
      </c>
      <c r="G14" s="17">
        <v>51.718000000000004</v>
      </c>
      <c r="H14" s="21">
        <v>0.72160000000000002</v>
      </c>
      <c r="I14" s="17">
        <v>57.354999999999997</v>
      </c>
      <c r="J14" s="22">
        <f t="shared" si="6"/>
        <v>4.7127000000000005E-5</v>
      </c>
      <c r="K14" s="22">
        <f t="shared" si="7"/>
        <v>2.5032999999999999E-5</v>
      </c>
      <c r="L14" s="23">
        <f t="shared" si="8"/>
        <v>450.36551751687716</v>
      </c>
      <c r="M14" s="28">
        <v>6.3719000000000004E-5</v>
      </c>
      <c r="N14" s="2">
        <f t="shared" si="0"/>
        <v>3.6734693877551024E-2</v>
      </c>
      <c r="O14" s="2">
        <f t="shared" si="9"/>
        <v>1.7647981593808828</v>
      </c>
      <c r="P14" s="2">
        <f t="shared" si="1"/>
        <v>2.5779412060997933</v>
      </c>
      <c r="Q14" s="2">
        <f t="shared" si="10"/>
        <v>1.3486737286473978</v>
      </c>
      <c r="R14" s="2">
        <f t="shared" si="2"/>
        <v>2.7850076336353236</v>
      </c>
      <c r="S14" s="2">
        <f t="shared" si="10"/>
        <v>1.3152694341553028</v>
      </c>
      <c r="T14" s="2">
        <f t="shared" si="3"/>
        <v>2.1220105787470835</v>
      </c>
      <c r="U14" s="2">
        <f t="shared" ref="U14" si="25">SQRT(PI()/2/(ATAN(T14)-T14/(1+T14*T14)))</f>
        <v>1.4522492541694088</v>
      </c>
      <c r="W14" s="28">
        <f t="shared" si="15"/>
        <v>4.4343257415290264E-2</v>
      </c>
      <c r="X14" s="28">
        <f t="shared" si="12"/>
        <v>3.6159006972752115E-2</v>
      </c>
      <c r="Y14" s="28">
        <f t="shared" si="19"/>
        <v>4.1947569844056343E-2</v>
      </c>
      <c r="AA14" s="2">
        <f t="shared" si="13"/>
        <v>1.7371540765255815E-2</v>
      </c>
      <c r="AB14" s="2">
        <f t="shared" si="5"/>
        <v>4.1700218640821672E-3</v>
      </c>
      <c r="AC14" s="28"/>
    </row>
    <row r="15" spans="1:29" x14ac:dyDescent="0.25">
      <c r="A15" s="31"/>
      <c r="B15" s="21"/>
      <c r="C15" s="17"/>
      <c r="D15" s="21">
        <v>22</v>
      </c>
      <c r="E15" s="27">
        <v>5.6363636363636362E-5</v>
      </c>
      <c r="F15" s="21">
        <v>0.43434</v>
      </c>
      <c r="G15" s="17">
        <v>49.363999999999997</v>
      </c>
      <c r="H15" s="21">
        <v>0.65464999999999995</v>
      </c>
      <c r="I15" s="17">
        <v>54.743000000000002</v>
      </c>
      <c r="J15" s="22">
        <f t="shared" si="6"/>
        <v>4.3433999999999998E-5</v>
      </c>
      <c r="K15" s="22">
        <f t="shared" si="7"/>
        <v>2.2030999999999996E-5</v>
      </c>
      <c r="L15" s="23">
        <f t="shared" si="8"/>
        <v>488.31192410694081</v>
      </c>
      <c r="M15" s="28">
        <v>5.8077E-5</v>
      </c>
      <c r="N15" s="2">
        <f t="shared" si="0"/>
        <v>3.1949661908339588E-2</v>
      </c>
      <c r="O15" s="2">
        <f t="shared" si="9"/>
        <v>1.608008240262333</v>
      </c>
      <c r="P15" s="2">
        <f t="shared" si="1"/>
        <v>2.6226323536670626</v>
      </c>
      <c r="Q15" s="2">
        <f t="shared" si="10"/>
        <v>1.3409072290671855</v>
      </c>
      <c r="R15" s="2">
        <f t="shared" si="2"/>
        <v>2.8332884814825374</v>
      </c>
      <c r="S15" s="2">
        <f t="shared" si="10"/>
        <v>1.3083432746392909</v>
      </c>
      <c r="T15" s="2">
        <f t="shared" si="3"/>
        <v>2.1587977202418926</v>
      </c>
      <c r="U15" s="2">
        <f t="shared" ref="U15" si="26">SQRT(PI()/2/(ATAN(T15)-T15/(1+T15*T15)))</f>
        <v>1.4418134898199484</v>
      </c>
      <c r="W15" s="28">
        <f t="shared" si="15"/>
        <v>4.8861945952071217E-2</v>
      </c>
      <c r="X15" s="28">
        <f t="shared" si="12"/>
        <v>3.9913996229475765E-2</v>
      </c>
      <c r="Y15" s="28">
        <f t="shared" si="19"/>
        <v>4.5871967996225116E-2</v>
      </c>
      <c r="AA15" s="2">
        <f t="shared" si="13"/>
        <v>2.3865437414240444E-2</v>
      </c>
      <c r="AB15" s="2">
        <f t="shared" si="5"/>
        <v>6.7742812933895957E-3</v>
      </c>
      <c r="AC15" s="28"/>
    </row>
    <row r="16" spans="1:29" x14ac:dyDescent="0.25">
      <c r="A16" s="31" t="s">
        <v>48</v>
      </c>
      <c r="B16" s="21">
        <f>B13*(B7-1)/(B7*B7)</f>
        <v>10995658.553051554</v>
      </c>
      <c r="C16" s="17"/>
      <c r="D16" s="21">
        <v>23</v>
      </c>
      <c r="E16" s="27">
        <v>5.3913043478260872E-5</v>
      </c>
      <c r="F16" s="21">
        <v>0.40331</v>
      </c>
      <c r="G16" s="17">
        <v>47.216000000000001</v>
      </c>
      <c r="H16" s="21">
        <v>0.59869000000000006</v>
      </c>
      <c r="I16" s="17">
        <v>52.36</v>
      </c>
      <c r="J16" s="22">
        <f t="shared" si="6"/>
        <v>4.0330999999999997E-5</v>
      </c>
      <c r="K16" s="22">
        <f t="shared" si="7"/>
        <v>1.9538000000000005E-5</v>
      </c>
      <c r="L16" s="23">
        <f t="shared" si="8"/>
        <v>526.56361961306141</v>
      </c>
      <c r="M16" s="28">
        <v>5.3356000000000002E-5</v>
      </c>
      <c r="N16" s="2">
        <f t="shared" si="0"/>
        <v>2.7960877784170297E-2</v>
      </c>
      <c r="O16" s="2">
        <f t="shared" si="9"/>
        <v>1.4712211498808494</v>
      </c>
      <c r="P16" s="2">
        <f t="shared" si="1"/>
        <v>2.6635545604553097</v>
      </c>
      <c r="Q16" s="2">
        <f t="shared" si="10"/>
        <v>1.3340792314426244</v>
      </c>
      <c r="R16" s="2">
        <f t="shared" si="2"/>
        <v>2.8774976581778033</v>
      </c>
      <c r="S16" s="2">
        <f t="shared" si="10"/>
        <v>1.3022519778401087</v>
      </c>
      <c r="T16" s="2">
        <f t="shared" si="3"/>
        <v>2.1924824898964008</v>
      </c>
      <c r="U16" s="2">
        <f t="shared" ref="U16" si="27">SQRT(PI()/2/(ATAN(T16)-T16/(1+T16*T16)))</f>
        <v>1.4326462265204998</v>
      </c>
      <c r="W16" s="28">
        <f t="shared" si="15"/>
        <v>5.2704154550216313E-2</v>
      </c>
      <c r="X16" s="28">
        <f t="shared" si="12"/>
        <v>4.3117497765089607E-2</v>
      </c>
      <c r="Y16" s="28">
        <f t="shared" si="19"/>
        <v>4.9164013756355457E-2</v>
      </c>
      <c r="AA16" s="2">
        <f t="shared" si="13"/>
        <v>3.116480081643656E-2</v>
      </c>
      <c r="AB16" s="2">
        <f t="shared" si="5"/>
        <v>1.0166919657522658E-2</v>
      </c>
      <c r="AC16" s="28"/>
    </row>
    <row r="17" spans="1:29" x14ac:dyDescent="0.25">
      <c r="A17" s="31"/>
      <c r="B17" s="21"/>
      <c r="C17" s="17"/>
      <c r="D17" s="21">
        <v>24</v>
      </c>
      <c r="E17" s="27">
        <v>5.1666666666666671E-5</v>
      </c>
      <c r="F17" s="21">
        <v>0.37702999999999998</v>
      </c>
      <c r="G17" s="17">
        <v>45.247</v>
      </c>
      <c r="H17" s="21">
        <v>0.55149000000000004</v>
      </c>
      <c r="I17" s="17">
        <v>50.174999999999997</v>
      </c>
      <c r="J17" s="22">
        <f t="shared" si="6"/>
        <v>3.7702999999999995E-5</v>
      </c>
      <c r="K17" s="22">
        <f t="shared" si="7"/>
        <v>1.7446000000000005E-5</v>
      </c>
      <c r="L17" s="23">
        <f t="shared" si="8"/>
        <v>564.94325346784319</v>
      </c>
      <c r="M17" s="28">
        <v>4.9370999999999999E-5</v>
      </c>
      <c r="N17" s="2">
        <f t="shared" si="0"/>
        <v>2.4609374999999999E-2</v>
      </c>
      <c r="O17" s="2">
        <f t="shared" si="9"/>
        <v>1.3511735907759883</v>
      </c>
      <c r="P17" s="2">
        <f t="shared" si="1"/>
        <v>2.7008277219369909</v>
      </c>
      <c r="Q17" s="2">
        <f t="shared" si="10"/>
        <v>1.3280831494607268</v>
      </c>
      <c r="R17" s="2">
        <f t="shared" si="2"/>
        <v>2.9177646894858031</v>
      </c>
      <c r="S17" s="2">
        <f t="shared" si="10"/>
        <v>1.2969011774471544</v>
      </c>
      <c r="T17" s="2">
        <f t="shared" si="3"/>
        <v>2.2231635786583661</v>
      </c>
      <c r="U17" s="2">
        <f t="shared" ref="U17" si="28">SQRT(PI()/2/(ATAN(T17)-T17/(1+T17*T17)))</f>
        <v>1.4246018224459558</v>
      </c>
      <c r="W17" s="28">
        <f t="shared" si="15"/>
        <v>5.5888595026089498E-2</v>
      </c>
      <c r="X17" s="28">
        <f t="shared" si="12"/>
        <v>4.5781771345100135E-2</v>
      </c>
      <c r="Y17" s="28">
        <f t="shared" si="19"/>
        <v>5.1854039515836788E-2</v>
      </c>
      <c r="AA17" s="2">
        <f t="shared" si="13"/>
        <v>3.9067748457464149E-2</v>
      </c>
      <c r="AB17" s="2">
        <f t="shared" si="5"/>
        <v>1.4322751386164997E-2</v>
      </c>
      <c r="AC17" s="28"/>
    </row>
    <row r="18" spans="1:29" x14ac:dyDescent="0.25">
      <c r="A18" s="31" t="s">
        <v>48</v>
      </c>
      <c r="B18" s="21">
        <f>B13*(B9-1)/(B9*B9)</f>
        <v>3958902.8183617722</v>
      </c>
      <c r="C18" s="17"/>
      <c r="D18" s="21">
        <v>25</v>
      </c>
      <c r="E18" s="27">
        <v>4.9599999999999999E-5</v>
      </c>
      <c r="F18" s="21">
        <v>0.35460000000000003</v>
      </c>
      <c r="G18" s="17">
        <v>43.435000000000002</v>
      </c>
      <c r="H18" s="21">
        <v>0.51134999999999997</v>
      </c>
      <c r="I18" s="17">
        <v>48.164999999999999</v>
      </c>
      <c r="J18" s="22">
        <f t="shared" si="6"/>
        <v>3.5460000000000003E-5</v>
      </c>
      <c r="K18" s="22">
        <f t="shared" si="7"/>
        <v>1.5674999999999995E-5</v>
      </c>
      <c r="L18" s="23">
        <f t="shared" si="8"/>
        <v>603.50877192982443</v>
      </c>
      <c r="M18" s="28">
        <v>4.5979999999999997E-5</v>
      </c>
      <c r="N18" s="2">
        <f t="shared" si="0"/>
        <v>2.1772799999999998E-2</v>
      </c>
      <c r="O18" s="2">
        <f t="shared" si="9"/>
        <v>1.2452415812591509</v>
      </c>
      <c r="P18" s="2">
        <f t="shared" si="1"/>
        <v>2.7350916225519124</v>
      </c>
      <c r="Q18" s="2">
        <f t="shared" si="10"/>
        <v>1.3227495526402608</v>
      </c>
      <c r="R18" s="2">
        <f t="shared" si="2"/>
        <v>2.9547807488687283</v>
      </c>
      <c r="S18" s="2">
        <f t="shared" si="10"/>
        <v>1.2921402300096725</v>
      </c>
      <c r="T18" s="2">
        <f t="shared" si="3"/>
        <v>2.2513676196977674</v>
      </c>
      <c r="U18" s="2">
        <f t="shared" ref="U18" si="29">SQRT(PI()/2/(ATAN(T18)-T18/(1+T18*T18)))</f>
        <v>1.4174510072814182</v>
      </c>
      <c r="W18" s="28">
        <f>SQRT(12)/PI()*K18*$B$21*EXP(-J18*$B$21/2)*POWER($B$3,2)*L18*$B$14*E18/(SQRT(O18*$B$21)*POWER($B$6,3.5)*$B$5*POWER(2*SQRT(PI()),1.5))*Q61</f>
        <v>5.8477663389427066E-2</v>
      </c>
      <c r="X18" s="28">
        <f t="shared" si="12"/>
        <v>4.7956528205820657E-2</v>
      </c>
      <c r="Y18" s="28">
        <f t="shared" si="19"/>
        <v>5.4005008166480128E-2</v>
      </c>
      <c r="AA18" s="2">
        <f t="shared" si="13"/>
        <v>4.7379766902889343E-2</v>
      </c>
      <c r="AB18" s="2">
        <f t="shared" si="5"/>
        <v>1.9172467758118157E-2</v>
      </c>
      <c r="AC18" s="28"/>
    </row>
    <row r="19" spans="1:29" x14ac:dyDescent="0.25">
      <c r="A19" s="31"/>
      <c r="B19" s="21"/>
      <c r="C19" s="17"/>
      <c r="D19" s="24">
        <v>26</v>
      </c>
      <c r="E19" s="27">
        <v>4.7692307692307692E-5</v>
      </c>
      <c r="F19" s="24">
        <v>0.33532000000000001</v>
      </c>
      <c r="G19" s="18">
        <v>41.762999999999998</v>
      </c>
      <c r="H19" s="24">
        <v>0.47698000000000002</v>
      </c>
      <c r="I19" s="18">
        <v>46.31</v>
      </c>
      <c r="J19" s="25">
        <f t="shared" si="6"/>
        <v>3.3532000000000004E-5</v>
      </c>
      <c r="K19" s="25">
        <f t="shared" si="7"/>
        <v>1.4166000000000001E-5</v>
      </c>
      <c r="L19" s="26">
        <f t="shared" si="8"/>
        <v>641.95962162925366</v>
      </c>
      <c r="M19" s="28">
        <v>4.3072999999999999E-5</v>
      </c>
      <c r="N19" s="2">
        <f t="shared" si="0"/>
        <v>1.9355939918070091E-2</v>
      </c>
      <c r="O19" s="2">
        <f t="shared" si="9"/>
        <v>1.1512958406611968</v>
      </c>
      <c r="P19" s="2">
        <f t="shared" si="1"/>
        <v>2.7660961513602969</v>
      </c>
      <c r="Q19" s="2">
        <f t="shared" si="10"/>
        <v>1.3180640812583313</v>
      </c>
      <c r="R19" s="2">
        <f t="shared" si="2"/>
        <v>2.9882756358755791</v>
      </c>
      <c r="S19" s="2">
        <f t="shared" si="10"/>
        <v>1.2879567592123067</v>
      </c>
      <c r="T19" s="2">
        <f t="shared" si="3"/>
        <v>2.2768887363022836</v>
      </c>
      <c r="U19" s="2">
        <f t="shared" ref="U19" si="30">SQRT(PI()/2/(ATAN(T19)-T19/(1+T19*T19)))</f>
        <v>1.4111729571441534</v>
      </c>
      <c r="W19" s="28">
        <f t="shared" si="15"/>
        <v>6.05325688802947E-2</v>
      </c>
      <c r="X19" s="28">
        <f t="shared" si="12"/>
        <v>4.9689886177170725E-2</v>
      </c>
      <c r="Y19" s="28">
        <f t="shared" si="19"/>
        <v>5.5681814946638049E-2</v>
      </c>
      <c r="AA19" s="2">
        <f t="shared" si="13"/>
        <v>5.5924539828955622E-2</v>
      </c>
      <c r="AB19" s="2">
        <f t="shared" si="5"/>
        <v>2.4617985137970991E-2</v>
      </c>
      <c r="AC19" s="28"/>
    </row>
    <row r="20" spans="1:29" x14ac:dyDescent="0.25">
      <c r="A20" s="11"/>
      <c r="C20" s="17"/>
      <c r="D20" s="21">
        <v>27</v>
      </c>
      <c r="E20" s="27">
        <v>4.5925925925925923E-5</v>
      </c>
      <c r="F20" s="21">
        <v>0.31866</v>
      </c>
      <c r="G20" s="17">
        <v>40.215000000000003</v>
      </c>
      <c r="H20" s="21">
        <v>0.44733000000000001</v>
      </c>
      <c r="I20" s="17">
        <v>44.593000000000004</v>
      </c>
      <c r="J20" s="22">
        <f t="shared" si="6"/>
        <v>3.1866000000000003E-5</v>
      </c>
      <c r="K20" s="22">
        <f t="shared" si="7"/>
        <v>1.2867000000000001E-5</v>
      </c>
      <c r="L20" s="23">
        <f t="shared" si="8"/>
        <v>680.50050516825991</v>
      </c>
      <c r="M20" s="28">
        <v>4.0566000000000004E-5</v>
      </c>
      <c r="N20" s="2">
        <f t="shared" si="0"/>
        <v>1.7283950617283952E-2</v>
      </c>
      <c r="O20" s="2">
        <f t="shared" si="9"/>
        <v>1.0675939482674477</v>
      </c>
      <c r="P20" s="2">
        <f t="shared" si="1"/>
        <v>2.7946822338687305</v>
      </c>
      <c r="Q20" s="2">
        <f t="shared" si="10"/>
        <v>1.3138578409012747</v>
      </c>
      <c r="R20" s="2">
        <f t="shared" si="2"/>
        <v>3.0191578211687662</v>
      </c>
      <c r="S20" s="2">
        <f t="shared" si="10"/>
        <v>1.2842003121314767</v>
      </c>
      <c r="T20" s="2">
        <f t="shared" si="3"/>
        <v>2.3004191292159404</v>
      </c>
      <c r="U20" s="2">
        <f t="shared" ref="U20" si="31">SQRT(PI()/2/(ATAN(T20)-T20/(1+T20*T20)))</f>
        <v>1.4055401347089076</v>
      </c>
      <c r="W20" s="28">
        <f t="shared" si="15"/>
        <v>6.2112875142099774E-2</v>
      </c>
      <c r="X20" s="28">
        <f t="shared" si="12"/>
        <v>5.1030826148805032E-2</v>
      </c>
      <c r="Y20" s="28">
        <f t="shared" si="19"/>
        <v>5.6937796468069041E-2</v>
      </c>
      <c r="AA20" s="2">
        <f t="shared" si="13"/>
        <v>6.4539618721932271E-2</v>
      </c>
      <c r="AB20" s="2">
        <f t="shared" si="5"/>
        <v>3.0541282071422975E-2</v>
      </c>
      <c r="AC20" s="28"/>
    </row>
    <row r="21" spans="1:29" x14ac:dyDescent="0.25">
      <c r="A21" s="31" t="s">
        <v>24</v>
      </c>
      <c r="B21" s="21">
        <v>86000</v>
      </c>
      <c r="C21" s="17"/>
      <c r="D21" s="21">
        <v>28</v>
      </c>
      <c r="E21" s="27">
        <v>4.428571428571429E-5</v>
      </c>
      <c r="F21" s="21">
        <v>0.30419000000000002</v>
      </c>
      <c r="G21" s="17">
        <v>38.777000000000001</v>
      </c>
      <c r="H21" s="21">
        <v>0.42164000000000001</v>
      </c>
      <c r="I21" s="17">
        <v>42.997999999999998</v>
      </c>
      <c r="J21" s="22">
        <f t="shared" si="6"/>
        <v>3.0419000000000001E-5</v>
      </c>
      <c r="K21" s="22">
        <f t="shared" si="7"/>
        <v>1.1745E-5</v>
      </c>
      <c r="L21" s="23">
        <f t="shared" si="8"/>
        <v>718.77394636015265</v>
      </c>
      <c r="M21" s="28">
        <v>3.8390999999999999E-5</v>
      </c>
      <c r="N21" s="2">
        <f t="shared" si="0"/>
        <v>1.5497448979591833E-2</v>
      </c>
      <c r="O21" s="2">
        <f t="shared" si="9"/>
        <v>0.99269896465174634</v>
      </c>
      <c r="P21" s="2">
        <f t="shared" si="1"/>
        <v>2.8204424196084759</v>
      </c>
      <c r="Q21" s="2">
        <f t="shared" si="10"/>
        <v>1.3101575243998382</v>
      </c>
      <c r="R21" s="2">
        <f t="shared" si="2"/>
        <v>3.0469871268795794</v>
      </c>
      <c r="S21" s="2">
        <f t="shared" si="10"/>
        <v>1.2808950015848239</v>
      </c>
      <c r="T21" s="2">
        <f t="shared" si="3"/>
        <v>2.3216234090190979</v>
      </c>
      <c r="U21" s="2">
        <f t="shared" ref="U21" si="32">SQRT(PI()/2/(ATAN(T21)-T21/(1+T21*T21)))</f>
        <v>1.4005873029022762</v>
      </c>
      <c r="W21" s="28">
        <f t="shared" si="15"/>
        <v>6.3283818404775774E-2</v>
      </c>
      <c r="X21" s="28">
        <f t="shared" si="12"/>
        <v>5.2031503745720124E-2</v>
      </c>
      <c r="Y21" s="28">
        <f t="shared" si="19"/>
        <v>5.7838430126166795E-2</v>
      </c>
      <c r="AA21" s="2">
        <f t="shared" si="13"/>
        <v>7.3092172302882966E-2</v>
      </c>
      <c r="AB21" s="2">
        <f t="shared" si="5"/>
        <v>3.6823244101890452E-2</v>
      </c>
      <c r="AC21" s="28"/>
    </row>
    <row r="22" spans="1:29" x14ac:dyDescent="0.25">
      <c r="A22" s="31"/>
      <c r="B22" s="21"/>
      <c r="C22" s="17"/>
      <c r="D22" s="21">
        <v>29</v>
      </c>
      <c r="E22" s="27">
        <v>4.2758620689655177E-5</v>
      </c>
      <c r="F22" s="21">
        <v>0.29154999999999998</v>
      </c>
      <c r="G22" s="17">
        <v>37.439</v>
      </c>
      <c r="H22" s="21">
        <v>0.39922999999999997</v>
      </c>
      <c r="I22" s="17">
        <v>41.514000000000003</v>
      </c>
      <c r="J22" s="22">
        <f t="shared" si="6"/>
        <v>2.9154999999999998E-5</v>
      </c>
      <c r="K22" s="22">
        <f t="shared" si="7"/>
        <v>1.0767999999999999E-5</v>
      </c>
      <c r="L22" s="23">
        <f t="shared" si="8"/>
        <v>756.87221396731104</v>
      </c>
      <c r="M22" s="28">
        <v>3.6494E-5</v>
      </c>
      <c r="N22" s="2">
        <f t="shared" si="0"/>
        <v>1.3948911394481123E-2</v>
      </c>
      <c r="O22" s="2">
        <f t="shared" si="9"/>
        <v>0.92541734635787098</v>
      </c>
      <c r="P22" s="2">
        <f t="shared" si="1"/>
        <v>2.8438872368804198</v>
      </c>
      <c r="Q22" s="2">
        <f t="shared" si="10"/>
        <v>1.3068616338421328</v>
      </c>
      <c r="R22" s="2">
        <f t="shared" si="2"/>
        <v>3.0723150881678567</v>
      </c>
      <c r="S22" s="2">
        <f t="shared" si="10"/>
        <v>1.2779503953998261</v>
      </c>
      <c r="T22" s="2">
        <f t="shared" si="3"/>
        <v>2.340921812780262</v>
      </c>
      <c r="U22" s="2">
        <f t="shared" ref="U22" si="33">SQRT(PI()/2/(ATAN(T22)-T22/(1+T22*T22)))</f>
        <v>1.3961777780662354</v>
      </c>
      <c r="W22" s="28">
        <f t="shared" si="15"/>
        <v>6.4105244030371433E-2</v>
      </c>
      <c r="X22" s="28">
        <f t="shared" si="12"/>
        <v>5.2741344914734652E-2</v>
      </c>
      <c r="Y22" s="28">
        <f t="shared" si="19"/>
        <v>5.8436715658243356E-2</v>
      </c>
      <c r="AA22" s="2">
        <f t="shared" si="13"/>
        <v>8.1485515374224604E-2</v>
      </c>
      <c r="AB22" s="2">
        <f t="shared" si="5"/>
        <v>4.3348464386203801E-2</v>
      </c>
      <c r="AC22" s="28"/>
    </row>
    <row r="23" spans="1:29" x14ac:dyDescent="0.25">
      <c r="A23" s="31"/>
      <c r="B23" s="2"/>
      <c r="C23" s="17"/>
      <c r="D23" s="21">
        <v>30</v>
      </c>
      <c r="E23" s="27">
        <v>4.1333333333333333E-5</v>
      </c>
      <c r="F23" s="21">
        <v>0.28048000000000001</v>
      </c>
      <c r="G23" s="17">
        <v>36.19</v>
      </c>
      <c r="H23" s="21">
        <v>0.37962000000000001</v>
      </c>
      <c r="I23" s="17">
        <v>40.128999999999998</v>
      </c>
      <c r="J23" s="22">
        <f t="shared" si="6"/>
        <v>2.8048E-5</v>
      </c>
      <c r="K23" s="22">
        <f t="shared" si="7"/>
        <v>9.9140000000000003E-6</v>
      </c>
      <c r="L23" s="23">
        <f t="shared" si="8"/>
        <v>794.63385111962884</v>
      </c>
      <c r="M23" s="28">
        <v>3.4832999999999997E-5</v>
      </c>
      <c r="N23" s="2">
        <f t="shared" si="0"/>
        <v>1.26E-2</v>
      </c>
      <c r="O23" s="2">
        <f t="shared" si="9"/>
        <v>0.86475109809663242</v>
      </c>
      <c r="P23" s="2">
        <f t="shared" si="1"/>
        <v>2.8649892304018612</v>
      </c>
      <c r="Q23" s="2">
        <f t="shared" si="10"/>
        <v>1.3039519244573021</v>
      </c>
      <c r="R23" s="2">
        <f t="shared" si="2"/>
        <v>3.0951120444766662</v>
      </c>
      <c r="S23" s="2">
        <f t="shared" si="10"/>
        <v>1.2753503740911314</v>
      </c>
      <c r="T23" s="2">
        <f t="shared" si="3"/>
        <v>2.3582917409148521</v>
      </c>
      <c r="U23" s="2">
        <f t="shared" ref="U23" si="34">SQRT(PI()/2/(ATAN(T23)-T23/(1+T23*T23)))</f>
        <v>1.3922864997620659</v>
      </c>
      <c r="W23" s="28">
        <f>SQRT(12)/PI()*K23*$B$21*EXP(-J23*$B$21/2)*POWER($B$3,2)*L23*$B$14*E23/(SQRT(O23*$B$21)*POWER($B$6,3.5)*$B$5*POWER(2*SQRT(PI()),1.5))*Q66</f>
        <v>6.4629011861664837E-2</v>
      </c>
      <c r="X23" s="28">
        <f>SQRT(12)/PI()*K23*$B$21*EXP(-J23*$B$21/2)*POWER($B$3,2)*L23*$B$16*E23/(SQRT(O23*$B$21)*POWER($B$8,3.5)*$B$7*POWER(2*SQRT(PI()),1.5))*S66</f>
        <v>5.320263379434334E-2</v>
      </c>
      <c r="Y23" s="28">
        <f t="shared" si="19"/>
        <v>5.8781073745142985E-2</v>
      </c>
      <c r="AA23" s="2">
        <f t="shared" si="13"/>
        <v>8.9624370840296688E-2</v>
      </c>
      <c r="AB23" s="2">
        <f t="shared" si="5"/>
        <v>5.0004713899894131E-2</v>
      </c>
      <c r="AC23" s="28"/>
    </row>
    <row r="24" spans="1:29" x14ac:dyDescent="0.25">
      <c r="A24" s="31"/>
      <c r="B24" s="2"/>
      <c r="C24" s="17"/>
      <c r="D24" s="21">
        <v>31</v>
      </c>
      <c r="E24" s="27">
        <v>4.0000000000000003E-5</v>
      </c>
      <c r="F24" s="21">
        <v>0.27073999999999998</v>
      </c>
      <c r="G24" s="17">
        <v>35.021999999999998</v>
      </c>
      <c r="H24" s="21">
        <v>0.36234</v>
      </c>
      <c r="I24" s="17">
        <v>38.832999999999998</v>
      </c>
      <c r="J24" s="22">
        <f t="shared" si="6"/>
        <v>2.7073999999999999E-5</v>
      </c>
      <c r="K24" s="22">
        <f t="shared" si="7"/>
        <v>9.1600000000000021E-6</v>
      </c>
      <c r="L24" s="23">
        <f t="shared" si="8"/>
        <v>832.09606986899541</v>
      </c>
      <c r="M24" s="28">
        <v>3.3371000000000003E-5</v>
      </c>
      <c r="N24" s="2">
        <f t="shared" si="0"/>
        <v>1.1419556241818E-2</v>
      </c>
      <c r="O24" s="2">
        <f t="shared" si="9"/>
        <v>0.80986054972629484</v>
      </c>
      <c r="P24" s="2">
        <f t="shared" si="1"/>
        <v>2.8840712060056934</v>
      </c>
      <c r="Q24" s="2">
        <f t="shared" si="10"/>
        <v>1.3013658864900131</v>
      </c>
      <c r="R24" s="2">
        <f t="shared" si="2"/>
        <v>3.1157267301784852</v>
      </c>
      <c r="S24" s="2">
        <f t="shared" si="10"/>
        <v>1.273039227540232</v>
      </c>
      <c r="T24" s="2">
        <f t="shared" si="3"/>
        <v>2.3739989083238351</v>
      </c>
      <c r="U24" s="2">
        <f t="shared" ref="U24" si="35">SQRT(PI()/2/(ATAN(T24)-T24/(1+T24*T24)))</f>
        <v>1.3888293418640518</v>
      </c>
      <c r="W24" s="28">
        <f t="shared" si="15"/>
        <v>6.4884251904241574E-2</v>
      </c>
      <c r="X24" s="28">
        <f t="shared" si="12"/>
        <v>5.3439603485028665E-2</v>
      </c>
      <c r="Y24" s="28">
        <f t="shared" si="19"/>
        <v>5.8896454348285797E-2</v>
      </c>
      <c r="AA24" s="2">
        <f t="shared" si="13"/>
        <v>9.7455053208644823E-2</v>
      </c>
      <c r="AB24" s="2">
        <f t="shared" si="5"/>
        <v>5.6704256529449111E-2</v>
      </c>
      <c r="AC24" s="28"/>
    </row>
    <row r="25" spans="1:29" x14ac:dyDescent="0.25">
      <c r="A25" s="31"/>
      <c r="B25" s="2"/>
      <c r="C25" s="17"/>
      <c r="D25" s="24">
        <v>32</v>
      </c>
      <c r="E25" s="27">
        <v>3.875E-5</v>
      </c>
      <c r="F25" s="24">
        <v>0.26216</v>
      </c>
      <c r="G25" s="18">
        <v>33.927</v>
      </c>
      <c r="H25" s="24">
        <v>0.34710000000000002</v>
      </c>
      <c r="I25" s="18">
        <v>37.619</v>
      </c>
      <c r="J25" s="25">
        <f t="shared" si="6"/>
        <v>2.6216000000000001E-5</v>
      </c>
      <c r="K25" s="25">
        <f t="shared" si="7"/>
        <v>8.494000000000002E-6</v>
      </c>
      <c r="L25" s="26">
        <f t="shared" si="8"/>
        <v>869.31951966093709</v>
      </c>
      <c r="M25" s="28">
        <v>3.2081E-5</v>
      </c>
      <c r="N25" s="2">
        <f t="shared" si="0"/>
        <v>1.0382080078125E-2</v>
      </c>
      <c r="O25" s="2">
        <f t="shared" si="9"/>
        <v>0.76003514481149337</v>
      </c>
      <c r="P25" s="2">
        <f t="shared" si="1"/>
        <v>2.9014481683566973</v>
      </c>
      <c r="Q25" s="2">
        <f t="shared" si="10"/>
        <v>1.2990473279884329</v>
      </c>
      <c r="R25" s="2">
        <f t="shared" si="2"/>
        <v>3.1344994518691234</v>
      </c>
      <c r="S25" s="2">
        <f t="shared" si="10"/>
        <v>1.2709668468267359</v>
      </c>
      <c r="T25" s="2">
        <f t="shared" si="3"/>
        <v>2.3883026084423911</v>
      </c>
      <c r="U25" s="2">
        <f t="shared" ref="U25" si="36">SQRT(PI()/2/(ATAN(T25)-T25/(1+T25*T25)))</f>
        <v>1.3857307863276194</v>
      </c>
      <c r="W25" s="30">
        <f t="shared" si="15"/>
        <v>6.493442877706232E-2</v>
      </c>
      <c r="X25" s="30">
        <f t="shared" si="12"/>
        <v>5.3504836570261817E-2</v>
      </c>
      <c r="Y25" s="30">
        <f t="shared" si="19"/>
        <v>5.8838786928499386E-2</v>
      </c>
      <c r="AA25" s="6">
        <f t="shared" si="13"/>
        <v>0.10491801954703663</v>
      </c>
      <c r="AB25" s="2">
        <f t="shared" si="5"/>
        <v>6.3357245894176142E-2</v>
      </c>
      <c r="AC25" s="28"/>
    </row>
    <row r="26" spans="1:29" ht="18.75" x14ac:dyDescent="0.35">
      <c r="A26" s="15" t="s">
        <v>52</v>
      </c>
      <c r="B26">
        <v>1.366E-2</v>
      </c>
      <c r="C26" s="17"/>
      <c r="D26" s="21">
        <v>33</v>
      </c>
      <c r="E26" s="27">
        <v>3.7575757575757577E-5</v>
      </c>
      <c r="F26" s="21">
        <v>0.25457000000000002</v>
      </c>
      <c r="G26" s="17">
        <v>32.898000000000003</v>
      </c>
      <c r="H26" s="21">
        <v>0.33359</v>
      </c>
      <c r="I26" s="17">
        <v>36.478000000000002</v>
      </c>
      <c r="J26" s="22">
        <f t="shared" si="6"/>
        <v>2.5457E-5</v>
      </c>
      <c r="K26" s="22">
        <f t="shared" si="7"/>
        <v>7.9019999999999982E-6</v>
      </c>
      <c r="L26" s="23">
        <f t="shared" si="8"/>
        <v>906.09972158947085</v>
      </c>
      <c r="M26" s="28">
        <v>3.0939000000000003E-5</v>
      </c>
      <c r="N26" s="2">
        <f t="shared" si="0"/>
        <v>9.466566491359879E-3</v>
      </c>
      <c r="O26" s="2">
        <f t="shared" si="9"/>
        <v>0.71467032900548133</v>
      </c>
      <c r="P26" s="2">
        <f t="shared" si="1"/>
        <v>2.9169643322107519</v>
      </c>
      <c r="Q26" s="2">
        <f t="shared" si="10"/>
        <v>1.2970057613401147</v>
      </c>
      <c r="R26" s="2">
        <f t="shared" si="2"/>
        <v>3.1512619112595979</v>
      </c>
      <c r="S26" s="2">
        <f t="shared" si="10"/>
        <v>1.2691418256827245</v>
      </c>
      <c r="T26" s="2">
        <f t="shared" si="3"/>
        <v>2.4010746079596688</v>
      </c>
      <c r="U26" s="2">
        <f t="shared" ref="U26" si="37">SQRT(PI()/2/(ATAN(T26)-T26/(1+T26*T26)))</f>
        <v>1.3830032146850886</v>
      </c>
      <c r="W26" s="28">
        <f t="shared" si="15"/>
        <v>6.48020389805921E-2</v>
      </c>
      <c r="X26" s="28">
        <f t="shared" si="12"/>
        <v>5.3416611090064056E-2</v>
      </c>
      <c r="Y26" s="28">
        <f t="shared" si="19"/>
        <v>5.8629313225584068E-2</v>
      </c>
      <c r="AA26" s="2">
        <f t="shared" si="13"/>
        <v>0.11199489377735189</v>
      </c>
      <c r="AB26" s="2">
        <f t="shared" si="5"/>
        <v>6.989550066380508E-2</v>
      </c>
      <c r="AC26" s="28"/>
    </row>
    <row r="27" spans="1:29" x14ac:dyDescent="0.25">
      <c r="A27" s="11"/>
      <c r="C27" s="17"/>
      <c r="D27" s="21">
        <v>34</v>
      </c>
      <c r="E27" s="27">
        <v>3.6470588235294121E-5</v>
      </c>
      <c r="F27" s="21">
        <v>0.24784999999999999</v>
      </c>
      <c r="G27" s="17">
        <v>31.93</v>
      </c>
      <c r="H27" s="21">
        <v>0.32158999999999999</v>
      </c>
      <c r="I27" s="17">
        <v>35.404000000000003</v>
      </c>
      <c r="J27" s="22">
        <f t="shared" si="6"/>
        <v>2.4784999999999997E-5</v>
      </c>
      <c r="K27" s="22">
        <f t="shared" si="7"/>
        <v>7.374E-6</v>
      </c>
      <c r="L27" s="23">
        <f t="shared" si="8"/>
        <v>942.2294548413355</v>
      </c>
      <c r="M27" s="28">
        <v>2.9925000000000002E-5</v>
      </c>
      <c r="N27" s="2">
        <f t="shared" si="0"/>
        <v>8.6556075717484221E-3</v>
      </c>
      <c r="O27" s="2">
        <f t="shared" si="9"/>
        <v>0.6732491248157173</v>
      </c>
      <c r="P27" s="2">
        <f t="shared" si="1"/>
        <v>2.9304814046724599</v>
      </c>
      <c r="Q27" s="2">
        <f t="shared" si="10"/>
        <v>1.2952488894060568</v>
      </c>
      <c r="R27" s="2">
        <f t="shared" si="2"/>
        <v>3.1658647074370996</v>
      </c>
      <c r="S27" s="2">
        <f t="shared" si="10"/>
        <v>1.2675711342515446</v>
      </c>
      <c r="T27" s="2">
        <f t="shared" si="3"/>
        <v>2.4122010722442564</v>
      </c>
      <c r="U27" s="2">
        <f t="shared" ref="U27" si="38">SQRT(PI()/2/(ATAN(T27)-T27/(1+T27*T27)))</f>
        <v>1.3806566120186399</v>
      </c>
      <c r="W27" s="28">
        <f t="shared" si="15"/>
        <v>6.4511552199347177E-2</v>
      </c>
      <c r="X27" s="28">
        <f t="shared" si="12"/>
        <v>5.3194925606313913E-2</v>
      </c>
      <c r="Y27" s="28">
        <f t="shared" si="19"/>
        <v>5.8290679743970002E-2</v>
      </c>
      <c r="AA27" s="2">
        <f t="shared" si="13"/>
        <v>0.11865798495098331</v>
      </c>
      <c r="AB27" s="2">
        <f t="shared" si="5"/>
        <v>7.6264325937082642E-2</v>
      </c>
      <c r="AC27" s="28"/>
    </row>
    <row r="28" spans="1:29" x14ac:dyDescent="0.25">
      <c r="A28" s="11"/>
      <c r="C28" s="17"/>
      <c r="D28" s="21">
        <v>35</v>
      </c>
      <c r="E28" s="27">
        <v>3.5428571428571433E-5</v>
      </c>
      <c r="F28" s="21">
        <v>0.24188999999999999</v>
      </c>
      <c r="G28" s="17">
        <v>31.018000000000001</v>
      </c>
      <c r="H28" s="21">
        <v>0.31089</v>
      </c>
      <c r="I28" s="17">
        <v>34.392000000000003</v>
      </c>
      <c r="J28" s="22">
        <f t="shared" si="6"/>
        <v>2.4188999999999998E-5</v>
      </c>
      <c r="K28" s="22">
        <f t="shared" si="7"/>
        <v>6.9000000000000009E-6</v>
      </c>
      <c r="L28" s="23">
        <f t="shared" si="8"/>
        <v>977.97101449275419</v>
      </c>
      <c r="M28" s="28">
        <v>2.9023E-5</v>
      </c>
      <c r="N28" s="2">
        <f t="shared" si="0"/>
        <v>7.9346938775510193E-3</v>
      </c>
      <c r="O28" s="2">
        <f t="shared" si="9"/>
        <v>0.63532733737711755</v>
      </c>
      <c r="P28" s="2">
        <f t="shared" si="1"/>
        <v>2.9425852900009941</v>
      </c>
      <c r="Q28" s="2">
        <f t="shared" si="10"/>
        <v>1.2936925273431532</v>
      </c>
      <c r="R28" s="2">
        <f t="shared" si="2"/>
        <v>3.1789408058977058</v>
      </c>
      <c r="S28" s="2">
        <f t="shared" si="10"/>
        <v>1.2661795733980159</v>
      </c>
      <c r="T28" s="2">
        <f t="shared" si="3"/>
        <v>2.422164283449507</v>
      </c>
      <c r="U28" s="2">
        <f t="shared" ref="U28" si="39">SQRT(PI()/2/(ATAN(T28)-T28/(1+T28*T28)))</f>
        <v>1.3785783009580419</v>
      </c>
      <c r="W28" s="28">
        <f t="shared" si="15"/>
        <v>6.4091519755335266E-2</v>
      </c>
      <c r="X28" s="28">
        <f t="shared" si="12"/>
        <v>5.2864127771554324E-2</v>
      </c>
      <c r="Y28" s="28">
        <f t="shared" si="19"/>
        <v>5.7845078250219749E-2</v>
      </c>
      <c r="AA28" s="2">
        <f t="shared" si="13"/>
        <v>0.12489848395434158</v>
      </c>
      <c r="AB28" s="2">
        <f t="shared" si="5"/>
        <v>8.2415809302693155E-2</v>
      </c>
      <c r="AC28" s="28"/>
    </row>
    <row r="29" spans="1:29" ht="18.75" x14ac:dyDescent="0.35">
      <c r="A29" s="15" t="s">
        <v>55</v>
      </c>
      <c r="B29" s="21">
        <v>1.26E-2</v>
      </c>
      <c r="C29" s="17"/>
      <c r="D29" s="21">
        <v>36</v>
      </c>
      <c r="E29" s="27">
        <v>3.4444444444444447E-5</v>
      </c>
      <c r="F29" s="21">
        <v>0.2366</v>
      </c>
      <c r="G29" s="17">
        <v>30.155000000000001</v>
      </c>
      <c r="H29" s="21">
        <v>0.30132999999999999</v>
      </c>
      <c r="I29" s="17">
        <v>33.436</v>
      </c>
      <c r="J29" s="22">
        <f t="shared" si="6"/>
        <v>2.366E-5</v>
      </c>
      <c r="K29" s="22">
        <f t="shared" si="7"/>
        <v>6.472999999999998E-6</v>
      </c>
      <c r="L29" s="23">
        <f t="shared" si="8"/>
        <v>1013.7494206704773</v>
      </c>
      <c r="M29" s="28">
        <v>2.8216999999999998E-5</v>
      </c>
      <c r="N29" s="2">
        <f t="shared" si="0"/>
        <v>7.2916666666666685E-3</v>
      </c>
      <c r="O29" s="2">
        <f t="shared" si="9"/>
        <v>0.6005215959004393</v>
      </c>
      <c r="P29" s="2">
        <f t="shared" si="1"/>
        <v>2.9540248835492897</v>
      </c>
      <c r="Q29" s="2">
        <f t="shared" si="10"/>
        <v>1.2922359824323613</v>
      </c>
      <c r="R29" s="2">
        <f t="shared" si="2"/>
        <v>3.1912992550672619</v>
      </c>
      <c r="S29" s="2">
        <f t="shared" si="10"/>
        <v>1.2648771482030494</v>
      </c>
      <c r="T29" s="2">
        <f t="shared" si="3"/>
        <v>2.4315806884740327</v>
      </c>
      <c r="U29" s="2">
        <f t="shared" ref="U29" si="40">SQRT(PI()/2/(ATAN(T29)-T29/(1+T29*T29)))</f>
        <v>1.3766336906540111</v>
      </c>
      <c r="W29" s="28">
        <f t="shared" si="15"/>
        <v>6.3582913984031514E-2</v>
      </c>
      <c r="X29" s="28">
        <f t="shared" si="12"/>
        <v>5.2458989457995785E-2</v>
      </c>
      <c r="Y29" s="28">
        <f t="shared" si="19"/>
        <v>5.7325240602756913E-2</v>
      </c>
      <c r="AA29" s="2">
        <f t="shared" si="13"/>
        <v>0.13071184958372503</v>
      </c>
      <c r="AB29" s="2">
        <f t="shared" si="5"/>
        <v>8.8331190539645915E-2</v>
      </c>
      <c r="AC29" s="28"/>
    </row>
    <row r="30" spans="1:29" x14ac:dyDescent="0.25">
      <c r="A30" s="1"/>
      <c r="B30" s="21"/>
      <c r="C30" s="17"/>
      <c r="D30" s="21">
        <v>37</v>
      </c>
      <c r="E30" s="27">
        <v>3.3513513513513513E-5</v>
      </c>
      <c r="F30" s="21">
        <v>0.2319</v>
      </c>
      <c r="G30" s="17">
        <v>29.34</v>
      </c>
      <c r="H30" s="21">
        <v>0.29277999999999998</v>
      </c>
      <c r="I30" s="17">
        <v>32.530999999999999</v>
      </c>
      <c r="J30" s="22">
        <f t="shared" si="6"/>
        <v>2.319E-5</v>
      </c>
      <c r="K30" s="22">
        <f t="shared" si="7"/>
        <v>6.0879999999999991E-6</v>
      </c>
      <c r="L30" s="23">
        <f t="shared" si="8"/>
        <v>1048.291721419185</v>
      </c>
      <c r="M30" s="28">
        <v>2.7498E-5</v>
      </c>
      <c r="N30" s="2">
        <f t="shared" si="0"/>
        <v>6.71628531380175E-3</v>
      </c>
      <c r="O30" s="2">
        <f t="shared" si="9"/>
        <v>0.56849962621400241</v>
      </c>
      <c r="P30" s="2">
        <f t="shared" si="1"/>
        <v>2.9630590479288244</v>
      </c>
      <c r="Q30" s="2">
        <f t="shared" si="10"/>
        <v>1.2910954685897029</v>
      </c>
      <c r="R30" s="2">
        <f t="shared" si="2"/>
        <v>3.2010590652215769</v>
      </c>
      <c r="S30" s="2">
        <f t="shared" si="10"/>
        <v>1.2638572382246314</v>
      </c>
      <c r="T30" s="2">
        <f t="shared" si="3"/>
        <v>2.4390170847495383</v>
      </c>
      <c r="U30" s="2">
        <f t="shared" ref="U30" si="41">SQRT(PI()/2/(ATAN(T30)-T30/(1+T30*T30)))</f>
        <v>1.3751112859434524</v>
      </c>
      <c r="W30" s="28">
        <f t="shared" si="15"/>
        <v>6.2964852657823173E-2</v>
      </c>
      <c r="X30" s="28">
        <f t="shared" si="12"/>
        <v>5.196015724412513E-2</v>
      </c>
      <c r="Y30" s="28">
        <f t="shared" si="19"/>
        <v>5.6721219372218433E-2</v>
      </c>
      <c r="AA30" s="2">
        <f t="shared" si="13"/>
        <v>0.13610345280889147</v>
      </c>
      <c r="AB30" s="2">
        <f t="shared" si="5"/>
        <v>9.3965461037920292E-2</v>
      </c>
      <c r="AC30" s="28"/>
    </row>
    <row r="31" spans="1:29" x14ac:dyDescent="0.25">
      <c r="A31" s="33" t="s">
        <v>75</v>
      </c>
      <c r="B31" s="18"/>
      <c r="C31" s="17"/>
      <c r="D31" s="21">
        <v>38</v>
      </c>
      <c r="E31" s="27">
        <v>3.2631578947368426E-5</v>
      </c>
      <c r="F31" s="21">
        <v>0.22774</v>
      </c>
      <c r="G31" s="17">
        <v>28.568000000000001</v>
      </c>
      <c r="H31" s="21">
        <v>0.28511999999999998</v>
      </c>
      <c r="I31" s="17">
        <v>31.675000000000001</v>
      </c>
      <c r="J31" s="22">
        <f t="shared" si="6"/>
        <v>2.2773999999999999E-5</v>
      </c>
      <c r="K31" s="22">
        <f t="shared" si="7"/>
        <v>5.7379999999999983E-6</v>
      </c>
      <c r="L31" s="23">
        <f t="shared" si="8"/>
        <v>1082.9557337051237</v>
      </c>
      <c r="M31" s="28">
        <v>2.6856000000000002E-5</v>
      </c>
      <c r="N31" s="2">
        <f t="shared" si="0"/>
        <v>6.1998833649220013E-3</v>
      </c>
      <c r="O31" s="2">
        <f t="shared" si="9"/>
        <v>0.53897229105745803</v>
      </c>
      <c r="P31" s="2">
        <f t="shared" si="1"/>
        <v>2.9717593950763646</v>
      </c>
      <c r="Q31" s="2">
        <f t="shared" si="10"/>
        <v>1.2900051441699512</v>
      </c>
      <c r="R31" s="2">
        <f t="shared" si="2"/>
        <v>3.2104582451422998</v>
      </c>
      <c r="S31" s="2">
        <f t="shared" si="10"/>
        <v>1.2628821476328589</v>
      </c>
      <c r="T31" s="2">
        <f t="shared" si="3"/>
        <v>2.4461787021837016</v>
      </c>
      <c r="U31" s="2">
        <f t="shared" ref="U31" si="42">SQRT(PI()/2/(ATAN(T31)-T31/(1+T31*T31)))</f>
        <v>1.3736561052897829</v>
      </c>
      <c r="W31" s="28">
        <f t="shared" si="15"/>
        <v>6.2284881978516705E-2</v>
      </c>
      <c r="X31" s="28">
        <f t="shared" si="12"/>
        <v>5.140948751230983E-2</v>
      </c>
      <c r="Y31" s="28">
        <f t="shared" si="19"/>
        <v>5.6064716514583814E-2</v>
      </c>
      <c r="AA31" s="2">
        <f t="shared" si="13"/>
        <v>0.14106083891482338</v>
      </c>
      <c r="AB31" s="2">
        <f t="shared" si="5"/>
        <v>9.9299375199514942E-2</v>
      </c>
      <c r="AC31" s="28"/>
    </row>
    <row r="32" spans="1:29" x14ac:dyDescent="0.25">
      <c r="A32" s="1"/>
      <c r="B32" s="21"/>
      <c r="C32" s="17"/>
      <c r="D32" s="21">
        <v>39</v>
      </c>
      <c r="E32" s="27">
        <v>3.1794871794871801E-5</v>
      </c>
      <c r="F32" s="21">
        <v>0.22403999999999999</v>
      </c>
      <c r="G32" s="17">
        <v>27.835000000000001</v>
      </c>
      <c r="H32" s="21">
        <v>0.27825</v>
      </c>
      <c r="I32" s="17">
        <v>30.861999999999998</v>
      </c>
      <c r="J32" s="22">
        <f t="shared" si="6"/>
        <v>2.2403999999999998E-5</v>
      </c>
      <c r="K32" s="22">
        <f t="shared" si="7"/>
        <v>5.4210000000000011E-6</v>
      </c>
      <c r="L32" s="23">
        <f t="shared" si="8"/>
        <v>1116.7681239623673</v>
      </c>
      <c r="M32" s="28">
        <v>2.6280999999999998E-5</v>
      </c>
      <c r="N32" s="2">
        <f t="shared" si="0"/>
        <v>5.7350933090578064E-3</v>
      </c>
      <c r="O32" s="2">
        <f t="shared" si="9"/>
        <v>0.51168704029386536</v>
      </c>
      <c r="P32" s="2">
        <f t="shared" si="1"/>
        <v>2.9788545028128199</v>
      </c>
      <c r="Q32" s="2">
        <f t="shared" si="10"/>
        <v>1.2891217745307009</v>
      </c>
      <c r="R32" s="2">
        <f t="shared" si="2"/>
        <v>3.2181232489681197</v>
      </c>
      <c r="S32" s="2">
        <f t="shared" si="10"/>
        <v>1.2620920940856541</v>
      </c>
      <c r="T32" s="2">
        <f t="shared" si="3"/>
        <v>2.4520189803244459</v>
      </c>
      <c r="U32" s="2">
        <f t="shared" ref="U32" si="43">SQRT(PI()/2/(ATAN(T32)-T32/(1+T32*T32)))</f>
        <v>1.3724772979323769</v>
      </c>
      <c r="W32" s="28">
        <f t="shared" si="15"/>
        <v>6.1551021781745034E-2</v>
      </c>
      <c r="X32" s="28">
        <f t="shared" si="12"/>
        <v>5.0812112872723671E-2</v>
      </c>
      <c r="Y32" s="28">
        <f t="shared" si="19"/>
        <v>5.5369150764632835E-2</v>
      </c>
      <c r="AA32" s="2">
        <f t="shared" si="13"/>
        <v>0.14562157125054453</v>
      </c>
      <c r="AB32" s="2">
        <f t="shared" si="5"/>
        <v>0.10433316401195716</v>
      </c>
      <c r="AC32" s="28"/>
    </row>
    <row r="33" spans="1:29" x14ac:dyDescent="0.25">
      <c r="A33" s="4"/>
      <c r="B33" s="17"/>
      <c r="C33" s="17"/>
      <c r="D33" s="21">
        <v>40</v>
      </c>
      <c r="E33" s="27">
        <v>3.1000000000000001E-5</v>
      </c>
      <c r="F33" s="21">
        <v>0.22042999999999999</v>
      </c>
      <c r="G33" s="17">
        <v>27.138999999999999</v>
      </c>
      <c r="H33" s="21">
        <v>0.27195000000000003</v>
      </c>
      <c r="I33" s="17">
        <v>30.09</v>
      </c>
      <c r="J33" s="22">
        <f t="shared" si="6"/>
        <v>2.2042999999999999E-5</v>
      </c>
      <c r="K33" s="22">
        <f t="shared" si="7"/>
        <v>5.1520000000000042E-6</v>
      </c>
      <c r="L33" s="23">
        <f t="shared" si="8"/>
        <v>1145.57453416149</v>
      </c>
      <c r="M33" s="28">
        <v>2.5746000000000004E-5</v>
      </c>
      <c r="N33" s="2">
        <f t="shared" si="0"/>
        <v>5.315625E-3</v>
      </c>
      <c r="O33" s="2">
        <f t="shared" si="9"/>
        <v>0.48642249267935578</v>
      </c>
      <c r="P33" s="2">
        <f t="shared" si="1"/>
        <v>2.9790772839028432</v>
      </c>
      <c r="Q33" s="2">
        <f t="shared" si="10"/>
        <v>1.2890941210244715</v>
      </c>
      <c r="R33" s="2">
        <f t="shared" si="2"/>
        <v>3.2183639243702107</v>
      </c>
      <c r="S33" s="2">
        <f t="shared" si="10"/>
        <v>1.2620673611449866</v>
      </c>
      <c r="T33" s="2">
        <f t="shared" si="3"/>
        <v>2.452202360701258</v>
      </c>
      <c r="U33" s="2">
        <f t="shared" ref="U33" si="44">SQRT(PI()/2/(ATAN(T33)-T33/(1+T33*T33)))</f>
        <v>1.3724403982679438</v>
      </c>
      <c r="W33" s="28">
        <f t="shared" si="15"/>
        <v>6.0941173397213208E-2</v>
      </c>
      <c r="X33" s="28">
        <f t="shared" si="12"/>
        <v>5.0308924130325498E-2</v>
      </c>
      <c r="Y33" s="28">
        <f t="shared" si="19"/>
        <v>5.481947070657444E-2</v>
      </c>
      <c r="AA33" s="2">
        <f t="shared" si="13"/>
        <v>0.15021344945786674</v>
      </c>
      <c r="AB33" s="2">
        <f t="shared" si="5"/>
        <v>0.10924567870241826</v>
      </c>
      <c r="AC33" s="28"/>
    </row>
    <row r="34" spans="1:29" x14ac:dyDescent="0.25">
      <c r="B34" s="17"/>
      <c r="C34" s="17"/>
      <c r="D34" s="21">
        <v>41</v>
      </c>
      <c r="E34" s="27">
        <v>3.0243902439024389E-5</v>
      </c>
      <c r="F34" s="21">
        <v>0.21734000000000001</v>
      </c>
      <c r="G34" s="17">
        <v>26.475999999999999</v>
      </c>
      <c r="H34" s="21">
        <v>0.26630999999999999</v>
      </c>
      <c r="I34" s="17">
        <v>29.356000000000002</v>
      </c>
      <c r="J34" s="22">
        <f t="shared" si="6"/>
        <v>2.1733999999999999E-5</v>
      </c>
      <c r="K34" s="22">
        <f t="shared" si="7"/>
        <v>4.8969999999999982E-6</v>
      </c>
      <c r="L34" s="23">
        <f t="shared" si="8"/>
        <v>1176.2303451092519</v>
      </c>
      <c r="M34" s="28">
        <v>2.5272000000000001E-5</v>
      </c>
      <c r="N34" s="2">
        <f t="shared" si="0"/>
        <v>4.9360862436702889E-3</v>
      </c>
      <c r="O34" s="2">
        <f t="shared" si="9"/>
        <v>0.46298393116416969</v>
      </c>
      <c r="P34" s="2">
        <f t="shared" si="1"/>
        <v>2.9816341334098255</v>
      </c>
      <c r="Q34" s="2">
        <f t="shared" si="10"/>
        <v>1.288777106050113</v>
      </c>
      <c r="R34" s="2">
        <f t="shared" si="2"/>
        <v>3.2211261461688125</v>
      </c>
      <c r="S34" s="2">
        <f t="shared" si="10"/>
        <v>1.2617838241814681</v>
      </c>
      <c r="T34" s="2">
        <f t="shared" si="3"/>
        <v>2.4543070098256226</v>
      </c>
      <c r="U34" s="2">
        <f t="shared" ref="U34" si="45">SQRT(PI()/2/(ATAN(T34)-T34/(1+T34*T34)))</f>
        <v>1.3720173973436471</v>
      </c>
      <c r="W34" s="28">
        <f t="shared" si="15"/>
        <v>6.023421010583821E-2</v>
      </c>
      <c r="X34" s="28">
        <f t="shared" si="12"/>
        <v>4.9728229027248633E-2</v>
      </c>
      <c r="Y34" s="28">
        <f t="shared" si="19"/>
        <v>5.4171278990809299E-2</v>
      </c>
      <c r="AA34" s="2">
        <f t="shared" si="13"/>
        <v>0.15425873329555234</v>
      </c>
      <c r="AB34" s="2">
        <f t="shared" si="5"/>
        <v>0.11379098253688016</v>
      </c>
      <c r="AC34" s="28"/>
    </row>
    <row r="35" spans="1:29" x14ac:dyDescent="0.25">
      <c r="A35" s="3"/>
      <c r="B35" s="21"/>
      <c r="C35" s="17"/>
      <c r="D35" s="24">
        <v>42</v>
      </c>
      <c r="E35" s="27">
        <v>2.9523809523809523E-5</v>
      </c>
      <c r="F35" s="24">
        <v>0.21446999999999999</v>
      </c>
      <c r="G35" s="18">
        <v>25.846</v>
      </c>
      <c r="H35" s="24">
        <v>0.26118000000000002</v>
      </c>
      <c r="I35" s="18">
        <v>28.655999999999999</v>
      </c>
      <c r="J35" s="25">
        <f t="shared" si="6"/>
        <v>2.1447E-5</v>
      </c>
      <c r="K35" s="25">
        <f t="shared" si="7"/>
        <v>4.6710000000000032E-6</v>
      </c>
      <c r="L35" s="26">
        <f t="shared" si="8"/>
        <v>1203.1684864054794</v>
      </c>
      <c r="M35" s="28">
        <v>2.4839000000000001E-5</v>
      </c>
      <c r="N35" s="2">
        <f t="shared" si="0"/>
        <v>4.591836734693878E-3</v>
      </c>
      <c r="O35" s="2">
        <f t="shared" si="9"/>
        <v>0.4411995398452207</v>
      </c>
      <c r="P35" s="2">
        <f t="shared" si="1"/>
        <v>2.9794676140232816</v>
      </c>
      <c r="Q35" s="2">
        <f t="shared" si="10"/>
        <v>1.2890456821308514</v>
      </c>
      <c r="R35" s="2">
        <f t="shared" si="2"/>
        <v>3.2187856067431393</v>
      </c>
      <c r="S35" s="2">
        <f t="shared" si="10"/>
        <v>1.2620240379250092</v>
      </c>
      <c r="T35" s="2">
        <f t="shared" si="3"/>
        <v>2.4525236576504721</v>
      </c>
      <c r="U35" s="2">
        <f t="shared" ref="U35" si="46">SQRT(PI()/2/(ATAN(T35)-T35/(1+T35*T35)))</f>
        <v>1.3723757638157408</v>
      </c>
      <c r="W35" s="28">
        <f t="shared" si="15"/>
        <v>5.9530302594085864E-2</v>
      </c>
      <c r="X35" s="28">
        <f t="shared" si="12"/>
        <v>4.9144646377514242E-2</v>
      </c>
      <c r="Y35" s="28">
        <f t="shared" si="19"/>
        <v>5.3548475085788201E-2</v>
      </c>
      <c r="AA35" s="2">
        <f t="shared" si="13"/>
        <v>0.1581135236249788</v>
      </c>
      <c r="AB35" s="2">
        <f t="shared" si="5"/>
        <v>0.1181082148231696</v>
      </c>
      <c r="AC35" s="28"/>
    </row>
    <row r="36" spans="1:29" x14ac:dyDescent="0.25">
      <c r="A36" s="3"/>
      <c r="B36" s="21"/>
      <c r="C36" s="17"/>
      <c r="D36" s="21">
        <v>43</v>
      </c>
      <c r="E36" s="27">
        <v>2.8837209302325585E-5</v>
      </c>
      <c r="F36" s="21">
        <v>0.21182000000000001</v>
      </c>
      <c r="G36" s="17">
        <v>25.245000000000001</v>
      </c>
      <c r="H36" s="21">
        <v>0.25652000000000003</v>
      </c>
      <c r="I36" s="17">
        <v>27.99</v>
      </c>
      <c r="J36" s="22">
        <f t="shared" si="6"/>
        <v>2.1182000000000001E-5</v>
      </c>
      <c r="K36" s="22">
        <f t="shared" si="7"/>
        <v>4.4700000000000021E-6</v>
      </c>
      <c r="L36" s="23">
        <f t="shared" si="8"/>
        <v>1228.1879194630856</v>
      </c>
      <c r="M36" s="28">
        <v>2.4443999999999998E-5</v>
      </c>
      <c r="N36" s="2">
        <f t="shared" si="0"/>
        <v>4.2788685272994835E-3</v>
      </c>
      <c r="O36" s="2">
        <f t="shared" si="9"/>
        <v>0.42091724623416404</v>
      </c>
      <c r="P36" s="2">
        <f t="shared" si="1"/>
        <v>2.9750774286465025</v>
      </c>
      <c r="Q36" s="2">
        <f t="shared" si="10"/>
        <v>1.2895913915538293</v>
      </c>
      <c r="R36" s="2">
        <f t="shared" si="2"/>
        <v>3.2140427911356793</v>
      </c>
      <c r="S36" s="2">
        <f t="shared" si="10"/>
        <v>1.2625121074467012</v>
      </c>
      <c r="T36" s="2">
        <f t="shared" si="3"/>
        <v>2.4489099135549348</v>
      </c>
      <c r="U36" s="2">
        <f t="shared" ref="U36" si="47">SQRT(PI()/2/(ATAN(T36)-T36/(1+T36*T36)))</f>
        <v>1.373103957136492</v>
      </c>
      <c r="W36" s="28">
        <f t="shared" si="15"/>
        <v>5.8880671472963865E-2</v>
      </c>
      <c r="X36" s="28">
        <f t="shared" si="12"/>
        <v>4.8603420203797029E-2</v>
      </c>
      <c r="Y36" s="28">
        <f t="shared" si="19"/>
        <v>5.2984771613671308E-2</v>
      </c>
      <c r="AA36" s="2">
        <f t="shared" si="13"/>
        <v>0.16175830536420244</v>
      </c>
      <c r="AB36" s="2">
        <f t="shared" si="5"/>
        <v>0.12218927525094575</v>
      </c>
      <c r="AC36" s="28"/>
    </row>
    <row r="37" spans="1:29" x14ac:dyDescent="0.25">
      <c r="A37" s="3"/>
      <c r="B37" s="21"/>
      <c r="C37" s="17"/>
      <c r="D37" s="21">
        <v>44</v>
      </c>
      <c r="E37" s="27">
        <v>2.8181818181818181E-5</v>
      </c>
      <c r="F37" s="21">
        <v>0.20935000000000001</v>
      </c>
      <c r="G37" s="17">
        <v>24.670999999999999</v>
      </c>
      <c r="H37" s="21">
        <v>0.25228</v>
      </c>
      <c r="I37" s="17">
        <v>27.353000000000002</v>
      </c>
      <c r="J37" s="22">
        <f t="shared" si="6"/>
        <v>2.0935000000000002E-5</v>
      </c>
      <c r="K37" s="22">
        <f t="shared" si="7"/>
        <v>4.2929999999999994E-6</v>
      </c>
      <c r="L37" s="23">
        <f t="shared" si="8"/>
        <v>1249.475890985326</v>
      </c>
      <c r="M37" s="28">
        <v>2.4082000000000001E-5</v>
      </c>
      <c r="N37" s="2">
        <f t="shared" si="0"/>
        <v>3.9937077385424485E-3</v>
      </c>
      <c r="O37" s="2">
        <f t="shared" si="9"/>
        <v>0.40200206006558326</v>
      </c>
      <c r="P37" s="2">
        <f t="shared" si="1"/>
        <v>2.9664545058269645</v>
      </c>
      <c r="Q37" s="2">
        <f t="shared" si="10"/>
        <v>1.2906690163082348</v>
      </c>
      <c r="R37" s="2">
        <f t="shared" si="2"/>
        <v>3.2047272544508867</v>
      </c>
      <c r="S37" s="2">
        <f t="shared" si="10"/>
        <v>1.2634758640026627</v>
      </c>
      <c r="T37" s="2">
        <f t="shared" si="3"/>
        <v>2.4418120273038895</v>
      </c>
      <c r="U37" s="2">
        <f t="shared" ref="U37" si="48">SQRT(PI()/2/(ATAN(T37)-T37/(1+T37*T37)))</f>
        <v>1.3745421028173117</v>
      </c>
      <c r="W37" s="28">
        <f t="shared" si="15"/>
        <v>5.82626258155962E-2</v>
      </c>
      <c r="X37" s="28">
        <f t="shared" si="12"/>
        <v>4.8083593614877365E-2</v>
      </c>
      <c r="Y37" s="28">
        <f t="shared" si="19"/>
        <v>5.2469154159632193E-2</v>
      </c>
      <c r="AA37" s="2">
        <f t="shared" si="13"/>
        <v>0.16523112956888866</v>
      </c>
      <c r="AB37" s="2">
        <f t="shared" si="5"/>
        <v>0.12605310406336082</v>
      </c>
      <c r="AC37" s="28"/>
    </row>
    <row r="38" spans="1:29" x14ac:dyDescent="0.25">
      <c r="B38" s="17"/>
      <c r="C38" s="17"/>
      <c r="D38" s="21">
        <v>45</v>
      </c>
      <c r="E38" s="27">
        <v>2.7555555555555555E-5</v>
      </c>
      <c r="F38" s="21">
        <v>0.20705999999999999</v>
      </c>
      <c r="G38" s="17">
        <v>24.122</v>
      </c>
      <c r="H38" s="21">
        <v>0.24842</v>
      </c>
      <c r="I38" s="17">
        <v>26.745000000000001</v>
      </c>
      <c r="J38" s="22">
        <f t="shared" si="6"/>
        <v>2.0705999999999998E-5</v>
      </c>
      <c r="K38" s="22">
        <f t="shared" si="7"/>
        <v>4.1360000000000007E-6</v>
      </c>
      <c r="L38" s="23">
        <f t="shared" si="8"/>
        <v>1268.3752417794974</v>
      </c>
      <c r="M38" s="28">
        <v>2.3751E-5</v>
      </c>
      <c r="N38" s="2">
        <f t="shared" si="0"/>
        <v>3.7333333333333333E-3</v>
      </c>
      <c r="O38" s="2">
        <f t="shared" si="9"/>
        <v>0.38433382137628114</v>
      </c>
      <c r="P38" s="2">
        <f t="shared" si="1"/>
        <v>2.955409815609682</v>
      </c>
      <c r="Q38" s="2">
        <f t="shared" si="10"/>
        <v>1.2920605862179999</v>
      </c>
      <c r="R38" s="2">
        <f t="shared" si="2"/>
        <v>3.1927954281960882</v>
      </c>
      <c r="S38" s="2">
        <f t="shared" si="10"/>
        <v>1.2647203036507575</v>
      </c>
      <c r="T38" s="2">
        <f t="shared" si="3"/>
        <v>2.4327206836283226</v>
      </c>
      <c r="U38" s="2">
        <f t="shared" ref="U38" si="49">SQRT(PI()/2/(ATAN(T38)-T38/(1+T38*T38)))</f>
        <v>1.3763995486875327</v>
      </c>
      <c r="W38" s="28">
        <f t="shared" si="15"/>
        <v>5.7696956413257984E-2</v>
      </c>
      <c r="X38" s="28">
        <f t="shared" si="12"/>
        <v>4.7604355190938703E-2</v>
      </c>
      <c r="Y38" s="28">
        <f t="shared" si="19"/>
        <v>5.2011952393372023E-2</v>
      </c>
      <c r="AA38" s="2">
        <f t="shared" si="13"/>
        <v>0.16851744557151532</v>
      </c>
      <c r="AB38" s="2">
        <f t="shared" si="5"/>
        <v>0.12969289103429943</v>
      </c>
      <c r="AC38" s="28"/>
    </row>
    <row r="39" spans="1:29" x14ac:dyDescent="0.25">
      <c r="B39" s="17"/>
      <c r="C39" s="17"/>
      <c r="D39" s="21">
        <v>46</v>
      </c>
      <c r="E39" s="27">
        <v>2.6956521739130436E-5</v>
      </c>
      <c r="F39" s="21">
        <v>0.20491999999999999</v>
      </c>
      <c r="G39" s="17">
        <v>23.597999999999999</v>
      </c>
      <c r="H39" s="21">
        <v>0.24490999999999999</v>
      </c>
      <c r="I39" s="17">
        <v>26.163</v>
      </c>
      <c r="J39" s="22">
        <f t="shared" si="6"/>
        <v>2.0492E-5</v>
      </c>
      <c r="K39" s="22">
        <f t="shared" si="7"/>
        <v>3.9990000000000002E-6</v>
      </c>
      <c r="L39" s="23">
        <f t="shared" si="8"/>
        <v>1282.8207051762947</v>
      </c>
      <c r="M39" s="28">
        <v>2.3447000000000001E-5</v>
      </c>
      <c r="N39" s="2">
        <f t="shared" si="0"/>
        <v>3.4951097230212871E-3</v>
      </c>
      <c r="O39" s="2">
        <f t="shared" si="9"/>
        <v>0.36780528747021235</v>
      </c>
      <c r="P39" s="2">
        <f t="shared" si="1"/>
        <v>2.939707733126836</v>
      </c>
      <c r="Q39" s="2">
        <f t="shared" si="10"/>
        <v>1.294061106447832</v>
      </c>
      <c r="R39" s="2">
        <f t="shared" si="2"/>
        <v>3.1758321167461503</v>
      </c>
      <c r="S39" s="2">
        <f t="shared" si="10"/>
        <v>1.2665091352707927</v>
      </c>
      <c r="T39" s="2">
        <f t="shared" si="3"/>
        <v>2.4197956467585451</v>
      </c>
      <c r="U39" s="2">
        <f t="shared" ref="U39" si="50">SQRT(PI()/2/(ATAN(T39)-T39/(1+T39*T39)))</f>
        <v>1.3790704478757587</v>
      </c>
      <c r="W39" s="28">
        <f t="shared" si="15"/>
        <v>5.7159283217919472E-2</v>
      </c>
      <c r="X39" s="28">
        <f t="shared" si="12"/>
        <v>4.7142984456666495E-2</v>
      </c>
      <c r="Y39" s="28">
        <f t="shared" si="19"/>
        <v>5.1602372326075605E-2</v>
      </c>
      <c r="AA39" s="2">
        <f t="shared" si="13"/>
        <v>0.17164755556321912</v>
      </c>
      <c r="AB39" s="2">
        <f t="shared" si="5"/>
        <v>0.13312829388851768</v>
      </c>
      <c r="AC39" s="28"/>
    </row>
    <row r="40" spans="1:29" x14ac:dyDescent="0.25">
      <c r="A40" s="1"/>
      <c r="B40" s="21"/>
      <c r="C40" s="17"/>
      <c r="D40" s="21">
        <v>47</v>
      </c>
      <c r="E40" s="27">
        <v>2.6382978723404255E-5</v>
      </c>
      <c r="F40" s="21">
        <v>0.20293</v>
      </c>
      <c r="G40" s="17">
        <v>23.094999999999999</v>
      </c>
      <c r="H40" s="21">
        <v>0.24171000000000001</v>
      </c>
      <c r="I40" s="17">
        <v>25.606000000000002</v>
      </c>
      <c r="J40" s="22">
        <f t="shared" si="6"/>
        <v>2.0293E-5</v>
      </c>
      <c r="K40" s="22">
        <f t="shared" si="7"/>
        <v>3.8780000000000008E-6</v>
      </c>
      <c r="L40" s="23">
        <f t="shared" si="8"/>
        <v>1294.9974213512132</v>
      </c>
      <c r="M40" s="28">
        <v>2.3169000000000001E-5</v>
      </c>
      <c r="N40" s="2">
        <f t="shared" si="0"/>
        <v>3.2767305895610803E-3</v>
      </c>
      <c r="O40" s="2">
        <f t="shared" si="9"/>
        <v>0.35232050171433649</v>
      </c>
      <c r="P40" s="2">
        <f t="shared" si="1"/>
        <v>2.9220363419214608</v>
      </c>
      <c r="Q40" s="2">
        <f t="shared" si="10"/>
        <v>1.2963441861350971</v>
      </c>
      <c r="R40" s="2">
        <f t="shared" si="2"/>
        <v>3.1567413169686085</v>
      </c>
      <c r="S40" s="2">
        <f t="shared" si="10"/>
        <v>1.2685503777050133</v>
      </c>
      <c r="T40" s="2">
        <f t="shared" si="3"/>
        <v>2.4052495900097504</v>
      </c>
      <c r="U40" s="2">
        <f t="shared" ref="U40" si="51">SQRT(PI()/2/(ATAN(T40)-T40/(1+T40*T40)))</f>
        <v>1.3821195012824199</v>
      </c>
      <c r="W40" s="28">
        <f t="shared" si="15"/>
        <v>5.6681758235679648E-2</v>
      </c>
      <c r="X40" s="28">
        <f t="shared" si="12"/>
        <v>4.6728914937271646E-2</v>
      </c>
      <c r="Y40" s="28">
        <f t="shared" si="19"/>
        <v>5.1257363914148736E-2</v>
      </c>
      <c r="AA40" s="2">
        <f t="shared" si="13"/>
        <v>0.17461041268216057</v>
      </c>
      <c r="AB40" s="2">
        <f t="shared" si="5"/>
        <v>0.13634947773830527</v>
      </c>
      <c r="AC40" s="28"/>
    </row>
    <row r="41" spans="1:29" x14ac:dyDescent="0.25">
      <c r="A41" s="4"/>
      <c r="B41" s="17"/>
      <c r="C41" s="17"/>
      <c r="D41" s="21">
        <v>48</v>
      </c>
      <c r="E41" s="27">
        <v>2.5833333333333336E-5</v>
      </c>
      <c r="F41" s="21">
        <v>0.20107</v>
      </c>
      <c r="G41" s="17">
        <v>22.614000000000001</v>
      </c>
      <c r="H41" s="21">
        <v>0.23880999999999999</v>
      </c>
      <c r="I41" s="17">
        <v>25.073</v>
      </c>
      <c r="J41" s="22">
        <f t="shared" si="6"/>
        <v>2.0106999999999999E-5</v>
      </c>
      <c r="K41" s="22">
        <f t="shared" si="7"/>
        <v>3.7739999999999998E-6</v>
      </c>
      <c r="L41" s="23">
        <f t="shared" si="8"/>
        <v>1303.1266560678323</v>
      </c>
      <c r="M41" s="28">
        <v>2.2915E-5</v>
      </c>
      <c r="N41" s="2">
        <f t="shared" si="0"/>
        <v>3.0761718749999999E-3</v>
      </c>
      <c r="O41" s="2">
        <f t="shared" si="9"/>
        <v>0.33779339769399708</v>
      </c>
      <c r="P41" s="2">
        <f t="shared" si="1"/>
        <v>2.9004994388675986</v>
      </c>
      <c r="Q41" s="2">
        <f t="shared" si="10"/>
        <v>1.2991730315484529</v>
      </c>
      <c r="R41" s="2">
        <f t="shared" si="2"/>
        <v>3.1334745181494785</v>
      </c>
      <c r="S41" s="2">
        <f t="shared" si="10"/>
        <v>1.2710792104058843</v>
      </c>
      <c r="T41" s="2">
        <f t="shared" si="3"/>
        <v>2.3875216697586565</v>
      </c>
      <c r="U41" s="2">
        <f t="shared" ref="U41" si="52">SQRT(PI()/2/(ATAN(T41)-T41/(1+T41*T41)))</f>
        <v>1.3858987534712797</v>
      </c>
      <c r="W41" s="28">
        <f t="shared" si="15"/>
        <v>5.625471416290298E-2</v>
      </c>
      <c r="X41" s="28">
        <f t="shared" si="12"/>
        <v>4.6351784213206695E-2</v>
      </c>
      <c r="Y41" s="28">
        <f t="shared" si="19"/>
        <v>5.0978685900908191E-2</v>
      </c>
      <c r="AA41" s="2">
        <f t="shared" si="13"/>
        <v>0.17742593939176257</v>
      </c>
      <c r="AB41" s="2">
        <f t="shared" si="5"/>
        <v>0.13936066417433302</v>
      </c>
      <c r="AC41" s="28"/>
    </row>
    <row r="42" spans="1:29" x14ac:dyDescent="0.25">
      <c r="A42" s="1"/>
      <c r="B42" s="21"/>
      <c r="C42" s="17"/>
      <c r="D42" s="21">
        <v>49</v>
      </c>
      <c r="E42" s="27">
        <v>2.530612244897959E-5</v>
      </c>
      <c r="F42" s="21">
        <v>0.19933000000000001</v>
      </c>
      <c r="G42" s="17">
        <v>22.152000000000001</v>
      </c>
      <c r="H42" s="21">
        <v>0.23616999999999999</v>
      </c>
      <c r="I42" s="17">
        <v>24.561</v>
      </c>
      <c r="J42" s="22">
        <f t="shared" si="6"/>
        <v>1.9933E-5</v>
      </c>
      <c r="K42" s="22">
        <f t="shared" si="7"/>
        <v>3.6839999999999985E-6</v>
      </c>
      <c r="L42" s="23">
        <f t="shared" si="8"/>
        <v>1307.8175895765471</v>
      </c>
      <c r="M42" s="28">
        <v>2.2682000000000001E-5</v>
      </c>
      <c r="N42" s="2">
        <f t="shared" si="0"/>
        <v>2.8916522877372526E-3</v>
      </c>
      <c r="O42" s="2">
        <f t="shared" si="9"/>
        <v>0.32414660070261114</v>
      </c>
      <c r="P42" s="2">
        <f t="shared" si="1"/>
        <v>2.8759122933435814</v>
      </c>
      <c r="Q42" s="2">
        <f t="shared" si="10"/>
        <v>1.3024664268805803</v>
      </c>
      <c r="R42" s="2">
        <f t="shared" si="2"/>
        <v>3.1069124740610916</v>
      </c>
      <c r="S42" s="2">
        <f t="shared" si="10"/>
        <v>1.2740228225786352</v>
      </c>
      <c r="T42" s="2">
        <f t="shared" si="3"/>
        <v>2.3672829681235275</v>
      </c>
      <c r="U42" s="2">
        <f t="shared" ref="U42" si="53">SQRT(PI()/2/(ATAN(T42)-T42/(1+T42*T42)))</f>
        <v>1.3903004588126082</v>
      </c>
      <c r="W42" s="28">
        <f t="shared" si="15"/>
        <v>5.5872678519311075E-2</v>
      </c>
      <c r="X42" s="28">
        <f t="shared" si="12"/>
        <v>4.6007723928312524E-2</v>
      </c>
      <c r="Y42" s="28">
        <f t="shared" si="19"/>
        <v>5.0759103031026251E-2</v>
      </c>
      <c r="AA42" s="2">
        <f t="shared" si="13"/>
        <v>0.18010090532899628</v>
      </c>
      <c r="AB42" s="2">
        <f t="shared" si="5"/>
        <v>0.14218133912590639</v>
      </c>
      <c r="AC42" s="28"/>
    </row>
    <row r="43" spans="1:29" x14ac:dyDescent="0.25">
      <c r="A43" s="4"/>
      <c r="B43" s="17"/>
      <c r="C43" s="17"/>
      <c r="D43" s="21">
        <v>50</v>
      </c>
      <c r="E43" s="27">
        <v>2.48E-5</v>
      </c>
      <c r="F43" s="21">
        <v>0.19721</v>
      </c>
      <c r="G43" s="17">
        <v>21.709</v>
      </c>
      <c r="H43" s="21">
        <v>0.23225000000000001</v>
      </c>
      <c r="I43" s="17">
        <v>24.068999999999999</v>
      </c>
      <c r="J43" s="22">
        <f t="shared" si="6"/>
        <v>1.9721E-5</v>
      </c>
      <c r="K43" s="22">
        <f t="shared" si="7"/>
        <v>3.5040000000000015E-6</v>
      </c>
      <c r="L43" s="23">
        <f t="shared" si="8"/>
        <v>1347.0319634703187</v>
      </c>
      <c r="M43" s="28">
        <v>2.2353000000000001E-5</v>
      </c>
      <c r="N43" s="2">
        <f t="shared" si="0"/>
        <v>2.7215999999999998E-3</v>
      </c>
      <c r="O43" s="2">
        <f t="shared" si="9"/>
        <v>0.31131039531478771</v>
      </c>
      <c r="P43" s="2">
        <f t="shared" si="1"/>
        <v>2.8893758502875517</v>
      </c>
      <c r="Q43" s="2">
        <f t="shared" si="10"/>
        <v>1.3006544594317013</v>
      </c>
      <c r="R43" s="2">
        <f t="shared" si="2"/>
        <v>3.121457456225976</v>
      </c>
      <c r="S43" s="2">
        <f t="shared" si="10"/>
        <v>1.2724033661183429</v>
      </c>
      <c r="T43" s="2">
        <f t="shared" si="3"/>
        <v>2.3783653815606796</v>
      </c>
      <c r="U43" s="2">
        <f t="shared" ref="U43" si="54">SQRT(PI()/2/(ATAN(T43)-T43/(1+T43*T43)))</f>
        <v>1.3878784771350732</v>
      </c>
      <c r="W43" s="28">
        <f t="shared" si="15"/>
        <v>5.5047946252755074E-2</v>
      </c>
      <c r="X43" s="28">
        <f t="shared" si="12"/>
        <v>4.5344515381451386E-2</v>
      </c>
      <c r="Y43" s="28">
        <f t="shared" si="19"/>
        <v>4.994090599883981E-2</v>
      </c>
      <c r="AA43" s="2">
        <f t="shared" si="13"/>
        <v>0.18341462107668455</v>
      </c>
      <c r="AB43" s="2">
        <f t="shared" si="5"/>
        <v>0.14626167017285463</v>
      </c>
      <c r="AC43" s="28"/>
    </row>
    <row r="44" spans="1:29" x14ac:dyDescent="0.25">
      <c r="A44" s="1"/>
      <c r="B44" s="21"/>
      <c r="C44" s="17"/>
      <c r="D44" s="17"/>
      <c r="E44" s="17"/>
      <c r="F44" s="17"/>
      <c r="G44" s="17"/>
      <c r="H44" s="17"/>
      <c r="I44" s="17"/>
      <c r="J44" s="17"/>
      <c r="K44" s="17"/>
      <c r="L44" s="17"/>
    </row>
    <row r="45" spans="1:29" x14ac:dyDescent="0.25">
      <c r="A45" s="4"/>
      <c r="B45" s="17"/>
      <c r="P45" s="9" t="s">
        <v>61</v>
      </c>
      <c r="Q45" s="11" t="s">
        <v>62</v>
      </c>
      <c r="R45" s="9" t="s">
        <v>61</v>
      </c>
      <c r="S45" s="11" t="s">
        <v>62</v>
      </c>
      <c r="T45" s="9" t="s">
        <v>61</v>
      </c>
      <c r="U45" s="11" t="s">
        <v>62</v>
      </c>
    </row>
    <row r="46" spans="1:29" x14ac:dyDescent="0.25">
      <c r="F46" s="32" t="s">
        <v>72</v>
      </c>
      <c r="P46" s="2">
        <f>L3*$B$14*E3/($B$6*$B$6*4*PI())</f>
        <v>4.0974729122126803</v>
      </c>
      <c r="Q46">
        <f>SQRT(PI()/6/(LN(P46)-1))</f>
        <v>1.1295651540103591</v>
      </c>
      <c r="R46" s="2">
        <f>L3*$B$16*E3/($B$8*$B$8*4*PI())</f>
        <v>4.7821462549049665</v>
      </c>
      <c r="S46">
        <f t="shared" ref="S46:S86" si="55">SQRT(PI()/6/(LN(R46)-1))</f>
        <v>0.96275897986396364</v>
      </c>
      <c r="T46" s="2">
        <f>L3*$B$18*E3/($B$10*$B$10*4*PI())</f>
        <v>2.7762921409987893</v>
      </c>
      <c r="U46">
        <f t="shared" ref="U46:U86" si="56">SQRT(PI()/6/(LN(T46)-1))</f>
        <v>4.9795563838429482</v>
      </c>
    </row>
    <row r="47" spans="1:29" x14ac:dyDescent="0.25">
      <c r="F47" s="32" t="s">
        <v>73</v>
      </c>
      <c r="P47" s="2">
        <f t="shared" ref="P47:P86" si="57">L4*$B$14*E4/($B$6*$B$6*4*PI())</f>
        <v>4.5045392062254823</v>
      </c>
      <c r="Q47">
        <f t="shared" ref="Q47:Q86" si="58">SQRT(PI()/6/(LN(P47)-1))</f>
        <v>1.0181618431927733</v>
      </c>
      <c r="R47" s="2">
        <f t="shared" ref="R47:R86" si="59">L4*$B$16*E4/($B$8*$B$8*4*PI())</f>
        <v>5.257231897962984</v>
      </c>
      <c r="S47">
        <f t="shared" si="55"/>
        <v>0.89095847318496624</v>
      </c>
      <c r="T47" s="2">
        <f t="shared" ref="T47:T86" si="60">L4*$B$18*E4/($B$10*$B$10*4*PI())</f>
        <v>3.0521048131374711</v>
      </c>
      <c r="U47">
        <f t="shared" si="56"/>
        <v>2.1261115892309901</v>
      </c>
      <c r="W47" s="28"/>
    </row>
    <row r="48" spans="1:29" x14ac:dyDescent="0.25">
      <c r="F48" s="32" t="s">
        <v>74</v>
      </c>
      <c r="P48" s="2">
        <f t="shared" si="57"/>
        <v>4.9231667077436265</v>
      </c>
      <c r="Q48">
        <f t="shared" si="58"/>
        <v>0.93890931999428784</v>
      </c>
      <c r="R48" s="2">
        <f t="shared" si="59"/>
        <v>5.7458105857240094</v>
      </c>
      <c r="S48">
        <f t="shared" si="55"/>
        <v>0.83639576178741404</v>
      </c>
      <c r="T48" s="2">
        <f t="shared" si="60"/>
        <v>3.3357509207192209</v>
      </c>
      <c r="U48">
        <f t="shared" si="56"/>
        <v>1.5993470178288141</v>
      </c>
    </row>
    <row r="49" spans="15:21" x14ac:dyDescent="0.25">
      <c r="P49" s="2">
        <f t="shared" si="57"/>
        <v>5.3463281176758999</v>
      </c>
      <c r="Q49">
        <f t="shared" si="58"/>
        <v>0.87982095986086251</v>
      </c>
      <c r="R49" s="2">
        <f t="shared" si="59"/>
        <v>6.2396807820824636</v>
      </c>
      <c r="S49">
        <f t="shared" si="55"/>
        <v>0.79381142746175004</v>
      </c>
      <c r="T49" s="2">
        <f t="shared" si="60"/>
        <v>3.6224690325747835</v>
      </c>
      <c r="U49">
        <f t="shared" si="56"/>
        <v>1.3503317512894999</v>
      </c>
    </row>
    <row r="50" spans="15:21" x14ac:dyDescent="0.25">
      <c r="O50" s="28"/>
      <c r="P50" s="2">
        <f t="shared" si="57"/>
        <v>5.7781126944504813</v>
      </c>
      <c r="Q50">
        <f t="shared" si="58"/>
        <v>0.8332809116191271</v>
      </c>
      <c r="R50" s="2">
        <f t="shared" si="59"/>
        <v>6.7436150461977675</v>
      </c>
      <c r="S50">
        <f t="shared" si="55"/>
        <v>0.75912600286493315</v>
      </c>
      <c r="T50" s="2">
        <f t="shared" si="60"/>
        <v>3.9150298750225287</v>
      </c>
      <c r="U50">
        <f t="shared" si="56"/>
        <v>1.1980038938098934</v>
      </c>
    </row>
    <row r="51" spans="15:21" x14ac:dyDescent="0.25">
      <c r="P51" s="2">
        <f t="shared" si="57"/>
        <v>6.2374340652454858</v>
      </c>
      <c r="Q51">
        <f t="shared" si="58"/>
        <v>0.79398350682430718</v>
      </c>
      <c r="R51" s="2">
        <f t="shared" si="59"/>
        <v>7.2796874059681684</v>
      </c>
      <c r="S51">
        <f t="shared" si="55"/>
        <v>0.72905755350256585</v>
      </c>
      <c r="T51" s="2">
        <f t="shared" si="60"/>
        <v>4.2262486040421026</v>
      </c>
      <c r="U51">
        <f t="shared" si="56"/>
        <v>1.0892437890134548</v>
      </c>
    </row>
    <row r="52" spans="15:21" x14ac:dyDescent="0.25">
      <c r="P52" s="2">
        <f t="shared" si="57"/>
        <v>6.6619576521010799</v>
      </c>
      <c r="Q52">
        <f t="shared" si="58"/>
        <v>0.76426706603113104</v>
      </c>
      <c r="R52" s="2">
        <f t="shared" si="59"/>
        <v>7.7751473942329863</v>
      </c>
      <c r="S52">
        <f t="shared" si="55"/>
        <v>0.70584918445957567</v>
      </c>
      <c r="T52" s="2">
        <f t="shared" si="60"/>
        <v>4.5138896752845588</v>
      </c>
      <c r="U52">
        <f t="shared" si="56"/>
        <v>1.0160782172521532</v>
      </c>
    </row>
    <row r="53" spans="15:21" x14ac:dyDescent="0.25">
      <c r="P53" s="2">
        <f t="shared" si="57"/>
        <v>7.0666621149129387</v>
      </c>
      <c r="Q53">
        <f t="shared" si="58"/>
        <v>0.74030275150079039</v>
      </c>
      <c r="R53" s="2">
        <f t="shared" si="59"/>
        <v>8.2474765523857219</v>
      </c>
      <c r="S53">
        <f t="shared" si="55"/>
        <v>0.6868406031768276</v>
      </c>
      <c r="T53" s="2">
        <f t="shared" si="60"/>
        <v>4.7881020602359836</v>
      </c>
      <c r="U53">
        <f t="shared" si="56"/>
        <v>0.96170008095264758</v>
      </c>
    </row>
    <row r="54" spans="15:21" x14ac:dyDescent="0.25">
      <c r="P54" s="2">
        <f t="shared" si="57"/>
        <v>7.4470416118455649</v>
      </c>
      <c r="Q54">
        <f t="shared" si="58"/>
        <v>0.72078958483038758</v>
      </c>
      <c r="R54" s="2">
        <f t="shared" si="59"/>
        <v>8.6914161282343656</v>
      </c>
      <c r="S54">
        <f t="shared" si="55"/>
        <v>0.67117147075407979</v>
      </c>
      <c r="T54" s="2">
        <f t="shared" si="60"/>
        <v>5.0458327714710833</v>
      </c>
      <c r="U54">
        <f t="shared" si="56"/>
        <v>0.92004155649760944</v>
      </c>
    </row>
    <row r="55" spans="15:21" x14ac:dyDescent="0.25">
      <c r="P55" s="2">
        <f t="shared" si="57"/>
        <v>7.8068831666670713</v>
      </c>
      <c r="Q55">
        <f t="shared" si="58"/>
        <v>0.70448522173026551</v>
      </c>
      <c r="R55" s="2">
        <f t="shared" si="59"/>
        <v>9.1113859439273224</v>
      </c>
      <c r="S55">
        <f t="shared" si="55"/>
        <v>0.65794852291805406</v>
      </c>
      <c r="T55" s="2">
        <f t="shared" si="60"/>
        <v>5.2896477525727512</v>
      </c>
      <c r="U55">
        <f t="shared" si="56"/>
        <v>0.88683573238160474</v>
      </c>
    </row>
    <row r="56" spans="15:21" x14ac:dyDescent="0.25">
      <c r="P56" s="2">
        <f t="shared" si="57"/>
        <v>8.1448068027909777</v>
      </c>
      <c r="Q56">
        <f t="shared" si="58"/>
        <v>0.69074967212895988</v>
      </c>
      <c r="R56" s="2">
        <f t="shared" si="59"/>
        <v>9.5057754336338327</v>
      </c>
      <c r="S56">
        <f t="shared" si="55"/>
        <v>0.64671743411633242</v>
      </c>
      <c r="T56" s="2">
        <f t="shared" si="60"/>
        <v>5.5186119837778609</v>
      </c>
      <c r="U56">
        <f t="shared" si="56"/>
        <v>0.85989203355817034</v>
      </c>
    </row>
    <row r="57" spans="15:21" x14ac:dyDescent="0.25">
      <c r="P57" s="2">
        <f t="shared" si="57"/>
        <v>8.4616709992791002</v>
      </c>
      <c r="Q57">
        <f t="shared" si="58"/>
        <v>0.67904228107222209</v>
      </c>
      <c r="R57" s="2">
        <f t="shared" si="59"/>
        <v>9.8755865252539294</v>
      </c>
      <c r="S57">
        <f t="shared" si="55"/>
        <v>0.6370791563217616</v>
      </c>
      <c r="T57" s="2">
        <f t="shared" si="60"/>
        <v>5.7333071379183229</v>
      </c>
      <c r="U57">
        <f t="shared" si="56"/>
        <v>0.83761561505132998</v>
      </c>
    </row>
    <row r="58" spans="15:21" x14ac:dyDescent="0.25">
      <c r="P58" s="2">
        <f t="shared" si="57"/>
        <v>8.7575968254722589</v>
      </c>
      <c r="Q58">
        <f t="shared" si="58"/>
        <v>0.66899203030461463</v>
      </c>
      <c r="R58" s="2">
        <f t="shared" si="59"/>
        <v>10.220960518390363</v>
      </c>
      <c r="S58">
        <f t="shared" si="55"/>
        <v>0.62875734916040393</v>
      </c>
      <c r="T58" s="2">
        <f t="shared" si="60"/>
        <v>5.9338152469847421</v>
      </c>
      <c r="U58">
        <f t="shared" si="56"/>
        <v>0.8189667934984397</v>
      </c>
    </row>
    <row r="59" spans="15:21" x14ac:dyDescent="0.25">
      <c r="P59" s="2">
        <f t="shared" si="57"/>
        <v>9.0330271028812152</v>
      </c>
      <c r="Q59">
        <f t="shared" si="58"/>
        <v>0.66031040683170961</v>
      </c>
      <c r="R59" s="2">
        <f t="shared" si="59"/>
        <v>10.542414228474172</v>
      </c>
      <c r="S59">
        <f t="shared" si="55"/>
        <v>0.62153346590842751</v>
      </c>
      <c r="T59" s="2">
        <f t="shared" si="60"/>
        <v>6.1204363500271706</v>
      </c>
      <c r="U59">
        <f t="shared" si="56"/>
        <v>0.80319196961717954</v>
      </c>
    </row>
    <row r="60" spans="15:21" x14ac:dyDescent="0.25">
      <c r="P60" s="2">
        <f t="shared" si="57"/>
        <v>9.2876081502777996</v>
      </c>
      <c r="Q60">
        <f t="shared" si="58"/>
        <v>0.65279937543425726</v>
      </c>
      <c r="R60" s="2">
        <f t="shared" si="59"/>
        <v>10.839534875385279</v>
      </c>
      <c r="S60">
        <f t="shared" si="55"/>
        <v>0.61525734545802713</v>
      </c>
      <c r="T60" s="2">
        <f t="shared" si="60"/>
        <v>6.2929308060680524</v>
      </c>
      <c r="U60">
        <f t="shared" si="56"/>
        <v>0.78978315687785983</v>
      </c>
    </row>
    <row r="61" spans="15:21" x14ac:dyDescent="0.25">
      <c r="P61" s="2">
        <f t="shared" si="57"/>
        <v>9.5247564004909133</v>
      </c>
      <c r="Q61">
        <f t="shared" si="58"/>
        <v>0.64620280541382258</v>
      </c>
      <c r="R61" s="2">
        <f t="shared" si="59"/>
        <v>11.116309765887603</v>
      </c>
      <c r="S61">
        <f t="shared" si="55"/>
        <v>0.60972533406996166</v>
      </c>
      <c r="T61" s="2">
        <f t="shared" si="60"/>
        <v>6.4536134603342754</v>
      </c>
      <c r="U61">
        <f t="shared" si="56"/>
        <v>0.77818274960714373</v>
      </c>
    </row>
    <row r="62" spans="15:21" x14ac:dyDescent="0.25">
      <c r="P62" s="2">
        <f t="shared" si="57"/>
        <v>9.7419223460780326</v>
      </c>
      <c r="Q62">
        <f t="shared" si="58"/>
        <v>0.6404708521325122</v>
      </c>
      <c r="R62" s="2">
        <f t="shared" si="59"/>
        <v>11.36976337879301</v>
      </c>
      <c r="S62">
        <f t="shared" si="55"/>
        <v>0.60490328647892977</v>
      </c>
      <c r="T62" s="2">
        <f t="shared" si="60"/>
        <v>6.6007568633398392</v>
      </c>
      <c r="U62">
        <f t="shared" si="56"/>
        <v>0.76823198117177927</v>
      </c>
    </row>
    <row r="63" spans="15:21" x14ac:dyDescent="0.25">
      <c r="P63" s="2">
        <f t="shared" si="57"/>
        <v>9.9443176114853848</v>
      </c>
      <c r="Q63">
        <f t="shared" si="58"/>
        <v>0.63537351330479497</v>
      </c>
      <c r="R63" s="2">
        <f t="shared" si="59"/>
        <v>11.605978182701399</v>
      </c>
      <c r="S63">
        <f t="shared" si="55"/>
        <v>0.60060335006638144</v>
      </c>
      <c r="T63" s="2">
        <f t="shared" si="60"/>
        <v>6.7378922140217199</v>
      </c>
      <c r="U63">
        <f t="shared" si="56"/>
        <v>0.75948091434788345</v>
      </c>
    </row>
    <row r="64" spans="15:21" x14ac:dyDescent="0.25">
      <c r="P64" s="2">
        <f t="shared" si="57"/>
        <v>10.128487451404141</v>
      </c>
      <c r="Q64">
        <f t="shared" si="58"/>
        <v>0.63092584423858755</v>
      </c>
      <c r="R64" s="2">
        <f t="shared" si="59"/>
        <v>11.820922156487997</v>
      </c>
      <c r="S64">
        <f t="shared" si="55"/>
        <v>0.59684243923493019</v>
      </c>
      <c r="T64" s="2">
        <f t="shared" si="60"/>
        <v>6.8626787080706428</v>
      </c>
      <c r="U64">
        <f t="shared" si="56"/>
        <v>0.75191867916649469</v>
      </c>
    </row>
    <row r="65" spans="16:21" x14ac:dyDescent="0.25">
      <c r="P65" s="2">
        <f t="shared" si="57"/>
        <v>10.297572610949176</v>
      </c>
      <c r="Q65">
        <f t="shared" si="58"/>
        <v>0.62699223889485989</v>
      </c>
      <c r="R65" s="2">
        <f t="shared" si="59"/>
        <v>12.018260852753262</v>
      </c>
      <c r="S65">
        <f t="shared" si="55"/>
        <v>0.59350924014779594</v>
      </c>
      <c r="T65" s="2">
        <f t="shared" si="60"/>
        <v>6.9772443951811676</v>
      </c>
      <c r="U65">
        <f t="shared" si="56"/>
        <v>0.74528630610688151</v>
      </c>
    </row>
    <row r="66" spans="16:21" x14ac:dyDescent="0.25">
      <c r="P66" s="2">
        <f t="shared" si="57"/>
        <v>10.450958090877192</v>
      </c>
      <c r="Q66">
        <f t="shared" si="58"/>
        <v>0.62354084012278732</v>
      </c>
      <c r="R66" s="2">
        <f t="shared" si="59"/>
        <v>12.197276508038817</v>
      </c>
      <c r="S66">
        <f t="shared" si="55"/>
        <v>0.59057926872027788</v>
      </c>
      <c r="T66" s="2">
        <f t="shared" si="60"/>
        <v>7.0811725752060397</v>
      </c>
      <c r="U66">
        <f t="shared" si="56"/>
        <v>0.73950929671783117</v>
      </c>
    </row>
    <row r="67" spans="16:21" x14ac:dyDescent="0.25">
      <c r="P67" s="2">
        <f t="shared" si="57"/>
        <v>10.590636837409951</v>
      </c>
      <c r="Q67">
        <f t="shared" si="58"/>
        <v>0.6204897335319618</v>
      </c>
      <c r="R67" s="2">
        <f t="shared" si="59"/>
        <v>12.360295082885417</v>
      </c>
      <c r="S67">
        <f t="shared" si="55"/>
        <v>0.5879849401469891</v>
      </c>
      <c r="T67" s="2">
        <f t="shared" si="60"/>
        <v>7.1758135928702789</v>
      </c>
      <c r="U67">
        <f t="shared" si="56"/>
        <v>0.73443469351094415</v>
      </c>
    </row>
    <row r="68" spans="16:21" x14ac:dyDescent="0.25">
      <c r="P68" s="2">
        <f t="shared" si="57"/>
        <v>10.718641659721232</v>
      </c>
      <c r="Q68">
        <f t="shared" si="58"/>
        <v>0.61776701896057995</v>
      </c>
      <c r="R68" s="2">
        <f t="shared" si="59"/>
        <v>12.509689061745206</v>
      </c>
      <c r="S68">
        <f t="shared" si="55"/>
        <v>0.58566654070229462</v>
      </c>
      <c r="T68" s="2">
        <f t="shared" si="60"/>
        <v>7.2625448025223394</v>
      </c>
      <c r="U68">
        <f t="shared" si="56"/>
        <v>0.72993155692890221</v>
      </c>
    </row>
    <row r="69" spans="16:21" x14ac:dyDescent="0.25">
      <c r="P69" s="2">
        <f t="shared" si="57"/>
        <v>10.833589015007572</v>
      </c>
      <c r="Q69">
        <f t="shared" si="58"/>
        <v>0.61537941132322804</v>
      </c>
      <c r="R69" s="2">
        <f t="shared" si="59"/>
        <v>12.643843716668103</v>
      </c>
      <c r="S69">
        <f t="shared" si="55"/>
        <v>0.58363093028779345</v>
      </c>
      <c r="T69" s="2">
        <f t="shared" si="60"/>
        <v>7.3404287680658067</v>
      </c>
      <c r="U69">
        <f t="shared" si="56"/>
        <v>0.72600202673712122</v>
      </c>
    </row>
    <row r="70" spans="16:21" x14ac:dyDescent="0.25">
      <c r="P70" s="2">
        <f t="shared" si="57"/>
        <v>10.934226311381483</v>
      </c>
      <c r="Q70">
        <f t="shared" si="58"/>
        <v>0.61333199641594816</v>
      </c>
      <c r="R70" s="2">
        <f t="shared" si="59"/>
        <v>12.761297152058448</v>
      </c>
      <c r="S70">
        <f t="shared" si="55"/>
        <v>0.58188346092595356</v>
      </c>
      <c r="T70" s="2">
        <f t="shared" si="60"/>
        <v>7.4086167807751755</v>
      </c>
      <c r="U70">
        <f t="shared" si="56"/>
        <v>0.72264663561703535</v>
      </c>
    </row>
    <row r="71" spans="16:21" x14ac:dyDescent="0.25">
      <c r="P71" s="2">
        <f t="shared" si="57"/>
        <v>11.02473699642263</v>
      </c>
      <c r="Q71">
        <f t="shared" si="58"/>
        <v>0.61152376162685118</v>
      </c>
      <c r="R71" s="2">
        <f t="shared" si="59"/>
        <v>12.866931854903786</v>
      </c>
      <c r="S71">
        <f t="shared" si="55"/>
        <v>0.58033867691667984</v>
      </c>
      <c r="T71" s="2">
        <f t="shared" si="60"/>
        <v>7.4699433859632638</v>
      </c>
      <c r="U71">
        <f t="shared" si="56"/>
        <v>0.71969405478244242</v>
      </c>
    </row>
    <row r="72" spans="16:21" x14ac:dyDescent="0.25">
      <c r="P72" s="2">
        <f t="shared" si="57"/>
        <v>11.110623145438264</v>
      </c>
      <c r="Q72">
        <f t="shared" si="58"/>
        <v>0.60983612320418235</v>
      </c>
      <c r="R72" s="2">
        <f t="shared" si="59"/>
        <v>12.967169277984523</v>
      </c>
      <c r="S72">
        <f t="shared" si="55"/>
        <v>0.5788956896286227</v>
      </c>
      <c r="T72" s="2">
        <f t="shared" si="60"/>
        <v>7.5281365810474989</v>
      </c>
      <c r="U72">
        <f t="shared" si="56"/>
        <v>0.71694747522414493</v>
      </c>
    </row>
    <row r="73" spans="16:21" x14ac:dyDescent="0.25">
      <c r="P73" s="2">
        <f t="shared" si="57"/>
        <v>11.178685322529741</v>
      </c>
      <c r="Q73">
        <f t="shared" si="58"/>
        <v>0.60851774109504353</v>
      </c>
      <c r="R73" s="2">
        <f t="shared" si="59"/>
        <v>13.046604405989536</v>
      </c>
      <c r="S73">
        <f t="shared" si="55"/>
        <v>0.57776760412769357</v>
      </c>
      <c r="T73" s="2">
        <f t="shared" si="60"/>
        <v>7.5742529291983622</v>
      </c>
      <c r="U73">
        <f t="shared" si="56"/>
        <v>0.7148079051521844</v>
      </c>
    </row>
    <row r="74" spans="16:21" x14ac:dyDescent="0.25">
      <c r="P74" s="2">
        <f t="shared" si="57"/>
        <v>11.244429021863604</v>
      </c>
      <c r="Q74">
        <f t="shared" si="58"/>
        <v>0.60725988097637762</v>
      </c>
      <c r="R74" s="2">
        <f t="shared" si="59"/>
        <v>13.12333364674082</v>
      </c>
      <c r="S74">
        <f t="shared" si="55"/>
        <v>0.57669063125582443</v>
      </c>
      <c r="T74" s="2">
        <f t="shared" si="60"/>
        <v>7.6187983648098507</v>
      </c>
      <c r="U74">
        <f t="shared" si="56"/>
        <v>0.71277147334546875</v>
      </c>
    </row>
    <row r="75" spans="16:21" x14ac:dyDescent="0.25">
      <c r="P75" s="2">
        <f t="shared" si="57"/>
        <v>11.298185509555067</v>
      </c>
      <c r="Q75">
        <f t="shared" si="58"/>
        <v>0.60624255493594059</v>
      </c>
      <c r="R75" s="2">
        <f t="shared" si="59"/>
        <v>13.186072654855884</v>
      </c>
      <c r="S75">
        <f t="shared" si="55"/>
        <v>0.57581912171595939</v>
      </c>
      <c r="T75" s="2">
        <f t="shared" si="60"/>
        <v>7.6552217207424018</v>
      </c>
      <c r="U75">
        <f t="shared" si="56"/>
        <v>0.71112795104772208</v>
      </c>
    </row>
    <row r="76" spans="16:21" x14ac:dyDescent="0.25">
      <c r="P76" s="2">
        <f t="shared" si="57"/>
        <v>11.299875498912806</v>
      </c>
      <c r="Q76">
        <f t="shared" si="58"/>
        <v>0.60621073353971755</v>
      </c>
      <c r="R76" s="2">
        <f t="shared" si="59"/>
        <v>13.188045035503931</v>
      </c>
      <c r="S76">
        <f t="shared" si="55"/>
        <v>0.57579185445147762</v>
      </c>
      <c r="T76" s="2">
        <f t="shared" si="60"/>
        <v>7.6563667933939561</v>
      </c>
      <c r="U76">
        <f t="shared" si="56"/>
        <v>0.71107659277976087</v>
      </c>
    </row>
    <row r="77" spans="16:21" x14ac:dyDescent="0.25">
      <c r="P77" s="2">
        <f t="shared" si="57"/>
        <v>11.319280487056263</v>
      </c>
      <c r="Q77">
        <f t="shared" si="58"/>
        <v>0.60584604904122097</v>
      </c>
      <c r="R77" s="2">
        <f t="shared" si="59"/>
        <v>13.210692529060292</v>
      </c>
      <c r="S77">
        <f t="shared" si="55"/>
        <v>0.57547933192564449</v>
      </c>
      <c r="T77" s="2">
        <f t="shared" si="60"/>
        <v>7.6695148769159429</v>
      </c>
      <c r="U77">
        <f t="shared" si="56"/>
        <v>0.71048822574072368</v>
      </c>
    </row>
    <row r="78" spans="16:21" x14ac:dyDescent="0.25">
      <c r="P78" s="2">
        <f t="shared" si="57"/>
        <v>11.302836798869993</v>
      </c>
      <c r="Q78">
        <f t="shared" si="58"/>
        <v>0.6061549977459022</v>
      </c>
      <c r="R78" s="2">
        <f t="shared" si="59"/>
        <v>13.191501158290663</v>
      </c>
      <c r="S78">
        <f t="shared" si="55"/>
        <v>0.57574409429554918</v>
      </c>
      <c r="T78" s="2">
        <f t="shared" si="60"/>
        <v>7.6583732578598402</v>
      </c>
      <c r="U78">
        <f t="shared" si="56"/>
        <v>0.71098664510072607</v>
      </c>
    </row>
    <row r="79" spans="16:21" x14ac:dyDescent="0.25">
      <c r="P79" s="2">
        <f t="shared" si="57"/>
        <v>11.269552335281974</v>
      </c>
      <c r="Q79">
        <f t="shared" si="58"/>
        <v>0.60678318846063539</v>
      </c>
      <c r="R79" s="2">
        <f t="shared" si="59"/>
        <v>13.152654977655875</v>
      </c>
      <c r="S79">
        <f t="shared" si="55"/>
        <v>0.57628231804594998</v>
      </c>
      <c r="T79" s="2">
        <f t="shared" si="60"/>
        <v>7.6358209685203917</v>
      </c>
      <c r="U79">
        <f t="shared" si="56"/>
        <v>0.71200097367930304</v>
      </c>
    </row>
    <row r="80" spans="16:21" x14ac:dyDescent="0.25">
      <c r="P80" s="2">
        <f t="shared" si="57"/>
        <v>11.204319980931713</v>
      </c>
      <c r="Q80">
        <f t="shared" si="58"/>
        <v>0.60802547129289553</v>
      </c>
      <c r="R80" s="2">
        <f t="shared" si="59"/>
        <v>13.076522525840279</v>
      </c>
      <c r="S80">
        <f t="shared" si="55"/>
        <v>0.57734620374288703</v>
      </c>
      <c r="T80" s="2">
        <f t="shared" si="60"/>
        <v>7.5916220008635982</v>
      </c>
      <c r="U80">
        <f t="shared" si="56"/>
        <v>0.71401036706316068</v>
      </c>
    </row>
    <row r="81" spans="16:21" x14ac:dyDescent="0.25">
      <c r="P81" s="2">
        <f t="shared" si="57"/>
        <v>11.121043548687311</v>
      </c>
      <c r="Q81">
        <f t="shared" si="58"/>
        <v>0.6096331977446221</v>
      </c>
      <c r="R81" s="2">
        <f t="shared" si="59"/>
        <v>12.979330894043899</v>
      </c>
      <c r="S81">
        <f t="shared" si="55"/>
        <v>0.57872210171461647</v>
      </c>
      <c r="T81" s="2">
        <f t="shared" si="60"/>
        <v>7.5351970508214743</v>
      </c>
      <c r="U81">
        <f t="shared" si="56"/>
        <v>0.71661780759530525</v>
      </c>
    </row>
    <row r="82" spans="16:21" x14ac:dyDescent="0.25">
      <c r="P82" s="2">
        <f t="shared" si="57"/>
        <v>11.003185338278572</v>
      </c>
      <c r="Q82">
        <f t="shared" si="58"/>
        <v>0.61195152557611143</v>
      </c>
      <c r="R82" s="2">
        <f t="shared" si="59"/>
        <v>12.841778990323906</v>
      </c>
      <c r="S82">
        <f t="shared" si="55"/>
        <v>0.58070424091371797</v>
      </c>
      <c r="T82" s="2">
        <f t="shared" si="60"/>
        <v>7.4553408003177273</v>
      </c>
      <c r="U82">
        <f t="shared" si="56"/>
        <v>0.72039161783151451</v>
      </c>
    </row>
    <row r="83" spans="16:21" x14ac:dyDescent="0.25">
      <c r="P83" s="2">
        <f t="shared" si="57"/>
        <v>10.87129660015384</v>
      </c>
      <c r="Q83">
        <f t="shared" si="58"/>
        <v>0.61460764765276554</v>
      </c>
      <c r="R83" s="2">
        <f t="shared" si="59"/>
        <v>12.687852106949656</v>
      </c>
      <c r="S83">
        <f t="shared" si="55"/>
        <v>0.58297243534355403</v>
      </c>
      <c r="T83" s="2">
        <f t="shared" si="60"/>
        <v>7.3659779967100292</v>
      </c>
      <c r="U83">
        <f t="shared" si="56"/>
        <v>0.72473569033463869</v>
      </c>
    </row>
    <row r="84" spans="16:21" x14ac:dyDescent="0.25">
      <c r="P84" s="2">
        <f t="shared" si="57"/>
        <v>10.711633139653697</v>
      </c>
      <c r="Q84">
        <f t="shared" si="58"/>
        <v>0.61791432801702073</v>
      </c>
      <c r="R84" s="2">
        <f t="shared" si="59"/>
        <v>12.501509442572255</v>
      </c>
      <c r="S84">
        <f t="shared" si="55"/>
        <v>0.58579205430824033</v>
      </c>
      <c r="T84" s="2">
        <f t="shared" si="60"/>
        <v>7.2577960953068406</v>
      </c>
      <c r="U84">
        <f t="shared" si="56"/>
        <v>0.7301745888109924</v>
      </c>
    </row>
    <row r="85" spans="16:21" x14ac:dyDescent="0.25">
      <c r="P85" s="2">
        <f t="shared" si="57"/>
        <v>10.530800687420616</v>
      </c>
      <c r="Q85">
        <f t="shared" si="58"/>
        <v>0.62178633387215609</v>
      </c>
      <c r="R85" s="2">
        <f t="shared" si="59"/>
        <v>12.29046052224035</v>
      </c>
      <c r="S85">
        <f t="shared" si="55"/>
        <v>0.58908790578384529</v>
      </c>
      <c r="T85" s="2">
        <f t="shared" si="60"/>
        <v>7.1352708884956177</v>
      </c>
      <c r="U85">
        <f t="shared" si="56"/>
        <v>0.73658751763860497</v>
      </c>
    </row>
    <row r="86" spans="16:21" x14ac:dyDescent="0.25">
      <c r="P86" s="2">
        <f t="shared" si="57"/>
        <v>10.629631177276112</v>
      </c>
      <c r="Q86">
        <f t="shared" si="58"/>
        <v>0.61965301915607873</v>
      </c>
      <c r="R86" s="2">
        <f t="shared" si="59"/>
        <v>12.405805240084417</v>
      </c>
      <c r="S86">
        <f t="shared" si="55"/>
        <v>0.58727280628714496</v>
      </c>
      <c r="T86" s="2">
        <f t="shared" si="60"/>
        <v>7.2022346776787183</v>
      </c>
      <c r="U86">
        <f t="shared" si="56"/>
        <v>0.73304831742511156</v>
      </c>
    </row>
    <row r="87" spans="16:21" x14ac:dyDescent="0.25">
      <c r="P87" s="2"/>
    </row>
    <row r="88" spans="16:21" x14ac:dyDescent="0.25">
      <c r="P88" s="2"/>
    </row>
    <row r="89" spans="16:21" x14ac:dyDescent="0.25">
      <c r="P89" s="2"/>
    </row>
    <row r="90" spans="16:21" x14ac:dyDescent="0.25">
      <c r="P90" s="2"/>
    </row>
    <row r="91" spans="16:21" x14ac:dyDescent="0.25">
      <c r="P91" s="2"/>
    </row>
    <row r="92" spans="16:21" x14ac:dyDescent="0.25">
      <c r="P92" s="2"/>
    </row>
    <row r="93" spans="16:21" x14ac:dyDescent="0.25">
      <c r="P93" s="2"/>
    </row>
    <row r="94" spans="16:21" x14ac:dyDescent="0.25">
      <c r="P94" s="2"/>
    </row>
    <row r="95" spans="16:21" x14ac:dyDescent="0.25">
      <c r="P95" s="2"/>
    </row>
    <row r="96" spans="16:21" x14ac:dyDescent="0.25">
      <c r="P96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M-optim</vt:lpstr>
      <vt:lpstr>E-optim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timg</dc:creator>
  <cp:lastModifiedBy>timg</cp:lastModifiedBy>
  <dcterms:created xsi:type="dcterms:W3CDTF">2025-08-13T07:33:51Z</dcterms:created>
  <dcterms:modified xsi:type="dcterms:W3CDTF">2025-10-02T10:35:46Z</dcterms:modified>
</cp:coreProperties>
</file>