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1D78E22E-020F-4B76-A0B0-E2E3845EA96A}" xr6:coauthVersionLast="47" xr6:coauthVersionMax="47" xr10:uidLastSave="{00000000-0000-0000-0000-000000000000}"/>
  <bookViews>
    <workbookView xWindow="15255" yWindow="195" windowWidth="42210" windowHeight="30690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Y43" i="2" l="1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G2" i="1" l="1"/>
  <c r="AB43" i="2"/>
  <c r="N43" i="2"/>
  <c r="O43" i="2" s="1"/>
  <c r="L43" i="2"/>
  <c r="K43" i="2"/>
  <c r="J43" i="2"/>
  <c r="AA43" i="2" s="1"/>
  <c r="AB42" i="2"/>
  <c r="N42" i="2"/>
  <c r="O42" i="2" s="1"/>
  <c r="L42" i="2"/>
  <c r="K42" i="2"/>
  <c r="J42" i="2"/>
  <c r="AA42" i="2" s="1"/>
  <c r="AB41" i="2"/>
  <c r="N41" i="2"/>
  <c r="O41" i="2" s="1"/>
  <c r="L41" i="2"/>
  <c r="K41" i="2"/>
  <c r="J41" i="2"/>
  <c r="AA41" i="2" s="1"/>
  <c r="AB40" i="2"/>
  <c r="N40" i="2"/>
  <c r="O40" i="2" s="1"/>
  <c r="L40" i="2"/>
  <c r="K40" i="2"/>
  <c r="J40" i="2"/>
  <c r="AA40" i="2" s="1"/>
  <c r="AB39" i="2"/>
  <c r="AA39" i="2"/>
  <c r="N39" i="2"/>
  <c r="O39" i="2" s="1"/>
  <c r="L39" i="2"/>
  <c r="K39" i="2"/>
  <c r="J39" i="2"/>
  <c r="AB38" i="2"/>
  <c r="N38" i="2"/>
  <c r="O38" i="2" s="1"/>
  <c r="L38" i="2"/>
  <c r="K38" i="2"/>
  <c r="J38" i="2"/>
  <c r="AA38" i="2" s="1"/>
  <c r="AB37" i="2"/>
  <c r="N37" i="2"/>
  <c r="O37" i="2" s="1"/>
  <c r="L37" i="2"/>
  <c r="K37" i="2"/>
  <c r="J37" i="2"/>
  <c r="AA37" i="2" s="1"/>
  <c r="AB36" i="2"/>
  <c r="N36" i="2"/>
  <c r="O36" i="2" s="1"/>
  <c r="L36" i="2"/>
  <c r="K36" i="2"/>
  <c r="J36" i="2"/>
  <c r="AA36" i="2" s="1"/>
  <c r="AB35" i="2"/>
  <c r="N35" i="2"/>
  <c r="O35" i="2" s="1"/>
  <c r="L35" i="2"/>
  <c r="K35" i="2"/>
  <c r="J35" i="2"/>
  <c r="AA35" i="2" s="1"/>
  <c r="AB34" i="2"/>
  <c r="N34" i="2"/>
  <c r="O34" i="2" s="1"/>
  <c r="L34" i="2"/>
  <c r="K34" i="2"/>
  <c r="J34" i="2"/>
  <c r="AA34" i="2" s="1"/>
  <c r="AB33" i="2"/>
  <c r="N33" i="2"/>
  <c r="O33" i="2" s="1"/>
  <c r="L33" i="2"/>
  <c r="K33" i="2"/>
  <c r="J33" i="2"/>
  <c r="AA33" i="2" s="1"/>
  <c r="AB32" i="2"/>
  <c r="N32" i="2"/>
  <c r="O32" i="2" s="1"/>
  <c r="L32" i="2"/>
  <c r="K32" i="2"/>
  <c r="J32" i="2"/>
  <c r="AA32" i="2" s="1"/>
  <c r="AB31" i="2"/>
  <c r="N31" i="2"/>
  <c r="O31" i="2" s="1"/>
  <c r="L31" i="2"/>
  <c r="K31" i="2"/>
  <c r="J31" i="2"/>
  <c r="AA31" i="2" s="1"/>
  <c r="AB30" i="2"/>
  <c r="AA30" i="2"/>
  <c r="N30" i="2"/>
  <c r="O30" i="2" s="1"/>
  <c r="L30" i="2"/>
  <c r="K30" i="2"/>
  <c r="J30" i="2"/>
  <c r="AB29" i="2"/>
  <c r="N29" i="2"/>
  <c r="O29" i="2" s="1"/>
  <c r="L29" i="2"/>
  <c r="K29" i="2"/>
  <c r="J29" i="2"/>
  <c r="AA29" i="2" s="1"/>
  <c r="AB28" i="2"/>
  <c r="N28" i="2"/>
  <c r="O28" i="2" s="1"/>
  <c r="L28" i="2"/>
  <c r="K28" i="2"/>
  <c r="J28" i="2"/>
  <c r="AA28" i="2" s="1"/>
  <c r="AB27" i="2"/>
  <c r="N27" i="2"/>
  <c r="O27" i="2" s="1"/>
  <c r="L27" i="2"/>
  <c r="K27" i="2"/>
  <c r="J27" i="2"/>
  <c r="AA27" i="2" s="1"/>
  <c r="AB26" i="2"/>
  <c r="N26" i="2"/>
  <c r="O26" i="2" s="1"/>
  <c r="L26" i="2"/>
  <c r="K26" i="2"/>
  <c r="J26" i="2"/>
  <c r="AA26" i="2" s="1"/>
  <c r="AB25" i="2"/>
  <c r="N25" i="2"/>
  <c r="O25" i="2" s="1"/>
  <c r="L25" i="2"/>
  <c r="K25" i="2"/>
  <c r="J25" i="2"/>
  <c r="AA25" i="2" s="1"/>
  <c r="AB24" i="2"/>
  <c r="AA24" i="2"/>
  <c r="N24" i="2"/>
  <c r="O24" i="2" s="1"/>
  <c r="L24" i="2"/>
  <c r="K24" i="2"/>
  <c r="J24" i="2"/>
  <c r="AB23" i="2"/>
  <c r="N23" i="2"/>
  <c r="O23" i="2" s="1"/>
  <c r="L23" i="2"/>
  <c r="K23" i="2"/>
  <c r="J23" i="2"/>
  <c r="AA23" i="2" s="1"/>
  <c r="AB22" i="2"/>
  <c r="N22" i="2"/>
  <c r="O22" i="2" s="1"/>
  <c r="L22" i="2"/>
  <c r="K22" i="2"/>
  <c r="J22" i="2"/>
  <c r="AA22" i="2" s="1"/>
  <c r="AB21" i="2"/>
  <c r="N21" i="2"/>
  <c r="O21" i="2" s="1"/>
  <c r="L21" i="2"/>
  <c r="K21" i="2"/>
  <c r="J21" i="2"/>
  <c r="AA21" i="2" s="1"/>
  <c r="AB20" i="2"/>
  <c r="N20" i="2"/>
  <c r="O20" i="2" s="1"/>
  <c r="L20" i="2"/>
  <c r="K20" i="2"/>
  <c r="J20" i="2"/>
  <c r="AA20" i="2" s="1"/>
  <c r="AB19" i="2"/>
  <c r="N19" i="2"/>
  <c r="O19" i="2" s="1"/>
  <c r="L19" i="2"/>
  <c r="K19" i="2"/>
  <c r="J19" i="2"/>
  <c r="AA19" i="2" s="1"/>
  <c r="AB18" i="2"/>
  <c r="N18" i="2"/>
  <c r="O18" i="2" s="1"/>
  <c r="L18" i="2"/>
  <c r="K18" i="2"/>
  <c r="J18" i="2"/>
  <c r="AA18" i="2" s="1"/>
  <c r="B18" i="2"/>
  <c r="AB17" i="2"/>
  <c r="N17" i="2"/>
  <c r="O17" i="2" s="1"/>
  <c r="L17" i="2"/>
  <c r="K17" i="2"/>
  <c r="J17" i="2"/>
  <c r="AA17" i="2" s="1"/>
  <c r="AB16" i="2"/>
  <c r="N16" i="2"/>
  <c r="O16" i="2" s="1"/>
  <c r="L16" i="2"/>
  <c r="K16" i="2"/>
  <c r="J16" i="2"/>
  <c r="AA16" i="2" s="1"/>
  <c r="B16" i="2"/>
  <c r="AB15" i="2"/>
  <c r="AA15" i="2"/>
  <c r="N15" i="2"/>
  <c r="O15" i="2" s="1"/>
  <c r="L15" i="2"/>
  <c r="K15" i="2"/>
  <c r="J15" i="2"/>
  <c r="AB14" i="2"/>
  <c r="AA14" i="2"/>
  <c r="N14" i="2"/>
  <c r="O14" i="2" s="1"/>
  <c r="L14" i="2"/>
  <c r="K14" i="2"/>
  <c r="J14" i="2"/>
  <c r="B14" i="2"/>
  <c r="AB13" i="2"/>
  <c r="N13" i="2"/>
  <c r="O13" i="2" s="1"/>
  <c r="L13" i="2"/>
  <c r="K13" i="2"/>
  <c r="J13" i="2"/>
  <c r="AA13" i="2" s="1"/>
  <c r="AB12" i="2"/>
  <c r="N12" i="2"/>
  <c r="O12" i="2" s="1"/>
  <c r="L12" i="2"/>
  <c r="K12" i="2"/>
  <c r="J12" i="2"/>
  <c r="AA12" i="2" s="1"/>
  <c r="AB11" i="2"/>
  <c r="N11" i="2"/>
  <c r="O11" i="2" s="1"/>
  <c r="L11" i="2"/>
  <c r="K11" i="2"/>
  <c r="J11" i="2"/>
  <c r="AA11" i="2" s="1"/>
  <c r="AB10" i="2"/>
  <c r="AA10" i="2"/>
  <c r="N10" i="2"/>
  <c r="O10" i="2" s="1"/>
  <c r="L10" i="2"/>
  <c r="K10" i="2"/>
  <c r="J10" i="2"/>
  <c r="B10" i="2"/>
  <c r="AB9" i="2"/>
  <c r="N9" i="2"/>
  <c r="O9" i="2" s="1"/>
  <c r="L9" i="2"/>
  <c r="K9" i="2"/>
  <c r="J9" i="2"/>
  <c r="AA9" i="2" s="1"/>
  <c r="AB8" i="2"/>
  <c r="AA8" i="2"/>
  <c r="N8" i="2"/>
  <c r="O8" i="2" s="1"/>
  <c r="L8" i="2"/>
  <c r="K8" i="2"/>
  <c r="J8" i="2"/>
  <c r="B8" i="2"/>
  <c r="AB7" i="2"/>
  <c r="N7" i="2"/>
  <c r="O7" i="2" s="1"/>
  <c r="L7" i="2"/>
  <c r="K7" i="2"/>
  <c r="J7" i="2"/>
  <c r="AA7" i="2" s="1"/>
  <c r="AB6" i="2"/>
  <c r="O6" i="2"/>
  <c r="N6" i="2"/>
  <c r="L6" i="2"/>
  <c r="K6" i="2"/>
  <c r="J6" i="2"/>
  <c r="AA6" i="2" s="1"/>
  <c r="B6" i="2"/>
  <c r="AB5" i="2"/>
  <c r="N5" i="2"/>
  <c r="O5" i="2" s="1"/>
  <c r="L5" i="2"/>
  <c r="K5" i="2"/>
  <c r="J5" i="2"/>
  <c r="AA5" i="2" s="1"/>
  <c r="AB4" i="2"/>
  <c r="AA4" i="2"/>
  <c r="O4" i="2"/>
  <c r="N4" i="2"/>
  <c r="L4" i="2"/>
  <c r="K4" i="2"/>
  <c r="J4" i="2"/>
  <c r="AB3" i="2"/>
  <c r="AA3" i="2"/>
  <c r="N3" i="2"/>
  <c r="O3" i="2" s="1"/>
  <c r="L3" i="2"/>
  <c r="K3" i="2"/>
  <c r="J3" i="2"/>
  <c r="F2" i="1" l="1"/>
  <c r="B64" i="1"/>
  <c r="C61" i="1"/>
  <c r="B60" i="1"/>
  <c r="B59" i="1"/>
  <c r="B58" i="1"/>
  <c r="B55" i="1" l="1"/>
  <c r="B53" i="1"/>
  <c r="B51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66" i="1"/>
  <c r="Z165" i="1"/>
  <c r="Z164" i="1"/>
  <c r="Z163" i="1"/>
  <c r="Z162" i="1"/>
  <c r="Z161" i="1"/>
  <c r="Z160" i="1"/>
  <c r="Z159" i="1"/>
  <c r="Z142" i="1"/>
  <c r="Z141" i="1"/>
  <c r="Z140" i="1"/>
  <c r="Z139" i="1"/>
  <c r="Z138" i="1"/>
  <c r="Z137" i="1"/>
  <c r="Z136" i="1"/>
  <c r="Z135" i="1"/>
  <c r="Z118" i="1"/>
  <c r="Z117" i="1"/>
  <c r="Z116" i="1"/>
  <c r="Z115" i="1"/>
  <c r="Z114" i="1"/>
  <c r="Z113" i="1"/>
  <c r="Z112" i="1"/>
  <c r="Z111" i="1"/>
  <c r="Z94" i="1"/>
  <c r="Z93" i="1"/>
  <c r="Z92" i="1"/>
  <c r="Z91" i="1"/>
  <c r="Z90" i="1"/>
  <c r="Z89" i="1"/>
  <c r="Z88" i="1"/>
  <c r="Z87" i="1"/>
  <c r="Z74" i="1"/>
  <c r="Z70" i="1"/>
  <c r="Z69" i="1"/>
  <c r="Z68" i="1"/>
  <c r="Z67" i="1"/>
  <c r="Z66" i="1"/>
  <c r="Z65" i="1"/>
  <c r="Z64" i="1"/>
  <c r="Z63" i="1"/>
  <c r="Z61" i="1"/>
  <c r="Z45" i="1"/>
  <c r="Z44" i="1"/>
  <c r="Z43" i="1"/>
  <c r="Z42" i="1"/>
  <c r="Z41" i="1"/>
  <c r="Z40" i="1"/>
  <c r="Z39" i="1"/>
  <c r="Z21" i="1"/>
  <c r="Z20" i="1"/>
  <c r="Z19" i="1"/>
  <c r="Z18" i="1"/>
  <c r="Z17" i="1"/>
  <c r="Z16" i="1"/>
  <c r="Z15" i="1"/>
  <c r="E195" i="1"/>
  <c r="E193" i="1"/>
  <c r="E192" i="1"/>
  <c r="D201" i="1"/>
  <c r="E201" i="1" s="1"/>
  <c r="D200" i="1"/>
  <c r="F200" i="1" s="1"/>
  <c r="C201" i="1"/>
  <c r="C200" i="1"/>
  <c r="C199" i="1"/>
  <c r="D199" i="1" s="1"/>
  <c r="F199" i="1" s="1"/>
  <c r="C198" i="1"/>
  <c r="D198" i="1" s="1"/>
  <c r="F198" i="1" s="1"/>
  <c r="C197" i="1"/>
  <c r="C196" i="1"/>
  <c r="C195" i="1"/>
  <c r="D195" i="1" s="1"/>
  <c r="F195" i="1" s="1"/>
  <c r="C194" i="1"/>
  <c r="D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D184" i="1" s="1"/>
  <c r="F184" i="1" s="1"/>
  <c r="C183" i="1"/>
  <c r="D183" i="1" s="1"/>
  <c r="F183" i="1" s="1"/>
  <c r="C182" i="1"/>
  <c r="D182" i="1" s="1"/>
  <c r="F182" i="1" s="1"/>
  <c r="F178" i="1"/>
  <c r="F136" i="1"/>
  <c r="F87" i="1"/>
  <c r="F82" i="1"/>
  <c r="F69" i="1"/>
  <c r="F68" i="1"/>
  <c r="F29" i="1"/>
  <c r="F16" i="1"/>
  <c r="E134" i="1"/>
  <c r="E110" i="1"/>
  <c r="E108" i="1"/>
  <c r="E107" i="1"/>
  <c r="E69" i="1"/>
  <c r="E43" i="1"/>
  <c r="E42" i="1"/>
  <c r="E38" i="1"/>
  <c r="E36" i="1"/>
  <c r="E35" i="1"/>
  <c r="E16" i="1"/>
  <c r="E15" i="1"/>
  <c r="E14" i="1"/>
  <c r="E12" i="1"/>
  <c r="D173" i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25" i="1"/>
  <c r="F125" i="1" s="1"/>
  <c r="D124" i="1"/>
  <c r="F124" i="1" s="1"/>
  <c r="D123" i="1"/>
  <c r="F123" i="1" s="1"/>
  <c r="D122" i="1"/>
  <c r="F122" i="1" s="1"/>
  <c r="D118" i="1"/>
  <c r="F118" i="1" s="1"/>
  <c r="D117" i="1"/>
  <c r="F117" i="1" s="1"/>
  <c r="D88" i="1"/>
  <c r="F88" i="1" s="1"/>
  <c r="D87" i="1"/>
  <c r="D85" i="1"/>
  <c r="F85" i="1" s="1"/>
  <c r="D82" i="1"/>
  <c r="D81" i="1"/>
  <c r="F81" i="1" s="1"/>
  <c r="D80" i="1"/>
  <c r="F80" i="1" s="1"/>
  <c r="D79" i="1"/>
  <c r="F79" i="1" s="1"/>
  <c r="D77" i="1"/>
  <c r="F77" i="1" s="1"/>
  <c r="D76" i="1"/>
  <c r="E76" i="1" s="1"/>
  <c r="D75" i="1"/>
  <c r="E75" i="1" s="1"/>
  <c r="D74" i="1"/>
  <c r="F74" i="1" s="1"/>
  <c r="D61" i="1"/>
  <c r="F61" i="1" s="1"/>
  <c r="D40" i="1"/>
  <c r="F40" i="1" s="1"/>
  <c r="D39" i="1"/>
  <c r="D29" i="1"/>
  <c r="E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C177" i="1"/>
  <c r="Z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Z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C167" i="1"/>
  <c r="Z167" i="1" s="1"/>
  <c r="C166" i="1"/>
  <c r="C165" i="1"/>
  <c r="C164" i="1"/>
  <c r="C163" i="1"/>
  <c r="C162" i="1"/>
  <c r="C161" i="1"/>
  <c r="C160" i="1"/>
  <c r="D160" i="1" s="1"/>
  <c r="E160" i="1" s="1"/>
  <c r="C159" i="1"/>
  <c r="D159" i="1" s="1"/>
  <c r="E159" i="1" s="1"/>
  <c r="C158" i="1"/>
  <c r="D158" i="1" s="1"/>
  <c r="F158" i="1" s="1"/>
  <c r="C157" i="1"/>
  <c r="Z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Z150" i="1" s="1"/>
  <c r="C149" i="1"/>
  <c r="C148" i="1"/>
  <c r="D148" i="1" s="1"/>
  <c r="F148" i="1" s="1"/>
  <c r="C147" i="1"/>
  <c r="Z147" i="1" s="1"/>
  <c r="C146" i="1"/>
  <c r="Z146" i="1" s="1"/>
  <c r="C145" i="1"/>
  <c r="D145" i="1" s="1"/>
  <c r="F145" i="1" s="1"/>
  <c r="C144" i="1"/>
  <c r="D144" i="1" s="1"/>
  <c r="F144" i="1" s="1"/>
  <c r="C143" i="1"/>
  <c r="Z143" i="1" s="1"/>
  <c r="C142" i="1"/>
  <c r="C141" i="1"/>
  <c r="C140" i="1"/>
  <c r="C139" i="1"/>
  <c r="C138" i="1"/>
  <c r="C137" i="1"/>
  <c r="C136" i="1"/>
  <c r="D136" i="1" s="1"/>
  <c r="E136" i="1" s="1"/>
  <c r="C135" i="1"/>
  <c r="D135" i="1" s="1"/>
  <c r="F135" i="1" s="1"/>
  <c r="C134" i="1"/>
  <c r="D134" i="1" s="1"/>
  <c r="F134" i="1" s="1"/>
  <c r="C133" i="1"/>
  <c r="Z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Z128" i="1" s="1"/>
  <c r="C127" i="1"/>
  <c r="D127" i="1" s="1"/>
  <c r="F127" i="1" s="1"/>
  <c r="C126" i="1"/>
  <c r="Z126" i="1" s="1"/>
  <c r="C125" i="1"/>
  <c r="Z125" i="1" s="1"/>
  <c r="C124" i="1"/>
  <c r="Z124" i="1" s="1"/>
  <c r="C123" i="1"/>
  <c r="E123" i="1" s="1"/>
  <c r="C122" i="1"/>
  <c r="Z122" i="1" s="1"/>
  <c r="C121" i="1"/>
  <c r="D121" i="1" s="1"/>
  <c r="F121" i="1" s="1"/>
  <c r="C120" i="1"/>
  <c r="D120" i="1" s="1"/>
  <c r="F120" i="1" s="1"/>
  <c r="C119" i="1"/>
  <c r="D119" i="1" s="1"/>
  <c r="F119" i="1" s="1"/>
  <c r="C118" i="1"/>
  <c r="C117" i="1"/>
  <c r="C116" i="1"/>
  <c r="C115" i="1"/>
  <c r="C114" i="1"/>
  <c r="C113" i="1"/>
  <c r="C112" i="1"/>
  <c r="D112" i="1" s="1"/>
  <c r="C111" i="1"/>
  <c r="D111" i="1" s="1"/>
  <c r="C110" i="1"/>
  <c r="D110" i="1" s="1"/>
  <c r="F110" i="1" s="1"/>
  <c r="C109" i="1"/>
  <c r="Z109" i="1" s="1"/>
  <c r="C108" i="1"/>
  <c r="D108" i="1" s="1"/>
  <c r="F108" i="1" s="1"/>
  <c r="C107" i="1"/>
  <c r="D107" i="1" s="1"/>
  <c r="F107" i="1" s="1"/>
  <c r="C106" i="1"/>
  <c r="Z106" i="1" s="1"/>
  <c r="C105" i="1"/>
  <c r="Z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Z101" i="1" s="1"/>
  <c r="C100" i="1"/>
  <c r="D100" i="1" s="1"/>
  <c r="E100" i="1" s="1"/>
  <c r="C99" i="1"/>
  <c r="D99" i="1" s="1"/>
  <c r="E99" i="1" s="1"/>
  <c r="C98" i="1"/>
  <c r="D98" i="1" s="1"/>
  <c r="F98" i="1" s="1"/>
  <c r="C97" i="1"/>
  <c r="Z97" i="1" s="1"/>
  <c r="C96" i="1"/>
  <c r="D96" i="1" s="1"/>
  <c r="F96" i="1" s="1"/>
  <c r="C95" i="1"/>
  <c r="Z95" i="1" s="1"/>
  <c r="C94" i="1"/>
  <c r="C93" i="1"/>
  <c r="C92" i="1"/>
  <c r="C91" i="1"/>
  <c r="D91" i="1" s="1"/>
  <c r="F91" i="1" s="1"/>
  <c r="C90" i="1"/>
  <c r="C89" i="1"/>
  <c r="C88" i="1"/>
  <c r="C87" i="1"/>
  <c r="C86" i="1"/>
  <c r="Z86" i="1" s="1"/>
  <c r="C85" i="1"/>
  <c r="Z85" i="1" s="1"/>
  <c r="C84" i="1"/>
  <c r="D84" i="1" s="1"/>
  <c r="F84" i="1" s="1"/>
  <c r="C83" i="1"/>
  <c r="D83" i="1" s="1"/>
  <c r="F83" i="1" s="1"/>
  <c r="C82" i="1"/>
  <c r="Z82" i="1" s="1"/>
  <c r="C81" i="1"/>
  <c r="E81" i="1" s="1"/>
  <c r="C80" i="1"/>
  <c r="E80" i="1" s="1"/>
  <c r="C79" i="1"/>
  <c r="Z79" i="1" s="1"/>
  <c r="C78" i="1"/>
  <c r="Z78" i="1" s="1"/>
  <c r="C77" i="1"/>
  <c r="Z77" i="1" s="1"/>
  <c r="C76" i="1"/>
  <c r="Z76" i="1" s="1"/>
  <c r="C75" i="1"/>
  <c r="Z75" i="1" s="1"/>
  <c r="C74" i="1"/>
  <c r="C73" i="1"/>
  <c r="Z73" i="1" s="1"/>
  <c r="C72" i="1"/>
  <c r="Z72" i="1" s="1"/>
  <c r="C71" i="1"/>
  <c r="Z71" i="1" s="1"/>
  <c r="C70" i="1"/>
  <c r="C69" i="1"/>
  <c r="D69" i="1" s="1"/>
  <c r="C68" i="1"/>
  <c r="D68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C62" i="1"/>
  <c r="D62" i="1" s="1"/>
  <c r="F62" i="1" s="1"/>
  <c r="C60" i="1"/>
  <c r="Z60" i="1" s="1"/>
  <c r="C59" i="1"/>
  <c r="Z59" i="1" s="1"/>
  <c r="C58" i="1"/>
  <c r="Z58" i="1" s="1"/>
  <c r="C57" i="1"/>
  <c r="Z57" i="1" s="1"/>
  <c r="C56" i="1"/>
  <c r="C55" i="1"/>
  <c r="C54" i="1"/>
  <c r="Z54" i="1" s="1"/>
  <c r="C53" i="1"/>
  <c r="Z53" i="1" s="1"/>
  <c r="C52" i="1"/>
  <c r="D52" i="1" s="1"/>
  <c r="F52" i="1" s="1"/>
  <c r="C51" i="1"/>
  <c r="D51" i="1" s="1"/>
  <c r="F51" i="1" s="1"/>
  <c r="C50" i="1"/>
  <c r="D50" i="1" s="1"/>
  <c r="F50" i="1" s="1"/>
  <c r="C49" i="1"/>
  <c r="Z49" i="1" s="1"/>
  <c r="C48" i="1"/>
  <c r="D48" i="1" s="1"/>
  <c r="F48" i="1" s="1"/>
  <c r="C47" i="1"/>
  <c r="Z47" i="1" s="1"/>
  <c r="C46" i="1"/>
  <c r="Z46" i="1" s="1"/>
  <c r="C45" i="1"/>
  <c r="C44" i="1"/>
  <c r="C43" i="1"/>
  <c r="D43" i="1" s="1"/>
  <c r="F43" i="1" s="1"/>
  <c r="C42" i="1"/>
  <c r="D42" i="1" s="1"/>
  <c r="F42" i="1" s="1"/>
  <c r="C41" i="1"/>
  <c r="D41" i="1" s="1"/>
  <c r="C40" i="1"/>
  <c r="C39" i="1"/>
  <c r="C38" i="1"/>
  <c r="D38" i="1" s="1"/>
  <c r="F38" i="1" s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Z33" i="1" s="1"/>
  <c r="C32" i="1"/>
  <c r="D32" i="1" s="1"/>
  <c r="F32" i="1" s="1"/>
  <c r="C31" i="1"/>
  <c r="D31" i="1" s="1"/>
  <c r="F31" i="1" s="1"/>
  <c r="C30" i="1"/>
  <c r="Z30" i="1" s="1"/>
  <c r="C29" i="1"/>
  <c r="Z29" i="1" s="1"/>
  <c r="C28" i="1"/>
  <c r="Z28" i="1" s="1"/>
  <c r="C27" i="1"/>
  <c r="Z27" i="1" s="1"/>
  <c r="C26" i="1"/>
  <c r="Z26" i="1" s="1"/>
  <c r="C25" i="1"/>
  <c r="Z25" i="1" s="1"/>
  <c r="C24" i="1"/>
  <c r="Z24" i="1" s="1"/>
  <c r="C23" i="1"/>
  <c r="Z23" i="1" s="1"/>
  <c r="C22" i="1"/>
  <c r="D22" i="1" s="1"/>
  <c r="F22" i="1" s="1"/>
  <c r="C21" i="1"/>
  <c r="D21" i="1" s="1"/>
  <c r="F21" i="1" s="1"/>
  <c r="C20" i="1"/>
  <c r="C19" i="1"/>
  <c r="C18" i="1"/>
  <c r="C17" i="1"/>
  <c r="C16" i="1"/>
  <c r="D16" i="1" s="1"/>
  <c r="C15" i="1"/>
  <c r="D15" i="1" s="1"/>
  <c r="F15" i="1" s="1"/>
  <c r="C14" i="1"/>
  <c r="D14" i="1" s="1"/>
  <c r="F14" i="1" s="1"/>
  <c r="C13" i="1"/>
  <c r="D13" i="1" s="1"/>
  <c r="C12" i="1"/>
  <c r="D12" i="1" s="1"/>
  <c r="F12" i="1" s="1"/>
  <c r="C11" i="1"/>
  <c r="D11" i="1" s="1"/>
  <c r="C10" i="1"/>
  <c r="D10" i="1" s="1"/>
  <c r="C9" i="1"/>
  <c r="D9" i="1" s="1"/>
  <c r="C8" i="1"/>
  <c r="D8" i="1" s="1"/>
  <c r="C7" i="1"/>
  <c r="D7" i="1" s="1"/>
  <c r="F7" i="1" s="1"/>
  <c r="C6" i="1"/>
  <c r="Z6" i="1" s="1"/>
  <c r="C5" i="1"/>
  <c r="C4" i="1"/>
  <c r="C3" i="1"/>
  <c r="Z3" i="1" s="1"/>
  <c r="C2" i="1"/>
  <c r="B48" i="1"/>
  <c r="B47" i="1"/>
  <c r="B46" i="1"/>
  <c r="B25" i="1"/>
  <c r="E8" i="1" l="1"/>
  <c r="F8" i="1"/>
  <c r="F194" i="1"/>
  <c r="E194" i="1"/>
  <c r="F13" i="1"/>
  <c r="E13" i="1"/>
  <c r="F112" i="1"/>
  <c r="E112" i="1"/>
  <c r="G112" i="1" s="1"/>
  <c r="F9" i="1"/>
  <c r="E9" i="1"/>
  <c r="F10" i="1"/>
  <c r="E10" i="1"/>
  <c r="G10" i="1" s="1"/>
  <c r="F11" i="1"/>
  <c r="E11" i="1"/>
  <c r="G11" i="1" s="1"/>
  <c r="F111" i="1"/>
  <c r="E111" i="1"/>
  <c r="E183" i="1"/>
  <c r="E149" i="1"/>
  <c r="E27" i="1"/>
  <c r="G27" i="1" s="1"/>
  <c r="E152" i="1"/>
  <c r="G152" i="1" s="1"/>
  <c r="Z52" i="1"/>
  <c r="E168" i="1"/>
  <c r="G168" i="1" s="1"/>
  <c r="E4" i="1"/>
  <c r="G4" i="1" s="1"/>
  <c r="E124" i="1"/>
  <c r="Z22" i="1"/>
  <c r="Z119" i="1"/>
  <c r="D47" i="1"/>
  <c r="F47" i="1" s="1"/>
  <c r="Z48" i="1"/>
  <c r="Z120" i="1"/>
  <c r="D49" i="1"/>
  <c r="F49" i="1" s="1"/>
  <c r="Z50" i="1"/>
  <c r="Z98" i="1"/>
  <c r="D146" i="1"/>
  <c r="F146" i="1" s="1"/>
  <c r="E154" i="1"/>
  <c r="G154" i="1" s="1"/>
  <c r="Z171" i="1"/>
  <c r="D147" i="1"/>
  <c r="F147" i="1" s="1"/>
  <c r="Z4" i="1"/>
  <c r="Z148" i="1"/>
  <c r="D105" i="1"/>
  <c r="F105" i="1" s="1"/>
  <c r="E156" i="1"/>
  <c r="G156" i="1" s="1"/>
  <c r="D4" i="1"/>
  <c r="F4" i="1" s="1"/>
  <c r="Z7" i="1"/>
  <c r="Z104" i="1"/>
  <c r="Z152" i="1"/>
  <c r="Z154" i="1"/>
  <c r="Z144" i="1"/>
  <c r="Z145" i="1"/>
  <c r="F100" i="1"/>
  <c r="Z99" i="1"/>
  <c r="Z123" i="1"/>
  <c r="E40" i="1"/>
  <c r="D53" i="1"/>
  <c r="Z102" i="1"/>
  <c r="Z174" i="1"/>
  <c r="D157" i="1"/>
  <c r="F157" i="1" s="1"/>
  <c r="Z151" i="1"/>
  <c r="Z32" i="1"/>
  <c r="E72" i="1"/>
  <c r="E144" i="1"/>
  <c r="G144" i="1" s="1"/>
  <c r="E184" i="1"/>
  <c r="E2" i="1"/>
  <c r="D2" i="1"/>
  <c r="E3" i="1"/>
  <c r="G3" i="1" s="1"/>
  <c r="Z168" i="1"/>
  <c r="F99" i="1"/>
  <c r="G99" i="1" s="1"/>
  <c r="Z121" i="1"/>
  <c r="E153" i="1"/>
  <c r="Z170" i="1"/>
  <c r="Z51" i="1"/>
  <c r="Z100" i="1"/>
  <c r="Z172" i="1"/>
  <c r="Z149" i="1"/>
  <c r="D106" i="1"/>
  <c r="F106" i="1" s="1"/>
  <c r="D109" i="1"/>
  <c r="F109" i="1" s="1"/>
  <c r="G109" i="1" s="1"/>
  <c r="E178" i="1"/>
  <c r="Z31" i="1"/>
  <c r="Z103" i="1"/>
  <c r="Z127" i="1"/>
  <c r="D56" i="1"/>
  <c r="F56" i="1" s="1"/>
  <c r="E64" i="1"/>
  <c r="G64" i="1" s="1"/>
  <c r="Z8" i="1"/>
  <c r="Z80" i="1"/>
  <c r="Z176" i="1"/>
  <c r="D57" i="1"/>
  <c r="F57" i="1" s="1"/>
  <c r="E180" i="1"/>
  <c r="G180" i="1" s="1"/>
  <c r="Z9" i="1"/>
  <c r="Z81" i="1"/>
  <c r="Z129" i="1"/>
  <c r="Z153" i="1"/>
  <c r="E138" i="1"/>
  <c r="D58" i="1"/>
  <c r="F58" i="1" s="1"/>
  <c r="D168" i="1"/>
  <c r="F168" i="1" s="1"/>
  <c r="Z10" i="1"/>
  <c r="Z11" i="1"/>
  <c r="Z35" i="1"/>
  <c r="Z83" i="1"/>
  <c r="Z107" i="1"/>
  <c r="Z131" i="1"/>
  <c r="Z155" i="1"/>
  <c r="E82" i="1"/>
  <c r="Z12" i="1"/>
  <c r="Z180" i="1"/>
  <c r="Z37" i="1"/>
  <c r="Z181" i="1"/>
  <c r="G40" i="1"/>
  <c r="G16" i="1"/>
  <c r="G183" i="1"/>
  <c r="G159" i="1"/>
  <c r="G135" i="1"/>
  <c r="G111" i="1"/>
  <c r="G87" i="1"/>
  <c r="G38" i="1"/>
  <c r="G14" i="1"/>
  <c r="G36" i="1"/>
  <c r="G12" i="1"/>
  <c r="G84" i="1"/>
  <c r="G155" i="1"/>
  <c r="G107" i="1"/>
  <c r="G83" i="1"/>
  <c r="G106" i="1"/>
  <c r="G9" i="1"/>
  <c r="G153" i="1"/>
  <c r="G7" i="1"/>
  <c r="G175" i="1"/>
  <c r="G127" i="1"/>
  <c r="G79" i="1"/>
  <c r="G198" i="1"/>
  <c r="G150" i="1"/>
  <c r="G102" i="1"/>
  <c r="G125" i="1"/>
  <c r="G77" i="1"/>
  <c r="G148" i="1"/>
  <c r="G100" i="1"/>
  <c r="G123" i="1"/>
  <c r="G75" i="1"/>
  <c r="G194" i="1"/>
  <c r="G193" i="1"/>
  <c r="G48" i="1"/>
  <c r="G192" i="1"/>
  <c r="G184" i="1"/>
  <c r="G160" i="1"/>
  <c r="G136" i="1"/>
  <c r="G15" i="1"/>
  <c r="G158" i="1"/>
  <c r="G134" i="1"/>
  <c r="G110" i="1"/>
  <c r="G37" i="1"/>
  <c r="G13" i="1"/>
  <c r="G108" i="1"/>
  <c r="G59" i="1"/>
  <c r="G35" i="1"/>
  <c r="G178" i="1"/>
  <c r="G130" i="1"/>
  <c r="G82" i="1"/>
  <c r="G81" i="1"/>
  <c r="G8" i="1"/>
  <c r="G80" i="1"/>
  <c r="G103" i="1"/>
  <c r="G29" i="1"/>
  <c r="G149" i="1"/>
  <c r="G52" i="1"/>
  <c r="G172" i="1"/>
  <c r="G124" i="1"/>
  <c r="G195" i="1"/>
  <c r="G169" i="1"/>
  <c r="G145" i="1"/>
  <c r="G120" i="1"/>
  <c r="G72" i="1"/>
  <c r="G47" i="1"/>
  <c r="G191" i="1"/>
  <c r="G142" i="1"/>
  <c r="G69" i="1"/>
  <c r="G66" i="1"/>
  <c r="G19" i="1"/>
  <c r="G17" i="1"/>
  <c r="G138" i="1"/>
  <c r="G117" i="1"/>
  <c r="G93" i="1"/>
  <c r="G43" i="1"/>
  <c r="G42" i="1"/>
  <c r="G139" i="1"/>
  <c r="E96" i="1"/>
  <c r="G96" i="1" s="1"/>
  <c r="E125" i="1"/>
  <c r="E55" i="1"/>
  <c r="G55" i="1" s="1"/>
  <c r="Z96" i="1"/>
  <c r="E28" i="1"/>
  <c r="G28" i="1" s="1"/>
  <c r="Z169" i="1"/>
  <c r="Z2" i="1"/>
  <c r="D101" i="1"/>
  <c r="E155" i="1"/>
  <c r="Z5" i="1"/>
  <c r="D3" i="1"/>
  <c r="F3" i="1" s="1"/>
  <c r="D149" i="1"/>
  <c r="F149" i="1" s="1"/>
  <c r="E158" i="1"/>
  <c r="D55" i="1"/>
  <c r="F55" i="1" s="1"/>
  <c r="Z55" i="1"/>
  <c r="Z175" i="1"/>
  <c r="D5" i="1"/>
  <c r="F5" i="1" s="1"/>
  <c r="E179" i="1"/>
  <c r="G179" i="1" s="1"/>
  <c r="Z56" i="1"/>
  <c r="E137" i="1"/>
  <c r="G137" i="1" s="1"/>
  <c r="E181" i="1"/>
  <c r="G181" i="1" s="1"/>
  <c r="Z34" i="1"/>
  <c r="Z130" i="1"/>
  <c r="Z178" i="1"/>
  <c r="E139" i="1"/>
  <c r="Z179" i="1"/>
  <c r="D63" i="1"/>
  <c r="F63" i="1" s="1"/>
  <c r="Z36" i="1"/>
  <c r="Z84" i="1"/>
  <c r="Z108" i="1"/>
  <c r="Z132" i="1"/>
  <c r="Z156" i="1"/>
  <c r="E83" i="1"/>
  <c r="Z13" i="1"/>
  <c r="D72" i="1"/>
  <c r="F72" i="1" s="1"/>
  <c r="E84" i="1"/>
  <c r="Z14" i="1"/>
  <c r="Z38" i="1"/>
  <c r="Z62" i="1"/>
  <c r="Z110" i="1"/>
  <c r="Z134" i="1"/>
  <c r="Z158" i="1"/>
  <c r="Z182" i="1"/>
  <c r="F41" i="1"/>
  <c r="E41" i="1"/>
  <c r="G41" i="1" s="1"/>
  <c r="D150" i="1"/>
  <c r="F150" i="1" s="1"/>
  <c r="E150" i="1"/>
  <c r="E128" i="1"/>
  <c r="G128" i="1" s="1"/>
  <c r="D78" i="1"/>
  <c r="F78" i="1" s="1"/>
  <c r="E39" i="1"/>
  <c r="G39" i="1" s="1"/>
  <c r="F39" i="1"/>
  <c r="E173" i="1"/>
  <c r="G173" i="1" s="1"/>
  <c r="F173" i="1"/>
  <c r="E65" i="1"/>
  <c r="G65" i="1" s="1"/>
  <c r="E118" i="1"/>
  <c r="G118" i="1" s="1"/>
  <c r="E66" i="1"/>
  <c r="F75" i="1"/>
  <c r="E7" i="1"/>
  <c r="E67" i="1"/>
  <c r="G67" i="1" s="1"/>
  <c r="F76" i="1"/>
  <c r="G76" i="1" s="1"/>
  <c r="F37" i="1"/>
  <c r="E37" i="1"/>
  <c r="E68" i="1"/>
  <c r="G68" i="1" s="1"/>
  <c r="D185" i="1"/>
  <c r="F185" i="1" s="1"/>
  <c r="E185" i="1"/>
  <c r="G185" i="1" s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D165" i="1"/>
  <c r="F165" i="1" s="1"/>
  <c r="D46" i="1"/>
  <c r="F46" i="1" s="1"/>
  <c r="D30" i="1"/>
  <c r="F30" i="1" s="1"/>
  <c r="E174" i="1"/>
  <c r="G174" i="1" s="1"/>
  <c r="D186" i="1"/>
  <c r="F186" i="1" s="1"/>
  <c r="E77" i="1"/>
  <c r="E135" i="1"/>
  <c r="D188" i="1"/>
  <c r="F188" i="1" s="1"/>
  <c r="D17" i="1"/>
  <c r="F17" i="1" s="1"/>
  <c r="E17" i="1"/>
  <c r="E79" i="1"/>
  <c r="D19" i="1"/>
  <c r="F19" i="1" s="1"/>
  <c r="E19" i="1"/>
  <c r="E91" i="1"/>
  <c r="G91" i="1" s="1"/>
  <c r="F53" i="1"/>
  <c r="E53" i="1"/>
  <c r="G53" i="1" s="1"/>
  <c r="D20" i="1"/>
  <c r="F20" i="1" s="1"/>
  <c r="D92" i="1"/>
  <c r="F92" i="1" s="1"/>
  <c r="D116" i="1"/>
  <c r="F116" i="1" s="1"/>
  <c r="D164" i="1"/>
  <c r="F164" i="1" s="1"/>
  <c r="E164" i="1"/>
  <c r="G164" i="1" s="1"/>
  <c r="D54" i="1"/>
  <c r="F54" i="1" s="1"/>
  <c r="E141" i="1"/>
  <c r="G141" i="1" s="1"/>
  <c r="D70" i="1"/>
  <c r="F70" i="1" s="1"/>
  <c r="E70" i="1"/>
  <c r="G70" i="1" s="1"/>
  <c r="E142" i="1"/>
  <c r="E22" i="1"/>
  <c r="G22" i="1" s="1"/>
  <c r="F34" i="1"/>
  <c r="G34" i="1" s="1"/>
  <c r="F201" i="1"/>
  <c r="G201" i="1" s="1"/>
  <c r="E109" i="1"/>
  <c r="E103" i="1"/>
  <c r="E104" i="1"/>
  <c r="G104" i="1" s="1"/>
  <c r="E172" i="1"/>
  <c r="D161" i="1"/>
  <c r="F161" i="1" s="1"/>
  <c r="D89" i="1"/>
  <c r="F89" i="1" s="1"/>
  <c r="D18" i="1"/>
  <c r="F18" i="1" s="1"/>
  <c r="D162" i="1"/>
  <c r="F162" i="1" s="1"/>
  <c r="E162" i="1"/>
  <c r="G162" i="1" s="1"/>
  <c r="D6" i="1"/>
  <c r="F6" i="1" s="1"/>
  <c r="D90" i="1"/>
  <c r="F90" i="1" s="1"/>
  <c r="D163" i="1"/>
  <c r="F163" i="1" s="1"/>
  <c r="E163" i="1"/>
  <c r="G163" i="1" s="1"/>
  <c r="E140" i="1"/>
  <c r="G140" i="1" s="1"/>
  <c r="E21" i="1"/>
  <c r="G21" i="1" s="1"/>
  <c r="D93" i="1"/>
  <c r="F93" i="1" s="1"/>
  <c r="E93" i="1"/>
  <c r="D94" i="1"/>
  <c r="F94" i="1" s="1"/>
  <c r="E94" i="1"/>
  <c r="G94" i="1" s="1"/>
  <c r="E166" i="1"/>
  <c r="G166" i="1" s="1"/>
  <c r="D166" i="1"/>
  <c r="F166" i="1" s="1"/>
  <c r="E102" i="1"/>
  <c r="D196" i="1"/>
  <c r="F196" i="1" s="1"/>
  <c r="E171" i="1"/>
  <c r="G171" i="1" s="1"/>
  <c r="E148" i="1"/>
  <c r="D113" i="1"/>
  <c r="F113" i="1" s="1"/>
  <c r="E106" i="1"/>
  <c r="D189" i="1"/>
  <c r="F189" i="1" s="1"/>
  <c r="E23" i="1"/>
  <c r="G23" i="1" s="1"/>
  <c r="E47" i="1"/>
  <c r="D71" i="1"/>
  <c r="F71" i="1" s="1"/>
  <c r="E119" i="1"/>
  <c r="G119" i="1" s="1"/>
  <c r="D143" i="1"/>
  <c r="F143" i="1" s="1"/>
  <c r="E24" i="1"/>
  <c r="G24" i="1" s="1"/>
  <c r="E48" i="1"/>
  <c r="E120" i="1"/>
  <c r="E190" i="1"/>
  <c r="G190" i="1" s="1"/>
  <c r="E151" i="1"/>
  <c r="G151" i="1" s="1"/>
  <c r="E191" i="1"/>
  <c r="E197" i="1"/>
  <c r="G197" i="1" s="1"/>
  <c r="E33" i="1"/>
  <c r="G33" i="1" s="1"/>
  <c r="D177" i="1"/>
  <c r="F177" i="1" s="1"/>
  <c r="E58" i="1"/>
  <c r="G58" i="1" s="1"/>
  <c r="D95" i="1"/>
  <c r="F95" i="1" s="1"/>
  <c r="E127" i="1"/>
  <c r="D59" i="1"/>
  <c r="F59" i="1" s="1"/>
  <c r="E59" i="1"/>
  <c r="D128" i="1"/>
  <c r="F128" i="1" s="1"/>
  <c r="E129" i="1"/>
  <c r="G129" i="1" s="1"/>
  <c r="E61" i="1"/>
  <c r="G61" i="1" s="1"/>
  <c r="E85" i="1"/>
  <c r="G85" i="1" s="1"/>
  <c r="E130" i="1"/>
  <c r="D86" i="1"/>
  <c r="F86" i="1" s="1"/>
  <c r="E86" i="1"/>
  <c r="G86" i="1" s="1"/>
  <c r="D33" i="1"/>
  <c r="F33" i="1" s="1"/>
  <c r="D133" i="1"/>
  <c r="F133" i="1" s="1"/>
  <c r="E131" i="1"/>
  <c r="G131" i="1" s="1"/>
  <c r="E31" i="1"/>
  <c r="G31" i="1" s="1"/>
  <c r="E175" i="1"/>
  <c r="E157" i="1"/>
  <c r="G157" i="1" s="1"/>
  <c r="E32" i="1"/>
  <c r="G32" i="1" s="1"/>
  <c r="E176" i="1"/>
  <c r="G176" i="1" s="1"/>
  <c r="E199" i="1"/>
  <c r="G199" i="1" s="1"/>
  <c r="E57" i="1"/>
  <c r="G57" i="1" s="1"/>
  <c r="D60" i="1"/>
  <c r="F60" i="1" s="1"/>
  <c r="E60" i="1"/>
  <c r="G60" i="1" s="1"/>
  <c r="E62" i="1"/>
  <c r="G62" i="1" s="1"/>
  <c r="E132" i="1"/>
  <c r="G132" i="1" s="1"/>
  <c r="F159" i="1"/>
  <c r="E198" i="1"/>
  <c r="F160" i="1"/>
  <c r="E51" i="1"/>
  <c r="G51" i="1" s="1"/>
  <c r="E200" i="1"/>
  <c r="G200" i="1" s="1"/>
  <c r="E52" i="1"/>
  <c r="E87" i="1"/>
  <c r="D167" i="1"/>
  <c r="F167" i="1" s="1"/>
  <c r="E88" i="1"/>
  <c r="G88" i="1" s="1"/>
  <c r="D197" i="1"/>
  <c r="F197" i="1" s="1"/>
  <c r="E182" i="1"/>
  <c r="G182" i="1" s="1"/>
  <c r="E25" i="1"/>
  <c r="G25" i="1" s="1"/>
  <c r="E49" i="1"/>
  <c r="G49" i="1" s="1"/>
  <c r="E121" i="1"/>
  <c r="G121" i="1" s="1"/>
  <c r="E169" i="1"/>
  <c r="E26" i="1"/>
  <c r="G26" i="1" s="1"/>
  <c r="E50" i="1"/>
  <c r="G50" i="1" s="1"/>
  <c r="E74" i="1"/>
  <c r="G74" i="1" s="1"/>
  <c r="E98" i="1"/>
  <c r="G98" i="1" s="1"/>
  <c r="E122" i="1"/>
  <c r="G122" i="1" s="1"/>
  <c r="E146" i="1"/>
  <c r="G146" i="1" s="1"/>
  <c r="E170" i="1"/>
  <c r="G170" i="1" s="1"/>
  <c r="D97" i="1"/>
  <c r="F97" i="1" s="1"/>
  <c r="E73" i="1"/>
  <c r="G73" i="1" s="1"/>
  <c r="E145" i="1"/>
  <c r="D73" i="1"/>
  <c r="F73" i="1" s="1"/>
  <c r="B33" i="1"/>
  <c r="B29" i="1"/>
  <c r="E5" i="1" l="1"/>
  <c r="G5" i="1" s="1"/>
  <c r="E133" i="1"/>
  <c r="G133" i="1" s="1"/>
  <c r="E105" i="1"/>
  <c r="G105" i="1" s="1"/>
  <c r="E147" i="1"/>
  <c r="G147" i="1" s="1"/>
  <c r="E113" i="1"/>
  <c r="G113" i="1" s="1"/>
  <c r="I2" i="1"/>
  <c r="F101" i="1"/>
  <c r="E101" i="1"/>
  <c r="G101" i="1" s="1"/>
  <c r="E63" i="1"/>
  <c r="G63" i="1" s="1"/>
  <c r="E56" i="1"/>
  <c r="G56" i="1" s="1"/>
  <c r="H2" i="1"/>
  <c r="I201" i="1"/>
  <c r="I177" i="1"/>
  <c r="I153" i="1"/>
  <c r="I129" i="1"/>
  <c r="I81" i="1"/>
  <c r="I57" i="1"/>
  <c r="I33" i="1"/>
  <c r="I9" i="1"/>
  <c r="I200" i="1"/>
  <c r="I176" i="1"/>
  <c r="I152" i="1"/>
  <c r="I128" i="1"/>
  <c r="I104" i="1"/>
  <c r="I80" i="1"/>
  <c r="I32" i="1"/>
  <c r="I8" i="1"/>
  <c r="I199" i="1"/>
  <c r="I175" i="1"/>
  <c r="I151" i="1"/>
  <c r="I127" i="1"/>
  <c r="I103" i="1"/>
  <c r="I79" i="1"/>
  <c r="I55" i="1"/>
  <c r="I31" i="1"/>
  <c r="I7" i="1"/>
  <c r="I198" i="1"/>
  <c r="I174" i="1"/>
  <c r="I150" i="1"/>
  <c r="I126" i="1"/>
  <c r="I102" i="1"/>
  <c r="I78" i="1"/>
  <c r="I30" i="1"/>
  <c r="I6" i="1"/>
  <c r="I148" i="1"/>
  <c r="I191" i="1"/>
  <c r="I142" i="1"/>
  <c r="I117" i="1"/>
  <c r="I164" i="1"/>
  <c r="I20" i="1"/>
  <c r="I160" i="1"/>
  <c r="I87" i="1"/>
  <c r="I38" i="1"/>
  <c r="I181" i="1"/>
  <c r="I36" i="1"/>
  <c r="I179" i="1"/>
  <c r="I197" i="1"/>
  <c r="I173" i="1"/>
  <c r="I149" i="1"/>
  <c r="I125" i="1"/>
  <c r="I77" i="1"/>
  <c r="I53" i="1"/>
  <c r="I29" i="1"/>
  <c r="I5" i="1"/>
  <c r="I196" i="1"/>
  <c r="I172" i="1"/>
  <c r="I124" i="1"/>
  <c r="I100" i="1"/>
  <c r="I76" i="1"/>
  <c r="I52" i="1"/>
  <c r="I4" i="1"/>
  <c r="I23" i="1"/>
  <c r="I118" i="1"/>
  <c r="I165" i="1"/>
  <c r="I68" i="1"/>
  <c r="I136" i="1"/>
  <c r="I16" i="1"/>
  <c r="I159" i="1"/>
  <c r="I110" i="1"/>
  <c r="I133" i="1"/>
  <c r="I60" i="1"/>
  <c r="I155" i="1"/>
  <c r="I190" i="1"/>
  <c r="I70" i="1"/>
  <c r="I22" i="1"/>
  <c r="I69" i="1"/>
  <c r="I21" i="1"/>
  <c r="I140" i="1"/>
  <c r="I184" i="1"/>
  <c r="I63" i="1"/>
  <c r="I134" i="1"/>
  <c r="I61" i="1"/>
  <c r="I156" i="1"/>
  <c r="I107" i="1"/>
  <c r="I119" i="1"/>
  <c r="I94" i="1"/>
  <c r="I189" i="1"/>
  <c r="I112" i="1"/>
  <c r="I183" i="1"/>
  <c r="I62" i="1"/>
  <c r="I109" i="1"/>
  <c r="I132" i="1"/>
  <c r="I11" i="1"/>
  <c r="I28" i="1"/>
  <c r="I141" i="1"/>
  <c r="I88" i="1"/>
  <c r="I111" i="1"/>
  <c r="I86" i="1"/>
  <c r="I157" i="1"/>
  <c r="I108" i="1"/>
  <c r="I131" i="1"/>
  <c r="I195" i="1"/>
  <c r="I171" i="1"/>
  <c r="I147" i="1"/>
  <c r="I123" i="1"/>
  <c r="I99" i="1"/>
  <c r="I75" i="1"/>
  <c r="I51" i="1"/>
  <c r="I27" i="1"/>
  <c r="I3" i="1"/>
  <c r="I194" i="1"/>
  <c r="I170" i="1"/>
  <c r="I146" i="1"/>
  <c r="I122" i="1"/>
  <c r="I98" i="1"/>
  <c r="I74" i="1"/>
  <c r="I50" i="1"/>
  <c r="I26" i="1"/>
  <c r="I193" i="1"/>
  <c r="I169" i="1"/>
  <c r="I145" i="1"/>
  <c r="I121" i="1"/>
  <c r="I97" i="1"/>
  <c r="I73" i="1"/>
  <c r="I49" i="1"/>
  <c r="I25" i="1"/>
  <c r="I192" i="1"/>
  <c r="I168" i="1"/>
  <c r="I144" i="1"/>
  <c r="I120" i="1"/>
  <c r="I96" i="1"/>
  <c r="I72" i="1"/>
  <c r="I48" i="1"/>
  <c r="I24" i="1"/>
  <c r="I143" i="1"/>
  <c r="I95" i="1"/>
  <c r="I47" i="1"/>
  <c r="I166" i="1"/>
  <c r="I93" i="1"/>
  <c r="I188" i="1"/>
  <c r="I15" i="1"/>
  <c r="I158" i="1"/>
  <c r="I85" i="1"/>
  <c r="I180" i="1"/>
  <c r="I83" i="1"/>
  <c r="I163" i="1"/>
  <c r="I139" i="1"/>
  <c r="I91" i="1"/>
  <c r="I67" i="1"/>
  <c r="I43" i="1"/>
  <c r="I19" i="1"/>
  <c r="I162" i="1"/>
  <c r="I138" i="1"/>
  <c r="I114" i="1"/>
  <c r="I90" i="1"/>
  <c r="I66" i="1"/>
  <c r="I42" i="1"/>
  <c r="I18" i="1"/>
  <c r="I185" i="1"/>
  <c r="I137" i="1"/>
  <c r="I65" i="1"/>
  <c r="I41" i="1"/>
  <c r="I17" i="1"/>
  <c r="I40" i="1"/>
  <c r="I135" i="1"/>
  <c r="I182" i="1"/>
  <c r="I37" i="1"/>
  <c r="I84" i="1"/>
  <c r="I59" i="1"/>
  <c r="I178" i="1"/>
  <c r="I154" i="1"/>
  <c r="I130" i="1"/>
  <c r="I106" i="1"/>
  <c r="I82" i="1"/>
  <c r="I58" i="1"/>
  <c r="I34" i="1"/>
  <c r="I10" i="1"/>
  <c r="I44" i="1"/>
  <c r="I64" i="1"/>
  <c r="I39" i="1"/>
  <c r="I14" i="1"/>
  <c r="I13" i="1"/>
  <c r="I12" i="1"/>
  <c r="I35" i="1"/>
  <c r="H185" i="1"/>
  <c r="H137" i="1"/>
  <c r="H113" i="1"/>
  <c r="H89" i="1"/>
  <c r="H65" i="1"/>
  <c r="H41" i="1"/>
  <c r="H17" i="1"/>
  <c r="H184" i="1"/>
  <c r="H160" i="1"/>
  <c r="H136" i="1"/>
  <c r="H112" i="1"/>
  <c r="H88" i="1"/>
  <c r="H64" i="1"/>
  <c r="H40" i="1"/>
  <c r="H16" i="1"/>
  <c r="H183" i="1"/>
  <c r="H159" i="1"/>
  <c r="H135" i="1"/>
  <c r="H111" i="1"/>
  <c r="H87" i="1"/>
  <c r="H39" i="1"/>
  <c r="H15" i="1"/>
  <c r="H182" i="1"/>
  <c r="H55" i="1"/>
  <c r="H6" i="1"/>
  <c r="H5" i="1"/>
  <c r="H148" i="1"/>
  <c r="H76" i="1"/>
  <c r="H94" i="1"/>
  <c r="H43" i="1"/>
  <c r="H134" i="1"/>
  <c r="H110" i="1"/>
  <c r="H86" i="1"/>
  <c r="H62" i="1"/>
  <c r="H38" i="1"/>
  <c r="H14" i="1"/>
  <c r="H181" i="1"/>
  <c r="H157" i="1"/>
  <c r="H133" i="1"/>
  <c r="H109" i="1"/>
  <c r="H85" i="1"/>
  <c r="H61" i="1"/>
  <c r="H37" i="1"/>
  <c r="H13" i="1"/>
  <c r="H180" i="1"/>
  <c r="H156" i="1"/>
  <c r="H108" i="1"/>
  <c r="H84" i="1"/>
  <c r="H60" i="1"/>
  <c r="H36" i="1"/>
  <c r="H12" i="1"/>
  <c r="H172" i="1"/>
  <c r="H100" i="1"/>
  <c r="H4" i="1"/>
  <c r="H48" i="1"/>
  <c r="H191" i="1"/>
  <c r="H23" i="1"/>
  <c r="H118" i="1"/>
  <c r="H165" i="1"/>
  <c r="H67" i="1"/>
  <c r="H198" i="1"/>
  <c r="H174" i="1"/>
  <c r="H150" i="1"/>
  <c r="H126" i="1"/>
  <c r="H102" i="1"/>
  <c r="H149" i="1"/>
  <c r="H101" i="1"/>
  <c r="H53" i="1"/>
  <c r="H28" i="1"/>
  <c r="H72" i="1"/>
  <c r="H141" i="1"/>
  <c r="H69" i="1"/>
  <c r="H164" i="1"/>
  <c r="H68" i="1"/>
  <c r="H91" i="1"/>
  <c r="H132" i="1"/>
  <c r="H79" i="1"/>
  <c r="H173" i="1"/>
  <c r="H196" i="1"/>
  <c r="H24" i="1"/>
  <c r="H47" i="1"/>
  <c r="H142" i="1"/>
  <c r="H70" i="1"/>
  <c r="H22" i="1"/>
  <c r="H124" i="1"/>
  <c r="H120" i="1"/>
  <c r="H119" i="1"/>
  <c r="H190" i="1"/>
  <c r="H46" i="1"/>
  <c r="H93" i="1"/>
  <c r="H140" i="1"/>
  <c r="H92" i="1"/>
  <c r="H163" i="1"/>
  <c r="H179" i="1"/>
  <c r="H155" i="1"/>
  <c r="H131" i="1"/>
  <c r="H107" i="1"/>
  <c r="H83" i="1"/>
  <c r="H59" i="1"/>
  <c r="H35" i="1"/>
  <c r="H11" i="1"/>
  <c r="H178" i="1"/>
  <c r="H154" i="1"/>
  <c r="H130" i="1"/>
  <c r="H106" i="1"/>
  <c r="H82" i="1"/>
  <c r="H58" i="1"/>
  <c r="H34" i="1"/>
  <c r="H10" i="1"/>
  <c r="H201" i="1"/>
  <c r="H177" i="1"/>
  <c r="H153" i="1"/>
  <c r="H129" i="1"/>
  <c r="H105" i="1"/>
  <c r="H81" i="1"/>
  <c r="H57" i="1"/>
  <c r="H33" i="1"/>
  <c r="H9" i="1"/>
  <c r="H200" i="1"/>
  <c r="H176" i="1"/>
  <c r="H152" i="1"/>
  <c r="H128" i="1"/>
  <c r="H104" i="1"/>
  <c r="H80" i="1"/>
  <c r="H56" i="1"/>
  <c r="H32" i="1"/>
  <c r="H8" i="1"/>
  <c r="H199" i="1"/>
  <c r="H175" i="1"/>
  <c r="H151" i="1"/>
  <c r="H127" i="1"/>
  <c r="H103" i="1"/>
  <c r="H31" i="1"/>
  <c r="H7" i="1"/>
  <c r="H197" i="1"/>
  <c r="H125" i="1"/>
  <c r="H77" i="1"/>
  <c r="H29" i="1"/>
  <c r="H166" i="1"/>
  <c r="H21" i="1"/>
  <c r="H188" i="1"/>
  <c r="H20" i="1"/>
  <c r="H115" i="1"/>
  <c r="H195" i="1"/>
  <c r="H171" i="1"/>
  <c r="H147" i="1"/>
  <c r="H123" i="1"/>
  <c r="H99" i="1"/>
  <c r="H75" i="1"/>
  <c r="H51" i="1"/>
  <c r="H27" i="1"/>
  <c r="H3" i="1"/>
  <c r="H194" i="1"/>
  <c r="H170" i="1"/>
  <c r="H146" i="1"/>
  <c r="H122" i="1"/>
  <c r="H98" i="1"/>
  <c r="H74" i="1"/>
  <c r="H50" i="1"/>
  <c r="H26" i="1"/>
  <c r="H193" i="1"/>
  <c r="H169" i="1"/>
  <c r="H145" i="1"/>
  <c r="H121" i="1"/>
  <c r="H73" i="1"/>
  <c r="H49" i="1"/>
  <c r="H25" i="1"/>
  <c r="H192" i="1"/>
  <c r="H168" i="1"/>
  <c r="H96" i="1"/>
  <c r="H71" i="1"/>
  <c r="H117" i="1"/>
  <c r="H139" i="1"/>
  <c r="H19" i="1"/>
  <c r="H162" i="1"/>
  <c r="H138" i="1"/>
  <c r="H66" i="1"/>
  <c r="H42" i="1"/>
  <c r="H18" i="1"/>
  <c r="H144" i="1"/>
  <c r="H158" i="1"/>
  <c r="H52" i="1"/>
  <c r="E188" i="1"/>
  <c r="G188" i="1" s="1"/>
  <c r="E18" i="1"/>
  <c r="G18" i="1" s="1"/>
  <c r="E44" i="1"/>
  <c r="G44" i="1" s="1"/>
  <c r="E189" i="1"/>
  <c r="G189" i="1" s="1"/>
  <c r="E114" i="1"/>
  <c r="G114" i="1" s="1"/>
  <c r="E30" i="1"/>
  <c r="G30" i="1" s="1"/>
  <c r="E89" i="1"/>
  <c r="G89" i="1" s="1"/>
  <c r="E167" i="1"/>
  <c r="G167" i="1" s="1"/>
  <c r="E143" i="1"/>
  <c r="G143" i="1" s="1"/>
  <c r="E116" i="1"/>
  <c r="G116" i="1" s="1"/>
  <c r="E187" i="1"/>
  <c r="G187" i="1" s="1"/>
  <c r="E92" i="1"/>
  <c r="G92" i="1" s="1"/>
  <c r="E46" i="1"/>
  <c r="G46" i="1" s="1"/>
  <c r="E126" i="1"/>
  <c r="G126" i="1" s="1"/>
  <c r="E177" i="1"/>
  <c r="G177" i="1" s="1"/>
  <c r="E115" i="1"/>
  <c r="G115" i="1" s="1"/>
  <c r="E97" i="1"/>
  <c r="G97" i="1" s="1"/>
  <c r="E196" i="1"/>
  <c r="G196" i="1" s="1"/>
  <c r="E90" i="1"/>
  <c r="G90" i="1" s="1"/>
  <c r="E186" i="1"/>
  <c r="G186" i="1" s="1"/>
  <c r="E161" i="1"/>
  <c r="G161" i="1" s="1"/>
  <c r="E95" i="1"/>
  <c r="G95" i="1" s="1"/>
  <c r="E54" i="1"/>
  <c r="G54" i="1" s="1"/>
  <c r="E6" i="1"/>
  <c r="G6" i="1" s="1"/>
  <c r="E71" i="1"/>
  <c r="G71" i="1" s="1"/>
  <c r="E20" i="1"/>
  <c r="G20" i="1" s="1"/>
  <c r="E165" i="1"/>
  <c r="G165" i="1" s="1"/>
  <c r="E45" i="1"/>
  <c r="G45" i="1" s="1"/>
  <c r="E78" i="1"/>
  <c r="G78" i="1" s="1"/>
  <c r="I187" i="1" l="1"/>
  <c r="I54" i="1"/>
  <c r="H30" i="1"/>
  <c r="I92" i="1"/>
  <c r="H161" i="1"/>
  <c r="H90" i="1"/>
  <c r="H114" i="1"/>
  <c r="H78" i="1"/>
  <c r="I89" i="1"/>
  <c r="I45" i="1"/>
  <c r="I113" i="1"/>
  <c r="I101" i="1"/>
  <c r="H45" i="1"/>
  <c r="H63" i="1"/>
  <c r="I46" i="1"/>
  <c r="I105" i="1"/>
  <c r="H186" i="1"/>
  <c r="I161" i="1"/>
  <c r="I186" i="1"/>
  <c r="I116" i="1"/>
  <c r="H187" i="1"/>
  <c r="H97" i="1"/>
  <c r="H54" i="1"/>
  <c r="H95" i="1"/>
  <c r="I71" i="1"/>
  <c r="I167" i="1"/>
  <c r="H116" i="1"/>
  <c r="I56" i="1"/>
  <c r="H189" i="1"/>
  <c r="H44" i="1"/>
  <c r="H143" i="1"/>
  <c r="H167" i="1"/>
  <c r="I115" i="1"/>
</calcChain>
</file>

<file path=xl/sharedStrings.xml><?xml version="1.0" encoding="utf-8"?>
<sst xmlns="http://schemas.openxmlformats.org/spreadsheetml/2006/main" count="100" uniqueCount="68">
  <si>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</si>
  <si>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</si>
  <si>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</si>
  <si>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</si>
  <si>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</si>
  <si>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</si>
  <si>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</si>
  <si>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</si>
  <si>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</si>
  <si>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</si>
  <si>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</si>
  <si>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(breast,42keV)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</si>
  <si>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(air,32keV)m^2/kg</t>
    </r>
    <r>
      <rPr>
        <sz val="11"/>
        <color theme="1"/>
        <rFont val="Aptos Narrow"/>
        <family val="2"/>
      </rPr>
      <t>=</t>
    </r>
  </si>
  <si>
    <t>K(32keV)=</t>
  </si>
  <si>
    <t>K(26keV)=</t>
  </si>
  <si>
    <t>K(42keV)=</t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</si>
  <si>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</si>
  <si>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</si>
  <si>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</si>
  <si>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</si>
  <si>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Qc(32keV)</t>
  </si>
  <si>
    <t>Qc(26keV)</t>
  </si>
  <si>
    <t>Qc(42keV)</t>
  </si>
  <si>
    <t>Dashed line = eq.(16) with E=42 keV</t>
  </si>
  <si>
    <t xml:space="preserve"> Solid line line = eq.(16) with E=32 keV</t>
  </si>
  <si>
    <t xml:space="preserve"> Dotted line line = eq.(16) with E=26 keV</t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</si>
  <si>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</si>
  <si>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</si>
  <si>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</si>
  <si>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</si>
  <si>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t>L(breast)=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</si>
  <si>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</t>
    </r>
    <r>
      <rPr>
        <sz val="11"/>
        <color theme="1"/>
        <rFont val="Aptos Narrow"/>
        <family val="2"/>
        <scheme val="minor"/>
      </rPr>
      <t>32keV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</si>
  <si>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</si>
  <si>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mT0)(42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</si>
  <si>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mT0)(29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</si>
  <si>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(adip,29keV)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</si>
  <si>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</si>
  <si>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</si>
  <si>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</si>
  <si>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E(keV)</t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</si>
  <si>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</si>
  <si>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</si>
  <si>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</si>
  <si>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</si>
  <si>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</si>
  <si>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</si>
  <si>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</si>
  <si>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t>K</t>
  </si>
  <si>
    <t>Qc(M=1.094)</t>
  </si>
  <si>
    <t>exp(-mu0*L)</t>
  </si>
  <si>
    <t>Adipose</t>
  </si>
  <si>
    <t>Gland</t>
  </si>
  <si>
    <t>Gland-Adipose</t>
  </si>
  <si>
    <t>Breast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</si>
  <si>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</si>
  <si>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</si>
  <si>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</si>
  <si>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</si>
  <si>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</si>
  <si>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</si>
  <si>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</si>
  <si>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Parameters</t>
  </si>
  <si>
    <t>Qc(M=1.066)</t>
  </si>
  <si>
    <t>Qc(M=1.04)</t>
  </si>
  <si>
    <t xml:space="preserve"> Solid line line = eq.(16) with M=1.066</t>
  </si>
  <si>
    <t xml:space="preserve"> Dotted line line = eq.(16) with M=1.094</t>
  </si>
  <si>
    <t>Dashed line = eq.(16) with M=1.04</t>
  </si>
  <si>
    <t>All length units are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</si>
</sst>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E+00"/>
    <numFmt numFmtId="167" formatCode="0.0000E+00"/>
    <numFmt numFmtId="168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/>
    <xf numFmtId="1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0" fillId="2" borderId="0" xfId="0" applyNumberFormat="1" applyFill="1"/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8" fillId="0" borderId="0" xfId="0" applyFont="1"/>
    <xf numFmtId="11" fontId="0" fillId="0" borderId="0" xfId="0" applyNumberFormat="1" applyFill="1"/>
    <xf numFmtId="0" fontId="0" fillId="0" borderId="0" xfId="0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'M-optim'!$G$2:$G$201</c:f>
              <c:numCache>
                <c:formatCode>0.0000</c:formatCode>
                <c:ptCount val="200"/>
                <c:pt idx="0">
                  <c:v>1.3960445041341987E-3</c:v>
                </c:pt>
                <c:pt idx="1">
                  <c:v>2.0946489520373983E-3</c:v>
                </c:pt>
                <c:pt idx="2">
                  <c:v>2.7931512002725618E-3</c:v>
                </c:pt>
                <c:pt idx="3">
                  <c:v>3.4911814287843126E-3</c:v>
                </c:pt>
                <c:pt idx="4">
                  <c:v>4.1883688021627525E-3</c:v>
                </c:pt>
                <c:pt idx="5">
                  <c:v>4.8843420116803571E-3</c:v>
                </c:pt>
                <c:pt idx="6">
                  <c:v>5.5787298212187373E-3</c:v>
                </c:pt>
                <c:pt idx="7">
                  <c:v>6.2711616155283175E-3</c:v>
                </c:pt>
                <c:pt idx="8">
                  <c:v>6.9612679492454107E-3</c:v>
                </c:pt>
                <c:pt idx="9">
                  <c:v>7.6486810950806682E-3</c:v>
                </c:pt>
                <c:pt idx="10">
                  <c:v>8.3330355895891214E-3</c:v>
                </c:pt>
                <c:pt idx="11">
                  <c:v>9.0139687749366242E-3</c:v>
                </c:pt>
                <c:pt idx="12">
                  <c:v>9.6911213350891357E-3</c:v>
                </c:pt>
                <c:pt idx="13">
                  <c:v>1.0364137824870868E-2</c:v>
                </c:pt>
                <c:pt idx="14">
                  <c:v>1.1032667190363726E-2</c:v>
                </c:pt>
                <c:pt idx="15">
                  <c:v>1.1696363279155504E-2</c:v>
                </c:pt>
                <c:pt idx="16">
                  <c:v>1.2354885338984104E-2</c:v>
                </c:pt>
                <c:pt idx="17">
                  <c:v>1.3007898503374677E-2</c:v>
                </c:pt>
                <c:pt idx="18">
                  <c:v>1.3655074262919606E-2</c:v>
                </c:pt>
                <c:pt idx="19">
                  <c:v>1.4296090920913124E-2</c:v>
                </c:pt>
                <c:pt idx="20">
                  <c:v>1.4930634032117966E-2</c:v>
                </c:pt>
                <c:pt idx="21">
                  <c:v>1.5558396823513888E-2</c:v>
                </c:pt>
                <c:pt idx="22">
                  <c:v>1.6179080595953892E-2</c:v>
                </c:pt>
                <c:pt idx="23">
                  <c:v>1.6792395105735727E-2</c:v>
                </c:pt>
                <c:pt idx="24">
                  <c:v>1.7398058925180437E-2</c:v>
                </c:pt>
                <c:pt idx="25">
                  <c:v>1.7995799781398581E-2</c:v>
                </c:pt>
                <c:pt idx="26">
                  <c:v>1.8585354872514826E-2</c:v>
                </c:pt>
                <c:pt idx="27">
                  <c:v>1.9166471160715935E-2</c:v>
                </c:pt>
                <c:pt idx="28">
                  <c:v>1.9738905641580574E-2</c:v>
                </c:pt>
                <c:pt idx="29">
                  <c:v>2.0302425589246258E-2</c:v>
                </c:pt>
                <c:pt idx="30">
                  <c:v>2.0856808777064251E-2</c:v>
                </c:pt>
                <c:pt idx="31">
                  <c:v>2.1401843673489837E-2</c:v>
                </c:pt>
                <c:pt idx="32">
                  <c:v>2.1937329613050418E-2</c:v>
                </c:pt>
                <c:pt idx="33">
                  <c:v>2.2463076942328953E-2</c:v>
                </c:pt>
                <c:pt idx="34">
                  <c:v>2.2978907140991538E-2</c:v>
                </c:pt>
                <c:pt idx="35">
                  <c:v>2.3484652917980263E-2</c:v>
                </c:pt>
                <c:pt idx="36">
                  <c:v>2.3980158283078132E-2</c:v>
                </c:pt>
                <c:pt idx="37">
                  <c:v>2.4465278594139252E-2</c:v>
                </c:pt>
                <c:pt idx="38">
                  <c:v>2.4939880580358183E-2</c:v>
                </c:pt>
                <c:pt idx="39">
                  <c:v>2.5403842342028918E-2</c:v>
                </c:pt>
                <c:pt idx="40">
                  <c:v>2.585705332731926E-2</c:v>
                </c:pt>
                <c:pt idx="41">
                  <c:v>2.6299414286652497E-2</c:v>
                </c:pt>
                <c:pt idx="42">
                  <c:v>2.6730837205355351E-2</c:v>
                </c:pt>
                <c:pt idx="43">
                  <c:v>2.7151245215287913E-2</c:v>
                </c:pt>
                <c:pt idx="44">
                  <c:v>2.7560572486227421E-2</c:v>
                </c:pt>
                <c:pt idx="45">
                  <c:v>2.795876409782562E-2</c:v>
                </c:pt>
                <c:pt idx="46">
                  <c:v>2.834577589300382E-2</c:v>
                </c:pt>
                <c:pt idx="47">
                  <c:v>2.8721574313688554E-2</c:v>
                </c:pt>
                <c:pt idx="48">
                  <c:v>2.9086136219822645E-2</c:v>
                </c:pt>
                <c:pt idx="49">
                  <c:v>2.9439448692616749E-2</c:v>
                </c:pt>
                <c:pt idx="50">
                  <c:v>2.9781508823026354E-2</c:v>
                </c:pt>
                <c:pt idx="51">
                  <c:v>3.0112323486459348E-2</c:v>
                </c:pt>
                <c:pt idx="52">
                  <c:v>3.0431909104729468E-2</c:v>
                </c:pt>
                <c:pt idx="53">
                  <c:v>3.074029139628132E-2</c:v>
                </c:pt>
                <c:pt idx="54">
                  <c:v>3.1037505115712384E-2</c:v>
                </c:pt>
                <c:pt idx="55">
                  <c:v>3.1323593783619021E-2</c:v>
                </c:pt>
                <c:pt idx="56">
                  <c:v>3.1598609407785264E-2</c:v>
                </c:pt>
                <c:pt idx="57">
                  <c:v>3.1862612196724392E-2</c:v>
                </c:pt>
                <c:pt idx="58">
                  <c:v>3.2115670266570091E-2</c:v>
                </c:pt>
                <c:pt idx="59">
                  <c:v>3.2357859342294626E-2</c:v>
                </c:pt>
                <c:pt idx="60">
                  <c:v>3.2589262454213161E-2</c:v>
                </c:pt>
                <c:pt idx="61">
                  <c:v>3.2809969630708334E-2</c:v>
                </c:pt>
                <c:pt idx="62">
                  <c:v>3.3020077588082702E-2</c:v>
                </c:pt>
                <c:pt idx="63">
                  <c:v>3.3219689418418352E-2</c:v>
                </c:pt>
                <c:pt idx="64">
                  <c:v>3.3408914276291848E-2</c:v>
                </c:pt>
                <c:pt idx="65">
                  <c:v>3.3587867065158428E-2</c:v>
                </c:pt>
                <c:pt idx="66">
                  <c:v>3.3756668124186109E-2</c:v>
                </c:pt>
                <c:pt idx="67">
                  <c:v>3.3915442916282713E-2</c:v>
                </c:pt>
                <c:pt idx="68">
                  <c:v>3.4064321718022997E-2</c:v>
                </c:pt>
                <c:pt idx="69">
                  <c:v>3.4203439312142633E-2</c:v>
                </c:pt>
                <c:pt idx="70">
                  <c:v>3.4332934683230384E-2</c:v>
                </c:pt>
                <c:pt idx="71">
                  <c:v>3.4452950717204694E-2</c:v>
                </c:pt>
                <c:pt idx="72">
                  <c:v>3.4563633905128427E-2</c:v>
                </c:pt>
                <c:pt idx="73">
                  <c:v>3.4665134051869752E-2</c:v>
                </c:pt>
                <c:pt idx="74">
                  <c:v>3.4757603990080391E-2</c:v>
                </c:pt>
                <c:pt idx="75">
                  <c:v>3.4841199299923999E-2</c:v>
                </c:pt>
                <c:pt idx="76">
                  <c:v>3.4916078034945952E-2</c:v>
                </c:pt>
                <c:pt idx="77">
                  <c:v>3.4982400454441696E-2</c:v>
                </c:pt>
                <c:pt idx="78">
                  <c:v>3.5040328762639447E-2</c:v>
                </c:pt>
                <c:pt idx="79">
                  <c:v>3.5090026854979889E-2</c:v>
                </c:pt>
                <c:pt idx="80">
                  <c:v>3.513166007173911E-2</c:v>
                </c:pt>
                <c:pt idx="81" formatCode="0.000000">
                  <c:v>3.5165394959205752E-2</c:v>
                </c:pt>
                <c:pt idx="82" formatCode="0.000000">
                  <c:v>3.5191399038592933E-2</c:v>
                </c:pt>
                <c:pt idx="83" formatCode="0.000000">
                  <c:v>3.5209840582831407E-2</c:v>
                </c:pt>
                <c:pt idx="84" formatCode="0.000000">
                  <c:v>3.5220888401360763E-2</c:v>
                </c:pt>
                <c:pt idx="85" formatCode="0.000000">
                  <c:v>3.5224711633007298E-2</c:v>
                </c:pt>
                <c:pt idx="86" formatCode="0.000000">
                  <c:v>3.5221479547009091E-2</c:v>
                </c:pt>
                <c:pt idx="87" formatCode="0.000000">
                  <c:v>3.5211361352222012E-2</c:v>
                </c:pt>
                <c:pt idx="88" formatCode="0.000000">
                  <c:v>3.5194526014516198E-2</c:v>
                </c:pt>
                <c:pt idx="89" formatCode="0.000000">
                  <c:v>3.517114208235151E-2</c:v>
                </c:pt>
                <c:pt idx="90" formatCode="0.000000">
                  <c:v>3.5141377520493296E-2</c:v>
                </c:pt>
                <c:pt idx="91" formatCode="0.000000">
                  <c:v>3.5105399551816366E-2</c:v>
                </c:pt>
                <c:pt idx="92" formatCode="0.000000">
                  <c:v>3.5063374507120812E-2</c:v>
                </c:pt>
                <c:pt idx="93">
                  <c:v>3.5015467682868638E-2</c:v>
                </c:pt>
                <c:pt idx="94">
                  <c:v>3.4961843206734004E-2</c:v>
                </c:pt>
                <c:pt idx="95">
                  <c:v>3.4902663910844303E-2</c:v>
                </c:pt>
                <c:pt idx="96">
                  <c:v>3.4838091212576777E-2</c:v>
                </c:pt>
                <c:pt idx="97">
                  <c:v>3.4768285002762668E-2</c:v>
                </c:pt>
                <c:pt idx="98">
                  <c:v>3.4693403541142857E-2</c:v>
                </c:pt>
                <c:pt idx="99">
                  <c:v>3.4613603358903726E-2</c:v>
                </c:pt>
                <c:pt idx="100">
                  <c:v>3.4529039168120966E-2</c:v>
                </c:pt>
                <c:pt idx="101">
                  <c:v>3.4439863777925461E-2</c:v>
                </c:pt>
                <c:pt idx="102">
                  <c:v>3.4346228017203058E-2</c:v>
                </c:pt>
                <c:pt idx="103">
                  <c:v>3.4248280663632745E-2</c:v>
                </c:pt>
                <c:pt idx="104">
                  <c:v>3.4146168378866443E-2</c:v>
                </c:pt>
                <c:pt idx="105">
                  <c:v>3.404003564964455E-2</c:v>
                </c:pt>
                <c:pt idx="106">
                  <c:v>3.3930024734646999E-2</c:v>
                </c:pt>
                <c:pt idx="107">
                  <c:v>3.3816275616870145E-2</c:v>
                </c:pt>
                <c:pt idx="108">
                  <c:v>3.369892596132347E-2</c:v>
                </c:pt>
                <c:pt idx="109">
                  <c:v>3.3578111077839611E-2</c:v>
                </c:pt>
                <c:pt idx="110">
                  <c:v>3.3453963888788817E-2</c:v>
                </c:pt>
                <c:pt idx="111">
                  <c:v>3.3326614901492815E-2</c:v>
                </c:pt>
                <c:pt idx="112">
                  <c:v>3.3196192185133783E-2</c:v>
                </c:pt>
                <c:pt idx="113">
                  <c:v>3.3062821351955027E-2</c:v>
                </c:pt>
                <c:pt idx="114">
                  <c:v>3.2926625542553871E-2</c:v>
                </c:pt>
                <c:pt idx="115">
                  <c:v>3.2787725415070003E-2</c:v>
                </c:pt>
                <c:pt idx="116">
                  <c:v>3.2646239138074365E-2</c:v>
                </c:pt>
                <c:pt idx="117">
                  <c:v>3.2502282386969325E-2</c:v>
                </c:pt>
                <c:pt idx="118">
                  <c:v>3.2355968343713661E-2</c:v>
                </c:pt>
                <c:pt idx="119">
                  <c:v>3.2207407699688537E-2</c:v>
                </c:pt>
                <c:pt idx="120">
                  <c:v>3.205670866152982E-2</c:v>
                </c:pt>
                <c:pt idx="121">
                  <c:v>3.1903976959749919E-2</c:v>
                </c:pt>
                <c:pt idx="122">
                  <c:v>3.1749315859982974E-2</c:v>
                </c:pt>
                <c:pt idx="123">
                  <c:v>3.1592826176688578E-2</c:v>
                </c:pt>
                <c:pt idx="124">
                  <c:v>3.1434606289155877E-2</c:v>
                </c:pt>
                <c:pt idx="125">
                  <c:v>3.1274752159653474E-2</c:v>
                </c:pt>
                <c:pt idx="126">
                  <c:v>3.1113357353577141E-2</c:v>
                </c:pt>
                <c:pt idx="127">
                  <c:v>3.0950513061452595E-2</c:v>
                </c:pt>
                <c:pt idx="128">
                  <c:v>3.0786308122652956E-2</c:v>
                </c:pt>
                <c:pt idx="129">
                  <c:v>3.0620829050699568E-2</c:v>
                </c:pt>
                <c:pt idx="130">
                  <c:v>3.0454160060017579E-2</c:v>
                </c:pt>
                <c:pt idx="131">
                  <c:v>3.0286383094023067E-2</c:v>
                </c:pt>
                <c:pt idx="132">
                  <c:v>3.0117577854424236E-2</c:v>
                </c:pt>
                <c:pt idx="133">
                  <c:v>2.9947821831623568E-2</c:v>
                </c:pt>
                <c:pt idx="134">
                  <c:v>2.9777190336113486E-2</c:v>
                </c:pt>
                <c:pt idx="135">
                  <c:v>2.9605756530761522E-2</c:v>
                </c:pt>
                <c:pt idx="136">
                  <c:v>2.9433591463888263E-2</c:v>
                </c:pt>
                <c:pt idx="137">
                  <c:v>2.9260764103042729E-2</c:v>
                </c:pt>
                <c:pt idx="138">
                  <c:v>2.9087341369387541E-2</c:v>
                </c:pt>
                <c:pt idx="139">
                  <c:v>2.8913388172608523E-2</c:v>
                </c:pt>
                <c:pt idx="140">
                  <c:v>2.8738967446269054E-2</c:v>
                </c:pt>
                <c:pt idx="141">
                  <c:v>2.8564140183532871E-2</c:v>
                </c:pt>
                <c:pt idx="142">
                  <c:v>2.8388965473183994E-2</c:v>
                </c:pt>
                <c:pt idx="143">
                  <c:v>2.8213500535874965E-2</c:v>
                </c:pt>
                <c:pt idx="144">
                  <c:v>2.8037800760540549E-2</c:v>
                </c:pt>
                <c:pt idx="145">
                  <c:v>2.7861919740916556E-2</c:v>
                </c:pt>
                <c:pt idx="146">
                  <c:v>2.7685909312105961E-2</c:v>
                </c:pt>
                <c:pt idx="147">
                  <c:v>2.7509819587141406E-2</c:v>
                </c:pt>
                <c:pt idx="148">
                  <c:v>2.7333698993491921E-2</c:v>
                </c:pt>
                <c:pt idx="149">
                  <c:v>2.7157594309469867E-2</c:v>
                </c:pt>
                <c:pt idx="150">
                  <c:v>2.6981550700492306E-2</c:v>
                </c:pt>
                <c:pt idx="151">
                  <c:v>2.6805611755158967E-2</c:v>
                </c:pt>
                <c:pt idx="152">
                  <c:v>2.6629819521107084E-2</c:v>
                </c:pt>
                <c:pt idx="153">
                  <c:v>2.6454214540609741E-2</c:v>
                </c:pt>
                <c:pt idx="154">
                  <c:v>2.6278835885885057E-2</c:v>
                </c:pt>
                <c:pt idx="155">
                  <c:v>2.6103721194087198E-2</c:v>
                </c:pt>
                <c:pt idx="156">
                  <c:v>2.5928906701951113E-2</c:v>
                </c:pt>
                <c:pt idx="157">
                  <c:v>2.5754427280066973E-2</c:v>
                </c:pt>
                <c:pt idx="158">
                  <c:v>2.5580316466761458E-2</c:v>
                </c:pt>
                <c:pt idx="159">
                  <c:v>2.5406606501564552E-2</c:v>
                </c:pt>
                <c:pt idx="160">
                  <c:v>2.5233328358244048E-2</c:v>
                </c:pt>
                <c:pt idx="161">
                  <c:v>2.5060511777390874E-2</c:v>
                </c:pt>
                <c:pt idx="162">
                  <c:v>2.4888185298539298E-2</c:v>
                </c:pt>
                <c:pt idx="163">
                  <c:v>2.4716376291810564E-2</c:v>
                </c:pt>
                <c:pt idx="164">
                  <c:v>2.4545110989065595E-2</c:v>
                </c:pt>
                <c:pt idx="165">
                  <c:v>2.4374414514559163E-2</c:v>
                </c:pt>
                <c:pt idx="166">
                  <c:v>2.420431091508508E-2</c:v>
                </c:pt>
                <c:pt idx="167">
                  <c:v>2.403482318960545E-2</c:v>
                </c:pt>
                <c:pt idx="168">
                  <c:v>2.3865973318357273E-2</c:v>
                </c:pt>
                <c:pt idx="169">
                  <c:v>2.3697782291432736E-2</c:v>
                </c:pt>
                <c:pt idx="170">
                  <c:v>2.3530270136827524E-2</c:v>
                </c:pt>
                <c:pt idx="171">
                  <c:v>2.3363455947955122E-2</c:v>
                </c:pt>
                <c:pt idx="172">
                  <c:v>2.3197357910625317E-2</c:v>
                </c:pt>
                <c:pt idx="173">
                  <c:v>2.3031993329486057E-2</c:v>
                </c:pt>
                <c:pt idx="174">
                  <c:v>2.2867378653927063E-2</c:v>
                </c:pt>
                <c:pt idx="175">
                  <c:v>2.2703529503448162E-2</c:v>
                </c:pt>
                <c:pt idx="176">
                  <c:v>2.2540460692491802E-2</c:v>
                </c:pt>
                <c:pt idx="177">
                  <c:v>2.2378186254742301E-2</c:v>
                </c:pt>
                <c:pt idx="178">
                  <c:v>2.2216719466895237E-2</c:v>
                </c:pt>
                <c:pt idx="179">
                  <c:v>2.2056072871899212E-2</c:v>
                </c:pt>
                <c:pt idx="180">
                  <c:v>2.1896258301674677E-2</c:v>
                </c:pt>
                <c:pt idx="181">
                  <c:v>2.1737286899313011E-2</c:v>
                </c:pt>
                <c:pt idx="182">
                  <c:v>2.1579169140762328E-2</c:v>
                </c:pt>
                <c:pt idx="183">
                  <c:v>2.1421914856003015E-2</c:v>
                </c:pt>
                <c:pt idx="184">
                  <c:v>2.1265533249720556E-2</c:v>
                </c:pt>
                <c:pt idx="185">
                  <c:v>2.1110032921480049E-2</c:v>
                </c:pt>
                <c:pt idx="186">
                  <c:v>2.0955421885409546E-2</c:v>
                </c:pt>
                <c:pt idx="187">
                  <c:v>2.0801707589397991E-2</c:v>
                </c:pt>
                <c:pt idx="188">
                  <c:v>2.0648896933815272E-2</c:v>
                </c:pt>
                <c:pt idx="189">
                  <c:v>2.0496996289760004E-2</c:v>
                </c:pt>
                <c:pt idx="190">
                  <c:v>2.0346011516844158E-2</c:v>
                </c:pt>
                <c:pt idx="191">
                  <c:v>2.019594798051947E-2</c:v>
                </c:pt>
                <c:pt idx="192">
                  <c:v>2.004681056895518E-2</c:v>
                </c:pt>
                <c:pt idx="193">
                  <c:v>1.989860370947321E-2</c:v>
                </c:pt>
                <c:pt idx="194">
                  <c:v>1.9751331384549271E-2</c:v>
                </c:pt>
                <c:pt idx="195">
                  <c:v>1.9604997147387053E-2</c:v>
                </c:pt>
                <c:pt idx="196">
                  <c:v>1.9459604137074021E-2</c:v>
                </c:pt>
                <c:pt idx="197">
                  <c:v>1.9315155093325993E-2</c:v>
                </c:pt>
                <c:pt idx="198">
                  <c:v>1.9171652370828473E-2</c:v>
                </c:pt>
                <c:pt idx="199">
                  <c:v>1.9029097953183596E-2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'M-optim'!$H$2:$H$201</c:f>
              <c:numCache>
                <c:formatCode>0.0000</c:formatCode>
                <c:ptCount val="200"/>
                <c:pt idx="0">
                  <c:v>1.2207505659181897E-3</c:v>
                </c:pt>
                <c:pt idx="1">
                  <c:v>1.8316349414558462E-3</c:v>
                </c:pt>
                <c:pt idx="2">
                  <c:v>2.4424299499982345E-3</c:v>
                </c:pt>
                <c:pt idx="3">
                  <c:v>3.052812207841937E-3</c:v>
                </c:pt>
                <c:pt idx="4">
                  <c:v>3.6624574434217147E-3</c:v>
                </c:pt>
                <c:pt idx="5">
                  <c:v>4.2710409712867006E-3</c:v>
                </c:pt>
                <c:pt idx="6">
                  <c:v>4.8782381694780167E-3</c:v>
                </c:pt>
                <c:pt idx="7">
                  <c:v>5.4837249589463769E-3</c:v>
                </c:pt>
                <c:pt idx="8">
                  <c:v>6.0871782836319976E-3</c:v>
                </c:pt>
                <c:pt idx="9">
                  <c:v>6.6882765898198969E-3</c:v>
                </c:pt>
                <c:pt idx="10">
                  <c:v>7.2867003033804936E-3</c:v>
                </c:pt>
                <c:pt idx="11">
                  <c:v>7.8821323035092924E-3</c:v>
                </c:pt>
                <c:pt idx="12">
                  <c:v>8.4742583915896983E-3</c:v>
                </c:pt>
                <c:pt idx="13">
                  <c:v>9.0627677538201341E-3</c:v>
                </c:pt>
                <c:pt idx="14">
                  <c:v>9.6473534162696759E-3</c:v>
                </c:pt>
                <c:pt idx="15">
                  <c:v>1.0227712691057069E-2</c:v>
                </c:pt>
                <c:pt idx="16">
                  <c:v>1.080354761238283E-2</c:v>
                </c:pt>
                <c:pt idx="17">
                  <c:v>1.1374565361187484E-2</c:v>
                </c:pt>
                <c:pt idx="18">
                  <c:v>1.1940478677255423E-2</c:v>
                </c:pt>
                <c:pt idx="19">
                  <c:v>1.2501006257637884E-2</c:v>
                </c:pt>
                <c:pt idx="20">
                  <c:v>1.3055873140325986E-2</c:v>
                </c:pt>
                <c:pt idx="21">
                  <c:v>1.3604811072168085E-2</c:v>
                </c:pt>
                <c:pt idx="22">
                  <c:v>1.4147558860092139E-2</c:v>
                </c:pt>
                <c:pt idx="23">
                  <c:v>1.4683862704765306E-2</c:v>
                </c:pt>
                <c:pt idx="24">
                  <c:v>1.5213476515896522E-2</c:v>
                </c:pt>
                <c:pt idx="25">
                  <c:v>1.5736162208465663E-2</c:v>
                </c:pt>
                <c:pt idx="26">
                  <c:v>1.6251689979241455E-2</c:v>
                </c:pt>
                <c:pt idx="27">
                  <c:v>1.6759838563033022E-2</c:v>
                </c:pt>
                <c:pt idx="28">
                  <c:v>1.7260395468201295E-2</c:v>
                </c:pt>
                <c:pt idx="29">
                  <c:v>1.7753157191041719E-2</c:v>
                </c:pt>
                <c:pt idx="30">
                  <c:v>1.8237929408732628E-2</c:v>
                </c:pt>
                <c:pt idx="31">
                  <c:v>1.8714527150628636E-2</c:v>
                </c:pt>
                <c:pt idx="32">
                  <c:v>1.9182774947761175E-2</c:v>
                </c:pt>
                <c:pt idx="33">
                  <c:v>1.964250696049151E-2</c:v>
                </c:pt>
                <c:pt idx="34">
                  <c:v>2.0093567084341627E-2</c:v>
                </c:pt>
                <c:pt idx="35">
                  <c:v>2.0535809034108562E-2</c:v>
                </c:pt>
                <c:pt idx="36">
                  <c:v>2.0969096406443347E-2</c:v>
                </c:pt>
                <c:pt idx="37">
                  <c:v>2.1393302721150732E-2</c:v>
                </c:pt>
                <c:pt idx="38">
                  <c:v>2.1808311441536738E-2</c:v>
                </c:pt>
                <c:pt idx="39">
                  <c:v>2.221401597419791E-2</c:v>
                </c:pt>
                <c:pt idx="40">
                  <c:v>2.2610319648711956E-2</c:v>
                </c:pt>
                <c:pt idx="41">
                  <c:v>2.2997135677747558E-2</c:v>
                </c:pt>
                <c:pt idx="42">
                  <c:v>2.3374387098169285E-2</c:v>
                </c:pt>
                <c:pt idx="43">
                  <c:v>2.3742006693763775E-2</c:v>
                </c:pt>
                <c:pt idx="44">
                  <c:v>2.409993690026177E-2</c:v>
                </c:pt>
                <c:pt idx="45">
                  <c:v>2.4448129693373222E-2</c:v>
                </c:pt>
                <c:pt idx="46">
                  <c:v>2.478654646059069E-2</c:v>
                </c:pt>
                <c:pt idx="47">
                  <c:v>2.5115157857550814E-2</c:v>
                </c:pt>
                <c:pt idx="48">
                  <c:v>2.5433943649771251E-2</c:v>
                </c:pt>
                <c:pt idx="49">
                  <c:v>2.5742892540606823E-2</c:v>
                </c:pt>
                <c:pt idx="50">
                  <c:v>2.6042001986286385E-2</c:v>
                </c:pt>
                <c:pt idx="51">
                  <c:v>2.633127799890915E-2</c:v>
                </c:pt>
                <c:pt idx="52">
                  <c:v>2.6610734938288395E-2</c:v>
                </c:pt>
                <c:pt idx="53">
                  <c:v>2.688039529353942E-2</c:v>
                </c:pt>
                <c:pt idx="54">
                  <c:v>2.7140289455308386E-2</c:v>
                </c:pt>
                <c:pt idx="55">
                  <c:v>2.7390455479540114E-2</c:v>
                </c:pt>
                <c:pt idx="56">
                  <c:v>2.7630938843675769E-2</c:v>
                </c:pt>
                <c:pt idx="57">
                  <c:v>2.7861792196163481E-2</c:v>
                </c:pt>
                <c:pt idx="58">
                  <c:v>2.8083075100153631E-2</c:v>
                </c:pt>
                <c:pt idx="59">
                  <c:v>2.8294853772233484E-2</c:v>
                </c:pt>
                <c:pt idx="60">
                  <c:v>2.8497200817039898E-2</c:v>
                </c:pt>
                <c:pt idx="61">
                  <c:v>2.8690194958566773E-2</c:v>
                </c:pt>
                <c:pt idx="62">
                  <c:v>2.8873920768961153E-2</c:v>
                </c:pt>
                <c:pt idx="63">
                  <c:v>2.9048468395576624E-2</c:v>
                </c:pt>
                <c:pt idx="64">
                  <c:v>2.9213933287025862E-2</c:v>
                </c:pt>
                <c:pt idx="65">
                  <c:v>2.9370415918943814E-2</c:v>
                </c:pt>
                <c:pt idx="66">
                  <c:v>2.9518021520144492E-2</c:v>
                </c:pt>
                <c:pt idx="67">
                  <c:v>2.9656859799820735E-2</c:v>
                </c:pt>
                <c:pt idx="68">
                  <c:v>2.978704467640559E-2</c:v>
                </c:pt>
                <c:pt idx="69">
                  <c:v>2.9908694008678172E-2</c:v>
                </c:pt>
                <c:pt idx="70">
                  <c:v>3.0021929329666162E-2</c:v>
                </c:pt>
                <c:pt idx="71">
                  <c:v>3.0126875583857578E-2</c:v>
                </c:pt>
                <c:pt idx="72">
                  <c:v>3.0223660868205892E-2</c:v>
                </c:pt>
                <c:pt idx="73">
                  <c:v>3.031241617737284E-2</c:v>
                </c:pt>
                <c:pt idx="74">
                  <c:v>3.0393275153620929E-2</c:v>
                </c:pt>
                <c:pt idx="75">
                  <c:v>3.0466373841734014E-2</c:v>
                </c:pt>
                <c:pt idx="76">
                  <c:v>3.0531850449308187E-2</c:v>
                </c:pt>
                <c:pt idx="77">
                  <c:v>3.0589845112725254E-2</c:v>
                </c:pt>
                <c:pt idx="78">
                  <c:v>3.0640499669084775E-2</c:v>
                </c:pt>
                <c:pt idx="79">
                  <c:v>3.0683957434342251E-2</c:v>
                </c:pt>
                <c:pt idx="80">
                  <c:v>3.072036298786817E-2</c:v>
                </c:pt>
                <c:pt idx="81" formatCode="0.000000">
                  <c:v>3.074986196361295E-2</c:v>
                </c:pt>
                <c:pt idx="82" formatCode="0.000000">
                  <c:v>3.0772600848035382E-2</c:v>
                </c:pt>
                <c:pt idx="83" formatCode="0.000000">
                  <c:v>3.0788726784922674E-2</c:v>
                </c:pt>
                <c:pt idx="84" formatCode="0.000000">
                  <c:v>3.0798387387204289E-2</c:v>
                </c:pt>
                <c:pt idx="85" formatCode="0.000000">
                  <c:v>3.0801730555837032E-2</c:v>
                </c:pt>
                <c:pt idx="86" formatCode="0.000000">
                  <c:v>3.0798904305814414E-2</c:v>
                </c:pt>
                <c:pt idx="87" formatCode="0.000000">
                  <c:v>3.0790056599329534E-2</c:v>
                </c:pt>
                <c:pt idx="88" formatCode="0.000000">
                  <c:v>3.0775335186100275E-2</c:v>
                </c:pt>
                <c:pt idx="89" formatCode="0.000000">
                  <c:v>3.0754887450846199E-2</c:v>
                </c:pt>
                <c:pt idx="90" formatCode="0.000000">
                  <c:v>3.0728860267883826E-2</c:v>
                </c:pt>
                <c:pt idx="91" formatCode="0.000000">
                  <c:v>3.0697399862794385E-2</c:v>
                </c:pt>
                <c:pt idx="92" formatCode="0.000000">
                  <c:v>3.0660651681097509E-2</c:v>
                </c:pt>
                <c:pt idx="93">
                  <c:v>3.0618760263851161E-2</c:v>
                </c:pt>
                <c:pt idx="94">
                  <c:v>3.0571869130083879E-2</c:v>
                </c:pt>
                <c:pt idx="95">
                  <c:v>3.0520120665952513E-2</c:v>
                </c:pt>
                <c:pt idx="96">
                  <c:v>3.0463656020506377E-2</c:v>
                </c:pt>
                <c:pt idx="97">
                  <c:v>3.0402615007929183E-2</c:v>
                </c:pt>
                <c:pt idx="98">
                  <c:v>3.0337136016121646E-2</c:v>
                </c:pt>
                <c:pt idx="99">
                  <c:v>3.026735592147544E-2</c:v>
                </c:pt>
                <c:pt idx="100">
                  <c:v>3.0193410009687706E-2</c:v>
                </c:pt>
                <c:pt idx="101">
                  <c:v>3.0115431902453475E-2</c:v>
                </c:pt>
                <c:pt idx="102">
                  <c:v>3.0033553489871672E-2</c:v>
                </c:pt>
                <c:pt idx="103">
                  <c:v>2.9947904868393587E-2</c:v>
                </c:pt>
                <c:pt idx="104">
                  <c:v>2.9858614284141782E-2</c:v>
                </c:pt>
                <c:pt idx="105">
                  <c:v>2.9765808081419456E-2</c:v>
                </c:pt>
                <c:pt idx="106">
                  <c:v>2.9669610656235131E-2</c:v>
                </c:pt>
                <c:pt idx="107">
                  <c:v>2.9570144414659327E-2</c:v>
                </c:pt>
                <c:pt idx="108">
                  <c:v>2.9467529735833067E-2</c:v>
                </c:pt>
                <c:pt idx="109">
                  <c:v>2.9361884939447618E-2</c:v>
                </c:pt>
                <c:pt idx="110">
                  <c:v>2.9253326257512986E-2</c:v>
                </c:pt>
                <c:pt idx="111">
                  <c:v>2.9141967810235463E-2</c:v>
                </c:pt>
                <c:pt idx="112">
                  <c:v>2.9027921585826153E-2</c:v>
                </c:pt>
                <c:pt idx="113">
                  <c:v>2.8911297424062111E-2</c:v>
                </c:pt>
                <c:pt idx="114">
                  <c:v>2.8792203003425953E-2</c:v>
                </c:pt>
                <c:pt idx="115">
                  <c:v>2.867074383165177E-2</c:v>
                </c:pt>
                <c:pt idx="116">
                  <c:v>2.8547023239506898E-2</c:v>
                </c:pt>
                <c:pt idx="117">
                  <c:v>2.842114237764411E-2</c:v>
                </c:pt>
                <c:pt idx="118">
                  <c:v>2.8293200216361142E-2</c:v>
                </c:pt>
                <c:pt idx="119">
                  <c:v>2.8163293548106819E-2</c:v>
                </c:pt>
                <c:pt idx="120">
                  <c:v>2.8031516992580979E-2</c:v>
                </c:pt>
                <c:pt idx="121">
                  <c:v>2.7897963004273788E-2</c:v>
                </c:pt>
                <c:pt idx="122">
                  <c:v>2.776272188229886E-2</c:v>
                </c:pt>
                <c:pt idx="123">
                  <c:v>2.7625881782376349E-2</c:v>
                </c:pt>
                <c:pt idx="124">
                  <c:v>2.7487528730827444E-2</c:v>
                </c:pt>
                <c:pt idx="125">
                  <c:v>2.7347746640445272E-2</c:v>
                </c:pt>
                <c:pt idx="126">
                  <c:v>2.7206617328112831E-2</c:v>
                </c:pt>
                <c:pt idx="127">
                  <c:v>2.7064220534042956E-2</c:v>
                </c:pt>
                <c:pt idx="128">
                  <c:v>2.6920633942517674E-2</c:v>
                </c:pt>
                <c:pt idx="129">
                  <c:v>2.6775933204012212E-2</c:v>
                </c:pt>
                <c:pt idx="130">
                  <c:v>2.6630191958590937E-2</c:v>
                </c:pt>
                <c:pt idx="131">
                  <c:v>2.6483481860467763E-2</c:v>
                </c:pt>
                <c:pt idx="132">
                  <c:v>2.6335872603628189E-2</c:v>
                </c:pt>
                <c:pt idx="133">
                  <c:v>2.6187431948413928E-2</c:v>
                </c:pt>
                <c:pt idx="134">
                  <c:v>2.6038225748976483E-2</c:v>
                </c:pt>
                <c:pt idx="135">
                  <c:v>2.5888317981508344E-2</c:v>
                </c:pt>
                <c:pt idx="136">
                  <c:v>2.5737770773167579E-2</c:v>
                </c:pt>
                <c:pt idx="137">
                  <c:v>2.5586644431612175E-2</c:v>
                </c:pt>
                <c:pt idx="138">
                  <c:v>2.5434997475067656E-2</c:v>
                </c:pt>
                <c:pt idx="139">
                  <c:v>2.5282886662853287E-2</c:v>
                </c:pt>
                <c:pt idx="140">
                  <c:v>2.5130367026297125E-2</c:v>
                </c:pt>
                <c:pt idx="141">
                  <c:v>2.4977491899973354E-2</c:v>
                </c:pt>
                <c:pt idx="142">
                  <c:v>2.4824312953199326E-2</c:v>
                </c:pt>
                <c:pt idx="143">
                  <c:v>2.467088022173233E-2</c:v>
                </c:pt>
                <c:pt idx="144">
                  <c:v>2.4517242139611008E-2</c:v>
                </c:pt>
                <c:pt idx="145">
                  <c:v>2.4363445571088712E-2</c:v>
                </c:pt>
                <c:pt idx="146">
                  <c:v>2.4209535842608178E-2</c:v>
                </c:pt>
                <c:pt idx="147">
                  <c:v>2.4055556774773109E-2</c:v>
                </c:pt>
                <c:pt idx="148">
                  <c:v>2.3901550714270903E-2</c:v>
                </c:pt>
                <c:pt idx="149">
                  <c:v>2.3747558565708211E-2</c:v>
                </c:pt>
                <c:pt idx="150">
                  <c:v>2.3593619823319107E-2</c:v>
                </c:pt>
                <c:pt idx="151">
                  <c:v>2.3439772602512968E-2</c:v>
                </c:pt>
                <c:pt idx="152">
                  <c:v>2.3286053671227214E-2</c:v>
                </c:pt>
                <c:pt idx="153">
                  <c:v>2.3132498481055738E-2</c:v>
                </c:pt>
                <c:pt idx="154">
                  <c:v>2.297914119812448E-2</c:v>
                </c:pt>
                <c:pt idx="155">
                  <c:v>2.2826014733688886E-2</c:v>
                </c:pt>
                <c:pt idx="156">
                  <c:v>2.2673150774428368E-2</c:v>
                </c:pt>
                <c:pt idx="157">
                  <c:v>2.2520579812417212E-2</c:v>
                </c:pt>
                <c:pt idx="158">
                  <c:v>2.2368331174751472E-2</c:v>
                </c:pt>
                <c:pt idx="159">
                  <c:v>2.2216433052813539E-2</c:v>
                </c:pt>
                <c:pt idx="160">
                  <c:v>2.2064912531158717E-2</c:v>
                </c:pt>
                <c:pt idx="161">
                  <c:v>2.1913795616008942E-2</c:v>
                </c:pt>
                <c:pt idx="162">
                  <c:v>2.1763107263339829E-2</c:v>
                </c:pt>
                <c:pt idx="163">
                  <c:v>2.1612871406550986E-2</c:v>
                </c:pt>
                <c:pt idx="164">
                  <c:v>2.1463110983707071E-2</c:v>
                </c:pt>
                <c:pt idx="165">
                  <c:v>2.13138479643428E-2</c:v>
                </c:pt>
                <c:pt idx="166">
                  <c:v>2.1165103375823044E-2</c:v>
                </c:pt>
                <c:pt idx="167">
                  <c:v>2.1016897329251657E-2</c:v>
                </c:pt>
                <c:pt idx="168">
                  <c:v>2.0869249044923311E-2</c:v>
                </c:pt>
                <c:pt idx="169">
                  <c:v>2.0722176877315146E-2</c:v>
                </c:pt>
                <c:pt idx="170">
                  <c:v>2.0575698339613147E-2</c:v>
                </c:pt>
                <c:pt idx="171">
                  <c:v>2.0429830127771678E-2</c:v>
                </c:pt>
                <c:pt idx="172">
                  <c:v>2.0284588144104394E-2</c:v>
                </c:pt>
                <c:pt idx="173">
                  <c:v>2.0139987520405959E-2</c:v>
                </c:pt>
                <c:pt idx="174">
                  <c:v>1.9996042640603066E-2</c:v>
                </c:pt>
                <c:pt idx="175">
                  <c:v>1.9852767162937417E-2</c:v>
                </c:pt>
                <c:pt idx="176">
                  <c:v>1.9710174041680122E-2</c:v>
                </c:pt>
                <c:pt idx="177">
                  <c:v>1.9568275548379858E-2</c:v>
                </c:pt>
                <c:pt idx="178">
                  <c:v>1.942708329264763E-2</c:v>
                </c:pt>
                <c:pt idx="179">
                  <c:v>1.9286608242480189E-2</c:v>
                </c:pt>
                <c:pt idx="180">
                  <c:v>1.9146860744126207E-2</c:v>
                </c:pt>
                <c:pt idx="181">
                  <c:v>1.9007850541497909E-2</c:v>
                </c:pt>
                <c:pt idx="182">
                  <c:v>1.8869586795133914E-2</c:v>
                </c:pt>
                <c:pt idx="183">
                  <c:v>1.8732078100715869E-2</c:v>
                </c:pt>
                <c:pt idx="184">
                  <c:v>1.8595332507145481E-2</c:v>
                </c:pt>
                <c:pt idx="185">
                  <c:v>1.8459357534185868E-2</c:v>
                </c:pt>
                <c:pt idx="186">
                  <c:v>1.8324160189673332E-2</c:v>
                </c:pt>
                <c:pt idx="187">
                  <c:v>1.8189746986304722E-2</c:v>
                </c:pt>
                <c:pt idx="188">
                  <c:v>1.8056123958006903E-2</c:v>
                </c:pt>
                <c:pt idx="189">
                  <c:v>1.7923296675893281E-2</c:v>
                </c:pt>
                <c:pt idx="190">
                  <c:v>1.7791270263815284E-2</c:v>
                </c:pt>
                <c:pt idx="191">
                  <c:v>1.7660049413513196E-2</c:v>
                </c:pt>
                <c:pt idx="192">
                  <c:v>1.7529638399374648E-2</c:v>
                </c:pt>
                <c:pt idx="193">
                  <c:v>1.7400041092806136E-2</c:v>
                </c:pt>
                <c:pt idx="194">
                  <c:v>1.7271260976224907E-2</c:v>
                </c:pt>
                <c:pt idx="195">
                  <c:v>1.7143301156677622E-2</c:v>
                </c:pt>
                <c:pt idx="196">
                  <c:v>1.7016164379093115E-2</c:v>
                </c:pt>
                <c:pt idx="197">
                  <c:v>1.6889853039175548E-2</c:v>
                </c:pt>
                <c:pt idx="198">
                  <c:v>1.6764369195944998E-2</c:v>
                </c:pt>
                <c:pt idx="199">
                  <c:v>1.6639714583933152E-2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'M-optim'!$I$2:$I$201</c:f>
              <c:numCache>
                <c:formatCode>0.0000</c:formatCode>
                <c:ptCount val="200"/>
                <c:pt idx="0">
                  <c:v>1.3297667438316144E-3</c:v>
                </c:pt>
                <c:pt idx="1">
                  <c:v>1.9952046716078917E-3</c:v>
                </c:pt>
                <c:pt idx="2">
                  <c:v>2.6605452516854497E-3</c:v>
                </c:pt>
                <c:pt idx="3">
                  <c:v>3.3254362213610712E-3</c:v>
                </c:pt>
                <c:pt idx="4">
                  <c:v>3.9895243507813661E-3</c:v>
                </c:pt>
                <c:pt idx="5">
                  <c:v>4.6524559592462638E-3</c:v>
                </c:pt>
                <c:pt idx="6">
                  <c:v>5.3138774352176742E-3</c:v>
                </c:pt>
                <c:pt idx="7">
                  <c:v>5.9734357585503398E-3</c:v>
                </c:pt>
                <c:pt idx="8">
                  <c:v>6.6307790234440903E-3</c:v>
                </c:pt>
                <c:pt idx="9">
                  <c:v>7.2855569606068496E-3</c:v>
                </c:pt>
                <c:pt idx="10">
                  <c:v>7.9374214571140168E-3</c:v>
                </c:pt>
                <c:pt idx="11">
                  <c:v>8.586027072454339E-3</c:v>
                </c:pt>
                <c:pt idx="12">
                  <c:v>9.2310315492634045E-3</c:v>
                </c:pt>
                <c:pt idx="13">
                  <c:v>9.8720963172645327E-3</c:v>
                </c:pt>
                <c:pt idx="14">
                  <c:v>1.0508886988962051E-2</c:v>
                </c:pt>
                <c:pt idx="15">
                  <c:v>1.1141073845665286E-2</c:v>
                </c:pt>
                <c:pt idx="16">
                  <c:v>1.17683323124594E-2</c:v>
                </c:pt>
                <c:pt idx="17">
                  <c:v>1.2390343420786753E-2</c:v>
                </c:pt>
                <c:pt idx="18">
                  <c:v>1.3006794257352697E-2</c:v>
                </c:pt>
                <c:pt idx="19">
                  <c:v>1.3617378398128717E-2</c:v>
                </c:pt>
                <c:pt idx="20">
                  <c:v>1.42217963262885E-2</c:v>
                </c:pt>
                <c:pt idx="21">
                  <c:v>1.4819755832981243E-2</c:v>
                </c:pt>
                <c:pt idx="22">
                  <c:v>1.5410972399919089E-2</c:v>
                </c:pt>
                <c:pt idx="23">
                  <c:v>1.5995169562833374E-2</c:v>
                </c:pt>
                <c:pt idx="24">
                  <c:v>1.657207925493456E-2</c:v>
                </c:pt>
                <c:pt idx="25">
                  <c:v>1.71414421295954E-2</c:v>
                </c:pt>
                <c:pt idx="26">
                  <c:v>1.7703007861562665E-2</c:v>
                </c:pt>
                <c:pt idx="27">
                  <c:v>1.8256535426092534E-2</c:v>
                </c:pt>
                <c:pt idx="28">
                  <c:v>1.8801793355493857E-2</c:v>
                </c:pt>
                <c:pt idx="29">
                  <c:v>1.9338559972655746E-2</c:v>
                </c:pt>
                <c:pt idx="30">
                  <c:v>1.9866623601226749E-2</c:v>
                </c:pt>
                <c:pt idx="31">
                  <c:v>2.0385782752205209E-2</c:v>
                </c:pt>
                <c:pt idx="32">
                  <c:v>2.0895846286790528E-2</c:v>
                </c:pt>
                <c:pt idx="33">
                  <c:v>2.1396633555435994E-2</c:v>
                </c:pt>
                <c:pt idx="34">
                  <c:v>2.1887974513130581E-2</c:v>
                </c:pt>
                <c:pt idx="35">
                  <c:v>2.2369709811024947E-2</c:v>
                </c:pt>
                <c:pt idx="36">
                  <c:v>2.2841690864598838E-2</c:v>
                </c:pt>
                <c:pt idx="37">
                  <c:v>2.3303779898648933E-2</c:v>
                </c:pt>
                <c:pt idx="38">
                  <c:v>2.3755849969453565E-2</c:v>
                </c:pt>
                <c:pt idx="39">
                  <c:v>2.419778496454307E-2</c:v>
                </c:pt>
                <c:pt idx="40">
                  <c:v>2.4629479580576829E-2</c:v>
                </c:pt>
                <c:pt idx="41">
                  <c:v>2.5050839279890717E-2</c:v>
                </c:pt>
                <c:pt idx="42">
                  <c:v>2.5461780226342576E-2</c:v>
                </c:pt>
                <c:pt idx="43">
                  <c:v>2.5862229201137586E-2</c:v>
                </c:pt>
                <c:pt idx="44">
                  <c:v>2.6252123499368625E-2</c:v>
                </c:pt>
                <c:pt idx="45">
                  <c:v>2.6631410808052515E-2</c:v>
                </c:pt>
                <c:pt idx="46">
                  <c:v>2.7000049066485204E-2</c:v>
                </c:pt>
                <c:pt idx="47">
                  <c:v>2.73580063097759E-2</c:v>
                </c:pt>
                <c:pt idx="48">
                  <c:v>2.7705260496450723E-2</c:v>
                </c:pt>
                <c:pt idx="49">
                  <c:v>2.8041799321044909E-2</c:v>
                </c:pt>
                <c:pt idx="50">
                  <c:v>2.8367620012622E-2</c:v>
                </c:pt>
                <c:pt idx="51">
                  <c:v>2.8682729120177192E-2</c:v>
                </c:pt>
                <c:pt idx="52">
                  <c:v>2.8987142285892151E-2</c:v>
                </c:pt>
                <c:pt idx="53">
                  <c:v>2.9280884007218261E-2</c:v>
                </c:pt>
                <c:pt idx="54">
                  <c:v>2.956398738876486E-2</c:v>
                </c:pt>
                <c:pt idx="55">
                  <c:v>2.9836493884970915E-2</c:v>
                </c:pt>
                <c:pt idx="56">
                  <c:v>3.0098453034530528E-2</c:v>
                </c:pt>
                <c:pt idx="57">
                  <c:v>3.0349922187534198E-2</c:v>
                </c:pt>
                <c:pt idx="58">
                  <c:v>3.059096622627545E-2</c:v>
                </c:pt>
                <c:pt idx="59">
                  <c:v>3.082165728065378E-2</c:v>
                </c:pt>
                <c:pt idx="60">
                  <c:v>3.1042074439087599E-2</c:v>
                </c:pt>
                <c:pt idx="61">
                  <c:v>3.1252303455826781E-2</c:v>
                </c:pt>
                <c:pt idx="62">
                  <c:v>3.1452436455529448E-2</c:v>
                </c:pt>
                <c:pt idx="63">
                  <c:v>3.1642571635940711E-2</c:v>
                </c:pt>
                <c:pt idx="64">
                  <c:v>3.1822812969480793E-2</c:v>
                </c:pt>
                <c:pt idx="65">
                  <c:v>3.1993269904518319E-2</c:v>
                </c:pt>
                <c:pt idx="66">
                  <c:v>3.2154057067072118E-2</c:v>
                </c:pt>
                <c:pt idx="67">
                  <c:v>3.2305293963649263E-2</c:v>
                </c:pt>
                <c:pt idx="68">
                  <c:v>3.2447104685893055E-2</c:v>
                </c:pt>
                <c:pt idx="69">
                  <c:v>3.2579617617675902E-2</c:v>
                </c:pt>
                <c:pt idx="70">
                  <c:v>3.2702965145238724E-2</c:v>
                </c:pt>
                <c:pt idx="71">
                  <c:v>3.2817283370934966E-2</c:v>
                </c:pt>
                <c:pt idx="72">
                  <c:v>3.2922711831106816E-2</c:v>
                </c:pt>
                <c:pt idx="73">
                  <c:v>3.3019393218577581E-2</c:v>
                </c:pt>
                <c:pt idx="74">
                  <c:v>3.3107473110208938E-2</c:v>
                </c:pt>
                <c:pt idx="75">
                  <c:v>3.3187099699935226E-2</c:v>
                </c:pt>
                <c:pt idx="76">
                  <c:v>3.3258423537647769E-2</c:v>
                </c:pt>
                <c:pt idx="77">
                  <c:v>3.3321597274269144E-2</c:v>
                </c:pt>
                <c:pt idx="78">
                  <c:v>3.3376775413318203E-2</c:v>
                </c:pt>
                <c:pt idx="79">
                  <c:v>3.3424114069235324E-2</c:v>
                </c:pt>
                <c:pt idx="80">
                  <c:v>3.3463770732702139E-2</c:v>
                </c:pt>
                <c:pt idx="81" formatCode="0.000000">
                  <c:v>3.3495904043156936E-2</c:v>
                </c:pt>
                <c:pt idx="82" formatCode="0.000000">
                  <c:v>3.3520673568677516E-2</c:v>
                </c:pt>
                <c:pt idx="83" formatCode="0.000000">
                  <c:v>3.3538239593371294E-2</c:v>
                </c:pt>
                <c:pt idx="84" formatCode="0.000000">
                  <c:v>3.3548762912383484E-2</c:v>
                </c:pt>
                <c:pt idx="85" formatCode="0.000000">
                  <c:v>3.3552404634608277E-2</c:v>
                </c:pt>
                <c:pt idx="86" formatCode="0.000000">
                  <c:v>3.3549325993160337E-2</c:v>
                </c:pt>
                <c:pt idx="87" formatCode="0.000000">
                  <c:v>3.3539688163638691E-2</c:v>
                </c:pt>
                <c:pt idx="88" formatCode="0.000000">
                  <c:v>3.3523652090192563E-2</c:v>
                </c:pt>
                <c:pt idx="89" formatCode="0.000000">
                  <c:v>3.3501378319377557E-2</c:v>
                </c:pt>
                <c:pt idx="90" formatCode="0.000000">
                  <c:v>3.3473026841765958E-2</c:v>
                </c:pt>
                <c:pt idx="91" formatCode="0.000000">
                  <c:v>3.3438756941260972E-2</c:v>
                </c:pt>
                <c:pt idx="92" formatCode="0.000000">
                  <c:v>3.3398727052042755E-2</c:v>
                </c:pt>
                <c:pt idx="93">
                  <c:v>3.3353094623058965E-2</c:v>
                </c:pt>
                <c:pt idx="94">
                  <c:v>3.330201598995805E-2</c:v>
                </c:pt>
                <c:pt idx="95">
                  <c:v>3.3245646254348303E-2</c:v>
                </c:pt>
                <c:pt idx="96">
                  <c:v>3.318413917025366E-2</c:v>
                </c:pt>
                <c:pt idx="97">
                  <c:v>3.3117647037625479E-2</c:v>
                </c:pt>
                <c:pt idx="98">
                  <c:v>3.3046320602761373E-2</c:v>
                </c:pt>
                <c:pt idx="99">
                  <c:v>3.2970308965468251E-2</c:v>
                </c:pt>
                <c:pt idx="100">
                  <c:v>3.2889759492805357E-2</c:v>
                </c:pt>
                <c:pt idx="101">
                  <c:v>3.2804817739230156E-2</c:v>
                </c:pt>
                <c:pt idx="102">
                  <c:v>3.2715627372967966E-2</c:v>
                </c:pt>
                <c:pt idx="103">
                  <c:v>3.2622330108419154E-2</c:v>
                </c:pt>
                <c:pt idx="104">
                  <c:v>3.2525065644416207E-2</c:v>
                </c:pt>
                <c:pt idx="105">
                  <c:v>3.2423971608134816E-2</c:v>
                </c:pt>
                <c:pt idx="106">
                  <c:v>3.2319183504468343E-2</c:v>
                </c:pt>
                <c:pt idx="107">
                  <c:v>3.2210834670665475E-2</c:v>
                </c:pt>
                <c:pt idx="108">
                  <c:v>3.2099056236035386E-2</c:v>
                </c:pt>
                <c:pt idx="109">
                  <c:v>3.1983977086523334E-2</c:v>
                </c:pt>
                <c:pt idx="110">
                  <c:v>3.1865723833957943E-2</c:v>
                </c:pt>
                <c:pt idx="111">
                  <c:v>3.174442078977463E-2</c:v>
                </c:pt>
                <c:pt idx="112">
                  <c:v>3.1620189943020946E-2</c:v>
                </c:pt>
                <c:pt idx="113">
                  <c:v>3.1493150942449678E-2</c:v>
                </c:pt>
                <c:pt idx="114">
                  <c:v>3.1363421082510001E-2</c:v>
                </c:pt>
                <c:pt idx="115">
                  <c:v>3.1231115293049099E-2</c:v>
                </c:pt>
                <c:pt idx="116">
                  <c:v>3.1096346132538682E-2</c:v>
                </c:pt>
                <c:pt idx="117">
                  <c:v>3.0959223784646016E-2</c:v>
                </c:pt>
                <c:pt idx="118">
                  <c:v>3.0819856057972016E-2</c:v>
                </c:pt>
                <c:pt idx="119">
                  <c:v>3.0678348388781095E-2</c:v>
                </c:pt>
                <c:pt idx="120">
                  <c:v>3.0534803846556671E-2</c:v>
                </c:pt>
                <c:pt idx="121">
                  <c:v>3.0389323142213601E-2</c:v>
                </c:pt>
                <c:pt idx="122">
                  <c:v>3.0242004638809539E-2</c:v>
                </c:pt>
                <c:pt idx="123">
                  <c:v>3.0092944364598088E-2</c:v>
                </c:pt>
                <c:pt idx="124">
                  <c:v>2.9942236028273062E-2</c:v>
                </c:pt>
                <c:pt idx="125">
                  <c:v>2.9789971036256718E-2</c:v>
                </c:pt>
                <c:pt idx="126">
                  <c:v>2.963623851189099E-2</c:v>
                </c:pt>
                <c:pt idx="127">
                  <c:v>2.9481125316395608E-2</c:v>
                </c:pt>
                <c:pt idx="128">
                  <c:v>2.9324716071459617E-2</c:v>
                </c:pt>
                <c:pt idx="129">
                  <c:v>2.9167093183341021E-2</c:v>
                </c:pt>
                <c:pt idx="130">
                  <c:v>2.9008336868352094E-2</c:v>
                </c:pt>
                <c:pt idx="131">
                  <c:v>2.8848525179613099E-2</c:v>
                </c:pt>
                <c:pt idx="132">
                  <c:v>2.8687734034962414E-2</c:v>
                </c:pt>
                <c:pt idx="133">
                  <c:v>2.8526037245915237E-2</c:v>
                </c:pt>
                <c:pt idx="134">
                  <c:v>2.8363506547568848E-2</c:v>
                </c:pt>
                <c:pt idx="135">
                  <c:v>2.8200211629354963E-2</c:v>
                </c:pt>
                <c:pt idx="136">
                  <c:v>2.8036220166547266E-2</c:v>
                </c:pt>
                <c:pt idx="137">
                  <c:v>2.7871597852433358E-2</c:v>
                </c:pt>
                <c:pt idx="138">
                  <c:v>2.7706408431067416E-2</c:v>
                </c:pt>
                <c:pt idx="139">
                  <c:v>2.7540713730522467E-2</c:v>
                </c:pt>
                <c:pt idx="140">
                  <c:v>2.7374573696566293E-2</c:v>
                </c:pt>
                <c:pt idx="141">
                  <c:v>2.7208046426688271E-2</c:v>
                </c:pt>
                <c:pt idx="142">
                  <c:v>2.7041188204409226E-2</c:v>
                </c:pt>
                <c:pt idx="143">
                  <c:v>2.6874053533808763E-2</c:v>
                </c:pt>
                <c:pt idx="144">
                  <c:v>2.6706695174210277E-2</c:v>
                </c:pt>
                <c:pt idx="145">
                  <c:v>2.6539164174965928E-2</c:v>
                </c:pt>
                <c:pt idx="146">
                  <c:v>2.6371509910286865E-2</c:v>
                </c:pt>
                <c:pt idx="147">
                  <c:v>2.6203780114069843E-2</c:v>
                </c:pt>
                <c:pt idx="148">
                  <c:v>2.6036020914670811E-2</c:v>
                </c:pt>
                <c:pt idx="149">
                  <c:v>2.5868276869583415E-2</c:v>
                </c:pt>
                <c:pt idx="150">
                  <c:v>2.5700590999978821E-2</c:v>
                </c:pt>
                <c:pt idx="151">
                  <c:v>2.5533004825070881E-2</c:v>
                </c:pt>
                <c:pt idx="152">
                  <c:v>2.5365558396268806E-2</c:v>
                </c:pt>
                <c:pt idx="153">
                  <c:v>2.5198290331085321E-2</c:v>
                </c:pt>
                <c:pt idx="154">
                  <c:v>2.503123784676968E-2</c:v>
                </c:pt>
                <c:pt idx="155">
                  <c:v>2.4864436793637396E-2</c:v>
                </c:pt>
                <c:pt idx="156">
                  <c:v>2.469792168807023E-2</c:v>
                </c:pt>
                <c:pt idx="157">
                  <c:v>2.453172574516338E-2</c:v>
                </c:pt>
                <c:pt idx="158">
                  <c:v>2.4365880910998349E-2</c:v>
                </c:pt>
                <c:pt idx="159">
                  <c:v>2.4200417894520765E-2</c:v>
                </c:pt>
                <c:pt idx="160">
                  <c:v>2.4035366199006664E-2</c:v>
                </c:pt>
                <c:pt idx="161">
                  <c:v>2.3870754153100752E-2</c:v>
                </c:pt>
                <c:pt idx="162">
                  <c:v>2.3706608941411703E-2</c:v>
                </c:pt>
                <c:pt idx="163">
                  <c:v>2.3542956634653552E-2</c:v>
                </c:pt>
                <c:pt idx="164">
                  <c:v>2.3379822219319307E-2</c:v>
                </c:pt>
                <c:pt idx="165">
                  <c:v>2.3217229626879905E-2</c:v>
                </c:pt>
                <c:pt idx="166">
                  <c:v>2.305520176249819E-2</c:v>
                </c:pt>
                <c:pt idx="167">
                  <c:v>2.2893760533251536E-2</c:v>
                </c:pt>
                <c:pt idx="168">
                  <c:v>2.2732926875856544E-2</c:v>
                </c:pt>
                <c:pt idx="169">
                  <c:v>2.2572720783892559E-2</c:v>
                </c:pt>
                <c:pt idx="170">
                  <c:v>2.241316133451832E-2</c:v>
                </c:pt>
                <c:pt idx="171">
                  <c:v>2.2254266714680011E-2</c:v>
                </c:pt>
                <c:pt idx="172">
                  <c:v>2.2096054246808969E-2</c:v>
                </c:pt>
                <c:pt idx="173">
                  <c:v>2.1938540414008195E-2</c:v>
                </c:pt>
                <c:pt idx="174">
                  <c:v>2.1781740884726182E-2</c:v>
                </c:pt>
                <c:pt idx="175">
                  <c:v>2.1625670536920882E-2</c:v>
                </c:pt>
                <c:pt idx="176">
                  <c:v>2.1470343481713273E-2</c:v>
                </c:pt>
                <c:pt idx="177">
                  <c:v>2.1315773086533006E-2</c:v>
                </c:pt>
                <c:pt idx="178">
                  <c:v>2.1161971997759328E-2</c:v>
                </c:pt>
                <c:pt idx="179">
                  <c:v>2.1008952162859452E-2</c:v>
                </c:pt>
                <c:pt idx="180">
                  <c:v>2.0856724852028746E-2</c:v>
                </c:pt>
                <c:pt idx="181">
                  <c:v>2.0705300679335972E-2</c:v>
                </c:pt>
                <c:pt idx="182">
                  <c:v>2.0554689623379491E-2</c:v>
                </c:pt>
                <c:pt idx="183">
                  <c:v>2.0404901047457517E-2</c:v>
                </c:pt>
                <c:pt idx="184">
                  <c:v>2.0255943719259484E-2</c:v>
                </c:pt>
                <c:pt idx="185">
                  <c:v>2.0107825830082759E-2</c:v>
                </c:pt>
                <c:pt idx="186">
                  <c:v>1.9960555013581523E-2</c:v>
                </c:pt>
                <c:pt idx="187">
                  <c:v>1.9814138364053276E-2</c:v>
                </c:pt>
                <c:pt idx="188">
                  <c:v>1.9668582454270129E-2</c:v>
                </c:pt>
                <c:pt idx="189">
                  <c:v>1.9523893352860307E-2</c:v>
                </c:pt>
                <c:pt idx="190">
                  <c:v>1.9380076641248401E-2</c:v>
                </c:pt>
                <c:pt idx="191">
                  <c:v>1.9237137430159212E-2</c:v>
                </c:pt>
                <c:pt idx="192">
                  <c:v>1.9095080375694237E-2</c:v>
                </c:pt>
                <c:pt idx="193">
                  <c:v>1.8953909694986552E-2</c:v>
                </c:pt>
                <c:pt idx="194">
                  <c:v>1.8813629181442269E-2</c:v>
                </c:pt>
                <c:pt idx="195">
                  <c:v>1.8674242219575345E-2</c:v>
                </c:pt>
                <c:pt idx="196">
                  <c:v>1.8535751799443834E-2</c:v>
                </c:pt>
                <c:pt idx="197">
                  <c:v>1.8398160530694461E-2</c:v>
                </c:pt>
                <c:pt idx="198">
                  <c:v>1.8261470656223123E-2</c:v>
                </c:pt>
                <c:pt idx="199">
                  <c:v>1.8125684065459675E-2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>
                    <a:solidFill>
                      <a:schemeClr val="tx1"/>
                    </a:solidFill>
                  </a:rPr>
                  <a:t>Q</a:t>
                </a:r>
                <a:r>
                  <a:rPr lang="en-AU" sz="2000" b="0" i="1" baseline="-25000">
                    <a:solidFill>
                      <a:schemeClr val="tx1"/>
                    </a:solidFill>
                  </a:rPr>
                  <a:t>C,2D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062020824641985"/>
              <c:y val="2.5261277704328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'E-optim'!$W$3:$W$43</c:f>
              <c:numCache>
                <c:formatCode>0.0000E+00</c:formatCode>
                <c:ptCount val="41"/>
                <c:pt idx="0">
                  <c:v>6.5430150515390545E-7</c:v>
                </c:pt>
                <c:pt idx="1">
                  <c:v>1.3615065644474514E-5</c:v>
                </c:pt>
                <c:pt idx="2">
                  <c:v>1.0729700671322172E-4</c:v>
                </c:pt>
                <c:pt idx="3">
                  <c:v>4.5729291597034247E-4</c:v>
                </c:pt>
                <c:pt idx="4">
                  <c:v>1.3020730311032055E-3</c:v>
                </c:pt>
                <c:pt idx="5">
                  <c:v>2.8338393519132276E-3</c:v>
                </c:pt>
                <c:pt idx="6">
                  <c:v>5.0311181427953365E-3</c:v>
                </c:pt>
                <c:pt idx="7">
                  <c:v>7.765540897217065E-3</c:v>
                </c:pt>
                <c:pt idx="8">
                  <c:v>1.083271542263063E-2</c:v>
                </c:pt>
                <c:pt idx="9">
                  <c:v>1.4026901268910192E-2</c:v>
                </c:pt>
                <c:pt idx="10">
                  <c:v>1.717592646811697E-2</c:v>
                </c:pt>
                <c:pt idx="11">
                  <c:v>2.0155605434353206E-2</c:v>
                </c:pt>
                <c:pt idx="12">
                  <c:v>2.2884089998816543E-2</c:v>
                </c:pt>
                <c:pt idx="13">
                  <c:v>2.5321767792547502E-2</c:v>
                </c:pt>
                <c:pt idx="14">
                  <c:v>2.744628034361378E-2</c:v>
                </c:pt>
                <c:pt idx="15">
                  <c:v>2.9268932476260546E-2</c:v>
                </c:pt>
                <c:pt idx="16">
                  <c:v>3.0800105052755711E-2</c:v>
                </c:pt>
                <c:pt idx="17">
                  <c:v>3.2065331311221919E-2</c:v>
                </c:pt>
                <c:pt idx="18">
                  <c:v>3.3085214565884556E-2</c:v>
                </c:pt>
                <c:pt idx="19">
                  <c:v>3.3890074117797798E-2</c:v>
                </c:pt>
                <c:pt idx="20">
                  <c:v>3.4503104652754052E-2</c:v>
                </c:pt>
                <c:pt idx="21">
                  <c:v>3.4941179004518534E-2</c:v>
                </c:pt>
                <c:pt idx="22">
                  <c:v>3.5239469342709932E-2</c:v>
                </c:pt>
                <c:pt idx="23">
                  <c:v>3.5408723854506392E-2</c:v>
                </c:pt>
                <c:pt idx="24">
                  <c:v>3.5461162862656909E-2</c:v>
                </c:pt>
                <c:pt idx="25">
                  <c:v>3.5418292007446485E-2</c:v>
                </c:pt>
                <c:pt idx="26">
                  <c:v>3.5309769425508765E-2</c:v>
                </c:pt>
                <c:pt idx="27">
                  <c:v>3.5109816833375898E-2</c:v>
                </c:pt>
                <c:pt idx="28">
                  <c:v>3.4863556468007185E-2</c:v>
                </c:pt>
                <c:pt idx="29">
                  <c:v>3.4565340348607795E-2</c:v>
                </c:pt>
                <c:pt idx="30">
                  <c:v>3.4270726052215345E-2</c:v>
                </c:pt>
                <c:pt idx="31">
                  <c:v>3.3936791473448968E-2</c:v>
                </c:pt>
                <c:pt idx="32">
                  <c:v>3.3561007744112539E-2</c:v>
                </c:pt>
                <c:pt idx="33">
                  <c:v>3.3193746538141507E-2</c:v>
                </c:pt>
                <c:pt idx="34">
                  <c:v>3.2807239608095395E-2</c:v>
                </c:pt>
                <c:pt idx="35">
                  <c:v>3.2428482522302716E-2</c:v>
                </c:pt>
                <c:pt idx="36">
                  <c:v>3.2026507028661999E-2</c:v>
                </c:pt>
                <c:pt idx="37">
                  <c:v>3.1640834142978365E-2</c:v>
                </c:pt>
                <c:pt idx="38">
                  <c:v>3.1250650412588468E-2</c:v>
                </c:pt>
                <c:pt idx="39">
                  <c:v>3.0859021834735895E-2</c:v>
                </c:pt>
                <c:pt idx="40">
                  <c:v>3.0535655846842553E-2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4-4443-9542-A65D9677818D}"/>
            </c:ext>
          </c:extLst>
        </c:ser>
        <c:ser>
          <c:idx val="0"/>
          <c:order val="1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'E-optim'!$X$3:$X$43</c:f>
              <c:numCache>
                <c:formatCode>0.0000E+00</c:formatCode>
                <c:ptCount val="41"/>
                <c:pt idx="0">
                  <c:v>6.0021911461679391E-7</c:v>
                </c:pt>
                <c:pt idx="1">
                  <c:v>1.2489689511953351E-5</c:v>
                </c:pt>
                <c:pt idx="2">
                  <c:v>9.8428192298432061E-5</c:v>
                </c:pt>
                <c:pt idx="3">
                  <c:v>4.1949460146769549E-4</c:v>
                </c:pt>
                <c:pt idx="4">
                  <c:v>1.1944479964345173E-3</c:v>
                </c:pt>
                <c:pt idx="5">
                  <c:v>2.5996035976892547E-3</c:v>
                </c:pt>
                <c:pt idx="6">
                  <c:v>4.6152626173323451E-3</c:v>
                </c:pt>
                <c:pt idx="7">
                  <c:v>7.1236670634767371E-3</c:v>
                </c:pt>
                <c:pt idx="8">
                  <c:v>9.9373191237541736E-3</c:v>
                </c:pt>
                <c:pt idx="9">
                  <c:v>1.2867484170714363E-2</c:v>
                </c:pt>
                <c:pt idx="10">
                  <c:v>1.57562213997832E-2</c:v>
                </c:pt>
                <c:pt idx="11">
                  <c:v>1.8489609993373422E-2</c:v>
                </c:pt>
                <c:pt idx="12">
                  <c:v>2.0992567080630246E-2</c:v>
                </c:pt>
                <c:pt idx="13">
                  <c:v>2.3228754519523657E-2</c:v>
                </c:pt>
                <c:pt idx="14">
                  <c:v>2.5177661915194886E-2</c:v>
                </c:pt>
                <c:pt idx="15">
                  <c:v>2.6849659672642089E-2</c:v>
                </c:pt>
                <c:pt idx="16">
                  <c:v>2.8254270606516165E-2</c:v>
                </c:pt>
                <c:pt idx="17">
                  <c:v>2.9414917462231214E-2</c:v>
                </c:pt>
                <c:pt idx="18">
                  <c:v>3.0350500552449103E-2</c:v>
                </c:pt>
                <c:pt idx="19">
                  <c:v>3.1088833085440293E-2</c:v>
                </c:pt>
                <c:pt idx="20">
                  <c:v>3.1651192551261725E-2</c:v>
                </c:pt>
                <c:pt idx="21">
                  <c:v>3.2053057131246995E-2</c:v>
                </c:pt>
                <c:pt idx="22">
                  <c:v>3.2326691780224105E-2</c:v>
                </c:pt>
                <c:pt idx="23">
                  <c:v>3.2481956275896423E-2</c:v>
                </c:pt>
                <c:pt idx="24">
                  <c:v>3.2530060849698499E-2</c:v>
                </c:pt>
                <c:pt idx="25">
                  <c:v>3.2490733557074873E-2</c:v>
                </c:pt>
                <c:pt idx="26">
                  <c:v>3.239118109153185E-2</c:v>
                </c:pt>
                <c:pt idx="27">
                  <c:v>3.2207755916944962E-2</c:v>
                </c:pt>
                <c:pt idx="28">
                  <c:v>3.1981850615944545E-2</c:v>
                </c:pt>
                <c:pt idx="29">
                  <c:v>3.1708284051080456E-2</c:v>
                </c:pt>
                <c:pt idx="30">
                  <c:v>3.1438021594489385E-2</c:v>
                </c:pt>
                <c:pt idx="31">
                  <c:v>3.1131688939546251E-2</c:v>
                </c:pt>
                <c:pt idx="32">
                  <c:v>3.0786966245905715E-2</c:v>
                </c:pt>
                <c:pt idx="33">
                  <c:v>3.0450061632138741E-2</c:v>
                </c:pt>
                <c:pt idx="34">
                  <c:v>3.0095502081964754E-2</c:v>
                </c:pt>
                <c:pt idx="35">
                  <c:v>2.9748051799642929E-2</c:v>
                </c:pt>
                <c:pt idx="36">
                  <c:v>2.9379302265994937E-2</c:v>
                </c:pt>
                <c:pt idx="37">
                  <c:v>2.9025507820844943E-2</c:v>
                </c:pt>
                <c:pt idx="38">
                  <c:v>2.8667575382438869E-2</c:v>
                </c:pt>
                <c:pt idx="39">
                  <c:v>2.8308317522865376E-2</c:v>
                </c:pt>
                <c:pt idx="40">
                  <c:v>2.8011679894154942E-2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4-4443-9542-A65D9677818D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'E-optim'!$Y$3:$Y$43</c:f>
              <c:numCache>
                <c:formatCode>0.0000E+00</c:formatCode>
                <c:ptCount val="41"/>
                <c:pt idx="0">
                  <c:v>5.6438234502987523E-7</c:v>
                </c:pt>
                <c:pt idx="1">
                  <c:v>1.1743978296911839E-5</c:v>
                </c:pt>
                <c:pt idx="2">
                  <c:v>9.2551424360930024E-5</c:v>
                </c:pt>
                <c:pt idx="3">
                  <c:v>3.9444819589736971E-4</c:v>
                </c:pt>
                <c:pt idx="4">
                  <c:v>1.1231321109697412E-3</c:v>
                </c:pt>
                <c:pt idx="5">
                  <c:v>2.4443912879193578E-3</c:v>
                </c:pt>
                <c:pt idx="6">
                  <c:v>4.3397030775365235E-3</c:v>
                </c:pt>
                <c:pt idx="7">
                  <c:v>6.6983403636918983E-3</c:v>
                </c:pt>
                <c:pt idx="8">
                  <c:v>9.3440001056202329E-3</c:v>
                </c:pt>
                <c:pt idx="9">
                  <c:v>1.2099216292935061E-2</c:v>
                </c:pt>
                <c:pt idx="10">
                  <c:v>1.481547815766735E-2</c:v>
                </c:pt>
                <c:pt idx="11">
                  <c:v>1.7385666655101779E-2</c:v>
                </c:pt>
                <c:pt idx="12">
                  <c:v>1.9739181823170082E-2</c:v>
                </c:pt>
                <c:pt idx="13">
                  <c:v>2.1841855130225244E-2</c:v>
                </c:pt>
                <c:pt idx="14">
                  <c:v>2.3674400778021278E-2</c:v>
                </c:pt>
                <c:pt idx="15">
                  <c:v>2.5246569994650126E-2</c:v>
                </c:pt>
                <c:pt idx="16">
                  <c:v>2.656731702420877E-2</c:v>
                </c:pt>
                <c:pt idx="17">
                  <c:v>2.7658666130273513E-2</c:v>
                </c:pt>
                <c:pt idx="18">
                  <c:v>2.8538389160694809E-2</c:v>
                </c:pt>
                <c:pt idx="19">
                  <c:v>2.923263870429265E-2</c:v>
                </c:pt>
                <c:pt idx="20">
                  <c:v>2.9761421854213967E-2</c:v>
                </c:pt>
                <c:pt idx="21">
                  <c:v>3.0139292649250773E-2</c:v>
                </c:pt>
                <c:pt idx="22">
                  <c:v>3.0396589628154419E-2</c:v>
                </c:pt>
                <c:pt idx="23">
                  <c:v>3.0542583879309478E-2</c:v>
                </c:pt>
                <c:pt idx="24">
                  <c:v>3.058781631444512E-2</c:v>
                </c:pt>
                <c:pt idx="25">
                  <c:v>3.0550837102863757E-2</c:v>
                </c:pt>
                <c:pt idx="26">
                  <c:v>3.045722853127977E-2</c:v>
                </c:pt>
                <c:pt idx="27">
                  <c:v>3.0284754966793316E-2</c:v>
                </c:pt>
                <c:pt idx="28">
                  <c:v>3.0072337600487511E-2</c:v>
                </c:pt>
                <c:pt idx="29">
                  <c:v>2.9815104640656939E-2</c:v>
                </c:pt>
                <c:pt idx="30">
                  <c:v>2.9560978513531219E-2</c:v>
                </c:pt>
                <c:pt idx="31">
                  <c:v>2.9272935800552281E-2</c:v>
                </c:pt>
                <c:pt idx="32">
                  <c:v>2.8948795170099236E-2</c:v>
                </c:pt>
                <c:pt idx="33">
                  <c:v>2.8632005832107916E-2</c:v>
                </c:pt>
                <c:pt idx="34">
                  <c:v>2.8298615665905545E-2</c:v>
                </c:pt>
                <c:pt idx="35">
                  <c:v>2.7971910300576951E-2</c:v>
                </c:pt>
                <c:pt idx="36">
                  <c:v>2.7625177380113736E-2</c:v>
                </c:pt>
                <c:pt idx="37">
                  <c:v>2.7292506637463725E-2</c:v>
                </c:pt>
                <c:pt idx="38">
                  <c:v>2.6955944965183675E-2</c:v>
                </c:pt>
                <c:pt idx="39">
                  <c:v>2.6618137007524828E-2</c:v>
                </c:pt>
                <c:pt idx="40">
                  <c:v>2.6339210468134984E-2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4-4443-9542-A65D967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7</xdr:row>
      <xdr:rowOff>142874</xdr:rowOff>
    </xdr:from>
    <xdr:to>
      <xdr:col>23</xdr:col>
      <xdr:colOff>380999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50</xdr:row>
      <xdr:rowOff>19050</xdr:rowOff>
    </xdr:from>
    <xdr:to>
      <xdr:col>12</xdr:col>
      <xdr:colOff>142874</xdr:colOff>
      <xdr:row>89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BDCB4-4FE4-49C1-8074-7C0E9B09F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1">
              <a:solidFill>
                <a:schemeClr val="tx1"/>
              </a:solidFill>
              <a:effectLst/>
            </a:rPr>
            <a:t>Q</a:t>
          </a:r>
          <a:r>
            <a:rPr lang="en-AU" sz="2000" i="1" baseline="-25000">
              <a:solidFill>
                <a:schemeClr val="tx1"/>
              </a:solidFill>
              <a:effectLst/>
            </a:rPr>
            <a:t>C,2D</a:t>
          </a:r>
          <a:endParaRPr lang="en-AU" sz="2000" i="1"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Z218"/>
  <sheetViews>
    <sheetView tabSelected="1" workbookViewId="0">
      <selection activeCell="A66" sqref="A66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8" width="12" bestFit="1" customWidth="1"/>
  </cols>
  <sheetData>
    <row r="1" spans="1:26" x14ac:dyDescent="0.25">
      <c r="B1" s="13" t="s">
        <v>61</v>
      </c>
      <c r="C1" s="7" t="s">
        <v>16</v>
      </c>
      <c r="D1" s="8" t="s">
        <v>17</v>
      </c>
      <c r="E1" s="8" t="s">
        <v>18</v>
      </c>
      <c r="F1" s="9" t="s">
        <v>19</v>
      </c>
      <c r="G1" s="8" t="s">
        <v>20</v>
      </c>
      <c r="H1" s="8" t="s">
        <v>21</v>
      </c>
      <c r="I1" s="8" t="s">
        <v>22</v>
      </c>
      <c r="Z1" s="17" t="s">
        <v>39</v>
      </c>
    </row>
    <row r="2" spans="1:26" x14ac:dyDescent="0.25">
      <c r="A2" s="13" t="s">
        <v>0</v>
      </c>
      <c r="B2">
        <v>8</v>
      </c>
      <c r="C2" s="2">
        <f>100000*ROW()</f>
        <v>200000</v>
      </c>
      <c r="D2" s="5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5">
        <f>$B$21*$B$24*$B$25*$B$51*$B$23*E2*$B$22/(POWER(F2,3)*D2/$B$3*4*PI())/SQRT(2*PI()*EXP(1))/SQRT($B$46)</f>
        <v>1.3960445041341987E-3</v>
      </c>
      <c r="H2" s="5">
        <f t="shared" ref="H2:H33" si="2">$B$21*$B$28*$B$29*$B$53*$B$27*E2*$B$26/(POWER(F2,3)*D2/$B$3*4*PI())/SQRT(2*PI()*EXP(1))/SQRT($B$47)</f>
        <v>1.2207505659181897E-3</v>
      </c>
      <c r="I2" s="5">
        <f t="shared" ref="I2:I33" si="3">$B$21*$B$32*$B$33*$B$55*$B$31*E2*$B$30/(POWER(F2,3)*D2/$B$3*4*PI())/SQRT(2*PI()*EXP(1))/SQRT($B$48)</f>
        <v>1.3297667438316144E-3</v>
      </c>
      <c r="K2" s="2"/>
      <c r="Z2" s="2">
        <f>C2/1000000</f>
        <v>0.2</v>
      </c>
    </row>
    <row r="3" spans="1:26" x14ac:dyDescent="0.25">
      <c r="A3" s="11" t="s">
        <v>2</v>
      </c>
      <c r="B3">
        <v>37.5</v>
      </c>
      <c r="C3" s="2">
        <f t="shared" ref="C3:C66" si="4">100000*ROW()</f>
        <v>300000</v>
      </c>
      <c r="D3" s="5">
        <f t="shared" si="0"/>
        <v>1.0021474588403723</v>
      </c>
      <c r="E3" s="2">
        <f t="shared" ref="E3:E66" si="5">C3/D3</f>
        <v>299357.14285714284</v>
      </c>
      <c r="F3" s="2">
        <f t="shared" si="1"/>
        <v>37.429458524452009</v>
      </c>
      <c r="G3" s="5">
        <f t="shared" ref="G3:G33" si="6">$B$21*$B$24*$B$25*$B$51*$B$23*E3*$B$22/(POWER(F3,3)*D3/$B$3*4*PI())/SQRT(2*PI()*EXP(1))/SQRT($B$46)</f>
        <v>2.0946489520373983E-3</v>
      </c>
      <c r="H3" s="5">
        <f t="shared" si="2"/>
        <v>1.8316349414558462E-3</v>
      </c>
      <c r="I3" s="5">
        <f t="shared" si="3"/>
        <v>1.9952046716078917E-3</v>
      </c>
      <c r="Z3" s="2">
        <f t="shared" ref="Z3:Z66" si="7">C3/1000000</f>
        <v>0.3</v>
      </c>
    </row>
    <row r="4" spans="1:26" x14ac:dyDescent="0.25">
      <c r="A4" s="11" t="s">
        <v>1</v>
      </c>
      <c r="B4">
        <v>400</v>
      </c>
      <c r="C4" s="2">
        <f t="shared" si="4"/>
        <v>400000</v>
      </c>
      <c r="D4" s="5">
        <f t="shared" si="0"/>
        <v>1.002865329512894</v>
      </c>
      <c r="E4" s="2">
        <f t="shared" si="5"/>
        <v>398857.14285714284</v>
      </c>
      <c r="F4" s="2">
        <f t="shared" si="1"/>
        <v>37.410317931756502</v>
      </c>
      <c r="G4" s="5">
        <f t="shared" si="6"/>
        <v>2.7931512002725618E-3</v>
      </c>
      <c r="H4" s="5">
        <f t="shared" si="2"/>
        <v>2.4424299499982345E-3</v>
      </c>
      <c r="I4" s="5">
        <f t="shared" si="3"/>
        <v>2.6605452516854497E-3</v>
      </c>
      <c r="Z4" s="2">
        <f t="shared" si="7"/>
        <v>0.4</v>
      </c>
    </row>
    <row r="5" spans="1:26" x14ac:dyDescent="0.25">
      <c r="A5" s="13"/>
      <c r="C5" s="2">
        <f t="shared" si="4"/>
        <v>500000</v>
      </c>
      <c r="D5" s="5">
        <f t="shared" si="0"/>
        <v>1.0035842293906809</v>
      </c>
      <c r="E5" s="2">
        <f t="shared" si="5"/>
        <v>498214.28571428574</v>
      </c>
      <c r="F5" s="2">
        <f t="shared" si="1"/>
        <v>37.393369871297139</v>
      </c>
      <c r="G5" s="5">
        <f t="shared" si="6"/>
        <v>3.4911814287843126E-3</v>
      </c>
      <c r="H5" s="5">
        <f t="shared" si="2"/>
        <v>3.052812207841937E-3</v>
      </c>
      <c r="I5" s="5">
        <f t="shared" si="3"/>
        <v>3.3254362213610712E-3</v>
      </c>
      <c r="N5" s="33" t="s">
        <v>23</v>
      </c>
      <c r="Z5" s="2">
        <f t="shared" si="7"/>
        <v>0.5</v>
      </c>
    </row>
    <row r="6" spans="1:26" x14ac:dyDescent="0.25">
      <c r="A6" s="11"/>
      <c r="C6" s="2">
        <f t="shared" si="4"/>
        <v>600000</v>
      </c>
      <c r="D6" s="5">
        <f t="shared" si="0"/>
        <v>1.0043041606886658</v>
      </c>
      <c r="E6" s="2">
        <f t="shared" si="5"/>
        <v>597428.57142857136</v>
      </c>
      <c r="F6" s="2">
        <f t="shared" si="1"/>
        <v>37.378617325461157</v>
      </c>
      <c r="G6" s="5">
        <f t="shared" si="6"/>
        <v>4.1883688021627525E-3</v>
      </c>
      <c r="H6" s="5">
        <f t="shared" si="2"/>
        <v>3.6624574434217147E-3</v>
      </c>
      <c r="I6" s="5">
        <f t="shared" si="3"/>
        <v>3.9895243507813661E-3</v>
      </c>
      <c r="N6" s="33" t="s">
        <v>24</v>
      </c>
      <c r="Z6" s="2">
        <f t="shared" si="7"/>
        <v>0.6</v>
      </c>
    </row>
    <row r="7" spans="1:26" x14ac:dyDescent="0.25">
      <c r="A7" s="13"/>
      <c r="C7" s="2">
        <f t="shared" si="4"/>
        <v>700000</v>
      </c>
      <c r="D7" s="5">
        <f t="shared" si="0"/>
        <v>1.0050251256281406</v>
      </c>
      <c r="E7" s="2">
        <f t="shared" si="5"/>
        <v>696500.00000000012</v>
      </c>
      <c r="F7" s="2">
        <f t="shared" si="1"/>
        <v>37.366062894690948</v>
      </c>
      <c r="G7" s="5">
        <f t="shared" si="6"/>
        <v>4.8843420116803571E-3</v>
      </c>
      <c r="H7" s="5">
        <f t="shared" si="2"/>
        <v>4.2710409712867006E-3</v>
      </c>
      <c r="I7" s="5">
        <f t="shared" si="3"/>
        <v>4.6524559592462638E-3</v>
      </c>
      <c r="N7" s="33" t="s">
        <v>25</v>
      </c>
      <c r="Z7" s="2">
        <f t="shared" si="7"/>
        <v>0.7</v>
      </c>
    </row>
    <row r="8" spans="1:26" x14ac:dyDescent="0.25">
      <c r="A8" s="11"/>
      <c r="C8" s="2">
        <f t="shared" si="4"/>
        <v>800000</v>
      </c>
      <c r="D8" s="5">
        <f t="shared" si="0"/>
        <v>1.0057471264367817</v>
      </c>
      <c r="E8" s="2">
        <f t="shared" si="5"/>
        <v>795428.57142857136</v>
      </c>
      <c r="F8" s="2">
        <f t="shared" si="1"/>
        <v>37.355708795200727</v>
      </c>
      <c r="G8" s="5">
        <f t="shared" si="6"/>
        <v>5.5787298212187373E-3</v>
      </c>
      <c r="H8" s="5">
        <f t="shared" si="2"/>
        <v>4.8782381694780167E-3</v>
      </c>
      <c r="I8" s="5">
        <f t="shared" si="3"/>
        <v>5.3138774352176742E-3</v>
      </c>
      <c r="Z8" s="2">
        <f t="shared" si="7"/>
        <v>0.8</v>
      </c>
    </row>
    <row r="9" spans="1:26" x14ac:dyDescent="0.25">
      <c r="A9" s="13"/>
      <c r="C9" s="2">
        <f t="shared" si="4"/>
        <v>900000</v>
      </c>
      <c r="D9" s="5">
        <f t="shared" si="0"/>
        <v>1.0064701653486701</v>
      </c>
      <c r="E9" s="2">
        <f t="shared" si="5"/>
        <v>894214.28571428568</v>
      </c>
      <c r="F9" s="2">
        <f t="shared" si="1"/>
        <v>37.347556857025808</v>
      </c>
      <c r="G9" s="5">
        <f t="shared" si="6"/>
        <v>6.2711616155283175E-3</v>
      </c>
      <c r="H9" s="5">
        <f t="shared" si="2"/>
        <v>5.4837249589463769E-3</v>
      </c>
      <c r="I9" s="5">
        <f t="shared" si="3"/>
        <v>5.9734357585503398E-3</v>
      </c>
      <c r="Z9" s="2">
        <f t="shared" si="7"/>
        <v>0.9</v>
      </c>
    </row>
    <row r="10" spans="1:26" x14ac:dyDescent="0.25">
      <c r="A10" s="11"/>
      <c r="C10" s="2">
        <f t="shared" si="4"/>
        <v>1000000</v>
      </c>
      <c r="D10" s="5">
        <f t="shared" si="0"/>
        <v>1.0071942446043165</v>
      </c>
      <c r="E10" s="2">
        <f t="shared" si="5"/>
        <v>992857.14285714296</v>
      </c>
      <c r="F10" s="2">
        <f t="shared" si="1"/>
        <v>37.341608522408571</v>
      </c>
      <c r="G10" s="5">
        <f t="shared" si="6"/>
        <v>6.9612679492454107E-3</v>
      </c>
      <c r="H10" s="5">
        <f t="shared" si="2"/>
        <v>6.0871782836319976E-3</v>
      </c>
      <c r="I10" s="5">
        <f t="shared" si="3"/>
        <v>6.6307790234440903E-3</v>
      </c>
      <c r="Z10" s="2">
        <f t="shared" si="7"/>
        <v>1</v>
      </c>
    </row>
    <row r="11" spans="1:26" x14ac:dyDescent="0.25">
      <c r="A11" s="11"/>
      <c r="C11" s="2">
        <f t="shared" si="4"/>
        <v>1100000</v>
      </c>
      <c r="D11" s="5">
        <f t="shared" si="0"/>
        <v>1.007919366450684</v>
      </c>
      <c r="E11" s="2">
        <f t="shared" si="5"/>
        <v>1091357.1428571427</v>
      </c>
      <c r="F11" s="2">
        <f t="shared" si="1"/>
        <v>37.33786484452424</v>
      </c>
      <c r="G11" s="5">
        <f t="shared" si="6"/>
        <v>7.6486810950806682E-3</v>
      </c>
      <c r="H11" s="5">
        <f t="shared" si="2"/>
        <v>6.6882765898198969E-3</v>
      </c>
      <c r="I11" s="5">
        <f t="shared" si="3"/>
        <v>7.2855569606068496E-3</v>
      </c>
      <c r="Z11" s="2">
        <f t="shared" si="7"/>
        <v>1.1000000000000001</v>
      </c>
    </row>
    <row r="12" spans="1:26" x14ac:dyDescent="0.25">
      <c r="A12" s="11"/>
      <c r="C12" s="2">
        <f t="shared" si="4"/>
        <v>1200000</v>
      </c>
      <c r="D12" s="5">
        <f t="shared" si="0"/>
        <v>1.0086455331412103</v>
      </c>
      <c r="E12" s="2">
        <f t="shared" si="5"/>
        <v>1189714.2857142857</v>
      </c>
      <c r="F12" s="2">
        <f t="shared" si="1"/>
        <v>37.336326486549318</v>
      </c>
      <c r="G12" s="5">
        <f t="shared" si="6"/>
        <v>8.3330355895891214E-3</v>
      </c>
      <c r="H12" s="5">
        <f t="shared" si="2"/>
        <v>7.2867003033804936E-3</v>
      </c>
      <c r="I12" s="5">
        <f t="shared" si="3"/>
        <v>7.9374214571140168E-3</v>
      </c>
      <c r="Z12" s="2">
        <f t="shared" si="7"/>
        <v>1.2</v>
      </c>
    </row>
    <row r="13" spans="1:26" x14ac:dyDescent="0.25">
      <c r="A13" s="32" t="s">
        <v>3</v>
      </c>
      <c r="B13" s="2">
        <v>140000000</v>
      </c>
      <c r="C13" s="2">
        <f t="shared" si="4"/>
        <v>1300000</v>
      </c>
      <c r="D13" s="5">
        <f t="shared" si="0"/>
        <v>1.0093727469358327</v>
      </c>
      <c r="E13" s="2">
        <f t="shared" si="5"/>
        <v>1287928.5714285716</v>
      </c>
      <c r="F13" s="2">
        <f t="shared" si="1"/>
        <v>37.336993721074421</v>
      </c>
      <c r="G13" s="5">
        <f t="shared" si="6"/>
        <v>9.0139687749366242E-3</v>
      </c>
      <c r="H13" s="5">
        <f t="shared" si="2"/>
        <v>7.8821323035092924E-3</v>
      </c>
      <c r="I13" s="5">
        <f t="shared" si="3"/>
        <v>8.586027072454339E-3</v>
      </c>
      <c r="Z13" s="2">
        <f t="shared" si="7"/>
        <v>1.3</v>
      </c>
    </row>
    <row r="14" spans="1:26" x14ac:dyDescent="0.25">
      <c r="A14" s="32"/>
      <c r="B14" s="2"/>
      <c r="C14" s="2">
        <f t="shared" si="4"/>
        <v>1400000</v>
      </c>
      <c r="D14" s="5">
        <f t="shared" si="0"/>
        <v>1.0101010101010102</v>
      </c>
      <c r="E14" s="2">
        <f t="shared" si="5"/>
        <v>1386000</v>
      </c>
      <c r="F14" s="2">
        <f t="shared" si="1"/>
        <v>37.339866429862873</v>
      </c>
      <c r="G14" s="5">
        <f t="shared" si="6"/>
        <v>9.6911213350891357E-3</v>
      </c>
      <c r="H14" s="5">
        <f t="shared" si="2"/>
        <v>8.4742583915896983E-3</v>
      </c>
      <c r="I14" s="5">
        <f t="shared" si="3"/>
        <v>9.2310315492634045E-3</v>
      </c>
      <c r="Z14" s="2">
        <f t="shared" si="7"/>
        <v>1.4</v>
      </c>
    </row>
    <row r="15" spans="1:26" x14ac:dyDescent="0.25">
      <c r="A15" s="32"/>
      <c r="B15" s="2"/>
      <c r="C15" s="2">
        <f t="shared" si="4"/>
        <v>1500000</v>
      </c>
      <c r="D15" s="5">
        <f t="shared" si="0"/>
        <v>1.0108303249097472</v>
      </c>
      <c r="E15" s="2">
        <f t="shared" si="5"/>
        <v>1483928.5714285716</v>
      </c>
      <c r="F15" s="2">
        <f t="shared" si="1"/>
        <v>37.344944103955363</v>
      </c>
      <c r="G15" s="5">
        <f t="shared" si="6"/>
        <v>1.0364137824870868E-2</v>
      </c>
      <c r="H15" s="5">
        <f t="shared" si="2"/>
        <v>9.0627677538201341E-3</v>
      </c>
      <c r="I15" s="5">
        <f t="shared" si="3"/>
        <v>9.8720963172645327E-3</v>
      </c>
      <c r="Z15" s="2">
        <f t="shared" si="7"/>
        <v>1.5</v>
      </c>
    </row>
    <row r="16" spans="1:26" x14ac:dyDescent="0.25">
      <c r="A16" s="32"/>
      <c r="B16" s="2"/>
      <c r="C16" s="2">
        <f t="shared" si="4"/>
        <v>1600000</v>
      </c>
      <c r="D16" s="5">
        <f t="shared" si="0"/>
        <v>1.0115606936416186</v>
      </c>
      <c r="E16" s="2">
        <f t="shared" si="5"/>
        <v>1581714.2857142854</v>
      </c>
      <c r="F16" s="2">
        <f t="shared" si="1"/>
        <v>37.352225844120781</v>
      </c>
      <c r="G16" s="5">
        <f t="shared" si="6"/>
        <v>1.1032667190363726E-2</v>
      </c>
      <c r="H16" s="5">
        <f t="shared" si="2"/>
        <v>9.6473534162696759E-3</v>
      </c>
      <c r="I16" s="5">
        <f t="shared" si="3"/>
        <v>1.0508886988962051E-2</v>
      </c>
      <c r="Z16" s="2">
        <f t="shared" si="7"/>
        <v>1.6</v>
      </c>
    </row>
    <row r="17" spans="1:26" x14ac:dyDescent="0.25">
      <c r="A17" s="32"/>
      <c r="B17" s="2"/>
      <c r="C17" s="2">
        <f t="shared" si="4"/>
        <v>1700000</v>
      </c>
      <c r="D17" s="5">
        <f t="shared" si="0"/>
        <v>1.0122921185827911</v>
      </c>
      <c r="E17" s="2">
        <f t="shared" si="5"/>
        <v>1679357.1428571427</v>
      </c>
      <c r="F17" s="2">
        <f t="shared" si="1"/>
        <v>37.361710361651795</v>
      </c>
      <c r="G17" s="5">
        <f t="shared" si="6"/>
        <v>1.1696363279155504E-2</v>
      </c>
      <c r="H17" s="5">
        <f t="shared" si="2"/>
        <v>1.0227712691057069E-2</v>
      </c>
      <c r="I17" s="5">
        <f t="shared" si="3"/>
        <v>1.1141073845665286E-2</v>
      </c>
      <c r="Z17" s="2">
        <f t="shared" si="7"/>
        <v>1.7</v>
      </c>
    </row>
    <row r="18" spans="1:26" x14ac:dyDescent="0.25">
      <c r="A18" s="32"/>
      <c r="B18" s="2"/>
      <c r="C18" s="2">
        <f t="shared" si="4"/>
        <v>1800000</v>
      </c>
      <c r="D18" s="5">
        <f t="shared" si="0"/>
        <v>1.0130246020260492</v>
      </c>
      <c r="E18" s="2">
        <f t="shared" si="5"/>
        <v>1776857.142857143</v>
      </c>
      <c r="F18" s="2">
        <f t="shared" si="1"/>
        <v>37.373395979504146</v>
      </c>
      <c r="G18" s="5">
        <f t="shared" si="6"/>
        <v>1.2354885338984104E-2</v>
      </c>
      <c r="H18" s="5">
        <f t="shared" si="2"/>
        <v>1.080354761238283E-2</v>
      </c>
      <c r="I18" s="5">
        <f t="shared" si="3"/>
        <v>1.17683323124594E-2</v>
      </c>
      <c r="Z18" s="2">
        <f t="shared" si="7"/>
        <v>1.8</v>
      </c>
    </row>
    <row r="19" spans="1:26" x14ac:dyDescent="0.25">
      <c r="A19" s="32"/>
      <c r="B19" s="2"/>
      <c r="C19" s="2">
        <f t="shared" si="4"/>
        <v>1900000</v>
      </c>
      <c r="D19" s="5">
        <f t="shared" si="0"/>
        <v>1.0137581462708183</v>
      </c>
      <c r="E19" s="2">
        <f t="shared" si="5"/>
        <v>1874214.2857142857</v>
      </c>
      <c r="F19" s="2">
        <f t="shared" si="1"/>
        <v>37.387280633776719</v>
      </c>
      <c r="G19" s="5">
        <f t="shared" si="6"/>
        <v>1.3007898503374677E-2</v>
      </c>
      <c r="H19" s="5">
        <f t="shared" si="2"/>
        <v>1.1374565361187484E-2</v>
      </c>
      <c r="I19" s="5">
        <f t="shared" si="3"/>
        <v>1.2390343420786753E-2</v>
      </c>
      <c r="Z19" s="2">
        <f t="shared" si="7"/>
        <v>1.9</v>
      </c>
    </row>
    <row r="20" spans="1:26" x14ac:dyDescent="0.25">
      <c r="A20" s="32" t="s">
        <v>30</v>
      </c>
      <c r="B20" s="2">
        <v>86000</v>
      </c>
      <c r="C20" s="2">
        <f t="shared" si="4"/>
        <v>2000000</v>
      </c>
      <c r="D20" s="5">
        <f t="shared" si="0"/>
        <v>1.0144927536231885</v>
      </c>
      <c r="E20" s="2">
        <f t="shared" si="5"/>
        <v>1971428.5714285714</v>
      </c>
      <c r="F20" s="2">
        <f t="shared" si="1"/>
        <v>37.403361875529811</v>
      </c>
      <c r="G20" s="5">
        <f t="shared" si="6"/>
        <v>1.3655074262919606E-2</v>
      </c>
      <c r="H20" s="5">
        <f t="shared" si="2"/>
        <v>1.1940478677255423E-2</v>
      </c>
      <c r="I20" s="5">
        <f t="shared" si="3"/>
        <v>1.3006794257352697E-2</v>
      </c>
      <c r="Z20" s="2">
        <f t="shared" si="7"/>
        <v>2</v>
      </c>
    </row>
    <row r="21" spans="1:26" x14ac:dyDescent="0.25">
      <c r="A21" s="32" t="s">
        <v>26</v>
      </c>
      <c r="B21" s="2">
        <v>5000</v>
      </c>
      <c r="C21" s="2">
        <f t="shared" si="4"/>
        <v>2100000</v>
      </c>
      <c r="D21" s="5">
        <f t="shared" si="0"/>
        <v>1.015228426395939</v>
      </c>
      <c r="E21" s="2">
        <f t="shared" si="5"/>
        <v>2068500.0000000002</v>
      </c>
      <c r="F21" s="2">
        <f t="shared" si="1"/>
        <v>37.421636872937555</v>
      </c>
      <c r="G21" s="5">
        <f t="shared" si="6"/>
        <v>1.4296090920913124E-2</v>
      </c>
      <c r="H21" s="5">
        <f t="shared" si="2"/>
        <v>1.2501006257637884E-2</v>
      </c>
      <c r="I21" s="5">
        <f t="shared" si="3"/>
        <v>1.3617378398128717E-2</v>
      </c>
      <c r="Z21" s="2">
        <f t="shared" si="7"/>
        <v>2.1</v>
      </c>
    </row>
    <row r="22" spans="1:26" x14ac:dyDescent="0.25">
      <c r="A22" s="11" t="s">
        <v>5</v>
      </c>
      <c r="B22" s="2">
        <v>3.875E-5</v>
      </c>
      <c r="C22" s="2">
        <f t="shared" si="4"/>
        <v>2200000</v>
      </c>
      <c r="D22" s="5">
        <f t="shared" si="0"/>
        <v>1.0159651669085632</v>
      </c>
      <c r="E22" s="2">
        <f t="shared" si="5"/>
        <v>2165428.5714285714</v>
      </c>
      <c r="F22" s="2">
        <f t="shared" si="1"/>
        <v>37.442102413770321</v>
      </c>
      <c r="G22" s="5">
        <f t="shared" si="6"/>
        <v>1.4930634032117966E-2</v>
      </c>
      <c r="H22" s="5">
        <f t="shared" si="2"/>
        <v>1.3055873140325986E-2</v>
      </c>
      <c r="I22" s="5">
        <f t="shared" si="3"/>
        <v>1.42217963262885E-2</v>
      </c>
      <c r="Z22" s="2">
        <f t="shared" si="7"/>
        <v>2.2000000000000002</v>
      </c>
    </row>
    <row r="23" spans="1:26" x14ac:dyDescent="0.25">
      <c r="A23" s="11" t="s">
        <v>28</v>
      </c>
      <c r="B23">
        <v>869</v>
      </c>
      <c r="C23" s="2">
        <f t="shared" si="4"/>
        <v>2300000</v>
      </c>
      <c r="D23" s="5">
        <f t="shared" si="0"/>
        <v>1.0167029774872911</v>
      </c>
      <c r="E23" s="2">
        <f t="shared" si="5"/>
        <v>2262214.2857142859</v>
      </c>
      <c r="F23" s="2">
        <f t="shared" si="1"/>
        <v>37.464754908201826</v>
      </c>
      <c r="G23" s="5">
        <f t="shared" si="6"/>
        <v>1.5558396823513888E-2</v>
      </c>
      <c r="H23" s="5">
        <f t="shared" si="2"/>
        <v>1.3604811072168085E-2</v>
      </c>
      <c r="I23" s="5">
        <f t="shared" si="3"/>
        <v>1.4819755832981243E-2</v>
      </c>
      <c r="Z23" s="2">
        <f t="shared" si="7"/>
        <v>2.2999999999999998</v>
      </c>
    </row>
    <row r="24" spans="1:26" x14ac:dyDescent="0.25">
      <c r="A24" s="11" t="s">
        <v>27</v>
      </c>
      <c r="B24" s="2">
        <v>8.4950000000000008E-6</v>
      </c>
      <c r="C24" s="2">
        <f t="shared" si="4"/>
        <v>2400000</v>
      </c>
      <c r="D24" s="5">
        <f t="shared" si="0"/>
        <v>1.0174418604651163</v>
      </c>
      <c r="E24" s="2">
        <f t="shared" si="5"/>
        <v>2358857.1428571427</v>
      </c>
      <c r="F24" s="2">
        <f t="shared" si="1"/>
        <v>37.489590391935494</v>
      </c>
      <c r="G24" s="5">
        <f t="shared" si="6"/>
        <v>1.6179080595953892E-2</v>
      </c>
      <c r="H24" s="5">
        <f t="shared" si="2"/>
        <v>1.4147558860092139E-2</v>
      </c>
      <c r="I24" s="5">
        <f t="shared" si="3"/>
        <v>1.5410972399919089E-2</v>
      </c>
      <c r="Z24" s="2">
        <f t="shared" si="7"/>
        <v>2.4</v>
      </c>
    </row>
    <row r="25" spans="1:26" x14ac:dyDescent="0.25">
      <c r="A25" s="12" t="s">
        <v>4</v>
      </c>
      <c r="B25">
        <f>EXP(-$B$21*B24)</f>
        <v>0.95841442558208445</v>
      </c>
      <c r="C25" s="2">
        <f t="shared" si="4"/>
        <v>2500000</v>
      </c>
      <c r="D25" s="5">
        <f t="shared" si="0"/>
        <v>1.0181818181818181</v>
      </c>
      <c r="E25" s="2">
        <f t="shared" si="5"/>
        <v>2455357.1428571432</v>
      </c>
      <c r="F25" s="2">
        <f t="shared" si="1"/>
        <v>37.51660452964358</v>
      </c>
      <c r="G25" s="5">
        <f t="shared" si="6"/>
        <v>1.6792395105735727E-2</v>
      </c>
      <c r="H25" s="5">
        <f t="shared" si="2"/>
        <v>1.4683862704765306E-2</v>
      </c>
      <c r="I25" s="5">
        <f t="shared" si="3"/>
        <v>1.5995169562833374E-2</v>
      </c>
      <c r="Z25" s="2">
        <f t="shared" si="7"/>
        <v>2.5</v>
      </c>
    </row>
    <row r="26" spans="1:26" x14ac:dyDescent="0.25">
      <c r="A26" s="11" t="s">
        <v>8</v>
      </c>
      <c r="B26" s="2">
        <v>4.7689999999999999E-5</v>
      </c>
      <c r="C26" s="2">
        <f t="shared" si="4"/>
        <v>2600000</v>
      </c>
      <c r="D26" s="5">
        <f t="shared" si="0"/>
        <v>1.0189228529839884</v>
      </c>
      <c r="E26" s="2">
        <f t="shared" si="5"/>
        <v>2551714.2857142854</v>
      </c>
      <c r="F26" s="2">
        <f t="shared" si="1"/>
        <v>37.545792618712248</v>
      </c>
      <c r="G26" s="5">
        <f t="shared" si="6"/>
        <v>1.7398058925180437E-2</v>
      </c>
      <c r="H26" s="5">
        <f t="shared" si="2"/>
        <v>1.5213476515896522E-2</v>
      </c>
      <c r="I26" s="5">
        <f t="shared" si="3"/>
        <v>1.657207925493456E-2</v>
      </c>
      <c r="Z26" s="2">
        <f t="shared" si="7"/>
        <v>2.6</v>
      </c>
    </row>
    <row r="27" spans="1:26" x14ac:dyDescent="0.25">
      <c r="A27" s="11" t="s">
        <v>6</v>
      </c>
      <c r="B27">
        <v>642</v>
      </c>
      <c r="C27" s="2">
        <f t="shared" si="4"/>
        <v>2700000</v>
      </c>
      <c r="D27" s="5">
        <f t="shared" si="0"/>
        <v>1.0196649672250546</v>
      </c>
      <c r="E27" s="2">
        <f t="shared" si="5"/>
        <v>2647928.5714285714</v>
      </c>
      <c r="F27" s="2">
        <f t="shared" si="1"/>
        <v>37.577149593285043</v>
      </c>
      <c r="G27" s="5">
        <f t="shared" si="6"/>
        <v>1.7995799781398581E-2</v>
      </c>
      <c r="H27" s="5">
        <f t="shared" si="2"/>
        <v>1.5736162208465663E-2</v>
      </c>
      <c r="I27" s="5">
        <f t="shared" si="3"/>
        <v>1.71414421295954E-2</v>
      </c>
      <c r="Z27" s="2">
        <f t="shared" si="7"/>
        <v>2.7</v>
      </c>
    </row>
    <row r="28" spans="1:26" x14ac:dyDescent="0.25">
      <c r="A28" s="11" t="s">
        <v>27</v>
      </c>
      <c r="B28" s="2">
        <v>1.417E-5</v>
      </c>
      <c r="C28" s="2">
        <f t="shared" si="4"/>
        <v>2800000</v>
      </c>
      <c r="D28" s="5">
        <f t="shared" si="0"/>
        <v>1.0204081632653061</v>
      </c>
      <c r="E28" s="2">
        <f t="shared" si="5"/>
        <v>2744000</v>
      </c>
      <c r="F28" s="2">
        <f t="shared" si="1"/>
        <v>37.610670028596942</v>
      </c>
      <c r="G28" s="5">
        <f t="shared" si="6"/>
        <v>1.8585354872514826E-2</v>
      </c>
      <c r="H28" s="5">
        <f t="shared" si="2"/>
        <v>1.6251689979241455E-2</v>
      </c>
      <c r="I28" s="5">
        <f t="shared" si="3"/>
        <v>1.7703007861562665E-2</v>
      </c>
      <c r="Z28" s="2">
        <f t="shared" si="7"/>
        <v>2.8</v>
      </c>
    </row>
    <row r="29" spans="1:26" x14ac:dyDescent="0.25">
      <c r="A29" s="12" t="s">
        <v>4</v>
      </c>
      <c r="B29">
        <f>EXP(-$B$21*B28)</f>
        <v>0.93160162189088147</v>
      </c>
      <c r="C29" s="2">
        <f t="shared" si="4"/>
        <v>2900000</v>
      </c>
      <c r="D29" s="5">
        <f t="shared" si="0"/>
        <v>1.0211524434719184</v>
      </c>
      <c r="E29" s="2">
        <f t="shared" si="5"/>
        <v>2839928.5714285714</v>
      </c>
      <c r="F29" s="2">
        <f t="shared" si="1"/>
        <v>37.64634814559016</v>
      </c>
      <c r="G29" s="5">
        <f t="shared" si="6"/>
        <v>1.9166471160715935E-2</v>
      </c>
      <c r="H29" s="5">
        <f t="shared" si="2"/>
        <v>1.6759838563033022E-2</v>
      </c>
      <c r="I29" s="5">
        <f t="shared" si="3"/>
        <v>1.8256535426092534E-2</v>
      </c>
      <c r="Z29" s="2">
        <f t="shared" si="7"/>
        <v>2.9</v>
      </c>
    </row>
    <row r="30" spans="1:26" x14ac:dyDescent="0.25">
      <c r="A30" s="11" t="s">
        <v>7</v>
      </c>
      <c r="B30" s="2">
        <v>2.9519999999999999E-5</v>
      </c>
      <c r="C30" s="2">
        <f t="shared" si="4"/>
        <v>3000000</v>
      </c>
      <c r="D30" s="5">
        <f t="shared" si="0"/>
        <v>1.0218978102189782</v>
      </c>
      <c r="E30" s="2">
        <f t="shared" si="5"/>
        <v>2935714.2857142854</v>
      </c>
      <c r="F30" s="2">
        <f t="shared" si="1"/>
        <v>37.684177815803032</v>
      </c>
      <c r="G30" s="5">
        <f t="shared" si="6"/>
        <v>1.9738905641580574E-2</v>
      </c>
      <c r="H30" s="5">
        <f t="shared" si="2"/>
        <v>1.7260395468201295E-2</v>
      </c>
      <c r="I30" s="5">
        <f t="shared" si="3"/>
        <v>1.8801793355493857E-2</v>
      </c>
      <c r="Z30" s="2">
        <f t="shared" si="7"/>
        <v>3</v>
      </c>
    </row>
    <row r="31" spans="1:26" x14ac:dyDescent="0.25">
      <c r="A31" s="11" t="s">
        <v>28</v>
      </c>
      <c r="B31">
        <v>1203</v>
      </c>
      <c r="C31" s="2">
        <f t="shared" si="4"/>
        <v>3100000</v>
      </c>
      <c r="D31" s="5">
        <f t="shared" si="0"/>
        <v>1.0226442658875092</v>
      </c>
      <c r="E31" s="2">
        <f t="shared" si="5"/>
        <v>3031357.1428571427</v>
      </c>
      <c r="F31" s="2">
        <f t="shared" si="1"/>
        <v>37.724152566522221</v>
      </c>
      <c r="G31" s="5">
        <f t="shared" si="6"/>
        <v>2.0302425589246258E-2</v>
      </c>
      <c r="H31" s="5">
        <f t="shared" si="2"/>
        <v>1.7753157191041719E-2</v>
      </c>
      <c r="I31" s="5">
        <f t="shared" si="3"/>
        <v>1.9338559972655746E-2</v>
      </c>
      <c r="Z31" s="2">
        <f t="shared" si="7"/>
        <v>3.1</v>
      </c>
    </row>
    <row r="32" spans="1:26" x14ac:dyDescent="0.25">
      <c r="A32" s="11" t="s">
        <v>27</v>
      </c>
      <c r="B32" s="2">
        <v>4.6720000000000003E-6</v>
      </c>
      <c r="C32" s="2">
        <f t="shared" si="4"/>
        <v>3200000</v>
      </c>
      <c r="D32" s="5">
        <f t="shared" si="0"/>
        <v>1.0233918128654971</v>
      </c>
      <c r="E32" s="2">
        <f t="shared" si="5"/>
        <v>3126857.1428571427</v>
      </c>
      <c r="F32" s="2">
        <f t="shared" si="1"/>
        <v>37.766265586188567</v>
      </c>
      <c r="G32" s="5">
        <f t="shared" si="6"/>
        <v>2.0856808777064251E-2</v>
      </c>
      <c r="H32" s="5">
        <f t="shared" si="2"/>
        <v>1.8237929408732628E-2</v>
      </c>
      <c r="I32" s="5">
        <f t="shared" si="3"/>
        <v>1.9866623601226749E-2</v>
      </c>
      <c r="Z32" s="2">
        <f t="shared" si="7"/>
        <v>3.2</v>
      </c>
    </row>
    <row r="33" spans="1:26" x14ac:dyDescent="0.25">
      <c r="A33" s="12" t="s">
        <v>4</v>
      </c>
      <c r="B33">
        <f>EXP(-$B$21*B32)</f>
        <v>0.97691073259812911</v>
      </c>
      <c r="C33" s="2">
        <f t="shared" si="4"/>
        <v>3300000</v>
      </c>
      <c r="D33" s="5">
        <f t="shared" si="0"/>
        <v>1.0241404535479151</v>
      </c>
      <c r="E33" s="2">
        <f t="shared" si="5"/>
        <v>3222214.2857142859</v>
      </c>
      <c r="F33" s="2">
        <f t="shared" si="1"/>
        <v>37.810509730046192</v>
      </c>
      <c r="G33" s="5">
        <f t="shared" si="6"/>
        <v>2.1401843673489837E-2</v>
      </c>
      <c r="H33" s="5">
        <f t="shared" si="2"/>
        <v>1.8714527150628636E-2</v>
      </c>
      <c r="I33" s="5">
        <f t="shared" si="3"/>
        <v>2.0385782752205209E-2</v>
      </c>
      <c r="Z33" s="2">
        <f t="shared" si="7"/>
        <v>3.3</v>
      </c>
    </row>
    <row r="34" spans="1:26" x14ac:dyDescent="0.25">
      <c r="A34" s="13"/>
      <c r="C34" s="2">
        <f t="shared" si="4"/>
        <v>3400000</v>
      </c>
      <c r="D34" s="5">
        <f t="shared" ref="D34:D65" si="8">$B$13/($B$13-C34)</f>
        <v>1.0248901903367496</v>
      </c>
      <c r="E34" s="2">
        <f t="shared" si="5"/>
        <v>3317428.5714285718</v>
      </c>
      <c r="F34" s="2">
        <f t="shared" ref="F34:F65" si="9">SQRT(POWER((D34-1)/D34*$B$4,2)+POWER($B$3/D34,2))</f>
        <v>37.856877526024356</v>
      </c>
      <c r="G34" s="5">
        <f t="shared" ref="G34:G65" si="10">$B$21*$B$24*$B$25*$B$51*$B$23*E34*$B$22/(POWER(F34,3)*D34/$B$3*4*PI())/SQRT(2*PI()*EXP(1))/SQRT($B$46)</f>
        <v>2.1937329613050418E-2</v>
      </c>
      <c r="H34" s="5">
        <f t="shared" ref="H34:H65" si="11">$B$21*$B$28*$B$29*$B$53*$B$27*E34*$B$26/(POWER(F34,3)*D34/$B$3*4*PI())/SQRT(2*PI()*EXP(1))/SQRT($B$47)</f>
        <v>1.9182774947761175E-2</v>
      </c>
      <c r="I34" s="5">
        <f t="shared" ref="I34:I65" si="12">$B$21*$B$32*$B$33*$B$55*$B$31*E34*$B$30/(POWER(F34,3)*D34/$B$3*4*PI())/SQRT(2*PI()*EXP(1))/SQRT($B$48)</f>
        <v>2.0895846286790528E-2</v>
      </c>
      <c r="Z34" s="2">
        <f t="shared" si="7"/>
        <v>3.4</v>
      </c>
    </row>
    <row r="35" spans="1:26" x14ac:dyDescent="0.25">
      <c r="A35" s="32"/>
      <c r="B35" s="2"/>
      <c r="C35" s="2">
        <f t="shared" si="4"/>
        <v>3500000</v>
      </c>
      <c r="D35" s="5">
        <f t="shared" si="8"/>
        <v>1.0256410256410255</v>
      </c>
      <c r="E35" s="2">
        <f t="shared" si="5"/>
        <v>3412500.0000000005</v>
      </c>
      <c r="F35" s="2">
        <f t="shared" si="9"/>
        <v>37.905361180840885</v>
      </c>
      <c r="G35" s="5">
        <f t="shared" si="10"/>
        <v>2.2463076942328953E-2</v>
      </c>
      <c r="H35" s="5">
        <f t="shared" si="11"/>
        <v>1.964250696049151E-2</v>
      </c>
      <c r="I35" s="5">
        <f t="shared" si="12"/>
        <v>2.1396633555435994E-2</v>
      </c>
      <c r="Z35" s="2">
        <f t="shared" si="7"/>
        <v>3.5</v>
      </c>
    </row>
    <row r="36" spans="1:26" x14ac:dyDescent="0.25">
      <c r="A36" s="32"/>
      <c r="B36" s="2"/>
      <c r="C36" s="2">
        <f t="shared" si="4"/>
        <v>3600000</v>
      </c>
      <c r="D36" s="5">
        <f t="shared" si="8"/>
        <v>1.0263929618768328</v>
      </c>
      <c r="E36" s="2">
        <f t="shared" si="5"/>
        <v>3507428.5714285714</v>
      </c>
      <c r="F36" s="2">
        <f t="shared" si="9"/>
        <v>37.955952586316336</v>
      </c>
      <c r="G36" s="5">
        <f t="shared" si="10"/>
        <v>2.2978907140991538E-2</v>
      </c>
      <c r="H36" s="5">
        <f t="shared" si="11"/>
        <v>2.0093567084341627E-2</v>
      </c>
      <c r="I36" s="5">
        <f t="shared" si="12"/>
        <v>2.1887974513130581E-2</v>
      </c>
      <c r="Z36" s="2">
        <f t="shared" si="7"/>
        <v>3.6</v>
      </c>
    </row>
    <row r="37" spans="1:26" x14ac:dyDescent="0.25">
      <c r="A37" s="32"/>
      <c r="B37" s="2"/>
      <c r="C37" s="2">
        <f t="shared" si="4"/>
        <v>3700000</v>
      </c>
      <c r="D37" s="5">
        <f t="shared" si="8"/>
        <v>1.0271460014673515</v>
      </c>
      <c r="E37" s="2">
        <f t="shared" si="5"/>
        <v>3602214.2857142854</v>
      </c>
      <c r="F37" s="2">
        <f t="shared" si="9"/>
        <v>38.008643325886943</v>
      </c>
      <c r="G37" s="5">
        <f t="shared" si="10"/>
        <v>2.3484652917980263E-2</v>
      </c>
      <c r="H37" s="5">
        <f t="shared" si="11"/>
        <v>2.0535809034108562E-2</v>
      </c>
      <c r="I37" s="5">
        <f t="shared" si="12"/>
        <v>2.2369709811024947E-2</v>
      </c>
      <c r="Z37" s="2">
        <f t="shared" si="7"/>
        <v>3.7</v>
      </c>
    </row>
    <row r="38" spans="1:26" x14ac:dyDescent="0.25">
      <c r="A38" s="13"/>
      <c r="C38" s="2">
        <f t="shared" si="4"/>
        <v>3800000</v>
      </c>
      <c r="D38" s="5">
        <f t="shared" si="8"/>
        <v>1.0279001468428781</v>
      </c>
      <c r="E38" s="2">
        <f t="shared" si="5"/>
        <v>3696857.1428571427</v>
      </c>
      <c r="F38" s="2">
        <f t="shared" si="9"/>
        <v>38.063424681305115</v>
      </c>
      <c r="G38" s="5">
        <f t="shared" si="10"/>
        <v>2.3980158283078132E-2</v>
      </c>
      <c r="H38" s="5">
        <f t="shared" si="11"/>
        <v>2.0969096406443347E-2</v>
      </c>
      <c r="I38" s="5">
        <f t="shared" si="12"/>
        <v>2.2841690864598838E-2</v>
      </c>
      <c r="Z38" s="2">
        <f t="shared" si="7"/>
        <v>3.8</v>
      </c>
    </row>
    <row r="39" spans="1:26" x14ac:dyDescent="0.25">
      <c r="A39" s="11" t="s">
        <v>12</v>
      </c>
      <c r="B39" s="14">
        <v>1.366E-2</v>
      </c>
      <c r="C39" s="2">
        <f t="shared" si="4"/>
        <v>3900000</v>
      </c>
      <c r="D39" s="5">
        <f t="shared" si="8"/>
        <v>1.0286554004408524</v>
      </c>
      <c r="E39" s="2">
        <f t="shared" si="5"/>
        <v>3791357.1428571427</v>
      </c>
      <c r="F39" s="2">
        <f t="shared" si="9"/>
        <v>38.120287639515368</v>
      </c>
      <c r="G39" s="5">
        <f t="shared" si="10"/>
        <v>2.4465278594139252E-2</v>
      </c>
      <c r="H39" s="5">
        <f t="shared" si="11"/>
        <v>2.1393302721150732E-2</v>
      </c>
      <c r="I39" s="5">
        <f t="shared" si="12"/>
        <v>2.3303779898648933E-2</v>
      </c>
      <c r="Z39" s="2">
        <f t="shared" si="7"/>
        <v>3.9</v>
      </c>
    </row>
    <row r="40" spans="1:26" x14ac:dyDescent="0.25">
      <c r="A40" s="11" t="s">
        <v>9</v>
      </c>
      <c r="B40" s="14">
        <v>1.0382080078125E-2</v>
      </c>
      <c r="C40" s="2">
        <f t="shared" si="4"/>
        <v>4000000</v>
      </c>
      <c r="D40" s="5">
        <f t="shared" si="8"/>
        <v>1.0294117647058822</v>
      </c>
      <c r="E40" s="2">
        <f t="shared" si="5"/>
        <v>3885714.2857142859</v>
      </c>
      <c r="F40" s="2">
        <f t="shared" si="9"/>
        <v>38.179222899693613</v>
      </c>
      <c r="G40" s="5">
        <f t="shared" si="10"/>
        <v>2.4939880580358183E-2</v>
      </c>
      <c r="H40" s="5">
        <f t="shared" si="11"/>
        <v>2.1808311441536738E-2</v>
      </c>
      <c r="I40" s="5">
        <f t="shared" si="12"/>
        <v>2.3755849969453565E-2</v>
      </c>
      <c r="Z40" s="2">
        <f t="shared" si="7"/>
        <v>4</v>
      </c>
    </row>
    <row r="41" spans="1:26" x14ac:dyDescent="0.25">
      <c r="A41" s="11" t="s">
        <v>10</v>
      </c>
      <c r="B41" s="14">
        <v>1.9355939918070091E-2</v>
      </c>
      <c r="C41" s="2">
        <f t="shared" si="4"/>
        <v>4100000</v>
      </c>
      <c r="D41" s="5">
        <f t="shared" si="8"/>
        <v>1.0301692420897719</v>
      </c>
      <c r="E41" s="2">
        <f t="shared" si="5"/>
        <v>3979928.5714285714</v>
      </c>
      <c r="F41" s="2">
        <f t="shared" si="9"/>
        <v>38.240220880438102</v>
      </c>
      <c r="G41" s="5">
        <f t="shared" si="10"/>
        <v>2.5403842342028918E-2</v>
      </c>
      <c r="H41" s="5">
        <f t="shared" si="11"/>
        <v>2.221401597419791E-2</v>
      </c>
      <c r="I41" s="5">
        <f t="shared" si="12"/>
        <v>2.419778496454307E-2</v>
      </c>
      <c r="Z41" s="2">
        <f t="shared" si="7"/>
        <v>4.0999999999999996</v>
      </c>
    </row>
    <row r="42" spans="1:26" x14ac:dyDescent="0.25">
      <c r="A42" s="11" t="s">
        <v>11</v>
      </c>
      <c r="B42" s="14">
        <v>4.591836734693878E-3</v>
      </c>
      <c r="C42" s="2">
        <f t="shared" si="4"/>
        <v>4200000</v>
      </c>
      <c r="D42" s="5">
        <f t="shared" si="8"/>
        <v>1.0309278350515463</v>
      </c>
      <c r="E42" s="2">
        <f t="shared" si="5"/>
        <v>4074000.0000000005</v>
      </c>
      <c r="F42" s="2">
        <f t="shared" si="9"/>
        <v>38.303271727099236</v>
      </c>
      <c r="G42" s="5">
        <f t="shared" si="10"/>
        <v>2.585705332731926E-2</v>
      </c>
      <c r="H42" s="5">
        <f t="shared" si="11"/>
        <v>2.2610319648711956E-2</v>
      </c>
      <c r="I42" s="5">
        <f t="shared" si="12"/>
        <v>2.4629479580576829E-2</v>
      </c>
      <c r="Z42" s="2">
        <f t="shared" si="7"/>
        <v>4.2</v>
      </c>
    </row>
    <row r="43" spans="1:26" x14ac:dyDescent="0.25">
      <c r="A43" s="13"/>
      <c r="C43" s="2">
        <f t="shared" si="4"/>
        <v>4300000</v>
      </c>
      <c r="D43" s="5">
        <f t="shared" si="8"/>
        <v>1.0316875460574797</v>
      </c>
      <c r="E43" s="2">
        <f t="shared" si="5"/>
        <v>4167928.5714285714</v>
      </c>
      <c r="F43" s="2">
        <f t="shared" si="9"/>
        <v>38.36836531923673</v>
      </c>
      <c r="G43" s="5">
        <f t="shared" si="10"/>
        <v>2.6299414286652497E-2</v>
      </c>
      <c r="H43" s="5">
        <f t="shared" si="11"/>
        <v>2.2997135677747558E-2</v>
      </c>
      <c r="I43" s="5">
        <f t="shared" si="12"/>
        <v>2.5050839279890717E-2</v>
      </c>
      <c r="Z43" s="2">
        <f t="shared" si="7"/>
        <v>4.3</v>
      </c>
    </row>
    <row r="44" spans="1:26" x14ac:dyDescent="0.25">
      <c r="A44" s="13"/>
      <c r="C44" s="2">
        <f t="shared" si="4"/>
        <v>4400000</v>
      </c>
      <c r="D44" s="5">
        <f t="shared" si="8"/>
        <v>1.0324483775811208</v>
      </c>
      <c r="E44" s="2">
        <f t="shared" si="5"/>
        <v>4261714.2857142864</v>
      </c>
      <c r="F44" s="2">
        <f t="shared" si="9"/>
        <v>38.435491278191279</v>
      </c>
      <c r="G44" s="5">
        <f t="shared" si="10"/>
        <v>2.6730837205355351E-2</v>
      </c>
      <c r="H44" s="5">
        <f t="shared" si="11"/>
        <v>2.3374387098169285E-2</v>
      </c>
      <c r="I44" s="5">
        <f t="shared" si="12"/>
        <v>2.5461780226342576E-2</v>
      </c>
      <c r="Z44" s="2">
        <f t="shared" si="7"/>
        <v>4.4000000000000004</v>
      </c>
    </row>
    <row r="45" spans="1:26" x14ac:dyDescent="0.25">
      <c r="A45" s="13"/>
      <c r="C45" s="2">
        <f t="shared" si="4"/>
        <v>4500000</v>
      </c>
      <c r="D45" s="5">
        <f t="shared" si="8"/>
        <v>1.033210332103321</v>
      </c>
      <c r="E45" s="2">
        <f t="shared" si="5"/>
        <v>4355357.1428571427</v>
      </c>
      <c r="F45" s="2">
        <f t="shared" si="9"/>
        <v>38.504638974759004</v>
      </c>
      <c r="G45" s="5">
        <f t="shared" si="10"/>
        <v>2.7151245215287913E-2</v>
      </c>
      <c r="H45" s="5">
        <f t="shared" si="11"/>
        <v>2.3742006693763775E-2</v>
      </c>
      <c r="I45" s="5">
        <f t="shared" si="12"/>
        <v>2.5862229201137586E-2</v>
      </c>
      <c r="Z45" s="2">
        <f t="shared" si="7"/>
        <v>4.5</v>
      </c>
    </row>
    <row r="46" spans="1:26" x14ac:dyDescent="0.25">
      <c r="A46" s="32" t="s">
        <v>13</v>
      </c>
      <c r="B46">
        <f>B40/B39</f>
        <v>0.76003514481149337</v>
      </c>
      <c r="C46" s="2">
        <f t="shared" si="4"/>
        <v>4600000</v>
      </c>
      <c r="D46" s="5">
        <f t="shared" si="8"/>
        <v>1.0339734121122599</v>
      </c>
      <c r="E46" s="2">
        <f t="shared" si="5"/>
        <v>4448857.1428571427</v>
      </c>
      <c r="F46" s="2">
        <f t="shared" si="9"/>
        <v>38.575797536956308</v>
      </c>
      <c r="G46" s="5">
        <f t="shared" si="10"/>
        <v>2.7560572486227421E-2</v>
      </c>
      <c r="H46" s="5">
        <f t="shared" si="11"/>
        <v>2.409993690026177E-2</v>
      </c>
      <c r="I46" s="5">
        <f t="shared" si="12"/>
        <v>2.6252123499368625E-2</v>
      </c>
      <c r="Z46" s="2">
        <f t="shared" si="7"/>
        <v>4.5999999999999996</v>
      </c>
    </row>
    <row r="47" spans="1:26" x14ac:dyDescent="0.25">
      <c r="A47" s="32" t="s">
        <v>14</v>
      </c>
      <c r="B47" s="2">
        <f>B41/B39*B22/B26</f>
        <v>1.1513515512201269</v>
      </c>
      <c r="C47" s="2">
        <f t="shared" si="4"/>
        <v>4700000</v>
      </c>
      <c r="D47" s="5">
        <f t="shared" si="8"/>
        <v>1.0347376201034737</v>
      </c>
      <c r="E47" s="2">
        <f t="shared" si="5"/>
        <v>4542214.2857142864</v>
      </c>
      <c r="F47" s="2">
        <f t="shared" si="9"/>
        <v>38.648955857863228</v>
      </c>
      <c r="G47" s="5">
        <f t="shared" si="10"/>
        <v>2.795876409782562E-2</v>
      </c>
      <c r="H47" s="5">
        <f t="shared" si="11"/>
        <v>2.4448129693373222E-2</v>
      </c>
      <c r="I47" s="5">
        <f t="shared" si="12"/>
        <v>2.6631410808052515E-2</v>
      </c>
      <c r="Z47" s="2">
        <f t="shared" si="7"/>
        <v>4.7</v>
      </c>
    </row>
    <row r="48" spans="1:26" x14ac:dyDescent="0.25">
      <c r="A48" s="32" t="s">
        <v>15</v>
      </c>
      <c r="B48" s="2">
        <f>B42/B39*B22/B30</f>
        <v>0.44125647616472591</v>
      </c>
      <c r="C48" s="2">
        <f t="shared" si="4"/>
        <v>4800000</v>
      </c>
      <c r="D48" s="5">
        <f t="shared" si="8"/>
        <v>1.0355029585798816</v>
      </c>
      <c r="E48" s="2">
        <f t="shared" si="5"/>
        <v>4635428.5714285718</v>
      </c>
      <c r="F48" s="2">
        <f t="shared" si="9"/>
        <v>38.72410260353336</v>
      </c>
      <c r="G48" s="5">
        <f t="shared" si="10"/>
        <v>2.834577589300382E-2</v>
      </c>
      <c r="H48" s="5">
        <f t="shared" si="11"/>
        <v>2.478654646059069E-2</v>
      </c>
      <c r="I48" s="5">
        <f t="shared" si="12"/>
        <v>2.7000049066485204E-2</v>
      </c>
      <c r="Z48" s="2">
        <f t="shared" si="7"/>
        <v>4.8</v>
      </c>
    </row>
    <row r="49" spans="1:26" x14ac:dyDescent="0.25">
      <c r="A49" s="13"/>
      <c r="C49" s="2">
        <f t="shared" si="4"/>
        <v>4900000</v>
      </c>
      <c r="D49" s="5">
        <f t="shared" si="8"/>
        <v>1.0362694300518134</v>
      </c>
      <c r="E49" s="2">
        <f t="shared" si="5"/>
        <v>4728500</v>
      </c>
      <c r="F49" s="2">
        <f t="shared" si="9"/>
        <v>38.801226220958519</v>
      </c>
      <c r="G49" s="5">
        <f t="shared" si="10"/>
        <v>2.8721574313688554E-2</v>
      </c>
      <c r="H49" s="5">
        <f t="shared" si="11"/>
        <v>2.5115157857550814E-2</v>
      </c>
      <c r="I49" s="5">
        <f t="shared" si="12"/>
        <v>2.73580063097759E-2</v>
      </c>
      <c r="Z49" s="2">
        <f t="shared" si="7"/>
        <v>4.9000000000000004</v>
      </c>
    </row>
    <row r="50" spans="1:26" x14ac:dyDescent="0.25">
      <c r="A50" s="11" t="s">
        <v>36</v>
      </c>
      <c r="B50" s="2">
        <v>2.6220110352374099E-5</v>
      </c>
      <c r="C50" s="2">
        <f t="shared" si="4"/>
        <v>5000000</v>
      </c>
      <c r="D50" s="5">
        <f t="shared" si="8"/>
        <v>1.037037037037037</v>
      </c>
      <c r="E50" s="2">
        <f t="shared" si="5"/>
        <v>4821428.5714285718</v>
      </c>
      <c r="F50" s="2">
        <f t="shared" si="9"/>
        <v>38.880314946076787</v>
      </c>
      <c r="G50" s="5">
        <f t="shared" si="10"/>
        <v>2.9086136219822645E-2</v>
      </c>
      <c r="H50" s="5">
        <f t="shared" si="11"/>
        <v>2.5433943649771251E-2</v>
      </c>
      <c r="I50" s="5">
        <f t="shared" si="12"/>
        <v>2.7705260496450723E-2</v>
      </c>
      <c r="Z50" s="2">
        <f t="shared" si="7"/>
        <v>5</v>
      </c>
    </row>
    <row r="51" spans="1:26" x14ac:dyDescent="0.25">
      <c r="A51" s="12" t="s">
        <v>29</v>
      </c>
      <c r="B51">
        <f>EXP(-$B$20*B50/2)</f>
        <v>0.32385326708041368</v>
      </c>
      <c r="C51" s="2">
        <f t="shared" si="4"/>
        <v>5100000</v>
      </c>
      <c r="D51" s="5">
        <f t="shared" si="8"/>
        <v>1.0378057820607858</v>
      </c>
      <c r="E51" s="2">
        <f t="shared" si="5"/>
        <v>4914214.2857142854</v>
      </c>
      <c r="F51" s="2">
        <f t="shared" si="9"/>
        <v>38.961356811812223</v>
      </c>
      <c r="G51" s="5">
        <f t="shared" si="10"/>
        <v>2.9439448692616749E-2</v>
      </c>
      <c r="H51" s="5">
        <f t="shared" si="11"/>
        <v>2.5742892540606823E-2</v>
      </c>
      <c r="I51" s="5">
        <f t="shared" si="12"/>
        <v>2.8041799321044909E-2</v>
      </c>
      <c r="Z51" s="2">
        <f t="shared" si="7"/>
        <v>5.0999999999999996</v>
      </c>
    </row>
    <row r="52" spans="1:26" x14ac:dyDescent="0.25">
      <c r="A52" s="11" t="s">
        <v>37</v>
      </c>
      <c r="B52" s="2">
        <v>3.3536945018524797E-5</v>
      </c>
      <c r="C52" s="2">
        <f t="shared" si="4"/>
        <v>5200000</v>
      </c>
      <c r="D52" s="5">
        <f t="shared" si="8"/>
        <v>1.0385756676557865</v>
      </c>
      <c r="E52" s="2">
        <f t="shared" si="5"/>
        <v>5006857.1428571427</v>
      </c>
      <c r="F52" s="2">
        <f t="shared" si="9"/>
        <v>39.044339656135492</v>
      </c>
      <c r="G52" s="5">
        <f t="shared" si="10"/>
        <v>2.9781508823026354E-2</v>
      </c>
      <c r="H52" s="5">
        <f t="shared" si="11"/>
        <v>2.6042001986286385E-2</v>
      </c>
      <c r="I52" s="5">
        <f t="shared" si="12"/>
        <v>2.8367620012622E-2</v>
      </c>
      <c r="Z52" s="2">
        <f t="shared" si="7"/>
        <v>5.2</v>
      </c>
    </row>
    <row r="53" spans="1:26" x14ac:dyDescent="0.25">
      <c r="A53" s="12" t="s">
        <v>29</v>
      </c>
      <c r="B53">
        <f>EXP(-$B$20*B52/2)</f>
        <v>0.23643341931129963</v>
      </c>
      <c r="C53" s="2">
        <f t="shared" si="4"/>
        <v>5300000</v>
      </c>
      <c r="D53" s="5">
        <f t="shared" si="8"/>
        <v>1.0393466963622866</v>
      </c>
      <c r="E53" s="2">
        <f t="shared" si="5"/>
        <v>5099357.1428571427</v>
      </c>
      <c r="F53" s="2">
        <f t="shared" si="9"/>
        <v>39.129251130134115</v>
      </c>
      <c r="G53" s="5">
        <f t="shared" si="10"/>
        <v>3.0112323486459348E-2</v>
      </c>
      <c r="H53" s="5">
        <f t="shared" si="11"/>
        <v>2.633127799890915E-2</v>
      </c>
      <c r="I53" s="5">
        <f t="shared" si="12"/>
        <v>2.8682729120177192E-2</v>
      </c>
      <c r="Z53" s="2">
        <f t="shared" si="7"/>
        <v>5.3</v>
      </c>
    </row>
    <row r="54" spans="1:26" x14ac:dyDescent="0.25">
      <c r="A54" s="11" t="s">
        <v>38</v>
      </c>
      <c r="B54" s="2">
        <v>2.1450362853432701E-5</v>
      </c>
      <c r="C54" s="2">
        <f t="shared" si="4"/>
        <v>5400000</v>
      </c>
      <c r="D54" s="5">
        <f t="shared" si="8"/>
        <v>1.0401188707280833</v>
      </c>
      <c r="E54" s="2">
        <f t="shared" si="5"/>
        <v>5191714.2857142854</v>
      </c>
      <c r="F54" s="2">
        <f t="shared" si="9"/>
        <v>39.216078706082193</v>
      </c>
      <c r="G54" s="5">
        <f t="shared" si="10"/>
        <v>3.0431909104729468E-2</v>
      </c>
      <c r="H54" s="5">
        <f t="shared" si="11"/>
        <v>2.6610734938288395E-2</v>
      </c>
      <c r="I54" s="5">
        <f t="shared" si="12"/>
        <v>2.8987142285892151E-2</v>
      </c>
      <c r="Z54" s="2">
        <f t="shared" si="7"/>
        <v>5.4</v>
      </c>
    </row>
    <row r="55" spans="1:26" x14ac:dyDescent="0.25">
      <c r="A55" s="12" t="s">
        <v>29</v>
      </c>
      <c r="B55">
        <f>EXP(-$B$20*B54/2)</f>
        <v>0.39757741755857018</v>
      </c>
      <c r="C55" s="2">
        <f t="shared" si="4"/>
        <v>5500000</v>
      </c>
      <c r="D55" s="5">
        <f t="shared" si="8"/>
        <v>1.0408921933085502</v>
      </c>
      <c r="E55" s="2">
        <f t="shared" si="5"/>
        <v>5283928.5714285709</v>
      </c>
      <c r="F55" s="2">
        <f t="shared" si="9"/>
        <v>39.304809685498611</v>
      </c>
      <c r="G55" s="5">
        <f t="shared" si="10"/>
        <v>3.074029139628132E-2</v>
      </c>
      <c r="H55" s="5">
        <f t="shared" si="11"/>
        <v>2.688039529353942E-2</v>
      </c>
      <c r="I55" s="5">
        <f t="shared" si="12"/>
        <v>2.9280884007218261E-2</v>
      </c>
      <c r="Z55" s="2">
        <f t="shared" si="7"/>
        <v>5.5</v>
      </c>
    </row>
    <row r="56" spans="1:26" x14ac:dyDescent="0.25">
      <c r="A56" s="13"/>
      <c r="C56" s="2">
        <f t="shared" si="4"/>
        <v>5600000</v>
      </c>
      <c r="D56" s="5">
        <f t="shared" si="8"/>
        <v>1.0416666666666667</v>
      </c>
      <c r="E56" s="2">
        <f t="shared" si="5"/>
        <v>5376000</v>
      </c>
      <c r="F56" s="2">
        <f t="shared" si="9"/>
        <v>39.39543120718443</v>
      </c>
      <c r="G56" s="5">
        <f t="shared" si="10"/>
        <v>3.1037505115712384E-2</v>
      </c>
      <c r="H56" s="5">
        <f t="shared" si="11"/>
        <v>2.7140289455308386E-2</v>
      </c>
      <c r="I56" s="5">
        <f t="shared" si="12"/>
        <v>2.956398738876486E-2</v>
      </c>
      <c r="Z56" s="2">
        <f t="shared" si="7"/>
        <v>5.6</v>
      </c>
    </row>
    <row r="57" spans="1:26" x14ac:dyDescent="0.25">
      <c r="A57" s="13"/>
      <c r="C57" s="2">
        <f t="shared" si="4"/>
        <v>5700000</v>
      </c>
      <c r="D57" s="5">
        <f t="shared" si="8"/>
        <v>1.0424422933730455</v>
      </c>
      <c r="E57" s="2">
        <f t="shared" si="5"/>
        <v>5467928.5714285709</v>
      </c>
      <c r="F57" s="2">
        <f t="shared" si="9"/>
        <v>39.487930255229102</v>
      </c>
      <c r="G57" s="5">
        <f t="shared" si="10"/>
        <v>3.1323593783619021E-2</v>
      </c>
      <c r="H57" s="5">
        <f t="shared" si="11"/>
        <v>2.7390455479540114E-2</v>
      </c>
      <c r="I57" s="5">
        <f t="shared" si="12"/>
        <v>2.9836493884970915E-2</v>
      </c>
      <c r="Z57" s="2">
        <f t="shared" si="7"/>
        <v>5.7</v>
      </c>
    </row>
    <row r="58" spans="1:26" x14ac:dyDescent="0.25">
      <c r="A58" s="12" t="s">
        <v>31</v>
      </c>
      <c r="B58">
        <f>EXP(-$B$20*B50)</f>
        <v>0.10488093859865777</v>
      </c>
      <c r="C58" s="2">
        <f t="shared" si="4"/>
        <v>5800000</v>
      </c>
      <c r="D58" s="5">
        <f t="shared" si="8"/>
        <v>1.0432190760059612</v>
      </c>
      <c r="E58" s="2">
        <f t="shared" si="5"/>
        <v>5559714.2857142864</v>
      </c>
      <c r="F58" s="2">
        <f t="shared" si="9"/>
        <v>39.582293666976589</v>
      </c>
      <c r="G58" s="5">
        <f t="shared" si="10"/>
        <v>3.1598609407785264E-2</v>
      </c>
      <c r="H58" s="5">
        <f t="shared" si="11"/>
        <v>2.7630938843675769E-2</v>
      </c>
      <c r="I58" s="5">
        <f t="shared" si="12"/>
        <v>3.0098453034530528E-2</v>
      </c>
      <c r="Z58" s="2">
        <f t="shared" si="7"/>
        <v>5.8</v>
      </c>
    </row>
    <row r="59" spans="1:26" x14ac:dyDescent="0.25">
      <c r="A59" s="12" t="s">
        <v>32</v>
      </c>
      <c r="B59">
        <f>EXP(-$B$20*B52)</f>
        <v>5.5900761767232833E-2</v>
      </c>
      <c r="C59" s="2">
        <f t="shared" si="4"/>
        <v>5900000</v>
      </c>
      <c r="D59" s="5">
        <f t="shared" si="8"/>
        <v>1.0439970171513795</v>
      </c>
      <c r="E59" s="2">
        <f t="shared" si="5"/>
        <v>5651357.1428571437</v>
      </c>
      <c r="F59" s="2">
        <f t="shared" si="9"/>
        <v>39.678508140942192</v>
      </c>
      <c r="G59" s="5">
        <f t="shared" si="10"/>
        <v>3.1862612196724392E-2</v>
      </c>
      <c r="H59" s="5">
        <f t="shared" si="11"/>
        <v>2.7861792196163481E-2</v>
      </c>
      <c r="I59" s="5">
        <f t="shared" si="12"/>
        <v>3.0349922187534198E-2</v>
      </c>
      <c r="Z59" s="2">
        <f t="shared" si="7"/>
        <v>5.9</v>
      </c>
    </row>
    <row r="60" spans="1:26" x14ac:dyDescent="0.25">
      <c r="A60" s="12" t="s">
        <v>33</v>
      </c>
      <c r="B60">
        <f>EXP(-$B$20*B54)</f>
        <v>0.15806780295254164</v>
      </c>
      <c r="C60" s="2">
        <f t="shared" si="4"/>
        <v>6000000</v>
      </c>
      <c r="D60" s="5">
        <f t="shared" si="8"/>
        <v>1.044776119402985</v>
      </c>
      <c r="E60" s="2">
        <f t="shared" si="5"/>
        <v>5742857.1428571437</v>
      </c>
      <c r="F60" s="2">
        <f t="shared" si="9"/>
        <v>39.776560244671209</v>
      </c>
      <c r="G60" s="5">
        <f t="shared" si="10"/>
        <v>3.2115670266570091E-2</v>
      </c>
      <c r="H60" s="5">
        <f t="shared" si="11"/>
        <v>2.8083075100153631E-2</v>
      </c>
      <c r="I60" s="5">
        <f t="shared" si="12"/>
        <v>3.059096622627545E-2</v>
      </c>
      <c r="Z60" s="2">
        <f t="shared" si="7"/>
        <v>6</v>
      </c>
    </row>
    <row r="61" spans="1:26" x14ac:dyDescent="0.25">
      <c r="A61" s="13"/>
      <c r="C61" s="2">
        <f t="shared" si="4"/>
        <v>6100000</v>
      </c>
      <c r="D61" s="5">
        <f t="shared" si="8"/>
        <v>1.0455563853622105</v>
      </c>
      <c r="E61" s="2">
        <f t="shared" si="5"/>
        <v>5834214.2857142864</v>
      </c>
      <c r="F61" s="2">
        <f t="shared" si="9"/>
        <v>39.876436422531576</v>
      </c>
      <c r="G61" s="5">
        <f t="shared" si="10"/>
        <v>3.2357859342294626E-2</v>
      </c>
      <c r="H61" s="5">
        <f t="shared" si="11"/>
        <v>2.8294853772233484E-2</v>
      </c>
      <c r="I61" s="5">
        <f t="shared" si="12"/>
        <v>3.082165728065378E-2</v>
      </c>
      <c r="Z61" s="2">
        <f t="shared" si="7"/>
        <v>6.1</v>
      </c>
    </row>
    <row r="62" spans="1:26" x14ac:dyDescent="0.25">
      <c r="A62" s="13"/>
      <c r="C62" s="2">
        <f t="shared" si="4"/>
        <v>6200000</v>
      </c>
      <c r="D62" s="5">
        <f t="shared" si="8"/>
        <v>1.0463378176382661</v>
      </c>
      <c r="E62" s="2">
        <f t="shared" si="5"/>
        <v>5925428.5714285718</v>
      </c>
      <c r="F62" s="2">
        <f t="shared" si="9"/>
        <v>39.978123003432152</v>
      </c>
      <c r="G62" s="5">
        <f t="shared" si="10"/>
        <v>3.2589262454213161E-2</v>
      </c>
      <c r="H62" s="5">
        <f t="shared" si="11"/>
        <v>2.8497200817039898E-2</v>
      </c>
      <c r="I62" s="5">
        <f t="shared" si="12"/>
        <v>3.1042074439087599E-2</v>
      </c>
      <c r="Z62" s="2">
        <f t="shared" si="7"/>
        <v>6.2</v>
      </c>
    </row>
    <row r="63" spans="1:26" x14ac:dyDescent="0.25">
      <c r="A63" s="11" t="s">
        <v>35</v>
      </c>
      <c r="B63" s="34">
        <v>2.9155000000000001E-5</v>
      </c>
      <c r="C63" s="2">
        <f t="shared" si="4"/>
        <v>6300000</v>
      </c>
      <c r="D63" s="5">
        <f t="shared" si="8"/>
        <v>1.0471204188481675</v>
      </c>
      <c r="E63" s="2">
        <f t="shared" si="5"/>
        <v>6016500</v>
      </c>
      <c r="F63" s="2">
        <f t="shared" si="9"/>
        <v>40.081606208459263</v>
      </c>
      <c r="G63" s="5">
        <f t="shared" si="10"/>
        <v>3.2809969630708334E-2</v>
      </c>
      <c r="H63" s="5">
        <f t="shared" si="11"/>
        <v>2.8690194958566773E-2</v>
      </c>
      <c r="I63" s="5">
        <f t="shared" si="12"/>
        <v>3.1252303455826781E-2</v>
      </c>
      <c r="Z63" s="2">
        <f t="shared" si="7"/>
        <v>6.3</v>
      </c>
    </row>
    <row r="64" spans="1:26" x14ac:dyDescent="0.25">
      <c r="A64" s="12" t="s">
        <v>34</v>
      </c>
      <c r="B64" s="35">
        <f>EXP(-$B$20*B63)</f>
        <v>8.1485515374224562E-2</v>
      </c>
      <c r="C64" s="2">
        <f t="shared" si="4"/>
        <v>6400000</v>
      </c>
      <c r="D64" s="5">
        <f t="shared" si="8"/>
        <v>1.0479041916167664</v>
      </c>
      <c r="E64" s="2">
        <f t="shared" si="5"/>
        <v>6107428.5714285718</v>
      </c>
      <c r="F64" s="2">
        <f t="shared" si="9"/>
        <v>40.18687215842445</v>
      </c>
      <c r="G64" s="5">
        <f t="shared" si="10"/>
        <v>3.3020077588082702E-2</v>
      </c>
      <c r="H64" s="5">
        <f t="shared" si="11"/>
        <v>2.8873920768961153E-2</v>
      </c>
      <c r="I64" s="5">
        <f t="shared" si="12"/>
        <v>3.1452436455529448E-2</v>
      </c>
      <c r="Z64" s="2">
        <f t="shared" si="7"/>
        <v>6.4</v>
      </c>
    </row>
    <row r="65" spans="1:26" x14ac:dyDescent="0.25">
      <c r="C65" s="2">
        <f t="shared" si="4"/>
        <v>6500000</v>
      </c>
      <c r="D65" s="5">
        <f t="shared" si="8"/>
        <v>1.0486891385767789</v>
      </c>
      <c r="E65" s="2">
        <f t="shared" si="5"/>
        <v>6198214.2857142864</v>
      </c>
      <c r="F65" s="2">
        <f t="shared" si="9"/>
        <v>40.293906881316474</v>
      </c>
      <c r="G65" s="5">
        <f t="shared" si="10"/>
        <v>3.3219689418418352E-2</v>
      </c>
      <c r="H65" s="5">
        <f t="shared" si="11"/>
        <v>2.9048468395576624E-2</v>
      </c>
      <c r="I65" s="5">
        <f t="shared" si="12"/>
        <v>3.1642571635940711E-2</v>
      </c>
      <c r="Z65" s="2">
        <f t="shared" si="7"/>
        <v>6.5</v>
      </c>
    </row>
    <row r="66" spans="1:26" x14ac:dyDescent="0.25">
      <c r="A66" s="36" t="s">
        <v>67</v>
      </c>
      <c r="C66" s="2">
        <f t="shared" si="4"/>
        <v>6600000</v>
      </c>
      <c r="D66" s="5">
        <f t="shared" ref="D66:D97" si="13">$B$13/($B$13-C66)</f>
        <v>1.0494752623688155</v>
      </c>
      <c r="E66" s="2">
        <f t="shared" si="5"/>
        <v>6288857.1428571437</v>
      </c>
      <c r="F66" s="2">
        <f t="shared" ref="F66:F97" si="14">SQRT(POWER((D66-1)/D66*$B$4,2)+POWER($B$3/D66,2))</f>
        <v>40.40269631965122</v>
      </c>
      <c r="G66" s="5">
        <f t="shared" ref="G66:G97" si="15">$B$21*$B$24*$B$25*$B$51*$B$23*E66*$B$22/(POWER(F66,3)*D66/$B$3*4*PI())/SQRT(2*PI()*EXP(1))/SQRT($B$46)</f>
        <v>3.3408914276291848E-2</v>
      </c>
      <c r="H66" s="5">
        <f t="shared" ref="H66:H97" si="16">$B$21*$B$28*$B$29*$B$53*$B$27*E66*$B$26/(POWER(F66,3)*D66/$B$3*4*PI())/SQRT(2*PI()*EXP(1))/SQRT($B$47)</f>
        <v>2.9213933287025862E-2</v>
      </c>
      <c r="I66" s="5">
        <f t="shared" ref="I66:I97" si="17">$B$21*$B$32*$B$33*$B$55*$B$31*E66*$B$30/(POWER(F66,3)*D66/$B$3*4*PI())/SQRT(2*PI()*EXP(1))/SQRT($B$48)</f>
        <v>3.1822812969480793E-2</v>
      </c>
      <c r="Z66" s="2">
        <f t="shared" si="7"/>
        <v>6.6</v>
      </c>
    </row>
    <row r="67" spans="1:26" x14ac:dyDescent="0.25">
      <c r="C67" s="2">
        <f t="shared" ref="C67:C130" si="18">100000*ROW()</f>
        <v>6700000</v>
      </c>
      <c r="D67" s="5">
        <f t="shared" si="13"/>
        <v>1.0502625656414104</v>
      </c>
      <c r="E67" s="2">
        <f t="shared" ref="E67:E130" si="19">C67/D67</f>
        <v>6379357.1428571427</v>
      </c>
      <c r="F67" s="2">
        <f t="shared" si="14"/>
        <v>40.513226337713668</v>
      </c>
      <c r="G67" s="5">
        <f t="shared" si="15"/>
        <v>3.3587867065158428E-2</v>
      </c>
      <c r="H67" s="5">
        <f t="shared" si="16"/>
        <v>2.9370415918943814E-2</v>
      </c>
      <c r="I67" s="5">
        <f t="shared" si="17"/>
        <v>3.1993269904518319E-2</v>
      </c>
      <c r="Z67" s="2">
        <f t="shared" ref="Z67:Z130" si="20">C67/1000000</f>
        <v>6.7</v>
      </c>
    </row>
    <row r="68" spans="1:26" x14ac:dyDescent="0.25">
      <c r="C68" s="2">
        <f t="shared" si="18"/>
        <v>6800000</v>
      </c>
      <c r="D68" s="5">
        <f t="shared" si="13"/>
        <v>1.0510510510510511</v>
      </c>
      <c r="E68" s="2">
        <f t="shared" si="19"/>
        <v>6469714.2857142854</v>
      </c>
      <c r="F68" s="2">
        <f t="shared" si="14"/>
        <v>40.625482728686137</v>
      </c>
      <c r="G68" s="5">
        <f t="shared" si="15"/>
        <v>3.3756668124186109E-2</v>
      </c>
      <c r="H68" s="5">
        <f t="shared" si="16"/>
        <v>2.9518021520144492E-2</v>
      </c>
      <c r="I68" s="5">
        <f t="shared" si="17"/>
        <v>3.2154057067072118E-2</v>
      </c>
      <c r="Z68" s="2">
        <f t="shared" si="20"/>
        <v>6.8</v>
      </c>
    </row>
    <row r="69" spans="1:26" x14ac:dyDescent="0.25">
      <c r="C69" s="2">
        <f t="shared" si="18"/>
        <v>6900000</v>
      </c>
      <c r="D69" s="5">
        <f t="shared" si="13"/>
        <v>1.051840721262209</v>
      </c>
      <c r="E69" s="2">
        <f t="shared" si="19"/>
        <v>6559928.5714285709</v>
      </c>
      <c r="F69" s="2">
        <f t="shared" si="14"/>
        <v>40.739451221657831</v>
      </c>
      <c r="G69" s="5">
        <f t="shared" si="15"/>
        <v>3.3915442916282713E-2</v>
      </c>
      <c r="H69" s="5">
        <f t="shared" si="16"/>
        <v>2.9656859799820735E-2</v>
      </c>
      <c r="I69" s="5">
        <f t="shared" si="17"/>
        <v>3.2305293963649263E-2</v>
      </c>
      <c r="Z69" s="2">
        <f t="shared" si="20"/>
        <v>6.9</v>
      </c>
    </row>
    <row r="70" spans="1:26" x14ac:dyDescent="0.25">
      <c r="C70" s="2">
        <f t="shared" si="18"/>
        <v>7000000</v>
      </c>
      <c r="D70" s="5">
        <f t="shared" si="13"/>
        <v>1.0526315789473684</v>
      </c>
      <c r="E70" s="2">
        <f t="shared" si="19"/>
        <v>6650000</v>
      </c>
      <c r="F70" s="2">
        <f t="shared" si="14"/>
        <v>40.85511748851053</v>
      </c>
      <c r="G70" s="5">
        <f t="shared" si="15"/>
        <v>3.4064321718022997E-2</v>
      </c>
      <c r="H70" s="5">
        <f t="shared" si="16"/>
        <v>2.978704467640559E-2</v>
      </c>
      <c r="I70" s="5">
        <f t="shared" si="17"/>
        <v>3.2447104685893055E-2</v>
      </c>
      <c r="Z70" s="2">
        <f t="shared" si="20"/>
        <v>7</v>
      </c>
    </row>
    <row r="71" spans="1:26" x14ac:dyDescent="0.25">
      <c r="C71" s="2">
        <f t="shared" si="18"/>
        <v>7100000</v>
      </c>
      <c r="D71" s="5">
        <f t="shared" si="13"/>
        <v>1.053423626787058</v>
      </c>
      <c r="E71" s="2">
        <f t="shared" si="19"/>
        <v>6739928.5714285709</v>
      </c>
      <c r="F71" s="2">
        <f t="shared" si="14"/>
        <v>40.972467150676522</v>
      </c>
      <c r="G71" s="5">
        <f t="shared" si="15"/>
        <v>3.4203439312142633E-2</v>
      </c>
      <c r="H71" s="5">
        <f t="shared" si="16"/>
        <v>2.9908694008678172E-2</v>
      </c>
      <c r="I71" s="5">
        <f t="shared" si="17"/>
        <v>3.2579617617675902E-2</v>
      </c>
      <c r="Z71" s="2">
        <f t="shared" si="20"/>
        <v>7.1</v>
      </c>
    </row>
    <row r="72" spans="1:26" x14ac:dyDescent="0.25">
      <c r="C72" s="2">
        <f t="shared" si="18"/>
        <v>7200000</v>
      </c>
      <c r="D72" s="5">
        <f t="shared" si="13"/>
        <v>1.0542168674698795</v>
      </c>
      <c r="E72" s="2">
        <f t="shared" si="19"/>
        <v>6829714.2857142854</v>
      </c>
      <c r="F72" s="2">
        <f t="shared" si="14"/>
        <v>41.091485785763851</v>
      </c>
      <c r="G72" s="5">
        <f t="shared" si="15"/>
        <v>3.4332934683230384E-2</v>
      </c>
      <c r="H72" s="5">
        <f t="shared" si="16"/>
        <v>3.0021929329666162E-2</v>
      </c>
      <c r="I72" s="5">
        <f t="shared" si="17"/>
        <v>3.2702965145238724E-2</v>
      </c>
      <c r="Z72" s="2">
        <f t="shared" si="20"/>
        <v>7.2</v>
      </c>
    </row>
    <row r="73" spans="1:26" x14ac:dyDescent="0.25">
      <c r="C73" s="2">
        <f t="shared" si="18"/>
        <v>7300000</v>
      </c>
      <c r="D73" s="5">
        <f t="shared" si="13"/>
        <v>1.0550113036925395</v>
      </c>
      <c r="E73" s="2">
        <f t="shared" si="19"/>
        <v>6919357.1428571437</v>
      </c>
      <c r="F73" s="2">
        <f t="shared" si="14"/>
        <v>41.212158934046407</v>
      </c>
      <c r="G73" s="5">
        <f t="shared" si="15"/>
        <v>3.4452950717204694E-2</v>
      </c>
      <c r="H73" s="5">
        <f t="shared" si="16"/>
        <v>3.0126875583857578E-2</v>
      </c>
      <c r="I73" s="5">
        <f t="shared" si="17"/>
        <v>3.2817283370934966E-2</v>
      </c>
      <c r="Z73" s="2">
        <f t="shared" si="20"/>
        <v>7.3</v>
      </c>
    </row>
    <row r="74" spans="1:26" x14ac:dyDescent="0.25">
      <c r="C74" s="2">
        <f t="shared" si="18"/>
        <v>7400000</v>
      </c>
      <c r="D74" s="5">
        <f t="shared" si="13"/>
        <v>1.0558069381598794</v>
      </c>
      <c r="E74" s="2">
        <f t="shared" si="19"/>
        <v>7008857.1428571427</v>
      </c>
      <c r="F74" s="2">
        <f t="shared" si="14"/>
        <v>41.334472104814324</v>
      </c>
      <c r="G74" s="5">
        <f t="shared" si="15"/>
        <v>3.4563633905128427E-2</v>
      </c>
      <c r="H74" s="5">
        <f t="shared" si="16"/>
        <v>3.0223660868205892E-2</v>
      </c>
      <c r="I74" s="5">
        <f t="shared" si="17"/>
        <v>3.2922711831106816E-2</v>
      </c>
      <c r="Z74" s="2">
        <f t="shared" si="20"/>
        <v>7.4</v>
      </c>
    </row>
    <row r="75" spans="1:26" x14ac:dyDescent="0.25">
      <c r="C75" s="2">
        <f t="shared" si="18"/>
        <v>7500000</v>
      </c>
      <c r="D75" s="5">
        <f t="shared" si="13"/>
        <v>1.0566037735849056</v>
      </c>
      <c r="E75" s="2">
        <f t="shared" si="19"/>
        <v>7098214.2857142854</v>
      </c>
      <c r="F75" s="2">
        <f t="shared" si="14"/>
        <v>41.458410782582426</v>
      </c>
      <c r="G75" s="5">
        <f t="shared" si="15"/>
        <v>3.4665134051869752E-2</v>
      </c>
      <c r="H75" s="5">
        <f t="shared" si="16"/>
        <v>3.031241617737284E-2</v>
      </c>
      <c r="I75" s="5">
        <f t="shared" si="17"/>
        <v>3.3019393218577581E-2</v>
      </c>
      <c r="Z75" s="2">
        <f t="shared" si="20"/>
        <v>7.5</v>
      </c>
    </row>
    <row r="76" spans="1:26" x14ac:dyDescent="0.25">
      <c r="C76" s="2">
        <f t="shared" si="18"/>
        <v>7600000</v>
      </c>
      <c r="D76" s="5">
        <f t="shared" si="13"/>
        <v>1.0574018126888218</v>
      </c>
      <c r="E76" s="2">
        <f t="shared" si="19"/>
        <v>7187428.5714285709</v>
      </c>
      <c r="F76" s="2">
        <f t="shared" si="14"/>
        <v>41.583960433154068</v>
      </c>
      <c r="G76" s="5">
        <f t="shared" si="15"/>
        <v>3.4757603990080391E-2</v>
      </c>
      <c r="H76" s="5">
        <f t="shared" si="16"/>
        <v>3.0393275153620929E-2</v>
      </c>
      <c r="I76" s="5">
        <f t="shared" si="17"/>
        <v>3.3107473110208938E-2</v>
      </c>
      <c r="Z76" s="2">
        <f t="shared" si="20"/>
        <v>7.6</v>
      </c>
    </row>
    <row r="77" spans="1:26" x14ac:dyDescent="0.25">
      <c r="C77" s="2">
        <f t="shared" si="18"/>
        <v>7700000</v>
      </c>
      <c r="D77" s="5">
        <f t="shared" si="13"/>
        <v>1.0582010582010581</v>
      </c>
      <c r="E77" s="2">
        <f t="shared" si="19"/>
        <v>7276500</v>
      </c>
      <c r="F77" s="2">
        <f t="shared" si="14"/>
        <v>41.711106509537707</v>
      </c>
      <c r="G77" s="5">
        <f t="shared" si="15"/>
        <v>3.4841199299923999E-2</v>
      </c>
      <c r="H77" s="5">
        <f t="shared" si="16"/>
        <v>3.0466373841734014E-2</v>
      </c>
      <c r="I77" s="5">
        <f t="shared" si="17"/>
        <v>3.3187099699935226E-2</v>
      </c>
      <c r="Z77" s="2">
        <f t="shared" si="20"/>
        <v>7.7</v>
      </c>
    </row>
    <row r="78" spans="1:26" x14ac:dyDescent="0.25">
      <c r="C78" s="2">
        <f t="shared" si="18"/>
        <v>7800000</v>
      </c>
      <c r="D78" s="5">
        <f t="shared" si="13"/>
        <v>1.059001512859304</v>
      </c>
      <c r="E78" s="2">
        <f t="shared" si="19"/>
        <v>7365428.5714285718</v>
      </c>
      <c r="F78" s="2">
        <f t="shared" si="14"/>
        <v>41.839834457714801</v>
      </c>
      <c r="G78" s="5">
        <f t="shared" si="15"/>
        <v>3.4916078034945952E-2</v>
      </c>
      <c r="H78" s="5">
        <f t="shared" si="16"/>
        <v>3.0531850449308187E-2</v>
      </c>
      <c r="I78" s="5">
        <f t="shared" si="17"/>
        <v>3.3258423537647769E-2</v>
      </c>
      <c r="Z78" s="2">
        <f t="shared" si="20"/>
        <v>7.8</v>
      </c>
    </row>
    <row r="79" spans="1:26" x14ac:dyDescent="0.25">
      <c r="C79" s="2">
        <f t="shared" si="18"/>
        <v>7900000</v>
      </c>
      <c r="D79" s="5">
        <f t="shared" si="13"/>
        <v>1.0598031794095382</v>
      </c>
      <c r="E79" s="2">
        <f t="shared" si="19"/>
        <v>7454214.2857142864</v>
      </c>
      <c r="F79" s="2">
        <f t="shared" si="14"/>
        <v>41.970129722256765</v>
      </c>
      <c r="G79" s="5">
        <f t="shared" si="15"/>
        <v>3.4982400454441696E-2</v>
      </c>
      <c r="H79" s="5">
        <f t="shared" si="16"/>
        <v>3.0589845112725254E-2</v>
      </c>
      <c r="I79" s="5">
        <f t="shared" si="17"/>
        <v>3.3321597274269144E-2</v>
      </c>
      <c r="Z79" s="2">
        <f t="shared" si="20"/>
        <v>7.9</v>
      </c>
    </row>
    <row r="80" spans="1:26" x14ac:dyDescent="0.25">
      <c r="C80" s="2">
        <f t="shared" si="18"/>
        <v>8000000</v>
      </c>
      <c r="D80" s="5">
        <f t="shared" si="13"/>
        <v>1.0606060606060606</v>
      </c>
      <c r="E80" s="2">
        <f t="shared" si="19"/>
        <v>7542857.1428571437</v>
      </c>
      <c r="F80" s="2">
        <f t="shared" si="14"/>
        <v>42.101977751790287</v>
      </c>
      <c r="G80" s="5">
        <f t="shared" si="15"/>
        <v>3.5040328762639447E-2</v>
      </c>
      <c r="H80" s="5">
        <f t="shared" si="16"/>
        <v>3.0640499669084775E-2</v>
      </c>
      <c r="I80" s="5">
        <f t="shared" si="17"/>
        <v>3.3376775413318203E-2</v>
      </c>
      <c r="Z80" s="2">
        <f t="shared" si="20"/>
        <v>8</v>
      </c>
    </row>
    <row r="81" spans="3:26" x14ac:dyDescent="0.25">
      <c r="C81" s="2">
        <f t="shared" si="18"/>
        <v>8100000</v>
      </c>
      <c r="D81" s="5">
        <f t="shared" si="13"/>
        <v>1.0614101592115239</v>
      </c>
      <c r="E81" s="2">
        <f t="shared" si="19"/>
        <v>7631357.1428571427</v>
      </c>
      <c r="F81" s="2">
        <f t="shared" si="14"/>
        <v>42.235364004309602</v>
      </c>
      <c r="G81" s="5">
        <f t="shared" si="15"/>
        <v>3.5090026854979889E-2</v>
      </c>
      <c r="H81" s="5">
        <f t="shared" si="16"/>
        <v>3.0683957434342251E-2</v>
      </c>
      <c r="I81" s="5">
        <f t="shared" si="17"/>
        <v>3.3424114069235324E-2</v>
      </c>
      <c r="Z81" s="2">
        <f t="shared" si="20"/>
        <v>8.1</v>
      </c>
    </row>
    <row r="82" spans="3:26" x14ac:dyDescent="0.25">
      <c r="C82" s="2">
        <f t="shared" si="18"/>
        <v>8200000</v>
      </c>
      <c r="D82" s="5">
        <f t="shared" si="13"/>
        <v>1.062215477996965</v>
      </c>
      <c r="E82" s="2">
        <f t="shared" si="19"/>
        <v>7719714.2857142864</v>
      </c>
      <c r="F82" s="2">
        <f t="shared" si="14"/>
        <v>42.370273952334998</v>
      </c>
      <c r="G82" s="5">
        <f t="shared" si="15"/>
        <v>3.513166007173911E-2</v>
      </c>
      <c r="H82" s="5">
        <f t="shared" si="16"/>
        <v>3.072036298786817E-2</v>
      </c>
      <c r="I82" s="5">
        <f t="shared" si="17"/>
        <v>3.3463770732702139E-2</v>
      </c>
      <c r="Z82" s="2">
        <f t="shared" si="20"/>
        <v>8.1999999999999993</v>
      </c>
    </row>
    <row r="83" spans="3:26" x14ac:dyDescent="0.25">
      <c r="C83" s="2">
        <f t="shared" si="18"/>
        <v>8300000</v>
      </c>
      <c r="D83" s="5">
        <f t="shared" si="13"/>
        <v>1.0630220197418374</v>
      </c>
      <c r="E83" s="2">
        <f t="shared" si="19"/>
        <v>7807928.5714285718</v>
      </c>
      <c r="F83" s="2">
        <f t="shared" si="14"/>
        <v>42.506693087917419</v>
      </c>
      <c r="G83" s="14">
        <f t="shared" si="15"/>
        <v>3.5165394959205752E-2</v>
      </c>
      <c r="H83" s="14">
        <f t="shared" si="16"/>
        <v>3.074986196361295E-2</v>
      </c>
      <c r="I83" s="14">
        <f t="shared" si="17"/>
        <v>3.3495904043156936E-2</v>
      </c>
      <c r="Z83" s="2">
        <f t="shared" si="20"/>
        <v>8.3000000000000007</v>
      </c>
    </row>
    <row r="84" spans="3:26" x14ac:dyDescent="0.25">
      <c r="C84" s="2">
        <f t="shared" si="18"/>
        <v>8400000</v>
      </c>
      <c r="D84" s="5">
        <f t="shared" si="13"/>
        <v>1.0638297872340425</v>
      </c>
      <c r="E84" s="2">
        <f t="shared" si="19"/>
        <v>7896000</v>
      </c>
      <c r="F84" s="2">
        <f t="shared" si="14"/>
        <v>42.644606927488496</v>
      </c>
      <c r="G84" s="14">
        <f t="shared" si="15"/>
        <v>3.5191399038592933E-2</v>
      </c>
      <c r="H84" s="14">
        <f t="shared" si="16"/>
        <v>3.0772600848035382E-2</v>
      </c>
      <c r="I84" s="14">
        <f t="shared" si="17"/>
        <v>3.3520673568677516E-2</v>
      </c>
      <c r="Z84" s="2">
        <f t="shared" si="20"/>
        <v>8.4</v>
      </c>
    </row>
    <row r="85" spans="3:26" x14ac:dyDescent="0.25">
      <c r="C85" s="2">
        <f t="shared" si="18"/>
        <v>8500000</v>
      </c>
      <c r="D85" s="5">
        <f t="shared" si="13"/>
        <v>1.064638783269962</v>
      </c>
      <c r="E85" s="2">
        <f t="shared" si="19"/>
        <v>7983928.5714285718</v>
      </c>
      <c r="F85" s="2">
        <f t="shared" si="14"/>
        <v>42.784001016556338</v>
      </c>
      <c r="G85" s="14">
        <f t="shared" si="15"/>
        <v>3.5209840582831407E-2</v>
      </c>
      <c r="H85" s="14">
        <f t="shared" si="16"/>
        <v>3.0788726784922674E-2</v>
      </c>
      <c r="I85" s="14">
        <f t="shared" si="17"/>
        <v>3.3538239593371294E-2</v>
      </c>
      <c r="Z85" s="2">
        <f t="shared" si="20"/>
        <v>8.5</v>
      </c>
    </row>
    <row r="86" spans="3:26" x14ac:dyDescent="0.25">
      <c r="C86" s="2">
        <f t="shared" si="18"/>
        <v>8600000</v>
      </c>
      <c r="D86" s="5">
        <f t="shared" si="13"/>
        <v>1.06544901065449</v>
      </c>
      <c r="E86" s="2">
        <f t="shared" si="19"/>
        <v>8071714.2857142864</v>
      </c>
      <c r="F86" s="2">
        <f t="shared" si="14"/>
        <v>42.924860934247519</v>
      </c>
      <c r="G86" s="14">
        <f t="shared" si="15"/>
        <v>3.5220888401360763E-2</v>
      </c>
      <c r="H86" s="14">
        <f t="shared" si="16"/>
        <v>3.0798387387204289E-2</v>
      </c>
      <c r="I86" s="14">
        <f t="shared" si="17"/>
        <v>3.3548762912383484E-2</v>
      </c>
      <c r="Z86" s="2">
        <f t="shared" si="20"/>
        <v>8.6</v>
      </c>
    </row>
    <row r="87" spans="3:26" x14ac:dyDescent="0.25">
      <c r="C87" s="6">
        <f t="shared" si="18"/>
        <v>8700000</v>
      </c>
      <c r="D87" s="10">
        <f t="shared" si="13"/>
        <v>1.0662604722010662</v>
      </c>
      <c r="E87" s="6">
        <f t="shared" si="19"/>
        <v>8159357.1428571427</v>
      </c>
      <c r="F87" s="6">
        <f t="shared" si="14"/>
        <v>43.067172297695464</v>
      </c>
      <c r="G87" s="15">
        <f t="shared" si="15"/>
        <v>3.5224711633007298E-2</v>
      </c>
      <c r="H87" s="15">
        <f t="shared" si="16"/>
        <v>3.0801730555837032E-2</v>
      </c>
      <c r="I87" s="15">
        <f t="shared" si="17"/>
        <v>3.3552404634608277E-2</v>
      </c>
      <c r="Z87" s="2">
        <f t="shared" si="20"/>
        <v>8.6999999999999993</v>
      </c>
    </row>
    <row r="88" spans="3:26" x14ac:dyDescent="0.25">
      <c r="C88" s="2">
        <f t="shared" si="18"/>
        <v>8800000</v>
      </c>
      <c r="D88" s="5">
        <f t="shared" si="13"/>
        <v>1.0670731707317074</v>
      </c>
      <c r="E88" s="2">
        <f t="shared" si="19"/>
        <v>8246857.1428571427</v>
      </c>
      <c r="F88" s="2">
        <f t="shared" si="14"/>
        <v>43.210920766276068</v>
      </c>
      <c r="G88" s="14">
        <f t="shared" si="15"/>
        <v>3.5221479547009091E-2</v>
      </c>
      <c r="H88" s="14">
        <f t="shared" si="16"/>
        <v>3.0798904305814414E-2</v>
      </c>
      <c r="I88" s="14">
        <f t="shared" si="17"/>
        <v>3.3549325993160337E-2</v>
      </c>
      <c r="Z88" s="2">
        <f t="shared" si="20"/>
        <v>8.8000000000000007</v>
      </c>
    </row>
    <row r="89" spans="3:26" x14ac:dyDescent="0.25">
      <c r="C89" s="2">
        <f t="shared" si="18"/>
        <v>8900000</v>
      </c>
      <c r="D89" s="5">
        <f t="shared" si="13"/>
        <v>1.0678871090770403</v>
      </c>
      <c r="E89" s="2">
        <f t="shared" si="19"/>
        <v>8334214.2857142864</v>
      </c>
      <c r="F89" s="2">
        <f t="shared" si="14"/>
        <v>43.356092045691661</v>
      </c>
      <c r="G89" s="14">
        <f t="shared" si="15"/>
        <v>3.5211361352222012E-2</v>
      </c>
      <c r="H89" s="14">
        <f t="shared" si="16"/>
        <v>3.0790056599329534E-2</v>
      </c>
      <c r="I89" s="14">
        <f t="shared" si="17"/>
        <v>3.3539688163638691E-2</v>
      </c>
      <c r="Z89" s="2">
        <f t="shared" si="20"/>
        <v>8.9</v>
      </c>
    </row>
    <row r="90" spans="3:26" x14ac:dyDescent="0.25">
      <c r="C90" s="2">
        <f t="shared" si="18"/>
        <v>9000000</v>
      </c>
      <c r="D90" s="5">
        <f t="shared" si="13"/>
        <v>1.0687022900763359</v>
      </c>
      <c r="E90" s="2">
        <f t="shared" si="19"/>
        <v>8421428.5714285709</v>
      </c>
      <c r="F90" s="2">
        <f t="shared" si="14"/>
        <v>43.502671891904463</v>
      </c>
      <c r="G90" s="14">
        <f t="shared" si="15"/>
        <v>3.5194526014516198E-2</v>
      </c>
      <c r="H90" s="14">
        <f t="shared" si="16"/>
        <v>3.0775335186100275E-2</v>
      </c>
      <c r="I90" s="14">
        <f t="shared" si="17"/>
        <v>3.3523652090192563E-2</v>
      </c>
      <c r="Z90" s="2">
        <f t="shared" si="20"/>
        <v>9</v>
      </c>
    </row>
    <row r="91" spans="3:26" x14ac:dyDescent="0.25">
      <c r="C91" s="2">
        <f t="shared" si="18"/>
        <v>9100000</v>
      </c>
      <c r="D91" s="5">
        <f t="shared" si="13"/>
        <v>1.0695187165775402</v>
      </c>
      <c r="E91" s="2">
        <f t="shared" si="19"/>
        <v>8508500</v>
      </c>
      <c r="F91" s="2">
        <f t="shared" si="14"/>
        <v>43.650646114920235</v>
      </c>
      <c r="G91" s="14">
        <f t="shared" si="15"/>
        <v>3.517114208235151E-2</v>
      </c>
      <c r="H91" s="14">
        <f t="shared" si="16"/>
        <v>3.0754887450846199E-2</v>
      </c>
      <c r="I91" s="14">
        <f t="shared" si="17"/>
        <v>3.3501378319377557E-2</v>
      </c>
      <c r="Z91" s="2">
        <f t="shared" si="20"/>
        <v>9.1</v>
      </c>
    </row>
    <row r="92" spans="3:26" x14ac:dyDescent="0.25">
      <c r="C92" s="2">
        <f t="shared" si="18"/>
        <v>9200000</v>
      </c>
      <c r="D92" s="5">
        <f t="shared" si="13"/>
        <v>1.070336391437309</v>
      </c>
      <c r="E92" s="2">
        <f t="shared" si="19"/>
        <v>8595428.5714285709</v>
      </c>
      <c r="F92" s="2">
        <f t="shared" si="14"/>
        <v>43.800000582424765</v>
      </c>
      <c r="G92" s="14">
        <f t="shared" si="15"/>
        <v>3.5141377520493296E-2</v>
      </c>
      <c r="H92" s="14">
        <f t="shared" si="16"/>
        <v>3.0728860267883826E-2</v>
      </c>
      <c r="I92" s="14">
        <f t="shared" si="17"/>
        <v>3.3473026841765958E-2</v>
      </c>
      <c r="Z92" s="2">
        <f t="shared" si="20"/>
        <v>9.1999999999999993</v>
      </c>
    </row>
    <row r="93" spans="3:26" x14ac:dyDescent="0.25">
      <c r="C93" s="2">
        <f t="shared" si="18"/>
        <v>9300000</v>
      </c>
      <c r="D93" s="5">
        <f t="shared" si="13"/>
        <v>1.0711553175210407</v>
      </c>
      <c r="E93" s="2">
        <f t="shared" si="19"/>
        <v>8682214.2857142854</v>
      </c>
      <c r="F93" s="2">
        <f t="shared" si="14"/>
        <v>43.950721223273689</v>
      </c>
      <c r="G93" s="14">
        <f t="shared" si="15"/>
        <v>3.5105399551816366E-2</v>
      </c>
      <c r="H93" s="14">
        <f t="shared" si="16"/>
        <v>3.0697399862794385E-2</v>
      </c>
      <c r="I93" s="14">
        <f t="shared" si="17"/>
        <v>3.3438756941260972E-2</v>
      </c>
      <c r="Z93" s="2">
        <f t="shared" si="20"/>
        <v>9.3000000000000007</v>
      </c>
    </row>
    <row r="94" spans="3:26" x14ac:dyDescent="0.25">
      <c r="C94" s="2">
        <f t="shared" si="18"/>
        <v>9400000</v>
      </c>
      <c r="D94" s="5">
        <f t="shared" si="13"/>
        <v>1.0719754977029097</v>
      </c>
      <c r="E94" s="2">
        <f t="shared" si="19"/>
        <v>8768857.1428571418</v>
      </c>
      <c r="F94" s="2">
        <f t="shared" si="14"/>
        <v>44.102794030838126</v>
      </c>
      <c r="G94" s="14">
        <f t="shared" si="15"/>
        <v>3.5063374507120812E-2</v>
      </c>
      <c r="H94" s="14">
        <f t="shared" si="16"/>
        <v>3.0660651681097509E-2</v>
      </c>
      <c r="I94" s="14">
        <f t="shared" si="17"/>
        <v>3.3398727052042755E-2</v>
      </c>
      <c r="Z94" s="2">
        <f t="shared" si="20"/>
        <v>9.4</v>
      </c>
    </row>
    <row r="95" spans="3:26" x14ac:dyDescent="0.25">
      <c r="C95" s="2">
        <f t="shared" si="18"/>
        <v>9500000</v>
      </c>
      <c r="D95" s="5">
        <f t="shared" si="13"/>
        <v>1.0727969348659003</v>
      </c>
      <c r="E95" s="2">
        <f t="shared" si="19"/>
        <v>8855357.1428571437</v>
      </c>
      <c r="F95" s="2">
        <f t="shared" si="14"/>
        <v>44.256205066207883</v>
      </c>
      <c r="G95" s="5">
        <f t="shared" si="15"/>
        <v>3.5015467682868638E-2</v>
      </c>
      <c r="H95" s="5">
        <f t="shared" si="16"/>
        <v>3.0618760263851161E-2</v>
      </c>
      <c r="I95" s="5">
        <f t="shared" si="17"/>
        <v>3.3353094623058965E-2</v>
      </c>
      <c r="Z95" s="2">
        <f t="shared" si="20"/>
        <v>9.5</v>
      </c>
    </row>
    <row r="96" spans="3:26" x14ac:dyDescent="0.25">
      <c r="C96" s="2">
        <f t="shared" si="18"/>
        <v>9600000</v>
      </c>
      <c r="D96" s="5">
        <f t="shared" si="13"/>
        <v>1.0736196319018405</v>
      </c>
      <c r="E96" s="2">
        <f t="shared" si="19"/>
        <v>8941714.2857142854</v>
      </c>
      <c r="F96" s="2">
        <f t="shared" si="14"/>
        <v>44.410940461254157</v>
      </c>
      <c r="G96" s="5">
        <f t="shared" si="15"/>
        <v>3.4961843206734004E-2</v>
      </c>
      <c r="H96" s="5">
        <f t="shared" si="16"/>
        <v>3.0571869130083879E-2</v>
      </c>
      <c r="I96" s="5">
        <f t="shared" si="17"/>
        <v>3.330201598995805E-2</v>
      </c>
      <c r="Z96" s="2">
        <f t="shared" si="20"/>
        <v>9.6</v>
      </c>
    </row>
    <row r="97" spans="3:26" x14ac:dyDescent="0.25">
      <c r="C97" s="2">
        <f t="shared" si="18"/>
        <v>9700000</v>
      </c>
      <c r="D97" s="5">
        <f t="shared" si="13"/>
        <v>1.0744435917114352</v>
      </c>
      <c r="E97" s="2">
        <f t="shared" si="19"/>
        <v>9027928.5714285709</v>
      </c>
      <c r="F97" s="2">
        <f t="shared" si="14"/>
        <v>44.566986421554027</v>
      </c>
      <c r="G97" s="5">
        <f t="shared" si="15"/>
        <v>3.4902663910844303E-2</v>
      </c>
      <c r="H97" s="5">
        <f t="shared" si="16"/>
        <v>3.0520120665952513E-2</v>
      </c>
      <c r="I97" s="5">
        <f t="shared" si="17"/>
        <v>3.3245646254348303E-2</v>
      </c>
      <c r="Z97" s="2">
        <f t="shared" si="20"/>
        <v>9.6999999999999993</v>
      </c>
    </row>
    <row r="98" spans="3:26" x14ac:dyDescent="0.25">
      <c r="C98" s="2">
        <f t="shared" si="18"/>
        <v>9800000</v>
      </c>
      <c r="D98" s="5">
        <f t="shared" ref="D98:D129" si="21">$B$13/($B$13-C98)</f>
        <v>1.075268817204301</v>
      </c>
      <c r="E98" s="2">
        <f t="shared" si="19"/>
        <v>9114000</v>
      </c>
      <c r="F98" s="2">
        <f t="shared" ref="F98:F129" si="22">SQRT(POWER((D98-1)/D98*$B$4,2)+POWER($B$3/D98,2))</f>
        <v>44.724329229179041</v>
      </c>
      <c r="G98" s="5">
        <f t="shared" ref="G98:G129" si="23">$B$21*$B$24*$B$25*$B$51*$B$23*E98*$B$22/(POWER(F98,3)*D98/$B$3*4*PI())/SQRT(2*PI()*EXP(1))/SQRT($B$46)</f>
        <v>3.4838091212576777E-2</v>
      </c>
      <c r="H98" s="5">
        <f t="shared" ref="H98:H129" si="24">$B$21*$B$28*$B$29*$B$53*$B$27*E98*$B$26/(POWER(F98,3)*D98/$B$3*4*PI())/SQRT(2*PI()*EXP(1))/SQRT($B$47)</f>
        <v>3.0463656020506377E-2</v>
      </c>
      <c r="I98" s="5">
        <f t="shared" ref="I98:I129" si="25">$B$21*$B$32*$B$33*$B$55*$B$31*E98*$B$30/(POWER(F98,3)*D98/$B$3*4*PI())/SQRT(2*PI()*EXP(1))/SQRT($B$48)</f>
        <v>3.318413917025366E-2</v>
      </c>
      <c r="Z98" s="2">
        <f t="shared" si="20"/>
        <v>9.8000000000000007</v>
      </c>
    </row>
    <row r="99" spans="3:26" x14ac:dyDescent="0.25">
      <c r="C99" s="2">
        <f t="shared" si="18"/>
        <v>9900000</v>
      </c>
      <c r="D99" s="5">
        <f t="shared" si="21"/>
        <v>1.0760953112990008</v>
      </c>
      <c r="E99" s="2">
        <f t="shared" si="19"/>
        <v>9199928.5714285709</v>
      </c>
      <c r="F99" s="2">
        <f t="shared" si="22"/>
        <v>44.88295524535036</v>
      </c>
      <c r="G99" s="5">
        <f t="shared" si="23"/>
        <v>3.4768285002762668E-2</v>
      </c>
      <c r="H99" s="5">
        <f t="shared" si="24"/>
        <v>3.0402615007929183E-2</v>
      </c>
      <c r="I99" s="5">
        <f t="shared" si="25"/>
        <v>3.3117647037625479E-2</v>
      </c>
      <c r="Z99" s="2">
        <f t="shared" si="20"/>
        <v>9.9</v>
      </c>
    </row>
    <row r="100" spans="3:26" x14ac:dyDescent="0.25">
      <c r="C100" s="2">
        <f t="shared" si="18"/>
        <v>10000000</v>
      </c>
      <c r="D100" s="5">
        <f t="shared" si="21"/>
        <v>1.0769230769230769</v>
      </c>
      <c r="E100" s="2">
        <f t="shared" si="19"/>
        <v>9285714.2857142854</v>
      </c>
      <c r="F100" s="2">
        <f t="shared" si="22"/>
        <v>45.042850912962273</v>
      </c>
      <c r="G100" s="5">
        <f t="shared" si="23"/>
        <v>3.4693403541142857E-2</v>
      </c>
      <c r="H100" s="5">
        <f t="shared" si="24"/>
        <v>3.0337136016121646E-2</v>
      </c>
      <c r="I100" s="5">
        <f t="shared" si="25"/>
        <v>3.3046320602761373E-2</v>
      </c>
      <c r="Z100" s="2">
        <f t="shared" si="20"/>
        <v>10</v>
      </c>
    </row>
    <row r="101" spans="3:26" x14ac:dyDescent="0.25">
      <c r="C101" s="2">
        <f t="shared" si="18"/>
        <v>10100000</v>
      </c>
      <c r="D101" s="5">
        <f t="shared" si="21"/>
        <v>1.077752117013087</v>
      </c>
      <c r="E101" s="2">
        <f t="shared" si="19"/>
        <v>9371357.1428571418</v>
      </c>
      <c r="F101" s="2">
        <f t="shared" si="22"/>
        <v>45.204002758977815</v>
      </c>
      <c r="G101" s="5">
        <f t="shared" si="23"/>
        <v>3.4613603358903726E-2</v>
      </c>
      <c r="H101" s="5">
        <f t="shared" si="24"/>
        <v>3.026735592147544E-2</v>
      </c>
      <c r="I101" s="5">
        <f t="shared" si="25"/>
        <v>3.2970308965468251E-2</v>
      </c>
      <c r="Z101" s="2">
        <f t="shared" si="20"/>
        <v>10.1</v>
      </c>
    </row>
    <row r="102" spans="3:26" x14ac:dyDescent="0.25">
      <c r="C102" s="2">
        <f t="shared" si="18"/>
        <v>10200000</v>
      </c>
      <c r="D102" s="5">
        <f t="shared" si="21"/>
        <v>1.078582434514638</v>
      </c>
      <c r="E102" s="2">
        <f t="shared" si="19"/>
        <v>9456857.1428571418</v>
      </c>
      <c r="F102" s="2">
        <f t="shared" si="22"/>
        <v>45.366397396697742</v>
      </c>
      <c r="G102" s="5">
        <f t="shared" si="23"/>
        <v>3.4529039168120966E-2</v>
      </c>
      <c r="H102" s="5">
        <f t="shared" si="24"/>
        <v>3.0193410009687706E-2</v>
      </c>
      <c r="I102" s="5">
        <f t="shared" si="25"/>
        <v>3.2889759492805357E-2</v>
      </c>
      <c r="Z102" s="2">
        <f t="shared" si="20"/>
        <v>10.199999999999999</v>
      </c>
    </row>
    <row r="103" spans="3:26" x14ac:dyDescent="0.25">
      <c r="C103" s="2">
        <f t="shared" si="18"/>
        <v>10300000</v>
      </c>
      <c r="D103" s="5">
        <f t="shared" si="21"/>
        <v>1.0794140323824211</v>
      </c>
      <c r="E103" s="2">
        <f t="shared" si="19"/>
        <v>9542214.2857142854</v>
      </c>
      <c r="F103" s="2">
        <f t="shared" si="22"/>
        <v>45.530021527906555</v>
      </c>
      <c r="G103" s="5">
        <f t="shared" si="23"/>
        <v>3.4439863777925461E-2</v>
      </c>
      <c r="H103" s="5">
        <f t="shared" si="24"/>
        <v>3.0115431902453475E-2</v>
      </c>
      <c r="I103" s="5">
        <f t="shared" si="25"/>
        <v>3.2804817739230156E-2</v>
      </c>
      <c r="Z103" s="2">
        <f t="shared" si="20"/>
        <v>10.3</v>
      </c>
    </row>
    <row r="104" spans="3:26" x14ac:dyDescent="0.25">
      <c r="C104" s="2">
        <f t="shared" si="18"/>
        <v>10400000</v>
      </c>
      <c r="D104" s="5">
        <f t="shared" si="21"/>
        <v>1.0802469135802468</v>
      </c>
      <c r="E104" s="2">
        <f t="shared" si="19"/>
        <v>9627428.5714285728</v>
      </c>
      <c r="F104" s="2">
        <f t="shared" si="22"/>
        <v>45.694861944897738</v>
      </c>
      <c r="G104" s="5">
        <f t="shared" si="23"/>
        <v>3.4346228017203058E-2</v>
      </c>
      <c r="H104" s="5">
        <f t="shared" si="24"/>
        <v>3.0033553489871672E-2</v>
      </c>
      <c r="I104" s="5">
        <f t="shared" si="25"/>
        <v>3.2715627372967966E-2</v>
      </c>
      <c r="Z104" s="2">
        <f t="shared" si="20"/>
        <v>10.4</v>
      </c>
    </row>
    <row r="105" spans="3:26" x14ac:dyDescent="0.25">
      <c r="C105" s="2">
        <f t="shared" si="18"/>
        <v>10500000</v>
      </c>
      <c r="D105" s="5">
        <f t="shared" si="21"/>
        <v>1.0810810810810811</v>
      </c>
      <c r="E105" s="2">
        <f t="shared" si="19"/>
        <v>9712500</v>
      </c>
      <c r="F105" s="2">
        <f t="shared" si="22"/>
        <v>45.860905532381295</v>
      </c>
      <c r="G105" s="5">
        <f t="shared" si="23"/>
        <v>3.4248280663632745E-2</v>
      </c>
      <c r="H105" s="5">
        <f t="shared" si="24"/>
        <v>2.9947904868393587E-2</v>
      </c>
      <c r="I105" s="5">
        <f t="shared" si="25"/>
        <v>3.2622330108419154E-2</v>
      </c>
      <c r="Z105" s="2">
        <f t="shared" si="20"/>
        <v>10.5</v>
      </c>
    </row>
    <row r="106" spans="3:26" x14ac:dyDescent="0.25">
      <c r="C106" s="2">
        <f t="shared" si="18"/>
        <v>10600000</v>
      </c>
      <c r="D106" s="5">
        <f t="shared" si="21"/>
        <v>1.0819165378670788</v>
      </c>
      <c r="E106" s="2">
        <f t="shared" si="19"/>
        <v>9797428.5714285728</v>
      </c>
      <c r="F106" s="2">
        <f t="shared" si="22"/>
        <v>46.028139269275648</v>
      </c>
      <c r="G106" s="5">
        <f t="shared" si="23"/>
        <v>3.4146168378866443E-2</v>
      </c>
      <c r="H106" s="5">
        <f t="shared" si="24"/>
        <v>2.9858614284141782E-2</v>
      </c>
      <c r="I106" s="5">
        <f t="shared" si="25"/>
        <v>3.2525065644416207E-2</v>
      </c>
      <c r="Z106" s="2">
        <f t="shared" si="20"/>
        <v>10.6</v>
      </c>
    </row>
    <row r="107" spans="3:26" x14ac:dyDescent="0.25">
      <c r="C107" s="2">
        <f t="shared" si="18"/>
        <v>10700000</v>
      </c>
      <c r="D107" s="5">
        <f t="shared" si="21"/>
        <v>1.082753286929621</v>
      </c>
      <c r="E107" s="2">
        <f t="shared" si="19"/>
        <v>9882214.2857142854</v>
      </c>
      <c r="F107" s="2">
        <f t="shared" si="22"/>
        <v>46.196550230388148</v>
      </c>
      <c r="G107" s="5">
        <f t="shared" si="23"/>
        <v>3.404003564964455E-2</v>
      </c>
      <c r="H107" s="5">
        <f t="shared" si="24"/>
        <v>2.9765808081419456E-2</v>
      </c>
      <c r="I107" s="5">
        <f t="shared" si="25"/>
        <v>3.2423971608134816E-2</v>
      </c>
      <c r="Z107" s="2">
        <f t="shared" si="20"/>
        <v>10.7</v>
      </c>
    </row>
    <row r="108" spans="3:26" x14ac:dyDescent="0.25">
      <c r="C108" s="2">
        <f t="shared" si="18"/>
        <v>10800000</v>
      </c>
      <c r="D108" s="5">
        <f t="shared" si="21"/>
        <v>1.0835913312693499</v>
      </c>
      <c r="E108" s="2">
        <f t="shared" si="19"/>
        <v>9966857.1428571418</v>
      </c>
      <c r="F108" s="2">
        <f t="shared" si="22"/>
        <v>46.366125587985216</v>
      </c>
      <c r="G108" s="5">
        <f t="shared" si="23"/>
        <v>3.3930024734646999E-2</v>
      </c>
      <c r="H108" s="5">
        <f t="shared" si="24"/>
        <v>2.9669610656235131E-2</v>
      </c>
      <c r="I108" s="5">
        <f t="shared" si="25"/>
        <v>3.2319183504468343E-2</v>
      </c>
      <c r="Z108" s="2">
        <f t="shared" si="20"/>
        <v>10.8</v>
      </c>
    </row>
    <row r="109" spans="3:26" x14ac:dyDescent="0.25">
      <c r="C109" s="2">
        <f t="shared" si="18"/>
        <v>10900000</v>
      </c>
      <c r="D109" s="5">
        <f t="shared" si="21"/>
        <v>1.0844306738962044</v>
      </c>
      <c r="E109" s="2">
        <f t="shared" si="19"/>
        <v>10051357.142857144</v>
      </c>
      <c r="F109" s="2">
        <f t="shared" si="22"/>
        <v>46.536852613256492</v>
      </c>
      <c r="G109" s="5">
        <f t="shared" si="23"/>
        <v>3.3816275616870145E-2</v>
      </c>
      <c r="H109" s="5">
        <f t="shared" si="24"/>
        <v>2.9570144414659327E-2</v>
      </c>
      <c r="I109" s="5">
        <f t="shared" si="25"/>
        <v>3.2210834670665475E-2</v>
      </c>
      <c r="Z109" s="2">
        <f t="shared" si="20"/>
        <v>10.9</v>
      </c>
    </row>
    <row r="110" spans="3:26" x14ac:dyDescent="0.25">
      <c r="C110" s="2">
        <f t="shared" si="18"/>
        <v>11000000</v>
      </c>
      <c r="D110" s="5">
        <f t="shared" si="21"/>
        <v>1.0852713178294573</v>
      </c>
      <c r="E110" s="2">
        <f t="shared" si="19"/>
        <v>10135714.285714285</v>
      </c>
      <c r="F110" s="2">
        <f t="shared" si="22"/>
        <v>46.708718677675186</v>
      </c>
      <c r="G110" s="5">
        <f t="shared" si="23"/>
        <v>3.369892596132347E-2</v>
      </c>
      <c r="H110" s="5">
        <f t="shared" si="24"/>
        <v>2.9467529735833067E-2</v>
      </c>
      <c r="I110" s="5">
        <f t="shared" si="25"/>
        <v>3.2099056236035386E-2</v>
      </c>
      <c r="Z110" s="2">
        <f t="shared" si="20"/>
        <v>11</v>
      </c>
    </row>
    <row r="111" spans="3:26" x14ac:dyDescent="0.25">
      <c r="C111" s="2">
        <f t="shared" si="18"/>
        <v>11100000</v>
      </c>
      <c r="D111" s="5">
        <f t="shared" si="21"/>
        <v>1.0861132660977502</v>
      </c>
      <c r="E111" s="2">
        <f t="shared" si="19"/>
        <v>10219928.571428571</v>
      </c>
      <c r="F111" s="2">
        <f t="shared" si="22"/>
        <v>46.881711254257247</v>
      </c>
      <c r="G111" s="5">
        <f t="shared" si="23"/>
        <v>3.3578111077839611E-2</v>
      </c>
      <c r="H111" s="5">
        <f t="shared" si="24"/>
        <v>2.9361884939447618E-2</v>
      </c>
      <c r="I111" s="5">
        <f t="shared" si="25"/>
        <v>3.1983977086523334E-2</v>
      </c>
      <c r="Z111" s="2">
        <f t="shared" si="20"/>
        <v>11.1</v>
      </c>
    </row>
    <row r="112" spans="3:26" x14ac:dyDescent="0.25">
      <c r="C112" s="2">
        <f t="shared" si="18"/>
        <v>11200000</v>
      </c>
      <c r="D112" s="5">
        <f t="shared" si="21"/>
        <v>1.0869565217391304</v>
      </c>
      <c r="E112" s="2">
        <f t="shared" si="19"/>
        <v>10304000</v>
      </c>
      <c r="F112" s="2">
        <f t="shared" si="22"/>
        <v>47.055817918722852</v>
      </c>
      <c r="G112" s="5">
        <f t="shared" si="23"/>
        <v>3.3453963888788817E-2</v>
      </c>
      <c r="H112" s="5">
        <f t="shared" si="24"/>
        <v>2.9253326257512986E-2</v>
      </c>
      <c r="I112" s="5">
        <f t="shared" si="25"/>
        <v>3.1865723833957943E-2</v>
      </c>
      <c r="Z112" s="2">
        <f t="shared" si="20"/>
        <v>11.2</v>
      </c>
    </row>
    <row r="113" spans="3:26" x14ac:dyDescent="0.25">
      <c r="C113" s="2">
        <f t="shared" si="18"/>
        <v>11300000</v>
      </c>
      <c r="D113" s="5">
        <f t="shared" si="21"/>
        <v>1.0878010878010878</v>
      </c>
      <c r="E113" s="2">
        <f t="shared" si="19"/>
        <v>10387928.571428573</v>
      </c>
      <c r="F113" s="2">
        <f t="shared" si="22"/>
        <v>47.231026350562722</v>
      </c>
      <c r="G113" s="5">
        <f t="shared" si="23"/>
        <v>3.3326614901492815E-2</v>
      </c>
      <c r="H113" s="5">
        <f t="shared" si="24"/>
        <v>2.9141967810235463E-2</v>
      </c>
      <c r="I113" s="5">
        <f t="shared" si="25"/>
        <v>3.174442078977463E-2</v>
      </c>
      <c r="Z113" s="2">
        <f t="shared" si="20"/>
        <v>11.3</v>
      </c>
    </row>
    <row r="114" spans="3:26" x14ac:dyDescent="0.25">
      <c r="C114" s="2">
        <f t="shared" si="18"/>
        <v>11400000</v>
      </c>
      <c r="D114" s="5">
        <f t="shared" si="21"/>
        <v>1.088646967340591</v>
      </c>
      <c r="E114" s="2">
        <f t="shared" si="19"/>
        <v>10471714.285714285</v>
      </c>
      <c r="F114" s="2">
        <f t="shared" si="22"/>
        <v>47.407324334011967</v>
      </c>
      <c r="G114" s="5">
        <f t="shared" si="23"/>
        <v>3.3196192185133783E-2</v>
      </c>
      <c r="H114" s="5">
        <f t="shared" si="24"/>
        <v>2.9027921585826153E-2</v>
      </c>
      <c r="I114" s="5">
        <f t="shared" si="25"/>
        <v>3.1620189943020946E-2</v>
      </c>
      <c r="Z114" s="2">
        <f t="shared" si="20"/>
        <v>11.4</v>
      </c>
    </row>
    <row r="115" spans="3:26" x14ac:dyDescent="0.25">
      <c r="C115" s="2">
        <f t="shared" si="18"/>
        <v>11500000</v>
      </c>
      <c r="D115" s="5">
        <f t="shared" si="21"/>
        <v>1.0894941634241244</v>
      </c>
      <c r="E115" s="2">
        <f t="shared" si="19"/>
        <v>10555357.142857144</v>
      </c>
      <c r="F115" s="2">
        <f t="shared" si="22"/>
        <v>47.584699758934669</v>
      </c>
      <c r="G115" s="5">
        <f t="shared" si="23"/>
        <v>3.3062821351955027E-2</v>
      </c>
      <c r="H115" s="5">
        <f t="shared" si="24"/>
        <v>2.8911297424062111E-2</v>
      </c>
      <c r="I115" s="5">
        <f t="shared" si="25"/>
        <v>3.1493150942449678E-2</v>
      </c>
      <c r="Z115" s="2">
        <f t="shared" si="20"/>
        <v>11.5</v>
      </c>
    </row>
    <row r="116" spans="3:26" x14ac:dyDescent="0.25">
      <c r="C116" s="2">
        <f t="shared" si="18"/>
        <v>11600000</v>
      </c>
      <c r="D116" s="5">
        <f t="shared" si="21"/>
        <v>1.0903426791277258</v>
      </c>
      <c r="E116" s="2">
        <f t="shared" si="19"/>
        <v>10638857.142857144</v>
      </c>
      <c r="F116" s="2">
        <f t="shared" si="22"/>
        <v>47.763140621621758</v>
      </c>
      <c r="G116" s="5">
        <f t="shared" si="23"/>
        <v>3.2926625542553871E-2</v>
      </c>
      <c r="H116" s="5">
        <f t="shared" si="24"/>
        <v>2.8792203003425953E-2</v>
      </c>
      <c r="I116" s="5">
        <f t="shared" si="25"/>
        <v>3.1363421082510001E-2</v>
      </c>
      <c r="Z116" s="2">
        <f t="shared" si="20"/>
        <v>11.6</v>
      </c>
    </row>
    <row r="117" spans="3:26" x14ac:dyDescent="0.25">
      <c r="C117" s="2">
        <f t="shared" si="18"/>
        <v>11700000</v>
      </c>
      <c r="D117" s="5">
        <f t="shared" si="21"/>
        <v>1.0911925175370225</v>
      </c>
      <c r="E117" s="2">
        <f t="shared" si="19"/>
        <v>10722214.285714287</v>
      </c>
      <c r="F117" s="2">
        <f t="shared" si="22"/>
        <v>47.942635025504948</v>
      </c>
      <c r="G117" s="5">
        <f t="shared" si="23"/>
        <v>3.2787725415070003E-2</v>
      </c>
      <c r="H117" s="5">
        <f t="shared" si="24"/>
        <v>2.867074383165177E-2</v>
      </c>
      <c r="I117" s="5">
        <f t="shared" si="25"/>
        <v>3.1231115293049099E-2</v>
      </c>
      <c r="Z117" s="2">
        <f t="shared" si="20"/>
        <v>11.7</v>
      </c>
    </row>
    <row r="118" spans="3:26" x14ac:dyDescent="0.25">
      <c r="C118" s="2">
        <f t="shared" si="18"/>
        <v>11800000</v>
      </c>
      <c r="D118" s="5">
        <f t="shared" si="21"/>
        <v>1.0920436817472698</v>
      </c>
      <c r="E118" s="2">
        <f t="shared" si="19"/>
        <v>10805428.571428573</v>
      </c>
      <c r="F118" s="2">
        <f t="shared" si="22"/>
        <v>48.123171181789708</v>
      </c>
      <c r="G118" s="5">
        <f t="shared" si="23"/>
        <v>3.2646239138074365E-2</v>
      </c>
      <c r="H118" s="5">
        <f t="shared" si="24"/>
        <v>2.8547023239506898E-2</v>
      </c>
      <c r="I118" s="5">
        <f t="shared" si="25"/>
        <v>3.1096346132538682E-2</v>
      </c>
      <c r="Z118" s="2">
        <f t="shared" si="20"/>
        <v>11.8</v>
      </c>
    </row>
    <row r="119" spans="3:26" x14ac:dyDescent="0.25">
      <c r="C119" s="2">
        <f t="shared" si="18"/>
        <v>11900000</v>
      </c>
      <c r="D119" s="5">
        <f t="shared" si="21"/>
        <v>1.0928961748633881</v>
      </c>
      <c r="E119" s="2">
        <f t="shared" si="19"/>
        <v>10888499.999999998</v>
      </c>
      <c r="F119" s="2">
        <f t="shared" si="22"/>
        <v>48.304737410009828</v>
      </c>
      <c r="G119" s="5">
        <f t="shared" si="23"/>
        <v>3.2502282386969325E-2</v>
      </c>
      <c r="H119" s="5">
        <f t="shared" si="24"/>
        <v>2.842114237764411E-2</v>
      </c>
      <c r="I119" s="5">
        <f t="shared" si="25"/>
        <v>3.0959223784646016E-2</v>
      </c>
      <c r="Z119" s="2">
        <f t="shared" si="20"/>
        <v>11.9</v>
      </c>
    </row>
    <row r="120" spans="3:26" x14ac:dyDescent="0.25">
      <c r="C120" s="2">
        <f t="shared" si="18"/>
        <v>12000000</v>
      </c>
      <c r="D120" s="5">
        <f t="shared" si="21"/>
        <v>1.09375</v>
      </c>
      <c r="E120" s="2">
        <f t="shared" si="19"/>
        <v>10971428.571428571</v>
      </c>
      <c r="F120" s="2">
        <f t="shared" si="22"/>
        <v>48.487322138506116</v>
      </c>
      <c r="G120" s="5">
        <f t="shared" si="23"/>
        <v>3.2355968343713661E-2</v>
      </c>
      <c r="H120" s="5">
        <f t="shared" si="24"/>
        <v>2.8293200216361142E-2</v>
      </c>
      <c r="I120" s="5">
        <f t="shared" si="25"/>
        <v>3.0819856057972016E-2</v>
      </c>
      <c r="Z120" s="2">
        <f t="shared" si="20"/>
        <v>12</v>
      </c>
    </row>
    <row r="121" spans="3:26" x14ac:dyDescent="0.25">
      <c r="C121" s="2">
        <f t="shared" si="18"/>
        <v>12100000</v>
      </c>
      <c r="D121" s="5">
        <f t="shared" si="21"/>
        <v>1.0946051602814699</v>
      </c>
      <c r="E121" s="2">
        <f t="shared" si="19"/>
        <v>11054214.285714285</v>
      </c>
      <c r="F121" s="2">
        <f t="shared" si="22"/>
        <v>48.670913904832666</v>
      </c>
      <c r="G121" s="5">
        <f t="shared" si="23"/>
        <v>3.2207407699688537E-2</v>
      </c>
      <c r="H121" s="5">
        <f t="shared" si="24"/>
        <v>2.8163293548106819E-2</v>
      </c>
      <c r="I121" s="5">
        <f t="shared" si="25"/>
        <v>3.0678348388781095E-2</v>
      </c>
      <c r="Z121" s="2">
        <f t="shared" si="20"/>
        <v>12.1</v>
      </c>
    </row>
    <row r="122" spans="3:26" x14ac:dyDescent="0.25">
      <c r="C122" s="2">
        <f t="shared" si="18"/>
        <v>12200000</v>
      </c>
      <c r="D122" s="5">
        <f t="shared" si="21"/>
        <v>1.0954616588419406</v>
      </c>
      <c r="E122" s="2">
        <f t="shared" si="19"/>
        <v>11136857.142857142</v>
      </c>
      <c r="F122" s="2">
        <f t="shared" si="22"/>
        <v>48.855501356091949</v>
      </c>
      <c r="G122" s="5">
        <f t="shared" si="23"/>
        <v>3.205670866152982E-2</v>
      </c>
      <c r="H122" s="5">
        <f t="shared" si="24"/>
        <v>2.8031516992580979E-2</v>
      </c>
      <c r="I122" s="5">
        <f t="shared" si="25"/>
        <v>3.0534803846556671E-2</v>
      </c>
      <c r="Z122" s="2">
        <f t="shared" si="20"/>
        <v>12.2</v>
      </c>
    </row>
    <row r="123" spans="3:26" x14ac:dyDescent="0.25">
      <c r="C123" s="2">
        <f t="shared" si="18"/>
        <v>12300000</v>
      </c>
      <c r="D123" s="5">
        <f t="shared" si="21"/>
        <v>1.0963194988253719</v>
      </c>
      <c r="E123" s="2">
        <f t="shared" si="19"/>
        <v>11219357.142857144</v>
      </c>
      <c r="F123" s="2">
        <f t="shared" si="22"/>
        <v>49.041073249202789</v>
      </c>
      <c r="G123" s="5">
        <f t="shared" si="23"/>
        <v>3.1903976959749919E-2</v>
      </c>
      <c r="H123" s="5">
        <f t="shared" si="24"/>
        <v>2.7897963004273788E-2</v>
      </c>
      <c r="I123" s="5">
        <f t="shared" si="25"/>
        <v>3.0389323142213601E-2</v>
      </c>
      <c r="Z123" s="2">
        <f t="shared" si="20"/>
        <v>12.3</v>
      </c>
    </row>
    <row r="124" spans="3:26" x14ac:dyDescent="0.25">
      <c r="C124" s="2">
        <f t="shared" si="18"/>
        <v>12400000</v>
      </c>
      <c r="D124" s="5">
        <f t="shared" si="21"/>
        <v>1.0971786833855799</v>
      </c>
      <c r="E124" s="2">
        <f t="shared" si="19"/>
        <v>11301714.285714285</v>
      </c>
      <c r="F124" s="2">
        <f t="shared" si="22"/>
        <v>49.227618451102693</v>
      </c>
      <c r="G124" s="5">
        <f t="shared" si="23"/>
        <v>3.1749315859982974E-2</v>
      </c>
      <c r="H124" s="5">
        <f t="shared" si="24"/>
        <v>2.776272188229886E-2</v>
      </c>
      <c r="I124" s="5">
        <f t="shared" si="25"/>
        <v>3.0242004638809539E-2</v>
      </c>
      <c r="Z124" s="2">
        <f t="shared" si="20"/>
        <v>12.4</v>
      </c>
    </row>
    <row r="125" spans="3:26" x14ac:dyDescent="0.25">
      <c r="C125" s="2">
        <f t="shared" si="18"/>
        <v>12500000</v>
      </c>
      <c r="D125" s="5">
        <f t="shared" si="21"/>
        <v>1.0980392156862746</v>
      </c>
      <c r="E125" s="2">
        <f t="shared" si="19"/>
        <v>11383928.571428571</v>
      </c>
      <c r="F125" s="2">
        <f t="shared" si="22"/>
        <v>49.415125938887627</v>
      </c>
      <c r="G125" s="5">
        <f t="shared" si="23"/>
        <v>3.1592826176688578E-2</v>
      </c>
      <c r="H125" s="5">
        <f t="shared" si="24"/>
        <v>2.7625881782376349E-2</v>
      </c>
      <c r="I125" s="5">
        <f t="shared" si="25"/>
        <v>3.0092944364598088E-2</v>
      </c>
      <c r="Z125" s="2">
        <f t="shared" si="20"/>
        <v>12.5</v>
      </c>
    </row>
    <row r="126" spans="3:26" x14ac:dyDescent="0.25">
      <c r="C126" s="2">
        <f t="shared" si="18"/>
        <v>12600000</v>
      </c>
      <c r="D126" s="5">
        <f t="shared" si="21"/>
        <v>1.098901098901099</v>
      </c>
      <c r="E126" s="2">
        <f t="shared" si="19"/>
        <v>11465999.999999998</v>
      </c>
      <c r="F126" s="2">
        <f t="shared" si="22"/>
        <v>49.603584799891244</v>
      </c>
      <c r="G126" s="5">
        <f t="shared" si="23"/>
        <v>3.1434606289155877E-2</v>
      </c>
      <c r="H126" s="5">
        <f t="shared" si="24"/>
        <v>2.7487528730827444E-2</v>
      </c>
      <c r="I126" s="5">
        <f t="shared" si="25"/>
        <v>2.9942236028273062E-2</v>
      </c>
      <c r="Z126" s="2">
        <f t="shared" si="20"/>
        <v>12.6</v>
      </c>
    </row>
    <row r="127" spans="3:26" x14ac:dyDescent="0.25">
      <c r="C127" s="2">
        <f t="shared" si="18"/>
        <v>12700000</v>
      </c>
      <c r="D127" s="5">
        <f t="shared" si="21"/>
        <v>1.0997643362136684</v>
      </c>
      <c r="E127" s="2">
        <f t="shared" si="19"/>
        <v>11547928.571428573</v>
      </c>
      <c r="F127" s="2">
        <f t="shared" si="22"/>
        <v>49.792984231706555</v>
      </c>
      <c r="G127" s="5">
        <f t="shared" si="23"/>
        <v>3.1274752159653474E-2</v>
      </c>
      <c r="H127" s="5">
        <f t="shared" si="24"/>
        <v>2.7347746640445272E-2</v>
      </c>
      <c r="I127" s="5">
        <f t="shared" si="25"/>
        <v>2.9789971036256718E-2</v>
      </c>
      <c r="Z127" s="2">
        <f t="shared" si="20"/>
        <v>12.7</v>
      </c>
    </row>
    <row r="128" spans="3:26" x14ac:dyDescent="0.25">
      <c r="C128" s="2">
        <f t="shared" si="18"/>
        <v>12800000</v>
      </c>
      <c r="D128" s="5">
        <f t="shared" si="21"/>
        <v>1.10062893081761</v>
      </c>
      <c r="E128" s="2">
        <f t="shared" si="19"/>
        <v>11629714.285714285</v>
      </c>
      <c r="F128" s="2">
        <f t="shared" si="22"/>
        <v>49.983313542151855</v>
      </c>
      <c r="G128" s="5">
        <f t="shared" si="23"/>
        <v>3.1113357353577141E-2</v>
      </c>
      <c r="H128" s="5">
        <f t="shared" si="24"/>
        <v>2.7206617328112831E-2</v>
      </c>
      <c r="I128" s="5">
        <f t="shared" si="25"/>
        <v>2.963623851189099E-2</v>
      </c>
      <c r="Z128" s="2">
        <f t="shared" si="20"/>
        <v>12.8</v>
      </c>
    </row>
    <row r="129" spans="3:26" x14ac:dyDescent="0.25">
      <c r="C129" s="2">
        <f t="shared" si="18"/>
        <v>12900000</v>
      </c>
      <c r="D129" s="5">
        <f t="shared" si="21"/>
        <v>1.1014948859166012</v>
      </c>
      <c r="E129" s="2">
        <f t="shared" si="19"/>
        <v>11711357.142857142</v>
      </c>
      <c r="F129" s="2">
        <f t="shared" si="22"/>
        <v>50.174562149183181</v>
      </c>
      <c r="G129" s="5">
        <f t="shared" si="23"/>
        <v>3.0950513061452595E-2</v>
      </c>
      <c r="H129" s="5">
        <f t="shared" si="24"/>
        <v>2.7064220534042956E-2</v>
      </c>
      <c r="I129" s="5">
        <f t="shared" si="25"/>
        <v>2.9481125316395608E-2</v>
      </c>
      <c r="Z129" s="2">
        <f t="shared" si="20"/>
        <v>12.9</v>
      </c>
    </row>
    <row r="130" spans="3:26" x14ac:dyDescent="0.25">
      <c r="C130" s="2">
        <f t="shared" si="18"/>
        <v>13000000</v>
      </c>
      <c r="D130" s="5">
        <f t="shared" ref="D130:D161" si="26">$B$13/($B$13-C130)</f>
        <v>1.1023622047244095</v>
      </c>
      <c r="E130" s="2">
        <f t="shared" si="19"/>
        <v>11792857.142857142</v>
      </c>
      <c r="F130" s="2">
        <f t="shared" ref="F130:F161" si="27">SQRT(POWER((D130-1)/D130*$B$4,2)+POWER($B$3/D130,2))</f>
        <v>50.366719580756211</v>
      </c>
      <c r="G130" s="5">
        <f t="shared" ref="G130:G161" si="28">$B$21*$B$24*$B$25*$B$51*$B$23*E130*$B$22/(POWER(F130,3)*D130/$B$3*4*PI())/SQRT(2*PI()*EXP(1))/SQRT($B$46)</f>
        <v>3.0786308122652956E-2</v>
      </c>
      <c r="H130" s="5">
        <f t="shared" ref="H130:H161" si="29">$B$21*$B$28*$B$29*$B$53*$B$27*E130*$B$26/(POWER(F130,3)*D130/$B$3*4*PI())/SQRT(2*PI()*EXP(1))/SQRT($B$47)</f>
        <v>2.6920633942517674E-2</v>
      </c>
      <c r="I130" s="5">
        <f t="shared" ref="I130:I161" si="30">$B$21*$B$32*$B$33*$B$55*$B$31*E130*$B$30/(POWER(F130,3)*D130/$B$3*4*PI())/SQRT(2*PI()*EXP(1))/SQRT($B$48)</f>
        <v>2.9324716071459617E-2</v>
      </c>
      <c r="Z130" s="2">
        <f t="shared" si="20"/>
        <v>13</v>
      </c>
    </row>
    <row r="131" spans="3:26" x14ac:dyDescent="0.25">
      <c r="C131" s="2">
        <f t="shared" ref="C131:C194" si="31">100000*ROW()</f>
        <v>13100000</v>
      </c>
      <c r="D131" s="5">
        <f t="shared" si="26"/>
        <v>1.1032308904649331</v>
      </c>
      <c r="E131" s="2">
        <f t="shared" ref="E131:E194" si="32">C131/D131</f>
        <v>11874214.285714285</v>
      </c>
      <c r="F131" s="2">
        <f t="shared" si="27"/>
        <v>50.559775474639117</v>
      </c>
      <c r="G131" s="5">
        <f t="shared" si="28"/>
        <v>3.0620829050699568E-2</v>
      </c>
      <c r="H131" s="5">
        <f t="shared" si="29"/>
        <v>2.6775933204012212E-2</v>
      </c>
      <c r="I131" s="5">
        <f t="shared" si="30"/>
        <v>2.9167093183341021E-2</v>
      </c>
      <c r="Z131" s="2">
        <f t="shared" ref="Z131:Z194" si="33">C131/1000000</f>
        <v>13.1</v>
      </c>
    </row>
    <row r="132" spans="3:26" x14ac:dyDescent="0.25">
      <c r="C132" s="2">
        <f t="shared" si="31"/>
        <v>13200000</v>
      </c>
      <c r="D132" s="5">
        <f t="shared" si="26"/>
        <v>1.1041009463722398</v>
      </c>
      <c r="E132" s="2">
        <f t="shared" si="32"/>
        <v>11955428.571428571</v>
      </c>
      <c r="F132" s="2">
        <f t="shared" si="27"/>
        <v>50.753719578178789</v>
      </c>
      <c r="G132" s="5">
        <f t="shared" si="28"/>
        <v>3.0454160060017579E-2</v>
      </c>
      <c r="H132" s="5">
        <f t="shared" si="29"/>
        <v>2.6630191958590937E-2</v>
      </c>
      <c r="I132" s="5">
        <f t="shared" si="30"/>
        <v>2.9008336868352094E-2</v>
      </c>
      <c r="Z132" s="2">
        <f t="shared" si="33"/>
        <v>13.2</v>
      </c>
    </row>
    <row r="133" spans="3:26" x14ac:dyDescent="0.25">
      <c r="C133" s="2">
        <f t="shared" si="31"/>
        <v>13300000</v>
      </c>
      <c r="D133" s="5">
        <f t="shared" si="26"/>
        <v>1.1049723756906078</v>
      </c>
      <c r="E133" s="2">
        <f t="shared" si="32"/>
        <v>12036500</v>
      </c>
      <c r="F133" s="2">
        <f t="shared" si="27"/>
        <v>50.948541748022599</v>
      </c>
      <c r="G133" s="5">
        <f t="shared" si="28"/>
        <v>3.0286383094023067E-2</v>
      </c>
      <c r="H133" s="5">
        <f t="shared" si="29"/>
        <v>2.6483481860467763E-2</v>
      </c>
      <c r="I133" s="5">
        <f t="shared" si="30"/>
        <v>2.8848525179613099E-2</v>
      </c>
      <c r="Z133" s="2">
        <f t="shared" si="33"/>
        <v>13.3</v>
      </c>
    </row>
    <row r="134" spans="3:26" x14ac:dyDescent="0.25">
      <c r="C134" s="2">
        <f t="shared" si="31"/>
        <v>13400000</v>
      </c>
      <c r="D134" s="5">
        <f t="shared" si="26"/>
        <v>1.1058451816745656</v>
      </c>
      <c r="E134" s="2">
        <f t="shared" si="32"/>
        <v>12117428.571428571</v>
      </c>
      <c r="F134" s="2">
        <f t="shared" si="27"/>
        <v>51.144231949797565</v>
      </c>
      <c r="G134" s="5">
        <f t="shared" si="28"/>
        <v>3.0117577854424236E-2</v>
      </c>
      <c r="H134" s="5">
        <f t="shared" si="29"/>
        <v>2.6335872603628189E-2</v>
      </c>
      <c r="I134" s="5">
        <f t="shared" si="30"/>
        <v>2.8687734034962414E-2</v>
      </c>
      <c r="Z134" s="2">
        <f t="shared" si="33"/>
        <v>13.4</v>
      </c>
    </row>
    <row r="135" spans="3:26" x14ac:dyDescent="0.25">
      <c r="C135" s="2">
        <f t="shared" si="31"/>
        <v>13500000</v>
      </c>
      <c r="D135" s="5">
        <f t="shared" si="26"/>
        <v>1.1067193675889329</v>
      </c>
      <c r="E135" s="2">
        <f t="shared" si="32"/>
        <v>12198214.285714285</v>
      </c>
      <c r="F135" s="2">
        <f t="shared" si="27"/>
        <v>51.340780257749209</v>
      </c>
      <c r="G135" s="5">
        <f t="shared" si="28"/>
        <v>2.9947821831623568E-2</v>
      </c>
      <c r="H135" s="5">
        <f t="shared" si="29"/>
        <v>2.6187431948413928E-2</v>
      </c>
      <c r="I135" s="5">
        <f t="shared" si="30"/>
        <v>2.8526037245915237E-2</v>
      </c>
      <c r="Z135" s="2">
        <f t="shared" si="33"/>
        <v>13.5</v>
      </c>
    </row>
    <row r="136" spans="3:26" x14ac:dyDescent="0.25">
      <c r="C136" s="2">
        <f t="shared" si="31"/>
        <v>13600000</v>
      </c>
      <c r="D136" s="5">
        <f t="shared" si="26"/>
        <v>1.1075949367088607</v>
      </c>
      <c r="E136" s="2">
        <f t="shared" si="32"/>
        <v>12278857.142857144</v>
      </c>
      <c r="F136" s="2">
        <f t="shared" si="27"/>
        <v>51.538176854341536</v>
      </c>
      <c r="G136" s="5">
        <f t="shared" si="28"/>
        <v>2.9777190336113486E-2</v>
      </c>
      <c r="H136" s="5">
        <f t="shared" si="29"/>
        <v>2.6038225748976483E-2</v>
      </c>
      <c r="I136" s="5">
        <f t="shared" si="30"/>
        <v>2.8363506547568848E-2</v>
      </c>
      <c r="Z136" s="2">
        <f t="shared" si="33"/>
        <v>13.6</v>
      </c>
    </row>
    <row r="137" spans="3:26" x14ac:dyDescent="0.25">
      <c r="C137" s="2">
        <f t="shared" si="31"/>
        <v>13700000</v>
      </c>
      <c r="D137" s="5">
        <f t="shared" si="26"/>
        <v>1.1084718923198733</v>
      </c>
      <c r="E137" s="2">
        <f t="shared" si="32"/>
        <v>12359357.142857144</v>
      </c>
      <c r="F137" s="2">
        <f t="shared" si="27"/>
        <v>51.736412029820812</v>
      </c>
      <c r="G137" s="5">
        <f t="shared" si="28"/>
        <v>2.9605756530761522E-2</v>
      </c>
      <c r="H137" s="5">
        <f t="shared" si="29"/>
        <v>2.5888317981508344E-2</v>
      </c>
      <c r="I137" s="5">
        <f t="shared" si="30"/>
        <v>2.8200211629354963E-2</v>
      </c>
      <c r="Z137" s="2">
        <f t="shared" si="33"/>
        <v>13.7</v>
      </c>
    </row>
    <row r="138" spans="3:26" x14ac:dyDescent="0.25">
      <c r="C138" s="2">
        <f t="shared" si="31"/>
        <v>13800000</v>
      </c>
      <c r="D138" s="5">
        <f t="shared" si="26"/>
        <v>1.1093502377179081</v>
      </c>
      <c r="E138" s="2">
        <f t="shared" si="32"/>
        <v>12439714.285714285</v>
      </c>
      <c r="F138" s="2">
        <f t="shared" si="27"/>
        <v>51.935476181743923</v>
      </c>
      <c r="G138" s="5">
        <f t="shared" si="28"/>
        <v>2.9433591463888263E-2</v>
      </c>
      <c r="H138" s="5">
        <f t="shared" si="29"/>
        <v>2.5737770773167579E-2</v>
      </c>
      <c r="I138" s="5">
        <f t="shared" si="30"/>
        <v>2.8036220166547266E-2</v>
      </c>
      <c r="Z138" s="2">
        <f t="shared" si="33"/>
        <v>13.8</v>
      </c>
    </row>
    <row r="139" spans="3:26" x14ac:dyDescent="0.25">
      <c r="C139" s="2">
        <f t="shared" si="31"/>
        <v>13900000</v>
      </c>
      <c r="D139" s="5">
        <f t="shared" si="26"/>
        <v>1.1102299762093577</v>
      </c>
      <c r="E139" s="2">
        <f t="shared" si="32"/>
        <v>12519928.571428571</v>
      </c>
      <c r="F139" s="2">
        <f t="shared" si="27"/>
        <v>52.135359814474242</v>
      </c>
      <c r="G139" s="5">
        <f t="shared" si="28"/>
        <v>2.9260764103042729E-2</v>
      </c>
      <c r="H139" s="5">
        <f t="shared" si="29"/>
        <v>2.5586644431612175E-2</v>
      </c>
      <c r="I139" s="5">
        <f t="shared" si="30"/>
        <v>2.7871597852433358E-2</v>
      </c>
      <c r="Z139" s="2">
        <f t="shared" si="33"/>
        <v>13.9</v>
      </c>
    </row>
    <row r="140" spans="3:26" x14ac:dyDescent="0.25">
      <c r="C140" s="2">
        <f t="shared" si="31"/>
        <v>14000000</v>
      </c>
      <c r="D140" s="5">
        <f t="shared" si="26"/>
        <v>1.1111111111111112</v>
      </c>
      <c r="E140" s="2">
        <f t="shared" si="32"/>
        <v>12600000</v>
      </c>
      <c r="F140" s="2">
        <f t="shared" si="27"/>
        <v>52.336053538645814</v>
      </c>
      <c r="G140" s="5">
        <f t="shared" si="28"/>
        <v>2.9087341369387541E-2</v>
      </c>
      <c r="H140" s="5">
        <f t="shared" si="29"/>
        <v>2.5434997475067656E-2</v>
      </c>
      <c r="I140" s="5">
        <f t="shared" si="30"/>
        <v>2.7706408431067416E-2</v>
      </c>
      <c r="Z140" s="2">
        <f t="shared" si="33"/>
        <v>14</v>
      </c>
    </row>
    <row r="141" spans="3:26" x14ac:dyDescent="0.25">
      <c r="C141" s="2">
        <f t="shared" si="31"/>
        <v>14100000</v>
      </c>
      <c r="D141" s="5">
        <f t="shared" si="26"/>
        <v>1.1119936457505957</v>
      </c>
      <c r="E141" s="2">
        <f t="shared" si="32"/>
        <v>12679928.571428573</v>
      </c>
      <c r="F141" s="2">
        <f t="shared" si="27"/>
        <v>52.537548070598113</v>
      </c>
      <c r="G141" s="5">
        <f t="shared" si="28"/>
        <v>2.8913388172608523E-2</v>
      </c>
      <c r="H141" s="5">
        <f t="shared" si="29"/>
        <v>2.5282886662853287E-2</v>
      </c>
      <c r="I141" s="5">
        <f t="shared" si="30"/>
        <v>2.7540713730522467E-2</v>
      </c>
      <c r="Z141" s="2">
        <f t="shared" si="33"/>
        <v>14.1</v>
      </c>
    </row>
    <row r="142" spans="3:26" x14ac:dyDescent="0.25">
      <c r="C142" s="2">
        <f t="shared" si="31"/>
        <v>14200000</v>
      </c>
      <c r="D142" s="5">
        <f t="shared" si="26"/>
        <v>1.1128775834658187</v>
      </c>
      <c r="E142" s="2">
        <f t="shared" si="32"/>
        <v>12759714.285714287</v>
      </c>
      <c r="F142" s="2">
        <f t="shared" si="27"/>
        <v>52.73983423178268</v>
      </c>
      <c r="G142" s="5">
        <f t="shared" si="28"/>
        <v>2.8738967446269054E-2</v>
      </c>
      <c r="H142" s="5">
        <f t="shared" si="29"/>
        <v>2.5130367026297125E-2</v>
      </c>
      <c r="I142" s="5">
        <f t="shared" si="30"/>
        <v>2.7374573696566293E-2</v>
      </c>
      <c r="Z142" s="2">
        <f t="shared" si="33"/>
        <v>14.2</v>
      </c>
    </row>
    <row r="143" spans="3:26" x14ac:dyDescent="0.25">
      <c r="C143" s="2">
        <f t="shared" si="31"/>
        <v>14300000</v>
      </c>
      <c r="D143" s="5">
        <f t="shared" si="26"/>
        <v>1.1137629276054097</v>
      </c>
      <c r="E143" s="2">
        <f t="shared" si="32"/>
        <v>12839357.142857142</v>
      </c>
      <c r="F143" s="2">
        <f t="shared" si="27"/>
        <v>52.942902948143399</v>
      </c>
      <c r="G143" s="5">
        <f t="shared" si="28"/>
        <v>2.8564140183532871E-2</v>
      </c>
      <c r="H143" s="5">
        <f t="shared" si="29"/>
        <v>2.4977491899973354E-2</v>
      </c>
      <c r="I143" s="5">
        <f t="shared" si="30"/>
        <v>2.7208046426688271E-2</v>
      </c>
      <c r="Z143" s="2">
        <f t="shared" si="33"/>
        <v>14.3</v>
      </c>
    </row>
    <row r="144" spans="3:26" x14ac:dyDescent="0.25">
      <c r="C144" s="2">
        <f t="shared" si="31"/>
        <v>14400000</v>
      </c>
      <c r="D144" s="5">
        <f t="shared" si="26"/>
        <v>1.1146496815286624</v>
      </c>
      <c r="E144" s="2">
        <f t="shared" si="32"/>
        <v>12918857.142857144</v>
      </c>
      <c r="F144" s="2">
        <f t="shared" si="27"/>
        <v>53.146745249471721</v>
      </c>
      <c r="G144" s="5">
        <f t="shared" si="28"/>
        <v>2.8388965473183994E-2</v>
      </c>
      <c r="H144" s="5">
        <f t="shared" si="29"/>
        <v>2.4824312953199326E-2</v>
      </c>
      <c r="I144" s="5">
        <f t="shared" si="30"/>
        <v>2.7041188204409226E-2</v>
      </c>
      <c r="Z144" s="2">
        <f t="shared" si="33"/>
        <v>14.4</v>
      </c>
    </row>
    <row r="145" spans="3:26" x14ac:dyDescent="0.25">
      <c r="C145" s="2">
        <f t="shared" si="31"/>
        <v>14500000</v>
      </c>
      <c r="D145" s="5">
        <f t="shared" si="26"/>
        <v>1.1155378486055776</v>
      </c>
      <c r="E145" s="2">
        <f t="shared" si="32"/>
        <v>12998214.285714287</v>
      </c>
      <c r="F145" s="2">
        <f t="shared" si="27"/>
        <v>53.351352268738779</v>
      </c>
      <c r="G145" s="5">
        <f t="shared" si="28"/>
        <v>2.8213500535874965E-2</v>
      </c>
      <c r="H145" s="5">
        <f t="shared" si="29"/>
        <v>2.467088022173233E-2</v>
      </c>
      <c r="I145" s="5">
        <f t="shared" si="30"/>
        <v>2.6874053533808763E-2</v>
      </c>
      <c r="Z145" s="2">
        <f t="shared" si="33"/>
        <v>14.5</v>
      </c>
    </row>
    <row r="146" spans="3:26" x14ac:dyDescent="0.25">
      <c r="C146" s="2">
        <f t="shared" si="31"/>
        <v>14600000</v>
      </c>
      <c r="D146" s="5">
        <f t="shared" si="26"/>
        <v>1.1164274322169059</v>
      </c>
      <c r="E146" s="2">
        <f t="shared" si="32"/>
        <v>13077428.571428571</v>
      </c>
      <c r="F146" s="2">
        <f t="shared" si="27"/>
        <v>53.556715241405342</v>
      </c>
      <c r="G146" s="5">
        <f t="shared" si="28"/>
        <v>2.8037800760540549E-2</v>
      </c>
      <c r="H146" s="5">
        <f t="shared" si="29"/>
        <v>2.4517242139611008E-2</v>
      </c>
      <c r="I146" s="5">
        <f t="shared" si="30"/>
        <v>2.6706695174210277E-2</v>
      </c>
      <c r="Z146" s="2">
        <f t="shared" si="33"/>
        <v>14.6</v>
      </c>
    </row>
    <row r="147" spans="3:26" x14ac:dyDescent="0.25">
      <c r="C147" s="2">
        <f t="shared" si="31"/>
        <v>14700000</v>
      </c>
      <c r="D147" s="5">
        <f t="shared" si="26"/>
        <v>1.1173184357541899</v>
      </c>
      <c r="E147" s="2">
        <f t="shared" si="32"/>
        <v>13156500</v>
      </c>
      <c r="F147" s="2">
        <f t="shared" si="27"/>
        <v>53.762825504710946</v>
      </c>
      <c r="G147" s="5">
        <f t="shared" si="28"/>
        <v>2.7861919740916556E-2</v>
      </c>
      <c r="H147" s="5">
        <f t="shared" si="29"/>
        <v>2.4363445571088712E-2</v>
      </c>
      <c r="I147" s="5">
        <f t="shared" si="30"/>
        <v>2.6539164174965928E-2</v>
      </c>
      <c r="Z147" s="2">
        <f t="shared" si="33"/>
        <v>14.7</v>
      </c>
    </row>
    <row r="148" spans="3:26" x14ac:dyDescent="0.25">
      <c r="C148" s="2">
        <f t="shared" si="31"/>
        <v>14800000</v>
      </c>
      <c r="D148" s="5">
        <f t="shared" si="26"/>
        <v>1.1182108626198084</v>
      </c>
      <c r="E148" s="2">
        <f t="shared" si="32"/>
        <v>13235428.571428571</v>
      </c>
      <c r="F148" s="2">
        <f t="shared" si="27"/>
        <v>53.969674496944343</v>
      </c>
      <c r="G148" s="5">
        <f t="shared" si="28"/>
        <v>2.7685909312105961E-2</v>
      </c>
      <c r="H148" s="5">
        <f t="shared" si="29"/>
        <v>2.4209535842608178E-2</v>
      </c>
      <c r="I148" s="5">
        <f t="shared" si="30"/>
        <v>2.6371509910286865E-2</v>
      </c>
      <c r="Z148" s="2">
        <f t="shared" si="33"/>
        <v>14.8</v>
      </c>
    </row>
    <row r="149" spans="3:26" x14ac:dyDescent="0.25">
      <c r="C149" s="2">
        <f t="shared" si="31"/>
        <v>14900000</v>
      </c>
      <c r="D149" s="5">
        <f t="shared" si="26"/>
        <v>1.1191047162270185</v>
      </c>
      <c r="E149" s="2">
        <f t="shared" si="32"/>
        <v>13314214.285714285</v>
      </c>
      <c r="F149" s="2">
        <f t="shared" si="27"/>
        <v>54.177253756695237</v>
      </c>
      <c r="G149" s="5">
        <f t="shared" si="28"/>
        <v>2.7509819587141406E-2</v>
      </c>
      <c r="H149" s="5">
        <f t="shared" si="29"/>
        <v>2.4055556774773109E-2</v>
      </c>
      <c r="I149" s="5">
        <f t="shared" si="30"/>
        <v>2.6203780114069843E-2</v>
      </c>
      <c r="Z149" s="2">
        <f t="shared" si="33"/>
        <v>14.9</v>
      </c>
    </row>
    <row r="150" spans="3:26" x14ac:dyDescent="0.25">
      <c r="C150" s="2">
        <f t="shared" si="31"/>
        <v>15000000</v>
      </c>
      <c r="D150" s="5">
        <f t="shared" si="26"/>
        <v>1.1200000000000001</v>
      </c>
      <c r="E150" s="2">
        <f t="shared" si="32"/>
        <v>13392857.142857142</v>
      </c>
      <c r="F150" s="2">
        <f t="shared" si="27"/>
        <v>54.385554922090087</v>
      </c>
      <c r="G150" s="5">
        <f t="shared" si="28"/>
        <v>2.7333698993491921E-2</v>
      </c>
      <c r="H150" s="5">
        <f t="shared" si="29"/>
        <v>2.3901550714270903E-2</v>
      </c>
      <c r="I150" s="5">
        <f t="shared" si="30"/>
        <v>2.6036020914670811E-2</v>
      </c>
      <c r="Z150" s="2">
        <f t="shared" si="33"/>
        <v>15</v>
      </c>
    </row>
    <row r="151" spans="3:26" x14ac:dyDescent="0.25">
      <c r="C151" s="2">
        <f t="shared" si="31"/>
        <v>15100000</v>
      </c>
      <c r="D151" s="5">
        <f t="shared" si="26"/>
        <v>1.1208967173738991</v>
      </c>
      <c r="E151" s="2">
        <f t="shared" si="32"/>
        <v>13471357.142857144</v>
      </c>
      <c r="F151" s="2">
        <f t="shared" si="27"/>
        <v>54.594569730011621</v>
      </c>
      <c r="G151" s="5">
        <f t="shared" si="28"/>
        <v>2.7157594309469867E-2</v>
      </c>
      <c r="H151" s="5">
        <f t="shared" si="29"/>
        <v>2.3747558565708211E-2</v>
      </c>
      <c r="I151" s="5">
        <f t="shared" si="30"/>
        <v>2.5868276869583415E-2</v>
      </c>
      <c r="Z151" s="2">
        <f t="shared" si="33"/>
        <v>15.1</v>
      </c>
    </row>
    <row r="152" spans="3:26" x14ac:dyDescent="0.25">
      <c r="C152" s="2">
        <f t="shared" si="31"/>
        <v>15200000</v>
      </c>
      <c r="D152" s="5">
        <f t="shared" si="26"/>
        <v>1.1217948717948718</v>
      </c>
      <c r="E152" s="2">
        <f t="shared" si="32"/>
        <v>13549714.285714285</v>
      </c>
      <c r="F152" s="2">
        <f t="shared" si="27"/>
        <v>54.804290015304758</v>
      </c>
      <c r="G152" s="5">
        <f t="shared" si="28"/>
        <v>2.6981550700492306E-2</v>
      </c>
      <c r="H152" s="5">
        <f t="shared" si="29"/>
        <v>2.3593619823319107E-2</v>
      </c>
      <c r="I152" s="5">
        <f t="shared" si="30"/>
        <v>2.5700590999978821E-2</v>
      </c>
      <c r="Z152" s="2">
        <f t="shared" si="33"/>
        <v>15.2</v>
      </c>
    </row>
    <row r="153" spans="3:26" x14ac:dyDescent="0.25">
      <c r="C153" s="2">
        <f t="shared" si="31"/>
        <v>15300000</v>
      </c>
      <c r="D153" s="5">
        <f t="shared" si="26"/>
        <v>1.1226944667201284</v>
      </c>
      <c r="E153" s="2">
        <f t="shared" si="32"/>
        <v>13627928.571428571</v>
      </c>
      <c r="F153" s="2">
        <f t="shared" si="27"/>
        <v>55.014707709968498</v>
      </c>
      <c r="G153" s="5">
        <f t="shared" si="28"/>
        <v>2.6805611755158967E-2</v>
      </c>
      <c r="H153" s="5">
        <f t="shared" si="29"/>
        <v>2.3439772602512968E-2</v>
      </c>
      <c r="I153" s="5">
        <f t="shared" si="30"/>
        <v>2.5533004825070881E-2</v>
      </c>
      <c r="Z153" s="2">
        <f t="shared" si="33"/>
        <v>15.3</v>
      </c>
    </row>
    <row r="154" spans="3:26" x14ac:dyDescent="0.25">
      <c r="C154" s="2">
        <f t="shared" si="31"/>
        <v>15400000</v>
      </c>
      <c r="D154" s="5">
        <f t="shared" si="26"/>
        <v>1.1235955056179776</v>
      </c>
      <c r="E154" s="2">
        <f t="shared" si="32"/>
        <v>13705999.999999998</v>
      </c>
      <c r="F154" s="2">
        <f t="shared" si="27"/>
        <v>55.225814842336213</v>
      </c>
      <c r="G154" s="5">
        <f t="shared" si="28"/>
        <v>2.6629819521107084E-2</v>
      </c>
      <c r="H154" s="5">
        <f t="shared" si="29"/>
        <v>2.3286053671227214E-2</v>
      </c>
      <c r="I154" s="5">
        <f t="shared" si="30"/>
        <v>2.5365558396268806E-2</v>
      </c>
      <c r="Z154" s="2">
        <f t="shared" si="33"/>
        <v>15.4</v>
      </c>
    </row>
    <row r="155" spans="3:26" x14ac:dyDescent="0.25">
      <c r="C155" s="2">
        <f t="shared" si="31"/>
        <v>15500000</v>
      </c>
      <c r="D155" s="5">
        <f t="shared" si="26"/>
        <v>1.1244979919678715</v>
      </c>
      <c r="E155" s="2">
        <f t="shared" si="32"/>
        <v>13783928.571428571</v>
      </c>
      <c r="F155" s="2">
        <f t="shared" si="27"/>
        <v>55.437603536244573</v>
      </c>
      <c r="G155" s="5">
        <f t="shared" si="28"/>
        <v>2.6454214540609741E-2</v>
      </c>
      <c r="H155" s="5">
        <f t="shared" si="29"/>
        <v>2.3132498481055738E-2</v>
      </c>
      <c r="I155" s="5">
        <f t="shared" si="30"/>
        <v>2.5198290331085321E-2</v>
      </c>
      <c r="Z155" s="2">
        <f t="shared" si="33"/>
        <v>15.5</v>
      </c>
    </row>
    <row r="156" spans="3:26" x14ac:dyDescent="0.25">
      <c r="C156" s="2">
        <f t="shared" si="31"/>
        <v>15600000</v>
      </c>
      <c r="D156" s="5">
        <f t="shared" si="26"/>
        <v>1.1254019292604502</v>
      </c>
      <c r="E156" s="2">
        <f t="shared" si="32"/>
        <v>13861714.285714285</v>
      </c>
      <c r="F156" s="2">
        <f t="shared" si="27"/>
        <v>55.650066010192454</v>
      </c>
      <c r="G156" s="5">
        <f t="shared" si="28"/>
        <v>2.6278835885885057E-2</v>
      </c>
      <c r="H156" s="5">
        <f t="shared" si="29"/>
        <v>2.297914119812448E-2</v>
      </c>
      <c r="I156" s="5">
        <f t="shared" si="30"/>
        <v>2.503123784676968E-2</v>
      </c>
      <c r="Z156" s="2">
        <f t="shared" si="33"/>
        <v>15.6</v>
      </c>
    </row>
    <row r="157" spans="3:26" x14ac:dyDescent="0.25">
      <c r="C157" s="2">
        <f t="shared" si="31"/>
        <v>15700000</v>
      </c>
      <c r="D157" s="5">
        <f t="shared" si="26"/>
        <v>1.1263073209975865</v>
      </c>
      <c r="E157" s="2">
        <f t="shared" si="32"/>
        <v>13939357.142857144</v>
      </c>
      <c r="F157" s="2">
        <f t="shared" si="27"/>
        <v>55.863194576490308</v>
      </c>
      <c r="G157" s="5">
        <f t="shared" si="28"/>
        <v>2.6103721194087198E-2</v>
      </c>
      <c r="H157" s="5">
        <f t="shared" si="29"/>
        <v>2.2826014733688886E-2</v>
      </c>
      <c r="I157" s="5">
        <f t="shared" si="30"/>
        <v>2.4864436793637396E-2</v>
      </c>
      <c r="Z157" s="2">
        <f t="shared" si="33"/>
        <v>15.7</v>
      </c>
    </row>
    <row r="158" spans="3:26" x14ac:dyDescent="0.25">
      <c r="C158" s="2">
        <f t="shared" si="31"/>
        <v>15800000</v>
      </c>
      <c r="D158" s="5">
        <f t="shared" si="26"/>
        <v>1.1272141706924315</v>
      </c>
      <c r="E158" s="2">
        <f t="shared" si="32"/>
        <v>14016857.142857144</v>
      </c>
      <c r="F158" s="2">
        <f t="shared" si="27"/>
        <v>56.076981640401769</v>
      </c>
      <c r="G158" s="5">
        <f t="shared" si="28"/>
        <v>2.5928906701951113E-2</v>
      </c>
      <c r="H158" s="5">
        <f t="shared" si="29"/>
        <v>2.2673150774428368E-2</v>
      </c>
      <c r="I158" s="5">
        <f t="shared" si="30"/>
        <v>2.469792168807023E-2</v>
      </c>
      <c r="Z158" s="2">
        <f t="shared" si="33"/>
        <v>15.8</v>
      </c>
    </row>
    <row r="159" spans="3:26" x14ac:dyDescent="0.25">
      <c r="C159" s="2">
        <f t="shared" si="31"/>
        <v>15900000</v>
      </c>
      <c r="D159" s="5">
        <f t="shared" si="26"/>
        <v>1.1281224818694602</v>
      </c>
      <c r="E159" s="2">
        <f t="shared" si="32"/>
        <v>14094214.285714285</v>
      </c>
      <c r="F159" s="2">
        <f t="shared" si="27"/>
        <v>56.29141969927749</v>
      </c>
      <c r="G159" s="5">
        <f t="shared" si="28"/>
        <v>2.5754427280066973E-2</v>
      </c>
      <c r="H159" s="5">
        <f t="shared" si="29"/>
        <v>2.2520579812417212E-2</v>
      </c>
      <c r="I159" s="5">
        <f t="shared" si="30"/>
        <v>2.453172574516338E-2</v>
      </c>
      <c r="Z159" s="2">
        <f t="shared" si="33"/>
        <v>15.9</v>
      </c>
    </row>
    <row r="160" spans="3:26" x14ac:dyDescent="0.25">
      <c r="C160" s="2">
        <f t="shared" si="31"/>
        <v>16000000</v>
      </c>
      <c r="D160" s="5">
        <f t="shared" si="26"/>
        <v>1.1290322580645162</v>
      </c>
      <c r="E160" s="2">
        <f t="shared" si="32"/>
        <v>14171428.571428571</v>
      </c>
      <c r="F160" s="2">
        <f t="shared" si="27"/>
        <v>56.506501341682387</v>
      </c>
      <c r="G160" s="5">
        <f t="shared" si="28"/>
        <v>2.5580316466761458E-2</v>
      </c>
      <c r="H160" s="5">
        <f t="shared" si="29"/>
        <v>2.2368331174751472E-2</v>
      </c>
      <c r="I160" s="5">
        <f t="shared" si="30"/>
        <v>2.4365880910998349E-2</v>
      </c>
      <c r="Z160" s="2">
        <f t="shared" si="33"/>
        <v>16</v>
      </c>
    </row>
    <row r="161" spans="3:26" x14ac:dyDescent="0.25">
      <c r="C161" s="2">
        <f t="shared" si="31"/>
        <v>16100000</v>
      </c>
      <c r="D161" s="5">
        <f t="shared" si="26"/>
        <v>1.1299435028248588</v>
      </c>
      <c r="E161" s="2">
        <f t="shared" si="32"/>
        <v>14248500</v>
      </c>
      <c r="F161" s="2">
        <f t="shared" si="27"/>
        <v>56.722219246517504</v>
      </c>
      <c r="G161" s="5">
        <f t="shared" si="28"/>
        <v>2.5406606501564552E-2</v>
      </c>
      <c r="H161" s="5">
        <f t="shared" si="29"/>
        <v>2.2216433052813539E-2</v>
      </c>
      <c r="I161" s="5">
        <f t="shared" si="30"/>
        <v>2.4200417894520765E-2</v>
      </c>
      <c r="Z161" s="2">
        <f t="shared" si="33"/>
        <v>16.100000000000001</v>
      </c>
    </row>
    <row r="162" spans="3:26" x14ac:dyDescent="0.25">
      <c r="C162" s="2">
        <f t="shared" si="31"/>
        <v>16200000</v>
      </c>
      <c r="D162" s="5">
        <f t="shared" ref="D162:D193" si="34">$B$13/($B$13-C162)</f>
        <v>1.1308562197092085</v>
      </c>
      <c r="E162" s="2">
        <f t="shared" si="32"/>
        <v>14325428.571428571</v>
      </c>
      <c r="F162" s="2">
        <f t="shared" ref="F162:F193" si="35">SQRT(POWER((D162-1)/D162*$B$4,2)+POWER($B$3/D162,2))</f>
        <v>56.938566182136626</v>
      </c>
      <c r="G162" s="5">
        <f t="shared" ref="G162:G193" si="36">$B$21*$B$24*$B$25*$B$51*$B$23*E162*$B$22/(POWER(F162,3)*D162/$B$3*4*PI())/SQRT(2*PI()*EXP(1))/SQRT($B$46)</f>
        <v>2.5233328358244048E-2</v>
      </c>
      <c r="H162" s="5">
        <f t="shared" ref="H162:H193" si="37">$B$21*$B$28*$B$29*$B$53*$B$27*E162*$B$26/(POWER(F162,3)*D162/$B$3*4*PI())/SQRT(2*PI()*EXP(1))/SQRT($B$47)</f>
        <v>2.2064912531158717E-2</v>
      </c>
      <c r="I162" s="5">
        <f t="shared" ref="I162:I193" si="38">$B$21*$B$32*$B$33*$B$55*$B$31*E162*$B$30/(POWER(F162,3)*D162/$B$3*4*PI())/SQRT(2*PI()*EXP(1))/SQRT($B$48)</f>
        <v>2.4035366199006664E-2</v>
      </c>
      <c r="Z162" s="2">
        <f t="shared" si="33"/>
        <v>16.2</v>
      </c>
    </row>
    <row r="163" spans="3:26" x14ac:dyDescent="0.25">
      <c r="C163" s="2">
        <f t="shared" si="31"/>
        <v>16300000</v>
      </c>
      <c r="D163" s="5">
        <f t="shared" si="34"/>
        <v>1.131770412287793</v>
      </c>
      <c r="E163" s="2">
        <f t="shared" si="32"/>
        <v>14402214.285714287</v>
      </c>
      <c r="F163" s="2">
        <f t="shared" si="35"/>
        <v>57.155535005458582</v>
      </c>
      <c r="G163" s="5">
        <f t="shared" si="36"/>
        <v>2.5060511777390874E-2</v>
      </c>
      <c r="H163" s="5">
        <f t="shared" si="37"/>
        <v>2.1913795616008942E-2</v>
      </c>
      <c r="I163" s="5">
        <f t="shared" si="38"/>
        <v>2.3870754153100752E-2</v>
      </c>
      <c r="Z163" s="2">
        <f t="shared" si="33"/>
        <v>16.3</v>
      </c>
    </row>
    <row r="164" spans="3:26" x14ac:dyDescent="0.25">
      <c r="C164" s="2">
        <f t="shared" si="31"/>
        <v>16400000</v>
      </c>
      <c r="D164" s="5">
        <f t="shared" si="34"/>
        <v>1.1326860841423949</v>
      </c>
      <c r="E164" s="2">
        <f t="shared" si="32"/>
        <v>14478857.142857142</v>
      </c>
      <c r="F164" s="2">
        <f t="shared" si="35"/>
        <v>57.373118661076475</v>
      </c>
      <c r="G164" s="5">
        <f t="shared" si="36"/>
        <v>2.4888185298539298E-2</v>
      </c>
      <c r="H164" s="5">
        <f t="shared" si="37"/>
        <v>2.1763107263339829E-2</v>
      </c>
      <c r="I164" s="5">
        <f t="shared" si="38"/>
        <v>2.3706608941411703E-2</v>
      </c>
      <c r="Z164" s="2">
        <f t="shared" si="33"/>
        <v>16.399999999999999</v>
      </c>
    </row>
    <row r="165" spans="3:26" x14ac:dyDescent="0.25">
      <c r="C165" s="2">
        <f t="shared" si="31"/>
        <v>16500000</v>
      </c>
      <c r="D165" s="5">
        <f t="shared" si="34"/>
        <v>1.1336032388663968</v>
      </c>
      <c r="E165" s="2">
        <f t="shared" si="32"/>
        <v>14555357.142857142</v>
      </c>
      <c r="F165" s="2">
        <f t="shared" si="35"/>
        <v>57.591310180363294</v>
      </c>
      <c r="G165" s="5">
        <f t="shared" si="36"/>
        <v>2.4716376291810564E-2</v>
      </c>
      <c r="H165" s="5">
        <f t="shared" si="37"/>
        <v>2.1612871406550986E-2</v>
      </c>
      <c r="I165" s="5">
        <f t="shared" si="38"/>
        <v>2.3542956634653552E-2</v>
      </c>
      <c r="Z165" s="2">
        <f t="shared" si="33"/>
        <v>16.5</v>
      </c>
    </row>
    <row r="166" spans="3:26" x14ac:dyDescent="0.25">
      <c r="C166" s="2">
        <f t="shared" si="31"/>
        <v>16600000</v>
      </c>
      <c r="D166" s="5">
        <f t="shared" si="34"/>
        <v>1.1345218800648298</v>
      </c>
      <c r="E166" s="2">
        <f t="shared" si="32"/>
        <v>14631714.285714285</v>
      </c>
      <c r="F166" s="2">
        <f t="shared" si="35"/>
        <v>57.810102680576293</v>
      </c>
      <c r="G166" s="5">
        <f t="shared" si="36"/>
        <v>2.4545110989065595E-2</v>
      </c>
      <c r="H166" s="5">
        <f t="shared" si="37"/>
        <v>2.1463110983707071E-2</v>
      </c>
      <c r="I166" s="5">
        <f t="shared" si="38"/>
        <v>2.3379822219319307E-2</v>
      </c>
      <c r="Z166" s="2">
        <f t="shared" si="33"/>
        <v>16.600000000000001</v>
      </c>
    </row>
    <row r="167" spans="3:26" x14ac:dyDescent="0.25">
      <c r="C167" s="2">
        <f t="shared" si="31"/>
        <v>16700000</v>
      </c>
      <c r="D167" s="5">
        <f t="shared" si="34"/>
        <v>1.1354420113544201</v>
      </c>
      <c r="E167" s="2">
        <f t="shared" si="32"/>
        <v>14707928.571428571</v>
      </c>
      <c r="F167" s="2">
        <f t="shared" si="35"/>
        <v>58.029489363959058</v>
      </c>
      <c r="G167" s="5">
        <f t="shared" si="36"/>
        <v>2.4374414514559163E-2</v>
      </c>
      <c r="H167" s="5">
        <f t="shared" si="37"/>
        <v>2.13138479643428E-2</v>
      </c>
      <c r="I167" s="5">
        <f t="shared" si="38"/>
        <v>2.3217229626879905E-2</v>
      </c>
      <c r="Z167" s="2">
        <f t="shared" si="33"/>
        <v>16.7</v>
      </c>
    </row>
    <row r="168" spans="3:26" x14ac:dyDescent="0.25">
      <c r="C168" s="2">
        <f t="shared" si="31"/>
        <v>16800000</v>
      </c>
      <c r="D168" s="5">
        <f t="shared" si="34"/>
        <v>1.1363636363636365</v>
      </c>
      <c r="E168" s="2">
        <f t="shared" si="32"/>
        <v>14783999.999999998</v>
      </c>
      <c r="F168" s="2">
        <f t="shared" si="35"/>
        <v>58.249463516842823</v>
      </c>
      <c r="G168" s="5">
        <f t="shared" si="36"/>
        <v>2.420431091508508E-2</v>
      </c>
      <c r="H168" s="5">
        <f t="shared" si="37"/>
        <v>2.1165103375823044E-2</v>
      </c>
      <c r="I168" s="5">
        <f t="shared" si="38"/>
        <v>2.305520176249819E-2</v>
      </c>
      <c r="Z168" s="2">
        <f t="shared" si="33"/>
        <v>16.8</v>
      </c>
    </row>
    <row r="169" spans="3:26" x14ac:dyDescent="0.25">
      <c r="C169" s="2">
        <f t="shared" si="31"/>
        <v>16900000</v>
      </c>
      <c r="D169" s="5">
        <f t="shared" si="34"/>
        <v>1.1372867587327375</v>
      </c>
      <c r="E169" s="2">
        <f t="shared" si="32"/>
        <v>14859928.571428573</v>
      </c>
      <c r="F169" s="2">
        <f t="shared" si="35"/>
        <v>58.470018508747394</v>
      </c>
      <c r="G169" s="5">
        <f t="shared" si="36"/>
        <v>2.403482318960545E-2</v>
      </c>
      <c r="H169" s="5">
        <f t="shared" si="37"/>
        <v>2.1016897329251657E-2</v>
      </c>
      <c r="I169" s="5">
        <f t="shared" si="38"/>
        <v>2.2893760533251536E-2</v>
      </c>
      <c r="Z169" s="2">
        <f t="shared" si="33"/>
        <v>16.899999999999999</v>
      </c>
    </row>
    <row r="170" spans="3:26" x14ac:dyDescent="0.25">
      <c r="C170" s="2">
        <f t="shared" si="31"/>
        <v>17000000</v>
      </c>
      <c r="D170" s="5">
        <f t="shared" si="34"/>
        <v>1.1382113821138211</v>
      </c>
      <c r="E170" s="2">
        <f t="shared" si="32"/>
        <v>14935714.285714285</v>
      </c>
      <c r="F170" s="2">
        <f t="shared" si="35"/>
        <v>58.691147791482422</v>
      </c>
      <c r="G170" s="5">
        <f t="shared" si="36"/>
        <v>2.3865973318357273E-2</v>
      </c>
      <c r="H170" s="5">
        <f t="shared" si="37"/>
        <v>2.0869249044923311E-2</v>
      </c>
      <c r="I170" s="5">
        <f t="shared" si="38"/>
        <v>2.2732926875856544E-2</v>
      </c>
      <c r="Z170" s="2">
        <f t="shared" si="33"/>
        <v>17</v>
      </c>
    </row>
    <row r="171" spans="3:26" x14ac:dyDescent="0.25">
      <c r="C171" s="2">
        <f t="shared" si="31"/>
        <v>17100000</v>
      </c>
      <c r="D171" s="5">
        <f t="shared" si="34"/>
        <v>1.1391375101708707</v>
      </c>
      <c r="E171" s="2">
        <f t="shared" si="32"/>
        <v>15011357.142857142</v>
      </c>
      <c r="F171" s="2">
        <f t="shared" si="35"/>
        <v>58.912844898248672</v>
      </c>
      <c r="G171" s="5">
        <f t="shared" si="36"/>
        <v>2.3697782291432736E-2</v>
      </c>
      <c r="H171" s="5">
        <f t="shared" si="37"/>
        <v>2.0722176877315146E-2</v>
      </c>
      <c r="I171" s="5">
        <f t="shared" si="38"/>
        <v>2.2572720783892559E-2</v>
      </c>
      <c r="Z171" s="2">
        <f t="shared" si="33"/>
        <v>17.100000000000001</v>
      </c>
    </row>
    <row r="172" spans="3:26" x14ac:dyDescent="0.25">
      <c r="C172" s="2">
        <f t="shared" si="31"/>
        <v>17200000</v>
      </c>
      <c r="D172" s="5">
        <f t="shared" si="34"/>
        <v>1.1400651465798046</v>
      </c>
      <c r="E172" s="2">
        <f t="shared" si="32"/>
        <v>15086857.142857142</v>
      </c>
      <c r="F172" s="2">
        <f t="shared" si="35"/>
        <v>59.13510344274097</v>
      </c>
      <c r="G172" s="5">
        <f t="shared" si="36"/>
        <v>2.3530270136827524E-2</v>
      </c>
      <c r="H172" s="5">
        <f t="shared" si="37"/>
        <v>2.0575698339613147E-2</v>
      </c>
      <c r="I172" s="5">
        <f t="shared" si="38"/>
        <v>2.241316133451832E-2</v>
      </c>
      <c r="Z172" s="2">
        <f t="shared" si="33"/>
        <v>17.2</v>
      </c>
    </row>
    <row r="173" spans="3:26" x14ac:dyDescent="0.25">
      <c r="C173" s="2">
        <f t="shared" si="31"/>
        <v>17300000</v>
      </c>
      <c r="D173" s="5">
        <f t="shared" si="34"/>
        <v>1.1409942950285248</v>
      </c>
      <c r="E173" s="2">
        <f t="shared" si="32"/>
        <v>15162214.285714287</v>
      </c>
      <c r="F173" s="2">
        <f t="shared" si="35"/>
        <v>59.357917118252594</v>
      </c>
      <c r="G173" s="5">
        <f t="shared" si="36"/>
        <v>2.3363455947955122E-2</v>
      </c>
      <c r="H173" s="5">
        <f t="shared" si="37"/>
        <v>2.0429830127771678E-2</v>
      </c>
      <c r="I173" s="5">
        <f t="shared" si="38"/>
        <v>2.2254266714680011E-2</v>
      </c>
      <c r="Z173" s="2">
        <f t="shared" si="33"/>
        <v>17.3</v>
      </c>
    </row>
    <row r="174" spans="3:26" x14ac:dyDescent="0.25">
      <c r="C174" s="2">
        <f t="shared" si="31"/>
        <v>17400000</v>
      </c>
      <c r="D174" s="5">
        <f t="shared" si="34"/>
        <v>1.1419249592169658</v>
      </c>
      <c r="E174" s="2">
        <f t="shared" si="32"/>
        <v>15237428.571428571</v>
      </c>
      <c r="F174" s="2">
        <f t="shared" si="35"/>
        <v>59.58127969678165</v>
      </c>
      <c r="G174" s="5">
        <f t="shared" si="36"/>
        <v>2.3197357910625317E-2</v>
      </c>
      <c r="H174" s="5">
        <f t="shared" si="37"/>
        <v>2.0284588144104394E-2</v>
      </c>
      <c r="I174" s="5">
        <f t="shared" si="38"/>
        <v>2.2096054246808969E-2</v>
      </c>
      <c r="Z174" s="2">
        <f t="shared" si="33"/>
        <v>17.399999999999999</v>
      </c>
    </row>
    <row r="175" spans="3:26" x14ac:dyDescent="0.25">
      <c r="C175" s="2">
        <f t="shared" si="31"/>
        <v>17500000</v>
      </c>
      <c r="D175" s="5">
        <f t="shared" si="34"/>
        <v>1.1428571428571428</v>
      </c>
      <c r="E175" s="2">
        <f t="shared" si="32"/>
        <v>15312500</v>
      </c>
      <c r="F175" s="2">
        <f t="shared" si="35"/>
        <v>59.805185028139469</v>
      </c>
      <c r="G175" s="5">
        <f t="shared" si="36"/>
        <v>2.3031993329486057E-2</v>
      </c>
      <c r="H175" s="5">
        <f t="shared" si="37"/>
        <v>2.0139987520405959E-2</v>
      </c>
      <c r="I175" s="5">
        <f t="shared" si="38"/>
        <v>2.1938540414008195E-2</v>
      </c>
      <c r="Z175" s="2">
        <f t="shared" si="33"/>
        <v>17.5</v>
      </c>
    </row>
    <row r="176" spans="3:26" x14ac:dyDescent="0.25">
      <c r="C176" s="2">
        <f t="shared" si="31"/>
        <v>17600000</v>
      </c>
      <c r="D176" s="5">
        <f t="shared" si="34"/>
        <v>1.1437908496732025</v>
      </c>
      <c r="E176" s="2">
        <f t="shared" si="32"/>
        <v>15387428.571428573</v>
      </c>
      <c r="F176" s="2">
        <f t="shared" si="35"/>
        <v>60.029627039062781</v>
      </c>
      <c r="G176" s="5">
        <f t="shared" si="36"/>
        <v>2.2867378653927063E-2</v>
      </c>
      <c r="H176" s="5">
        <f t="shared" si="37"/>
        <v>1.9996042640603066E-2</v>
      </c>
      <c r="I176" s="5">
        <f t="shared" si="38"/>
        <v>2.1781740884726182E-2</v>
      </c>
      <c r="Z176" s="2">
        <f t="shared" si="33"/>
        <v>17.600000000000001</v>
      </c>
    </row>
    <row r="177" spans="3:26" x14ac:dyDescent="0.25">
      <c r="C177" s="2">
        <f t="shared" si="31"/>
        <v>17700000</v>
      </c>
      <c r="D177" s="5">
        <f t="shared" si="34"/>
        <v>1.1447260834014719</v>
      </c>
      <c r="E177" s="2">
        <f t="shared" si="32"/>
        <v>15462214.285714285</v>
      </c>
      <c r="F177" s="2">
        <f t="shared" si="35"/>
        <v>60.25459973232801</v>
      </c>
      <c r="G177" s="5">
        <f t="shared" si="36"/>
        <v>2.2703529503448162E-2</v>
      </c>
      <c r="H177" s="5">
        <f t="shared" si="37"/>
        <v>1.9852767162937417E-2</v>
      </c>
      <c r="I177" s="5">
        <f t="shared" si="38"/>
        <v>2.1625670536920882E-2</v>
      </c>
      <c r="Z177" s="2">
        <f t="shared" si="33"/>
        <v>17.7</v>
      </c>
    </row>
    <row r="178" spans="3:26" x14ac:dyDescent="0.25">
      <c r="C178" s="2">
        <f t="shared" si="31"/>
        <v>17800000</v>
      </c>
      <c r="D178" s="5">
        <f t="shared" si="34"/>
        <v>1.1456628477905073</v>
      </c>
      <c r="E178" s="2">
        <f t="shared" si="32"/>
        <v>15536857.142857144</v>
      </c>
      <c r="F178" s="2">
        <f t="shared" si="35"/>
        <v>60.480097185869703</v>
      </c>
      <c r="G178" s="5">
        <f t="shared" si="36"/>
        <v>2.2540460692491802E-2</v>
      </c>
      <c r="H178" s="5">
        <f t="shared" si="37"/>
        <v>1.9710174041680122E-2</v>
      </c>
      <c r="I178" s="5">
        <f t="shared" si="38"/>
        <v>2.1470343481713273E-2</v>
      </c>
      <c r="Z178" s="2">
        <f t="shared" si="33"/>
        <v>17.8</v>
      </c>
    </row>
    <row r="179" spans="3:26" x14ac:dyDescent="0.25">
      <c r="C179" s="2">
        <f t="shared" si="31"/>
        <v>17900000</v>
      </c>
      <c r="D179" s="5">
        <f t="shared" si="34"/>
        <v>1.1466011466011465</v>
      </c>
      <c r="E179" s="2">
        <f t="shared" si="32"/>
        <v>15611357.142857144</v>
      </c>
      <c r="F179" s="2">
        <f t="shared" si="35"/>
        <v>60.706113551902902</v>
      </c>
      <c r="G179" s="5">
        <f t="shared" si="36"/>
        <v>2.2378186254742301E-2</v>
      </c>
      <c r="H179" s="5">
        <f t="shared" si="37"/>
        <v>1.9568275548379858E-2</v>
      </c>
      <c r="I179" s="5">
        <f t="shared" si="38"/>
        <v>2.1315773086533006E-2</v>
      </c>
      <c r="Z179" s="2">
        <f t="shared" si="33"/>
        <v>17.899999999999999</v>
      </c>
    </row>
    <row r="180" spans="3:26" x14ac:dyDescent="0.25">
      <c r="C180" s="2">
        <f t="shared" si="31"/>
        <v>18000000</v>
      </c>
      <c r="D180" s="5">
        <f t="shared" si="34"/>
        <v>1.1475409836065573</v>
      </c>
      <c r="E180" s="2">
        <f t="shared" si="32"/>
        <v>15685714.285714287</v>
      </c>
      <c r="F180" s="2">
        <f t="shared" si="35"/>
        <v>60.932643056049329</v>
      </c>
      <c r="G180" s="5">
        <f t="shared" si="36"/>
        <v>2.2216719466895237E-2</v>
      </c>
      <c r="H180" s="5">
        <f t="shared" si="37"/>
        <v>1.942708329264763E-2</v>
      </c>
      <c r="I180" s="5">
        <f t="shared" si="38"/>
        <v>2.1161971997759328E-2</v>
      </c>
      <c r="Z180" s="2">
        <f t="shared" si="33"/>
        <v>18</v>
      </c>
    </row>
    <row r="181" spans="3:26" x14ac:dyDescent="0.25">
      <c r="C181" s="2">
        <f t="shared" si="31"/>
        <v>18100000</v>
      </c>
      <c r="D181" s="5">
        <f t="shared" si="34"/>
        <v>1.1484823625922889</v>
      </c>
      <c r="E181" s="2">
        <f t="shared" si="32"/>
        <v>15759928.571428571</v>
      </c>
      <c r="F181" s="2">
        <f t="shared" si="35"/>
        <v>61.159679996468348</v>
      </c>
      <c r="G181" s="5">
        <f t="shared" si="36"/>
        <v>2.2056072871899212E-2</v>
      </c>
      <c r="H181" s="5">
        <f t="shared" si="37"/>
        <v>1.9286608242480189E-2</v>
      </c>
      <c r="I181" s="5">
        <f t="shared" si="38"/>
        <v>2.1008952162859452E-2</v>
      </c>
      <c r="Z181" s="2">
        <f t="shared" si="33"/>
        <v>18.100000000000001</v>
      </c>
    </row>
    <row r="182" spans="3:26" x14ac:dyDescent="0.25">
      <c r="C182" s="2">
        <f t="shared" si="31"/>
        <v>18200000</v>
      </c>
      <c r="D182" s="5">
        <f t="shared" si="34"/>
        <v>1.1494252873563218</v>
      </c>
      <c r="E182" s="2">
        <f t="shared" si="32"/>
        <v>15834000.000000002</v>
      </c>
      <c r="F182" s="2">
        <f t="shared" si="35"/>
        <v>61.387218742992403</v>
      </c>
      <c r="G182" s="5">
        <f t="shared" si="36"/>
        <v>2.1896258301674677E-2</v>
      </c>
      <c r="H182" s="5">
        <f t="shared" si="37"/>
        <v>1.9146860744126207E-2</v>
      </c>
      <c r="I182" s="5">
        <f t="shared" si="38"/>
        <v>2.0856724852028746E-2</v>
      </c>
      <c r="Z182" s="2">
        <f t="shared" si="33"/>
        <v>18.2</v>
      </c>
    </row>
    <row r="183" spans="3:26" x14ac:dyDescent="0.25">
      <c r="C183" s="2">
        <f t="shared" si="31"/>
        <v>18300000</v>
      </c>
      <c r="D183" s="5">
        <f t="shared" si="34"/>
        <v>1.1503697617091209</v>
      </c>
      <c r="E183" s="2">
        <f t="shared" si="32"/>
        <v>15907928.571428571</v>
      </c>
      <c r="F183" s="2">
        <f t="shared" si="35"/>
        <v>61.615253736268073</v>
      </c>
      <c r="G183" s="5">
        <f t="shared" si="36"/>
        <v>2.1737286899313011E-2</v>
      </c>
      <c r="H183" s="5">
        <f t="shared" si="37"/>
        <v>1.9007850541497909E-2</v>
      </c>
      <c r="I183" s="5">
        <f t="shared" si="38"/>
        <v>2.0705300679335972E-2</v>
      </c>
      <c r="Z183" s="2">
        <f t="shared" si="33"/>
        <v>18.3</v>
      </c>
    </row>
    <row r="184" spans="3:26" x14ac:dyDescent="0.25">
      <c r="C184" s="2">
        <f t="shared" si="31"/>
        <v>18400000</v>
      </c>
      <c r="D184" s="5">
        <f t="shared" si="34"/>
        <v>1.1513157894736843</v>
      </c>
      <c r="E184" s="2">
        <f t="shared" si="32"/>
        <v>15981714.285714285</v>
      </c>
      <c r="F184" s="2">
        <f t="shared" si="35"/>
        <v>61.84377948690144</v>
      </c>
      <c r="G184" s="5">
        <f t="shared" si="36"/>
        <v>2.1579169140762328E-2</v>
      </c>
      <c r="H184" s="5">
        <f t="shared" si="37"/>
        <v>1.8869586795133914E-2</v>
      </c>
      <c r="I184" s="5">
        <f t="shared" si="38"/>
        <v>2.0554689623379491E-2</v>
      </c>
      <c r="Z184" s="2">
        <f t="shared" si="33"/>
        <v>18.399999999999999</v>
      </c>
    </row>
    <row r="185" spans="3:26" x14ac:dyDescent="0.25">
      <c r="C185" s="2">
        <f t="shared" si="31"/>
        <v>18500000</v>
      </c>
      <c r="D185" s="5">
        <f t="shared" si="34"/>
        <v>1.1522633744855968</v>
      </c>
      <c r="E185" s="2">
        <f t="shared" si="32"/>
        <v>16055357.142857142</v>
      </c>
      <c r="F185" s="2">
        <f t="shared" si="35"/>
        <v>62.072790574609982</v>
      </c>
      <c r="G185" s="5">
        <f t="shared" si="36"/>
        <v>2.1421914856003015E-2</v>
      </c>
      <c r="H185" s="5">
        <f t="shared" si="37"/>
        <v>1.8732078100715869E-2</v>
      </c>
      <c r="I185" s="5">
        <f t="shared" si="38"/>
        <v>2.0404901047457517E-2</v>
      </c>
      <c r="Z185" s="2">
        <f t="shared" si="33"/>
        <v>18.5</v>
      </c>
    </row>
    <row r="186" spans="3:26" x14ac:dyDescent="0.25">
      <c r="C186" s="2">
        <f t="shared" si="31"/>
        <v>18600000</v>
      </c>
      <c r="D186" s="5">
        <f t="shared" si="34"/>
        <v>1.1532125205930808</v>
      </c>
      <c r="E186" s="2">
        <f t="shared" si="32"/>
        <v>16128857.142857142</v>
      </c>
      <c r="F186" s="2">
        <f t="shared" si="35"/>
        <v>62.302281647379409</v>
      </c>
      <c r="G186" s="5">
        <f t="shared" si="36"/>
        <v>2.1265533249720556E-2</v>
      </c>
      <c r="H186" s="5">
        <f t="shared" si="37"/>
        <v>1.8595332507145481E-2</v>
      </c>
      <c r="I186" s="5">
        <f t="shared" si="38"/>
        <v>2.0255943719259484E-2</v>
      </c>
      <c r="Z186" s="2">
        <f t="shared" si="33"/>
        <v>18.600000000000001</v>
      </c>
    </row>
    <row r="187" spans="3:26" x14ac:dyDescent="0.25">
      <c r="C187" s="2">
        <f t="shared" si="31"/>
        <v>18700000</v>
      </c>
      <c r="D187" s="5">
        <f t="shared" si="34"/>
        <v>1.1541632316570487</v>
      </c>
      <c r="E187" s="2">
        <f t="shared" si="32"/>
        <v>16202214.285714285</v>
      </c>
      <c r="F187" s="2">
        <f t="shared" si="35"/>
        <v>62.532247420626838</v>
      </c>
      <c r="G187" s="5">
        <f t="shared" si="36"/>
        <v>2.1110032921480049E-2</v>
      </c>
      <c r="H187" s="5">
        <f t="shared" si="37"/>
        <v>1.8459357534185868E-2</v>
      </c>
      <c r="I187" s="5">
        <f t="shared" si="38"/>
        <v>2.0107825830082759E-2</v>
      </c>
      <c r="Z187" s="2">
        <f t="shared" si="33"/>
        <v>18.7</v>
      </c>
    </row>
    <row r="188" spans="3:26" x14ac:dyDescent="0.25">
      <c r="C188" s="2">
        <f t="shared" si="31"/>
        <v>18800000</v>
      </c>
      <c r="D188" s="5">
        <f t="shared" si="34"/>
        <v>1.1551155115511551</v>
      </c>
      <c r="E188" s="2">
        <f t="shared" si="32"/>
        <v>16275428.571428571</v>
      </c>
      <c r="F188" s="2">
        <f t="shared" si="35"/>
        <v>62.762682676369835</v>
      </c>
      <c r="G188" s="5">
        <f t="shared" si="36"/>
        <v>2.0955421885409546E-2</v>
      </c>
      <c r="H188" s="5">
        <f t="shared" si="37"/>
        <v>1.8324160189673332E-2</v>
      </c>
      <c r="I188" s="5">
        <f t="shared" si="38"/>
        <v>1.9960555013581523E-2</v>
      </c>
      <c r="Z188" s="2">
        <f t="shared" si="33"/>
        <v>18.8</v>
      </c>
    </row>
    <row r="189" spans="3:26" x14ac:dyDescent="0.25">
      <c r="C189" s="2">
        <f t="shared" si="31"/>
        <v>18900000</v>
      </c>
      <c r="D189" s="5">
        <f t="shared" si="34"/>
        <v>1.1560693641618498</v>
      </c>
      <c r="E189" s="2">
        <f t="shared" si="32"/>
        <v>16348499.999999998</v>
      </c>
      <c r="F189" s="2">
        <f t="shared" si="35"/>
        <v>62.993582262401965</v>
      </c>
      <c r="G189" s="5">
        <f t="shared" si="36"/>
        <v>2.0801707589397991E-2</v>
      </c>
      <c r="H189" s="5">
        <f t="shared" si="37"/>
        <v>1.8189746986304722E-2</v>
      </c>
      <c r="I189" s="5">
        <f t="shared" si="38"/>
        <v>1.9814138364053276E-2</v>
      </c>
      <c r="Z189" s="2">
        <f t="shared" si="33"/>
        <v>18.899999999999999</v>
      </c>
    </row>
    <row r="190" spans="3:26" x14ac:dyDescent="0.25">
      <c r="C190" s="2">
        <f t="shared" si="31"/>
        <v>19000000</v>
      </c>
      <c r="D190" s="5">
        <f t="shared" si="34"/>
        <v>1.1570247933884297</v>
      </c>
      <c r="E190" s="2">
        <f t="shared" si="32"/>
        <v>16421428.571428573</v>
      </c>
      <c r="F190" s="2">
        <f t="shared" si="35"/>
        <v>63.224941091474378</v>
      </c>
      <c r="G190" s="5">
        <f t="shared" si="36"/>
        <v>2.0648896933815272E-2</v>
      </c>
      <c r="H190" s="5">
        <f t="shared" si="37"/>
        <v>1.8056123958006903E-2</v>
      </c>
      <c r="I190" s="5">
        <f t="shared" si="38"/>
        <v>1.9668582454270129E-2</v>
      </c>
      <c r="Z190" s="2">
        <f t="shared" si="33"/>
        <v>19</v>
      </c>
    </row>
    <row r="191" spans="3:26" x14ac:dyDescent="0.25">
      <c r="C191" s="2">
        <f t="shared" si="31"/>
        <v>19100000</v>
      </c>
      <c r="D191" s="5">
        <f t="shared" si="34"/>
        <v>1.1579818031430935</v>
      </c>
      <c r="E191" s="2">
        <f t="shared" si="32"/>
        <v>16494214.285714285</v>
      </c>
      <c r="F191" s="2">
        <f t="shared" si="35"/>
        <v>63.456754140484684</v>
      </c>
      <c r="G191" s="5">
        <f t="shared" si="36"/>
        <v>2.0496996289760004E-2</v>
      </c>
      <c r="H191" s="5">
        <f t="shared" si="37"/>
        <v>1.7923296675893281E-2</v>
      </c>
      <c r="I191" s="5">
        <f t="shared" si="38"/>
        <v>1.9523893352860307E-2</v>
      </c>
      <c r="Z191" s="2">
        <f t="shared" si="33"/>
        <v>19.100000000000001</v>
      </c>
    </row>
    <row r="192" spans="3:26" x14ac:dyDescent="0.25">
      <c r="C192" s="2">
        <f t="shared" si="31"/>
        <v>19200000</v>
      </c>
      <c r="D192" s="5">
        <f t="shared" si="34"/>
        <v>1.1589403973509933</v>
      </c>
      <c r="E192" s="2">
        <f t="shared" si="32"/>
        <v>16566857.142857144</v>
      </c>
      <c r="F192" s="2">
        <f t="shared" si="35"/>
        <v>63.689016449671513</v>
      </c>
      <c r="G192" s="5">
        <f t="shared" si="36"/>
        <v>2.0346011516844158E-2</v>
      </c>
      <c r="H192" s="5">
        <f t="shared" si="37"/>
        <v>1.7791270263815284E-2</v>
      </c>
      <c r="I192" s="5">
        <f t="shared" si="38"/>
        <v>1.9380076641248401E-2</v>
      </c>
      <c r="Z192" s="2">
        <f t="shared" si="33"/>
        <v>19.2</v>
      </c>
    </row>
    <row r="193" spans="3:26" x14ac:dyDescent="0.25">
      <c r="C193" s="2">
        <f t="shared" si="31"/>
        <v>19300000</v>
      </c>
      <c r="D193" s="5">
        <f t="shared" si="34"/>
        <v>1.1599005799502899</v>
      </c>
      <c r="E193" s="2">
        <f t="shared" si="32"/>
        <v>16639357.142857144</v>
      </c>
      <c r="F193" s="2">
        <f t="shared" si="35"/>
        <v>63.921723121817081</v>
      </c>
      <c r="G193" s="5">
        <f t="shared" si="36"/>
        <v>2.019594798051947E-2</v>
      </c>
      <c r="H193" s="5">
        <f t="shared" si="37"/>
        <v>1.7660049413513196E-2</v>
      </c>
      <c r="I193" s="5">
        <f t="shared" si="38"/>
        <v>1.9237137430159212E-2</v>
      </c>
      <c r="Z193" s="2">
        <f t="shared" si="33"/>
        <v>19.3</v>
      </c>
    </row>
    <row r="194" spans="3:26" x14ac:dyDescent="0.25">
      <c r="C194" s="2">
        <f t="shared" si="31"/>
        <v>19400000</v>
      </c>
      <c r="D194" s="5">
        <f t="shared" ref="D194:D201" si="39">$B$13/($B$13-C194)</f>
        <v>1.1608623548922057</v>
      </c>
      <c r="E194" s="2">
        <f t="shared" si="32"/>
        <v>16711714.285714285</v>
      </c>
      <c r="F194" s="2">
        <f t="shared" ref="F194:F201" si="40">SQRT(POWER((D194-1)/D194*$B$4,2)+POWER($B$3/D194,2))</f>
        <v>64.154869321455735</v>
      </c>
      <c r="G194" s="5">
        <f t="shared" ref="G194:G201" si="41">$B$21*$B$24*$B$25*$B$51*$B$23*E194*$B$22/(POWER(F194,3)*D194/$B$3*4*PI())/SQRT(2*PI()*EXP(1))/SQRT($B$46)</f>
        <v>2.004681056895518E-2</v>
      </c>
      <c r="H194" s="5">
        <f t="shared" ref="H194:H201" si="42">$B$21*$B$28*$B$29*$B$53*$B$27*E194*$B$26/(POWER(F194,3)*D194/$B$3*4*PI())/SQRT(2*PI()*EXP(1))/SQRT($B$47)</f>
        <v>1.7529638399374648E-2</v>
      </c>
      <c r="I194" s="5">
        <f t="shared" ref="I194:I201" si="43">$B$21*$B$32*$B$33*$B$55*$B$31*E194*$B$30/(POWER(F194,3)*D194/$B$3*4*PI())/SQRT(2*PI()*EXP(1))/SQRT($B$48)</f>
        <v>1.9095080375694237E-2</v>
      </c>
      <c r="Z194" s="2">
        <f t="shared" si="33"/>
        <v>19.399999999999999</v>
      </c>
    </row>
    <row r="195" spans="3:26" x14ac:dyDescent="0.25">
      <c r="C195" s="2">
        <f t="shared" ref="C195:C201" si="44">100000*ROW()</f>
        <v>19500000</v>
      </c>
      <c r="D195" s="5">
        <f t="shared" si="39"/>
        <v>1.1618257261410789</v>
      </c>
      <c r="E195" s="2">
        <f t="shared" ref="E195:E201" si="45">C195/D195</f>
        <v>16783928.571428571</v>
      </c>
      <c r="F195" s="2">
        <f t="shared" si="40"/>
        <v>64.388450274090175</v>
      </c>
      <c r="G195" s="5">
        <f t="shared" si="41"/>
        <v>1.989860370947321E-2</v>
      </c>
      <c r="H195" s="5">
        <f t="shared" si="42"/>
        <v>1.7400041092806136E-2</v>
      </c>
      <c r="I195" s="5">
        <f t="shared" si="43"/>
        <v>1.8953909694986552E-2</v>
      </c>
      <c r="Z195" s="2">
        <f t="shared" ref="Z195:Z201" si="46">C195/1000000</f>
        <v>19.5</v>
      </c>
    </row>
    <row r="196" spans="3:26" x14ac:dyDescent="0.25">
      <c r="C196" s="2">
        <f t="shared" si="44"/>
        <v>19600000</v>
      </c>
      <c r="D196" s="5">
        <f t="shared" si="39"/>
        <v>1.1627906976744187</v>
      </c>
      <c r="E196" s="2">
        <f t="shared" si="45"/>
        <v>16856000</v>
      </c>
      <c r="F196" s="2">
        <f t="shared" si="40"/>
        <v>64.622461265414529</v>
      </c>
      <c r="G196" s="5">
        <f t="shared" si="41"/>
        <v>1.9751331384549271E-2</v>
      </c>
      <c r="H196" s="5">
        <f t="shared" si="42"/>
        <v>1.7271260976224907E-2</v>
      </c>
      <c r="I196" s="5">
        <f t="shared" si="43"/>
        <v>1.8813629181442269E-2</v>
      </c>
      <c r="Z196" s="2">
        <f t="shared" si="46"/>
        <v>19.600000000000001</v>
      </c>
    </row>
    <row r="197" spans="3:26" x14ac:dyDescent="0.25">
      <c r="C197" s="2">
        <f t="shared" si="44"/>
        <v>19700000</v>
      </c>
      <c r="D197" s="5">
        <f t="shared" si="39"/>
        <v>1.1637572734829593</v>
      </c>
      <c r="E197" s="2">
        <f t="shared" si="45"/>
        <v>16927928.571428571</v>
      </c>
      <c r="F197" s="2">
        <f t="shared" si="40"/>
        <v>64.856897640544943</v>
      </c>
      <c r="G197" s="5">
        <f t="shared" si="41"/>
        <v>1.9604997147387053E-2</v>
      </c>
      <c r="H197" s="5">
        <f t="shared" si="42"/>
        <v>1.7143301156677622E-2</v>
      </c>
      <c r="I197" s="5">
        <f t="shared" si="43"/>
        <v>1.8674242219575345E-2</v>
      </c>
      <c r="Z197" s="2">
        <f t="shared" si="46"/>
        <v>19.7</v>
      </c>
    </row>
    <row r="198" spans="3:26" x14ac:dyDescent="0.25">
      <c r="C198" s="2">
        <f t="shared" si="44"/>
        <v>19800000</v>
      </c>
      <c r="D198" s="5">
        <f t="shared" si="39"/>
        <v>1.1647254575707155</v>
      </c>
      <c r="E198" s="2">
        <f t="shared" si="45"/>
        <v>16999714.285714284</v>
      </c>
      <c r="F198" s="2">
        <f t="shared" si="40"/>
        <v>65.091754803257146</v>
      </c>
      <c r="G198" s="5">
        <f t="shared" si="41"/>
        <v>1.9459604137074021E-2</v>
      </c>
      <c r="H198" s="5">
        <f t="shared" si="42"/>
        <v>1.7016164379093115E-2</v>
      </c>
      <c r="I198" s="5">
        <f t="shared" si="43"/>
        <v>1.8535751799443834E-2</v>
      </c>
      <c r="Z198" s="2">
        <f t="shared" si="46"/>
        <v>19.8</v>
      </c>
    </row>
    <row r="199" spans="3:26" x14ac:dyDescent="0.25">
      <c r="C199" s="2">
        <f t="shared" si="44"/>
        <v>19900000</v>
      </c>
      <c r="D199" s="5">
        <f t="shared" si="39"/>
        <v>1.1656952539550374</v>
      </c>
      <c r="E199" s="2">
        <f t="shared" si="45"/>
        <v>17071357.142857146</v>
      </c>
      <c r="F199" s="2">
        <f t="shared" si="40"/>
        <v>65.327028215231635</v>
      </c>
      <c r="G199" s="5">
        <f t="shared" si="41"/>
        <v>1.9315155093325993E-2</v>
      </c>
      <c r="H199" s="5">
        <f t="shared" si="42"/>
        <v>1.6889853039175548E-2</v>
      </c>
      <c r="I199" s="5">
        <f t="shared" si="43"/>
        <v>1.8398160530694461E-2</v>
      </c>
      <c r="Z199" s="2">
        <f t="shared" si="46"/>
        <v>19.899999999999999</v>
      </c>
    </row>
    <row r="200" spans="3:26" x14ac:dyDescent="0.25">
      <c r="C200" s="2">
        <f t="shared" si="44"/>
        <v>20000000</v>
      </c>
      <c r="D200" s="5">
        <f t="shared" si="39"/>
        <v>1.1666666666666667</v>
      </c>
      <c r="E200" s="2">
        <f t="shared" si="45"/>
        <v>17142857.142857142</v>
      </c>
      <c r="F200" s="2">
        <f t="shared" si="40"/>
        <v>65.562713395306503</v>
      </c>
      <c r="G200" s="5">
        <f t="shared" si="41"/>
        <v>1.9171652370828473E-2</v>
      </c>
      <c r="H200" s="5">
        <f t="shared" si="42"/>
        <v>1.6764369195944998E-2</v>
      </c>
      <c r="I200" s="5">
        <f t="shared" si="43"/>
        <v>1.8261470656223123E-2</v>
      </c>
      <c r="Z200" s="2">
        <f t="shared" si="46"/>
        <v>20</v>
      </c>
    </row>
    <row r="201" spans="3:26" x14ac:dyDescent="0.25">
      <c r="C201" s="2">
        <f t="shared" si="44"/>
        <v>20100000</v>
      </c>
      <c r="D201" s="5">
        <f t="shared" si="39"/>
        <v>1.1676396997497915</v>
      </c>
      <c r="E201" s="2">
        <f t="shared" si="45"/>
        <v>17214214.285714284</v>
      </c>
      <c r="F201" s="2">
        <f t="shared" si="40"/>
        <v>65.798805918737116</v>
      </c>
      <c r="G201" s="5">
        <f t="shared" si="41"/>
        <v>1.9029097953183596E-2</v>
      </c>
      <c r="H201" s="5">
        <f t="shared" si="42"/>
        <v>1.6639714583933152E-2</v>
      </c>
      <c r="I201" s="5">
        <f t="shared" si="43"/>
        <v>1.8125684065459675E-2</v>
      </c>
      <c r="Z201" s="2">
        <f t="shared" si="46"/>
        <v>20.100000000000001</v>
      </c>
    </row>
    <row r="203" spans="3:26" x14ac:dyDescent="0.25">
      <c r="C203" s="2"/>
    </row>
    <row r="204" spans="3:26" x14ac:dyDescent="0.25">
      <c r="C204" s="2"/>
    </row>
    <row r="205" spans="3:26" x14ac:dyDescent="0.25">
      <c r="C205" s="2"/>
    </row>
    <row r="206" spans="3:26" x14ac:dyDescent="0.25">
      <c r="C206" s="2"/>
    </row>
    <row r="207" spans="3:26" x14ac:dyDescent="0.25">
      <c r="C207" s="2"/>
    </row>
    <row r="208" spans="3:26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C89E-2645-414F-9586-595B43459676}">
  <dimension ref="A1:AC88"/>
  <sheetViews>
    <sheetView topLeftCell="A18" workbookViewId="0">
      <selection activeCell="A31" sqref="A31"/>
    </sheetView>
  </sheetViews>
  <sheetFormatPr defaultRowHeight="15" x14ac:dyDescent="0.25"/>
  <cols>
    <col min="1" max="1" width="19.28515625" customWidth="1"/>
    <col min="2" max="2" width="12.85546875" customWidth="1"/>
    <col min="10" max="10" width="12" customWidth="1"/>
    <col min="11" max="11" width="15.28515625" customWidth="1"/>
    <col min="12" max="12" width="12.5703125" customWidth="1"/>
    <col min="13" max="13" width="12.85546875" customWidth="1"/>
    <col min="14" max="14" width="11.7109375" customWidth="1"/>
    <col min="18" max="18" width="10.28515625" bestFit="1" customWidth="1"/>
    <col min="23" max="23" width="13.5703125" customWidth="1"/>
    <col min="24" max="24" width="12.5703125" customWidth="1"/>
    <col min="25" max="25" width="14" customWidth="1"/>
    <col min="27" max="27" width="11.85546875" customWidth="1"/>
    <col min="28" max="28" width="12.85546875" customWidth="1"/>
  </cols>
  <sheetData>
    <row r="1" spans="1:29" ht="18.75" x14ac:dyDescent="0.35">
      <c r="B1" s="13" t="s">
        <v>61</v>
      </c>
      <c r="C1" s="16"/>
      <c r="D1" s="17" t="s">
        <v>39</v>
      </c>
      <c r="E1" s="18" t="s">
        <v>40</v>
      </c>
      <c r="F1" s="19" t="s">
        <v>41</v>
      </c>
      <c r="G1" s="19" t="s">
        <v>42</v>
      </c>
      <c r="H1" s="19" t="s">
        <v>41</v>
      </c>
      <c r="I1" s="19" t="s">
        <v>42</v>
      </c>
      <c r="J1" s="20" t="s">
        <v>43</v>
      </c>
      <c r="K1" s="20" t="s">
        <v>44</v>
      </c>
      <c r="L1" s="18" t="s">
        <v>45</v>
      </c>
      <c r="M1" s="20" t="s">
        <v>43</v>
      </c>
      <c r="N1" s="21" t="s">
        <v>46</v>
      </c>
      <c r="O1" s="17" t="s">
        <v>47</v>
      </c>
      <c r="P1" s="31"/>
      <c r="R1" s="31"/>
      <c r="T1" s="31"/>
      <c r="W1" s="8" t="s">
        <v>62</v>
      </c>
      <c r="X1" s="8" t="s">
        <v>48</v>
      </c>
      <c r="Y1" s="8" t="s">
        <v>63</v>
      </c>
      <c r="AA1" s="8" t="s">
        <v>49</v>
      </c>
      <c r="AB1" s="8" t="s">
        <v>49</v>
      </c>
    </row>
    <row r="2" spans="1:29" x14ac:dyDescent="0.25">
      <c r="A2" s="13" t="s">
        <v>0</v>
      </c>
      <c r="B2" s="16">
        <v>8</v>
      </c>
      <c r="C2" s="16"/>
      <c r="D2" s="16"/>
      <c r="E2" s="16"/>
      <c r="F2" s="16" t="s">
        <v>50</v>
      </c>
      <c r="G2" s="16" t="s">
        <v>50</v>
      </c>
      <c r="H2" s="16" t="s">
        <v>51</v>
      </c>
      <c r="I2" s="16" t="s">
        <v>51</v>
      </c>
      <c r="J2" s="16" t="s">
        <v>50</v>
      </c>
      <c r="K2" s="16" t="s">
        <v>52</v>
      </c>
      <c r="L2" s="16" t="s">
        <v>52</v>
      </c>
      <c r="M2" s="16" t="s">
        <v>53</v>
      </c>
      <c r="W2" s="5"/>
      <c r="X2" s="5"/>
      <c r="Y2" s="5"/>
      <c r="AA2" s="16" t="s">
        <v>50</v>
      </c>
      <c r="AB2" s="16" t="s">
        <v>53</v>
      </c>
    </row>
    <row r="3" spans="1:29" x14ac:dyDescent="0.25">
      <c r="A3" s="11" t="s">
        <v>2</v>
      </c>
      <c r="B3" s="16">
        <v>37.5</v>
      </c>
      <c r="C3" s="16"/>
      <c r="D3" s="22">
        <v>10</v>
      </c>
      <c r="E3" s="23">
        <v>1.2400000000000001E-4</v>
      </c>
      <c r="F3" s="22">
        <v>2.8111000000000002</v>
      </c>
      <c r="G3" s="16">
        <v>108.81</v>
      </c>
      <c r="H3" s="22">
        <v>5.1124999999999998</v>
      </c>
      <c r="I3" s="16">
        <v>120.76</v>
      </c>
      <c r="J3" s="24">
        <f>F3/10000</f>
        <v>2.8111E-4</v>
      </c>
      <c r="K3" s="24">
        <f>(H3-F3)/10000</f>
        <v>2.3013999999999996E-4</v>
      </c>
      <c r="L3" s="25">
        <f>2*(I3-G3)/(H3-F3)*10</f>
        <v>103.84983053793347</v>
      </c>
      <c r="M3" s="26">
        <v>4.3116000000000004E-4</v>
      </c>
      <c r="N3" s="2">
        <f t="shared" ref="N3:N43" si="0">$B$29*POWER($D$23/D3,3)</f>
        <v>0.3402</v>
      </c>
      <c r="O3" s="2">
        <f t="shared" ref="O3:O43" si="1">N3/$B$26*D3/$D$25</f>
        <v>7.7827598828696924</v>
      </c>
      <c r="P3" s="2"/>
      <c r="R3" s="2"/>
      <c r="T3" s="2"/>
      <c r="W3" s="26">
        <f>1/SQRT(2*PI()*EXP(1))*K3*$B$22*EXP(-K3*$B$22-J3*$B$21/2)*$B$3*L3*$B$14*E3/(SQRT(O3)*POWER($B$6,3)*$B$5*4*PI())</f>
        <v>6.5430150515390545E-7</v>
      </c>
      <c r="X3" s="26">
        <f>1/SQRT(2*PI()*EXP(1))*K3*$B$22*EXP(-K3*$B$22-J3*$B$21/2)*$B$3*L3*$B$16*E3/(SQRT(O3)*POWER($B$8,3)*$B$7*4*PI())</f>
        <v>6.0021911461679391E-7</v>
      </c>
      <c r="Y3" s="26">
        <f>1/SQRT(2*PI()*EXP(1))*K3*$B$22*EXP(-K3*$B$22-J3*$B$21/2)*$B$3*L3*$B$18*E3/(SQRT(O3)*POWER($B$10,3)*$B$9*4*PI())</f>
        <v>5.6438234502987523E-7</v>
      </c>
      <c r="AA3" s="2">
        <f>EXP(-$B$21*J3)</f>
        <v>3.1676057637080587E-11</v>
      </c>
      <c r="AB3" s="2">
        <f>EXP(-$B$21*M3)</f>
        <v>7.8788864536751209E-17</v>
      </c>
      <c r="AC3" s="26"/>
    </row>
    <row r="4" spans="1:29" x14ac:dyDescent="0.25">
      <c r="A4" s="11" t="s">
        <v>1</v>
      </c>
      <c r="B4" s="16">
        <v>400</v>
      </c>
      <c r="C4" s="16"/>
      <c r="D4" s="22">
        <v>11</v>
      </c>
      <c r="E4" s="23">
        <v>1.1272727272727272E-4</v>
      </c>
      <c r="F4" s="22">
        <v>2.1494</v>
      </c>
      <c r="G4" s="16">
        <v>98.879000000000005</v>
      </c>
      <c r="H4" s="22">
        <v>3.8759000000000001</v>
      </c>
      <c r="I4" s="16">
        <v>109.72</v>
      </c>
      <c r="J4" s="24">
        <f t="shared" ref="J4:J43" si="2">F4/10000</f>
        <v>2.1494E-4</v>
      </c>
      <c r="K4" s="24">
        <f t="shared" ref="K4:K43" si="3">(H4-F4)/10000</f>
        <v>1.7265000000000002E-4</v>
      </c>
      <c r="L4" s="25">
        <f t="shared" ref="L4:L43" si="4">2*(I4-G4)/(H4-F4)*10</f>
        <v>125.58355053576592</v>
      </c>
      <c r="M4" s="26">
        <v>3.2749E-4</v>
      </c>
      <c r="N4" s="2">
        <f t="shared" si="0"/>
        <v>0.25559729526671671</v>
      </c>
      <c r="O4" s="2">
        <f t="shared" si="1"/>
        <v>6.4320329610493321</v>
      </c>
      <c r="P4" s="2"/>
      <c r="R4" s="2"/>
      <c r="T4" s="2"/>
      <c r="W4" s="26">
        <f t="shared" ref="W4:W43" si="5">1/SQRT(2*PI()*EXP(1))*K4*$B$22*EXP(-K4*$B$22-J4*$B$21/2)*$B$3*L4*$B$14*E4/(SQRT(O4)*POWER($B$6,3)*$B$5*4*PI())</f>
        <v>1.3615065644474514E-5</v>
      </c>
      <c r="X4" s="26">
        <f t="shared" ref="X4:X43" si="6">1/SQRT(2*PI()*EXP(1))*K4*$B$22*EXP(-K4*$B$22-J4*$B$21/2)*$B$3*L4*$B$16*E4/(SQRT(O4)*POWER($B$8,3)*$B$7*4*PI())</f>
        <v>1.2489689511953351E-5</v>
      </c>
      <c r="Y4" s="26">
        <f t="shared" ref="Y4:Y43" si="7">1/SQRT(2*PI()*EXP(1))*K4*$B$22*EXP(-K4*$B$22-J4*$B$21/2)*$B$3*L4*$B$18*E4/(SQRT(O4)*POWER($B$10,3)*$B$9*4*PI())</f>
        <v>1.1743978296911839E-5</v>
      </c>
      <c r="AA4" s="2">
        <f t="shared" ref="AA4:AA43" si="8">EXP(-$B$21*J4)</f>
        <v>9.3785562845628344E-9</v>
      </c>
      <c r="AB4" s="2">
        <f t="shared" ref="AB4:AB43" si="9">EXP(-$B$21*M4)</f>
        <v>5.8677203884924144E-13</v>
      </c>
      <c r="AC4" s="26"/>
    </row>
    <row r="5" spans="1:29" x14ac:dyDescent="0.25">
      <c r="A5" s="13" t="s">
        <v>54</v>
      </c>
      <c r="B5" s="16">
        <v>1.0660000000000001</v>
      </c>
      <c r="C5" s="16"/>
      <c r="D5" s="22">
        <v>12</v>
      </c>
      <c r="E5" s="23">
        <v>1.0333333333333334E-4</v>
      </c>
      <c r="F5" s="22">
        <v>1.6954</v>
      </c>
      <c r="G5" s="16">
        <v>90.611999999999995</v>
      </c>
      <c r="H5" s="22">
        <v>3.0215000000000001</v>
      </c>
      <c r="I5" s="16">
        <v>100.54</v>
      </c>
      <c r="J5" s="24">
        <f t="shared" si="2"/>
        <v>1.6954000000000001E-4</v>
      </c>
      <c r="K5" s="24">
        <f t="shared" si="3"/>
        <v>1.3260999999999999E-4</v>
      </c>
      <c r="L5" s="25">
        <f t="shared" si="4"/>
        <v>149.73229771510461</v>
      </c>
      <c r="M5" s="26">
        <v>2.5601999999999998E-4</v>
      </c>
      <c r="N5" s="2">
        <f t="shared" si="0"/>
        <v>0.19687499999999999</v>
      </c>
      <c r="O5" s="2">
        <f t="shared" si="1"/>
        <v>5.4046943631039532</v>
      </c>
      <c r="P5" s="2"/>
      <c r="R5" s="2"/>
      <c r="T5" s="2"/>
      <c r="W5" s="26">
        <f t="shared" si="5"/>
        <v>1.0729700671322172E-4</v>
      </c>
      <c r="X5" s="26">
        <f t="shared" si="6"/>
        <v>9.8428192298432061E-5</v>
      </c>
      <c r="Y5" s="26">
        <f t="shared" si="7"/>
        <v>9.2551424360930024E-5</v>
      </c>
      <c r="AA5" s="2">
        <f t="shared" si="8"/>
        <v>4.6536676514753266E-7</v>
      </c>
      <c r="AB5" s="2">
        <f t="shared" si="9"/>
        <v>2.7404740871505354E-10</v>
      </c>
      <c r="AC5" s="26"/>
    </row>
    <row r="6" spans="1:29" x14ac:dyDescent="0.25">
      <c r="A6" s="11" t="s">
        <v>55</v>
      </c>
      <c r="B6" s="16">
        <f>SQRT($B$3*$B$3/(B5*B5)+$B$4*$B$4*(B5-1)*(B5-1)/(B5*B5))</f>
        <v>43.021357924015341</v>
      </c>
      <c r="C6" s="16"/>
      <c r="D6" s="22">
        <v>13</v>
      </c>
      <c r="E6" s="23">
        <v>9.5384615384615384E-5</v>
      </c>
      <c r="F6" s="22">
        <v>1.3727</v>
      </c>
      <c r="G6" s="16">
        <v>83.620999999999995</v>
      </c>
      <c r="H6" s="22">
        <v>2.4117999999999999</v>
      </c>
      <c r="I6" s="16">
        <v>92.772999999999996</v>
      </c>
      <c r="J6" s="24">
        <f t="shared" si="2"/>
        <v>1.3726999999999999E-4</v>
      </c>
      <c r="K6" s="24">
        <f t="shared" si="3"/>
        <v>1.0390999999999999E-4</v>
      </c>
      <c r="L6" s="25">
        <f t="shared" si="4"/>
        <v>176.15243961120203</v>
      </c>
      <c r="M6" s="26">
        <v>2.0508000000000001E-4</v>
      </c>
      <c r="N6" s="2">
        <f t="shared" si="0"/>
        <v>0.15484751934456073</v>
      </c>
      <c r="O6" s="2">
        <f t="shared" si="1"/>
        <v>4.6051833626447873</v>
      </c>
      <c r="P6" s="2"/>
      <c r="R6" s="2"/>
      <c r="T6" s="2"/>
      <c r="W6" s="26">
        <f t="shared" si="5"/>
        <v>4.5729291597034247E-4</v>
      </c>
      <c r="X6" s="26">
        <f t="shared" si="6"/>
        <v>4.1949460146769549E-4</v>
      </c>
      <c r="Y6" s="26">
        <f t="shared" si="7"/>
        <v>3.9444819589736971E-4</v>
      </c>
      <c r="AA6" s="2">
        <f t="shared" si="8"/>
        <v>7.4654861886861816E-6</v>
      </c>
      <c r="AB6" s="2">
        <f t="shared" si="9"/>
        <v>2.1897792593969601E-8</v>
      </c>
      <c r="AC6" s="26"/>
    </row>
    <row r="7" spans="1:29" x14ac:dyDescent="0.25">
      <c r="A7" s="13" t="s">
        <v>54</v>
      </c>
      <c r="B7" s="16">
        <v>1.0940000000000001</v>
      </c>
      <c r="C7" s="16"/>
      <c r="D7" s="22">
        <v>14</v>
      </c>
      <c r="E7" s="23">
        <v>8.8571428571428579E-5</v>
      </c>
      <c r="F7" s="22">
        <v>1.1364000000000001</v>
      </c>
      <c r="G7" s="16">
        <v>77.632999999999996</v>
      </c>
      <c r="H7" s="22">
        <v>1.9644999999999999</v>
      </c>
      <c r="I7" s="16">
        <v>86.122</v>
      </c>
      <c r="J7" s="24">
        <f t="shared" si="2"/>
        <v>1.1364E-4</v>
      </c>
      <c r="K7" s="24">
        <f t="shared" si="3"/>
        <v>8.2809999999999988E-5</v>
      </c>
      <c r="L7" s="25">
        <f t="shared" si="4"/>
        <v>205.02354788069087</v>
      </c>
      <c r="M7" s="26">
        <v>1.6773999999999999E-4</v>
      </c>
      <c r="N7" s="2">
        <f t="shared" si="0"/>
        <v>0.12397959183673467</v>
      </c>
      <c r="O7" s="2">
        <f t="shared" si="1"/>
        <v>3.9707958586069854</v>
      </c>
      <c r="P7" s="2"/>
      <c r="R7" s="2"/>
      <c r="T7" s="2"/>
      <c r="W7" s="26">
        <f t="shared" si="5"/>
        <v>1.3020730311032055E-3</v>
      </c>
      <c r="X7" s="26">
        <f t="shared" si="6"/>
        <v>1.1944479964345173E-3</v>
      </c>
      <c r="Y7" s="26">
        <f t="shared" si="7"/>
        <v>1.1231321109697412E-3</v>
      </c>
      <c r="AA7" s="2">
        <f t="shared" si="8"/>
        <v>5.6966909146416831E-5</v>
      </c>
      <c r="AB7" s="2">
        <f t="shared" si="9"/>
        <v>5.4328054118368448E-7</v>
      </c>
      <c r="AC7" s="26"/>
    </row>
    <row r="8" spans="1:29" x14ac:dyDescent="0.25">
      <c r="A8" s="11" t="s">
        <v>55</v>
      </c>
      <c r="B8" s="16">
        <f>SQRT($B$3*$B$3/(B7*B7)+$B$4*$B$4*(B7-1)*(B7-1)/(B7*B7))</f>
        <v>48.540919876390042</v>
      </c>
      <c r="C8" s="16"/>
      <c r="D8" s="22">
        <v>15</v>
      </c>
      <c r="E8" s="23">
        <v>8.2666666666666666E-5</v>
      </c>
      <c r="F8" s="22">
        <v>0.95794999999999997</v>
      </c>
      <c r="G8" s="16">
        <v>72.445999999999998</v>
      </c>
      <c r="H8" s="22">
        <v>1.6255999999999999</v>
      </c>
      <c r="I8" s="16">
        <v>80.361999999999995</v>
      </c>
      <c r="J8" s="24">
        <f t="shared" si="2"/>
        <v>9.5795E-5</v>
      </c>
      <c r="K8" s="24">
        <f t="shared" si="3"/>
        <v>6.6765000000000002E-5</v>
      </c>
      <c r="L8" s="25">
        <f t="shared" si="4"/>
        <v>237.13023290646288</v>
      </c>
      <c r="M8" s="26">
        <v>1.3948000000000001E-4</v>
      </c>
      <c r="N8" s="2">
        <f t="shared" si="0"/>
        <v>0.1008</v>
      </c>
      <c r="O8" s="2">
        <f t="shared" si="1"/>
        <v>3.4590043923865297</v>
      </c>
      <c r="P8" s="2"/>
      <c r="R8" s="2"/>
      <c r="T8" s="2"/>
      <c r="W8" s="26">
        <f t="shared" si="5"/>
        <v>2.8338393519132276E-3</v>
      </c>
      <c r="X8" s="26">
        <f t="shared" si="6"/>
        <v>2.5996035976892547E-3</v>
      </c>
      <c r="Y8" s="26">
        <f t="shared" si="7"/>
        <v>2.4443912879193578E-3</v>
      </c>
      <c r="AA8" s="2">
        <f t="shared" si="8"/>
        <v>2.6431473152890741E-4</v>
      </c>
      <c r="AB8" s="2">
        <f t="shared" si="9"/>
        <v>6.1732815850548092E-6</v>
      </c>
      <c r="AC8" s="26"/>
    </row>
    <row r="9" spans="1:29" x14ac:dyDescent="0.25">
      <c r="A9" s="13" t="s">
        <v>54</v>
      </c>
      <c r="B9" s="16">
        <v>1.04</v>
      </c>
      <c r="C9" s="16"/>
      <c r="D9" s="22">
        <v>16</v>
      </c>
      <c r="E9" s="23">
        <v>7.75E-5</v>
      </c>
      <c r="F9" s="22">
        <v>0.82308000000000003</v>
      </c>
      <c r="G9" s="16">
        <v>67.909000000000006</v>
      </c>
      <c r="H9" s="22">
        <v>1.3721000000000001</v>
      </c>
      <c r="I9" s="16">
        <v>75.325000000000003</v>
      </c>
      <c r="J9" s="24">
        <f t="shared" si="2"/>
        <v>8.2307999999999999E-5</v>
      </c>
      <c r="K9" s="24">
        <f t="shared" si="3"/>
        <v>5.4902000000000004E-5</v>
      </c>
      <c r="L9" s="25">
        <f t="shared" si="4"/>
        <v>270.15409274707645</v>
      </c>
      <c r="M9" s="26">
        <v>1.1828000000000001E-4</v>
      </c>
      <c r="N9" s="2">
        <f t="shared" si="0"/>
        <v>8.3056640624999997E-2</v>
      </c>
      <c r="O9" s="2">
        <f t="shared" si="1"/>
        <v>3.0401405792459735</v>
      </c>
      <c r="P9" s="2"/>
      <c r="R9" s="2"/>
      <c r="T9" s="2"/>
      <c r="W9" s="26">
        <f t="shared" si="5"/>
        <v>5.0311181427953365E-3</v>
      </c>
      <c r="X9" s="26">
        <f t="shared" si="6"/>
        <v>4.6152626173323451E-3</v>
      </c>
      <c r="Y9" s="26">
        <f t="shared" si="7"/>
        <v>4.3397030775365235E-3</v>
      </c>
      <c r="AA9" s="2">
        <f t="shared" si="8"/>
        <v>8.4304687207134945E-4</v>
      </c>
      <c r="AB9" s="2">
        <f t="shared" si="9"/>
        <v>3.8222737382018341E-5</v>
      </c>
      <c r="AC9" s="26"/>
    </row>
    <row r="10" spans="1:29" x14ac:dyDescent="0.25">
      <c r="A10" s="11" t="s">
        <v>55</v>
      </c>
      <c r="B10" s="16">
        <f>SQRT($B$3*$B$3/(B9*B9)+$B$4*$B$4*(B9-1)*(B9-1)/(B9*B9))</f>
        <v>39.20259640749267</v>
      </c>
      <c r="C10" s="16"/>
      <c r="D10" s="22">
        <v>17</v>
      </c>
      <c r="E10" s="23">
        <v>7.2941176470588242E-5</v>
      </c>
      <c r="F10" s="22">
        <v>0.71847000000000005</v>
      </c>
      <c r="G10" s="16">
        <v>63.906999999999996</v>
      </c>
      <c r="H10" s="22">
        <v>1.1767000000000001</v>
      </c>
      <c r="I10" s="16">
        <v>70.882999999999996</v>
      </c>
      <c r="J10" s="24">
        <f t="shared" si="2"/>
        <v>7.1847000000000005E-5</v>
      </c>
      <c r="K10" s="24">
        <f t="shared" si="3"/>
        <v>4.5823000000000005E-5</v>
      </c>
      <c r="L10" s="25">
        <f t="shared" si="4"/>
        <v>304.47591820701393</v>
      </c>
      <c r="M10" s="26">
        <v>1.0193000000000001E-4</v>
      </c>
      <c r="N10" s="2">
        <f t="shared" si="0"/>
        <v>6.9244860573987377E-2</v>
      </c>
      <c r="O10" s="2">
        <f t="shared" si="1"/>
        <v>2.6929964992628692</v>
      </c>
      <c r="P10" s="2"/>
      <c r="R10" s="2"/>
      <c r="T10" s="2"/>
      <c r="W10" s="26">
        <f t="shared" si="5"/>
        <v>7.765540897217065E-3</v>
      </c>
      <c r="X10" s="26">
        <f t="shared" si="6"/>
        <v>7.1236670634767371E-3</v>
      </c>
      <c r="Y10" s="26">
        <f t="shared" si="7"/>
        <v>6.6983403636918983E-3</v>
      </c>
      <c r="AA10" s="2">
        <f t="shared" si="8"/>
        <v>2.0728267988165358E-3</v>
      </c>
      <c r="AB10" s="2">
        <f t="shared" si="9"/>
        <v>1.5594923817214721E-4</v>
      </c>
      <c r="AC10" s="26"/>
    </row>
    <row r="11" spans="1:29" x14ac:dyDescent="0.25">
      <c r="A11" s="11" t="s">
        <v>56</v>
      </c>
      <c r="B11" s="16"/>
      <c r="C11" s="16"/>
      <c r="D11" s="22">
        <v>18</v>
      </c>
      <c r="E11" s="23">
        <v>6.8888888888888895E-5</v>
      </c>
      <c r="F11" s="22">
        <v>0.63585000000000003</v>
      </c>
      <c r="G11" s="16">
        <v>60.350999999999999</v>
      </c>
      <c r="H11" s="22">
        <v>1.0235000000000001</v>
      </c>
      <c r="I11" s="16">
        <v>66.936000000000007</v>
      </c>
      <c r="J11" s="24">
        <f t="shared" si="2"/>
        <v>6.3585000000000009E-5</v>
      </c>
      <c r="K11" s="24">
        <f t="shared" si="3"/>
        <v>3.8765000000000006E-5</v>
      </c>
      <c r="L11" s="25">
        <f t="shared" si="4"/>
        <v>339.73945569457021</v>
      </c>
      <c r="M11" s="26">
        <v>8.9085999999999994E-5</v>
      </c>
      <c r="N11" s="2">
        <f t="shared" si="0"/>
        <v>5.8333333333333348E-2</v>
      </c>
      <c r="O11" s="2">
        <f t="shared" si="1"/>
        <v>2.4020863836017572</v>
      </c>
      <c r="P11" s="2"/>
      <c r="R11" s="2"/>
      <c r="T11" s="2"/>
      <c r="W11" s="26">
        <f t="shared" si="5"/>
        <v>1.083271542263063E-2</v>
      </c>
      <c r="X11" s="26">
        <f t="shared" si="6"/>
        <v>9.9373191237541736E-3</v>
      </c>
      <c r="Y11" s="26">
        <f t="shared" si="7"/>
        <v>9.3440001056202329E-3</v>
      </c>
      <c r="AA11" s="2">
        <f t="shared" si="8"/>
        <v>4.218355157583363E-3</v>
      </c>
      <c r="AB11" s="2">
        <f t="shared" si="9"/>
        <v>4.7064992468237837E-4</v>
      </c>
      <c r="AC11" s="26"/>
    </row>
    <row r="12" spans="1:29" x14ac:dyDescent="0.25">
      <c r="A12" s="11" t="s">
        <v>57</v>
      </c>
      <c r="B12" s="16"/>
      <c r="C12" s="16"/>
      <c r="D12" s="22">
        <v>19</v>
      </c>
      <c r="E12" s="23">
        <v>6.5263157894736851E-5</v>
      </c>
      <c r="F12" s="22">
        <v>0.56955999999999996</v>
      </c>
      <c r="G12" s="16">
        <v>57.17</v>
      </c>
      <c r="H12" s="22">
        <v>0.90125999999999995</v>
      </c>
      <c r="I12" s="16">
        <v>63.405000000000001</v>
      </c>
      <c r="J12" s="24">
        <f t="shared" si="2"/>
        <v>5.6955999999999995E-5</v>
      </c>
      <c r="K12" s="24">
        <f t="shared" si="3"/>
        <v>3.3170000000000003E-5</v>
      </c>
      <c r="L12" s="25">
        <f t="shared" si="4"/>
        <v>375.94211637021402</v>
      </c>
      <c r="M12" s="26">
        <v>7.8827999999999998E-5</v>
      </c>
      <c r="N12" s="2">
        <f t="shared" si="0"/>
        <v>4.959906691937601E-2</v>
      </c>
      <c r="O12" s="2">
        <f t="shared" si="1"/>
        <v>2.1558891642298321</v>
      </c>
      <c r="P12" s="2"/>
      <c r="R12" s="2"/>
      <c r="T12" s="2"/>
      <c r="W12" s="26">
        <f t="shared" si="5"/>
        <v>1.4026901268910192E-2</v>
      </c>
      <c r="X12" s="26">
        <f t="shared" si="6"/>
        <v>1.2867484170714363E-2</v>
      </c>
      <c r="Y12" s="26">
        <f t="shared" si="7"/>
        <v>1.2099216292935061E-2</v>
      </c>
      <c r="AA12" s="2">
        <f t="shared" si="8"/>
        <v>7.4598796321289351E-3</v>
      </c>
      <c r="AB12" s="2">
        <f t="shared" si="9"/>
        <v>1.1371751845055055E-3</v>
      </c>
      <c r="AC12" s="26"/>
    </row>
    <row r="13" spans="1:29" x14ac:dyDescent="0.25">
      <c r="A13" s="32" t="s">
        <v>3</v>
      </c>
      <c r="B13" s="22">
        <v>140000000</v>
      </c>
      <c r="C13" s="16"/>
      <c r="D13" s="22">
        <v>20</v>
      </c>
      <c r="E13" s="23">
        <v>6.2000000000000003E-5</v>
      </c>
      <c r="F13" s="22">
        <v>0.51566000000000001</v>
      </c>
      <c r="G13" s="16">
        <v>54.307000000000002</v>
      </c>
      <c r="H13" s="22">
        <v>0.80249000000000004</v>
      </c>
      <c r="I13" s="16">
        <v>60.228000000000002</v>
      </c>
      <c r="J13" s="24">
        <f t="shared" si="2"/>
        <v>5.1566000000000001E-5</v>
      </c>
      <c r="K13" s="24">
        <f t="shared" si="3"/>
        <v>2.8683000000000003E-5</v>
      </c>
      <c r="L13" s="25">
        <f t="shared" si="4"/>
        <v>412.8577903287661</v>
      </c>
      <c r="M13" s="26">
        <v>7.0529000000000002E-5</v>
      </c>
      <c r="N13" s="2">
        <f t="shared" si="0"/>
        <v>4.2525E-2</v>
      </c>
      <c r="O13" s="2">
        <f t="shared" si="1"/>
        <v>1.9456899707174231</v>
      </c>
      <c r="P13" s="2"/>
      <c r="R13" s="2"/>
      <c r="T13" s="2"/>
      <c r="W13" s="26">
        <f t="shared" si="5"/>
        <v>1.717592646811697E-2</v>
      </c>
      <c r="X13" s="26">
        <f t="shared" si="6"/>
        <v>1.57562213997832E-2</v>
      </c>
      <c r="Y13" s="26">
        <f t="shared" si="7"/>
        <v>1.481547815766735E-2</v>
      </c>
      <c r="AA13" s="2">
        <f t="shared" si="8"/>
        <v>1.185890757130802E-2</v>
      </c>
      <c r="AB13" s="2">
        <f t="shared" si="9"/>
        <v>2.3216108554424074E-3</v>
      </c>
      <c r="AC13" s="26"/>
    </row>
    <row r="14" spans="1:29" x14ac:dyDescent="0.25">
      <c r="A14" s="32" t="s">
        <v>58</v>
      </c>
      <c r="B14" s="22">
        <f>B13*(B5-1)/(B5*B5)</f>
        <v>8131254.6420312002</v>
      </c>
      <c r="C14" s="16"/>
      <c r="D14" s="22">
        <v>21</v>
      </c>
      <c r="E14" s="23">
        <v>5.9047619047619046E-5</v>
      </c>
      <c r="F14" s="22">
        <v>0.47127000000000002</v>
      </c>
      <c r="G14" s="16">
        <v>51.718000000000004</v>
      </c>
      <c r="H14" s="22">
        <v>0.72160000000000002</v>
      </c>
      <c r="I14" s="16">
        <v>57.354999999999997</v>
      </c>
      <c r="J14" s="24">
        <f t="shared" si="2"/>
        <v>4.7127000000000005E-5</v>
      </c>
      <c r="K14" s="24">
        <f t="shared" si="3"/>
        <v>2.5032999999999999E-5</v>
      </c>
      <c r="L14" s="25">
        <f t="shared" si="4"/>
        <v>450.36551751687716</v>
      </c>
      <c r="M14" s="26">
        <v>6.3719000000000004E-5</v>
      </c>
      <c r="N14" s="2">
        <f t="shared" si="0"/>
        <v>3.6734693877551024E-2</v>
      </c>
      <c r="O14" s="2">
        <f t="shared" si="1"/>
        <v>1.7647981593808828</v>
      </c>
      <c r="P14" s="2"/>
      <c r="R14" s="2"/>
      <c r="T14" s="2"/>
      <c r="W14" s="26">
        <f t="shared" si="5"/>
        <v>2.0155605434353206E-2</v>
      </c>
      <c r="X14" s="26">
        <f t="shared" si="6"/>
        <v>1.8489609993373422E-2</v>
      </c>
      <c r="Y14" s="26">
        <f t="shared" si="7"/>
        <v>1.7385666655101779E-2</v>
      </c>
      <c r="AA14" s="2">
        <f t="shared" si="8"/>
        <v>1.7371540765255815E-2</v>
      </c>
      <c r="AB14" s="2">
        <f t="shared" si="9"/>
        <v>4.1700218640821672E-3</v>
      </c>
      <c r="AC14" s="26"/>
    </row>
    <row r="15" spans="1:29" x14ac:dyDescent="0.25">
      <c r="A15" s="32"/>
      <c r="B15" s="22"/>
      <c r="C15" s="16"/>
      <c r="D15" s="22">
        <v>22</v>
      </c>
      <c r="E15" s="23">
        <v>5.6363636363636362E-5</v>
      </c>
      <c r="F15" s="22">
        <v>0.43434</v>
      </c>
      <c r="G15" s="16">
        <v>49.363999999999997</v>
      </c>
      <c r="H15" s="22">
        <v>0.65464999999999995</v>
      </c>
      <c r="I15" s="16">
        <v>54.743000000000002</v>
      </c>
      <c r="J15" s="24">
        <f t="shared" si="2"/>
        <v>4.3433999999999998E-5</v>
      </c>
      <c r="K15" s="24">
        <f t="shared" si="3"/>
        <v>2.2030999999999996E-5</v>
      </c>
      <c r="L15" s="25">
        <f t="shared" si="4"/>
        <v>488.31192410694081</v>
      </c>
      <c r="M15" s="26">
        <v>5.8077E-5</v>
      </c>
      <c r="N15" s="2">
        <f t="shared" si="0"/>
        <v>3.1949661908339588E-2</v>
      </c>
      <c r="O15" s="2">
        <f t="shared" si="1"/>
        <v>1.608008240262333</v>
      </c>
      <c r="P15" s="2"/>
      <c r="R15" s="2"/>
      <c r="T15" s="2"/>
      <c r="W15" s="26">
        <f t="shared" si="5"/>
        <v>2.2884089998816543E-2</v>
      </c>
      <c r="X15" s="26">
        <f t="shared" si="6"/>
        <v>2.0992567080630246E-2</v>
      </c>
      <c r="Y15" s="26">
        <f t="shared" si="7"/>
        <v>1.9739181823170082E-2</v>
      </c>
      <c r="AA15" s="2">
        <f t="shared" si="8"/>
        <v>2.3865437414240444E-2</v>
      </c>
      <c r="AB15" s="2">
        <f t="shared" si="9"/>
        <v>6.7742812933895957E-3</v>
      </c>
      <c r="AC15" s="26"/>
    </row>
    <row r="16" spans="1:29" x14ac:dyDescent="0.25">
      <c r="A16" s="32" t="s">
        <v>58</v>
      </c>
      <c r="B16" s="22">
        <f>B13*(B7-1)/(B7*B7)</f>
        <v>10995658.553051554</v>
      </c>
      <c r="C16" s="16"/>
      <c r="D16" s="22">
        <v>23</v>
      </c>
      <c r="E16" s="23">
        <v>5.3913043478260872E-5</v>
      </c>
      <c r="F16" s="22">
        <v>0.40331</v>
      </c>
      <c r="G16" s="16">
        <v>47.216000000000001</v>
      </c>
      <c r="H16" s="22">
        <v>0.59869000000000006</v>
      </c>
      <c r="I16" s="16">
        <v>52.36</v>
      </c>
      <c r="J16" s="24">
        <f t="shared" si="2"/>
        <v>4.0330999999999997E-5</v>
      </c>
      <c r="K16" s="24">
        <f t="shared" si="3"/>
        <v>1.9538000000000005E-5</v>
      </c>
      <c r="L16" s="25">
        <f t="shared" si="4"/>
        <v>526.56361961306141</v>
      </c>
      <c r="M16" s="26">
        <v>5.3356000000000002E-5</v>
      </c>
      <c r="N16" s="2">
        <f t="shared" si="0"/>
        <v>2.7960877784170297E-2</v>
      </c>
      <c r="O16" s="2">
        <f t="shared" si="1"/>
        <v>1.4712211498808494</v>
      </c>
      <c r="P16" s="2"/>
      <c r="R16" s="2"/>
      <c r="T16" s="2"/>
      <c r="W16" s="26">
        <f t="shared" si="5"/>
        <v>2.5321767792547502E-2</v>
      </c>
      <c r="X16" s="26">
        <f t="shared" si="6"/>
        <v>2.3228754519523657E-2</v>
      </c>
      <c r="Y16" s="26">
        <f t="shared" si="7"/>
        <v>2.1841855130225244E-2</v>
      </c>
      <c r="AA16" s="2">
        <f t="shared" si="8"/>
        <v>3.116480081643656E-2</v>
      </c>
      <c r="AB16" s="2">
        <f t="shared" si="9"/>
        <v>1.0166919657522658E-2</v>
      </c>
      <c r="AC16" s="26"/>
    </row>
    <row r="17" spans="1:29" x14ac:dyDescent="0.25">
      <c r="A17" s="32"/>
      <c r="B17" s="22"/>
      <c r="C17" s="16"/>
      <c r="D17" s="22">
        <v>24</v>
      </c>
      <c r="E17" s="23">
        <v>5.1666666666666671E-5</v>
      </c>
      <c r="F17" s="22">
        <v>0.37702999999999998</v>
      </c>
      <c r="G17" s="16">
        <v>45.247</v>
      </c>
      <c r="H17" s="22">
        <v>0.55149000000000004</v>
      </c>
      <c r="I17" s="16">
        <v>50.174999999999997</v>
      </c>
      <c r="J17" s="24">
        <f t="shared" si="2"/>
        <v>3.7702999999999995E-5</v>
      </c>
      <c r="K17" s="24">
        <f t="shared" si="3"/>
        <v>1.7446000000000005E-5</v>
      </c>
      <c r="L17" s="25">
        <f t="shared" si="4"/>
        <v>564.94325346784319</v>
      </c>
      <c r="M17" s="26">
        <v>4.9370999999999999E-5</v>
      </c>
      <c r="N17" s="2">
        <f t="shared" si="0"/>
        <v>2.4609374999999999E-2</v>
      </c>
      <c r="O17" s="2">
        <f t="shared" si="1"/>
        <v>1.3511735907759883</v>
      </c>
      <c r="P17" s="2"/>
      <c r="R17" s="2"/>
      <c r="T17" s="2"/>
      <c r="W17" s="26">
        <f t="shared" si="5"/>
        <v>2.744628034361378E-2</v>
      </c>
      <c r="X17" s="26">
        <f t="shared" si="6"/>
        <v>2.5177661915194886E-2</v>
      </c>
      <c r="Y17" s="26">
        <f t="shared" si="7"/>
        <v>2.3674400778021278E-2</v>
      </c>
      <c r="AA17" s="2">
        <f t="shared" si="8"/>
        <v>3.9067748457464149E-2</v>
      </c>
      <c r="AB17" s="2">
        <f t="shared" si="9"/>
        <v>1.4322751386164997E-2</v>
      </c>
      <c r="AC17" s="26"/>
    </row>
    <row r="18" spans="1:29" x14ac:dyDescent="0.25">
      <c r="A18" s="32" t="s">
        <v>58</v>
      </c>
      <c r="B18" s="22">
        <f>B13*(B9-1)/(B9*B9)</f>
        <v>5177514.7928994121</v>
      </c>
      <c r="C18" s="16"/>
      <c r="D18" s="22">
        <v>25</v>
      </c>
      <c r="E18" s="23">
        <v>4.9599999999999999E-5</v>
      </c>
      <c r="F18" s="22">
        <v>0.35460000000000003</v>
      </c>
      <c r="G18" s="16">
        <v>43.435000000000002</v>
      </c>
      <c r="H18" s="22">
        <v>0.51134999999999997</v>
      </c>
      <c r="I18" s="16">
        <v>48.164999999999999</v>
      </c>
      <c r="J18" s="24">
        <f t="shared" si="2"/>
        <v>3.5460000000000003E-5</v>
      </c>
      <c r="K18" s="24">
        <f t="shared" si="3"/>
        <v>1.5674999999999995E-5</v>
      </c>
      <c r="L18" s="25">
        <f t="shared" si="4"/>
        <v>603.50877192982443</v>
      </c>
      <c r="M18" s="26">
        <v>4.5979999999999997E-5</v>
      </c>
      <c r="N18" s="2">
        <f t="shared" si="0"/>
        <v>2.1772799999999998E-2</v>
      </c>
      <c r="O18" s="2">
        <f t="shared" si="1"/>
        <v>1.2452415812591509</v>
      </c>
      <c r="P18" s="2"/>
      <c r="R18" s="2"/>
      <c r="T18" s="2"/>
      <c r="W18" s="26">
        <f t="shared" si="5"/>
        <v>2.9268932476260546E-2</v>
      </c>
      <c r="X18" s="26">
        <f t="shared" si="6"/>
        <v>2.6849659672642089E-2</v>
      </c>
      <c r="Y18" s="26">
        <f t="shared" si="7"/>
        <v>2.5246569994650126E-2</v>
      </c>
      <c r="AA18" s="2">
        <f t="shared" si="8"/>
        <v>4.7379766902889343E-2</v>
      </c>
      <c r="AB18" s="2">
        <f t="shared" si="9"/>
        <v>1.9172467758118157E-2</v>
      </c>
      <c r="AC18" s="26"/>
    </row>
    <row r="19" spans="1:29" x14ac:dyDescent="0.25">
      <c r="A19" s="32"/>
      <c r="B19" s="22"/>
      <c r="C19" s="16"/>
      <c r="D19" s="27">
        <v>26</v>
      </c>
      <c r="E19" s="23">
        <v>4.7692307692307692E-5</v>
      </c>
      <c r="F19" s="27">
        <v>0.33532000000000001</v>
      </c>
      <c r="G19" s="17">
        <v>41.762999999999998</v>
      </c>
      <c r="H19" s="27">
        <v>0.47698000000000002</v>
      </c>
      <c r="I19" s="17">
        <v>46.31</v>
      </c>
      <c r="J19" s="28">
        <f t="shared" si="2"/>
        <v>3.3532000000000004E-5</v>
      </c>
      <c r="K19" s="28">
        <f t="shared" si="3"/>
        <v>1.4166000000000001E-5</v>
      </c>
      <c r="L19" s="29">
        <f t="shared" si="4"/>
        <v>641.95962162925366</v>
      </c>
      <c r="M19" s="26">
        <v>4.3072999999999999E-5</v>
      </c>
      <c r="N19" s="2">
        <f t="shared" si="0"/>
        <v>1.9355939918070091E-2</v>
      </c>
      <c r="O19" s="2">
        <f t="shared" si="1"/>
        <v>1.1512958406611968</v>
      </c>
      <c r="P19" s="2"/>
      <c r="R19" s="2"/>
      <c r="T19" s="2"/>
      <c r="W19" s="26">
        <f t="shared" si="5"/>
        <v>3.0800105052755711E-2</v>
      </c>
      <c r="X19" s="26">
        <f t="shared" si="6"/>
        <v>2.8254270606516165E-2</v>
      </c>
      <c r="Y19" s="26">
        <f t="shared" si="7"/>
        <v>2.656731702420877E-2</v>
      </c>
      <c r="AA19" s="2">
        <f t="shared" si="8"/>
        <v>5.5924539828955622E-2</v>
      </c>
      <c r="AB19" s="2">
        <f t="shared" si="9"/>
        <v>2.4617985137970991E-2</v>
      </c>
      <c r="AC19" s="26"/>
    </row>
    <row r="20" spans="1:29" x14ac:dyDescent="0.25">
      <c r="A20" s="13"/>
      <c r="C20" s="16"/>
      <c r="D20" s="22">
        <v>27</v>
      </c>
      <c r="E20" s="23">
        <v>4.5925925925925923E-5</v>
      </c>
      <c r="F20" s="22">
        <v>0.31866</v>
      </c>
      <c r="G20" s="16">
        <v>40.215000000000003</v>
      </c>
      <c r="H20" s="22">
        <v>0.44733000000000001</v>
      </c>
      <c r="I20" s="16">
        <v>44.593000000000004</v>
      </c>
      <c r="J20" s="24">
        <f t="shared" si="2"/>
        <v>3.1866000000000003E-5</v>
      </c>
      <c r="K20" s="24">
        <f t="shared" si="3"/>
        <v>1.2867000000000001E-5</v>
      </c>
      <c r="L20" s="25">
        <f t="shared" si="4"/>
        <v>680.50050516825991</v>
      </c>
      <c r="M20" s="26">
        <v>4.0566000000000004E-5</v>
      </c>
      <c r="N20" s="2">
        <f t="shared" si="0"/>
        <v>1.7283950617283952E-2</v>
      </c>
      <c r="O20" s="2">
        <f t="shared" si="1"/>
        <v>1.0675939482674477</v>
      </c>
      <c r="P20" s="2"/>
      <c r="R20" s="2"/>
      <c r="T20" s="2"/>
      <c r="W20" s="26">
        <f t="shared" si="5"/>
        <v>3.2065331311221919E-2</v>
      </c>
      <c r="X20" s="26">
        <f t="shared" si="6"/>
        <v>2.9414917462231214E-2</v>
      </c>
      <c r="Y20" s="26">
        <f t="shared" si="7"/>
        <v>2.7658666130273513E-2</v>
      </c>
      <c r="AA20" s="2">
        <f t="shared" si="8"/>
        <v>6.4539618721932271E-2</v>
      </c>
      <c r="AB20" s="2">
        <f t="shared" si="9"/>
        <v>3.0541282071422975E-2</v>
      </c>
      <c r="AC20" s="26"/>
    </row>
    <row r="21" spans="1:29" x14ac:dyDescent="0.25">
      <c r="A21" s="32" t="s">
        <v>30</v>
      </c>
      <c r="B21" s="22">
        <v>86000</v>
      </c>
      <c r="C21" s="16"/>
      <c r="D21" s="22">
        <v>28</v>
      </c>
      <c r="E21" s="23">
        <v>4.428571428571429E-5</v>
      </c>
      <c r="F21" s="22">
        <v>0.30419000000000002</v>
      </c>
      <c r="G21" s="16">
        <v>38.777000000000001</v>
      </c>
      <c r="H21" s="22">
        <v>0.42164000000000001</v>
      </c>
      <c r="I21" s="16">
        <v>42.997999999999998</v>
      </c>
      <c r="J21" s="24">
        <f t="shared" si="2"/>
        <v>3.0419000000000001E-5</v>
      </c>
      <c r="K21" s="24">
        <f t="shared" si="3"/>
        <v>1.1745E-5</v>
      </c>
      <c r="L21" s="25">
        <f t="shared" si="4"/>
        <v>718.77394636015265</v>
      </c>
      <c r="M21" s="26">
        <v>3.8390999999999999E-5</v>
      </c>
      <c r="N21" s="2">
        <f t="shared" si="0"/>
        <v>1.5497448979591833E-2</v>
      </c>
      <c r="O21" s="2">
        <f t="shared" si="1"/>
        <v>0.99269896465174634</v>
      </c>
      <c r="P21" s="2"/>
      <c r="R21" s="2"/>
      <c r="T21" s="2"/>
      <c r="W21" s="26">
        <f t="shared" si="5"/>
        <v>3.3085214565884556E-2</v>
      </c>
      <c r="X21" s="26">
        <f t="shared" si="6"/>
        <v>3.0350500552449103E-2</v>
      </c>
      <c r="Y21" s="26">
        <f t="shared" si="7"/>
        <v>2.8538389160694809E-2</v>
      </c>
      <c r="AA21" s="2">
        <f t="shared" si="8"/>
        <v>7.3092172302882966E-2</v>
      </c>
      <c r="AB21" s="2">
        <f t="shared" si="9"/>
        <v>3.6823244101890452E-2</v>
      </c>
      <c r="AC21" s="26"/>
    </row>
    <row r="22" spans="1:29" x14ac:dyDescent="0.25">
      <c r="A22" s="32" t="s">
        <v>26</v>
      </c>
      <c r="B22" s="2">
        <v>5000</v>
      </c>
      <c r="C22" s="16"/>
      <c r="D22" s="22">
        <v>29</v>
      </c>
      <c r="E22" s="23">
        <v>4.2758620689655177E-5</v>
      </c>
      <c r="F22" s="22">
        <v>0.29154999999999998</v>
      </c>
      <c r="G22" s="16">
        <v>37.439</v>
      </c>
      <c r="H22" s="22">
        <v>0.39922999999999997</v>
      </c>
      <c r="I22" s="16">
        <v>41.514000000000003</v>
      </c>
      <c r="J22" s="24">
        <f t="shared" si="2"/>
        <v>2.9154999999999998E-5</v>
      </c>
      <c r="K22" s="24">
        <f t="shared" si="3"/>
        <v>1.0767999999999999E-5</v>
      </c>
      <c r="L22" s="25">
        <f t="shared" si="4"/>
        <v>756.87221396731104</v>
      </c>
      <c r="M22" s="26">
        <v>3.6494E-5</v>
      </c>
      <c r="N22" s="2">
        <f t="shared" si="0"/>
        <v>1.3948911394481123E-2</v>
      </c>
      <c r="O22" s="2">
        <f t="shared" si="1"/>
        <v>0.92541734635787098</v>
      </c>
      <c r="P22" s="2"/>
      <c r="R22" s="2"/>
      <c r="T22" s="2"/>
      <c r="W22" s="26">
        <f t="shared" si="5"/>
        <v>3.3890074117797798E-2</v>
      </c>
      <c r="X22" s="26">
        <f t="shared" si="6"/>
        <v>3.1088833085440293E-2</v>
      </c>
      <c r="Y22" s="26">
        <f t="shared" si="7"/>
        <v>2.923263870429265E-2</v>
      </c>
      <c r="AA22" s="2">
        <f t="shared" si="8"/>
        <v>8.1485515374224604E-2</v>
      </c>
      <c r="AB22" s="2">
        <f t="shared" si="9"/>
        <v>4.3348464386203801E-2</v>
      </c>
      <c r="AC22" s="26"/>
    </row>
    <row r="23" spans="1:29" x14ac:dyDescent="0.25">
      <c r="A23" s="32"/>
      <c r="B23" s="2"/>
      <c r="C23" s="16"/>
      <c r="D23" s="22">
        <v>30</v>
      </c>
      <c r="E23" s="23">
        <v>4.1333333333333333E-5</v>
      </c>
      <c r="F23" s="22">
        <v>0.28048000000000001</v>
      </c>
      <c r="G23" s="16">
        <v>36.19</v>
      </c>
      <c r="H23" s="22">
        <v>0.37962000000000001</v>
      </c>
      <c r="I23" s="16">
        <v>40.128999999999998</v>
      </c>
      <c r="J23" s="24">
        <f t="shared" si="2"/>
        <v>2.8048E-5</v>
      </c>
      <c r="K23" s="24">
        <f t="shared" si="3"/>
        <v>9.9140000000000003E-6</v>
      </c>
      <c r="L23" s="25">
        <f t="shared" si="4"/>
        <v>794.63385111962884</v>
      </c>
      <c r="M23" s="26">
        <v>3.4832999999999997E-5</v>
      </c>
      <c r="N23" s="2">
        <f t="shared" si="0"/>
        <v>1.26E-2</v>
      </c>
      <c r="O23" s="2">
        <f t="shared" si="1"/>
        <v>0.86475109809663242</v>
      </c>
      <c r="P23" s="2"/>
      <c r="R23" s="2"/>
      <c r="T23" s="2"/>
      <c r="W23" s="26">
        <f t="shared" si="5"/>
        <v>3.4503104652754052E-2</v>
      </c>
      <c r="X23" s="26">
        <f t="shared" si="6"/>
        <v>3.1651192551261725E-2</v>
      </c>
      <c r="Y23" s="26">
        <f t="shared" si="7"/>
        <v>2.9761421854213967E-2</v>
      </c>
      <c r="AA23" s="2">
        <f t="shared" si="8"/>
        <v>8.9624370840296688E-2</v>
      </c>
      <c r="AB23" s="2">
        <f t="shared" si="9"/>
        <v>5.0004713899894131E-2</v>
      </c>
      <c r="AC23" s="26"/>
    </row>
    <row r="24" spans="1:29" x14ac:dyDescent="0.25">
      <c r="A24" s="32"/>
      <c r="B24" s="2"/>
      <c r="C24" s="16"/>
      <c r="D24" s="22">
        <v>31</v>
      </c>
      <c r="E24" s="23">
        <v>4.0000000000000003E-5</v>
      </c>
      <c r="F24" s="22">
        <v>0.27073999999999998</v>
      </c>
      <c r="G24" s="16">
        <v>35.021999999999998</v>
      </c>
      <c r="H24" s="22">
        <v>0.36234</v>
      </c>
      <c r="I24" s="16">
        <v>38.832999999999998</v>
      </c>
      <c r="J24" s="24">
        <f t="shared" si="2"/>
        <v>2.7073999999999999E-5</v>
      </c>
      <c r="K24" s="24">
        <f t="shared" si="3"/>
        <v>9.1600000000000021E-6</v>
      </c>
      <c r="L24" s="25">
        <f t="shared" si="4"/>
        <v>832.09606986899541</v>
      </c>
      <c r="M24" s="26">
        <v>3.3371000000000003E-5</v>
      </c>
      <c r="N24" s="2">
        <f t="shared" si="0"/>
        <v>1.1419556241818E-2</v>
      </c>
      <c r="O24" s="2">
        <f t="shared" si="1"/>
        <v>0.80986054972629484</v>
      </c>
      <c r="P24" s="2"/>
      <c r="R24" s="2"/>
      <c r="T24" s="2"/>
      <c r="W24" s="26">
        <f t="shared" si="5"/>
        <v>3.4941179004518534E-2</v>
      </c>
      <c r="X24" s="26">
        <f t="shared" si="6"/>
        <v>3.2053057131246995E-2</v>
      </c>
      <c r="Y24" s="26">
        <f t="shared" si="7"/>
        <v>3.0139292649250773E-2</v>
      </c>
      <c r="AA24" s="2">
        <f t="shared" si="8"/>
        <v>9.7455053208644823E-2</v>
      </c>
      <c r="AB24" s="2">
        <f t="shared" si="9"/>
        <v>5.6704256529449111E-2</v>
      </c>
      <c r="AC24" s="26"/>
    </row>
    <row r="25" spans="1:29" x14ac:dyDescent="0.25">
      <c r="A25" s="32"/>
      <c r="B25" s="2"/>
      <c r="C25" s="16"/>
      <c r="D25" s="27">
        <v>32</v>
      </c>
      <c r="E25" s="23">
        <v>3.875E-5</v>
      </c>
      <c r="F25" s="27">
        <v>0.26216</v>
      </c>
      <c r="G25" s="17">
        <v>33.927</v>
      </c>
      <c r="H25" s="27">
        <v>0.34710000000000002</v>
      </c>
      <c r="I25" s="17">
        <v>37.619</v>
      </c>
      <c r="J25" s="28">
        <f t="shared" si="2"/>
        <v>2.6216000000000001E-5</v>
      </c>
      <c r="K25" s="28">
        <f t="shared" si="3"/>
        <v>8.494000000000002E-6</v>
      </c>
      <c r="L25" s="29">
        <f t="shared" si="4"/>
        <v>869.31951966093709</v>
      </c>
      <c r="M25" s="26">
        <v>3.2081E-5</v>
      </c>
      <c r="N25" s="2">
        <f t="shared" si="0"/>
        <v>1.0382080078125E-2</v>
      </c>
      <c r="O25" s="2">
        <f t="shared" si="1"/>
        <v>0.76003514481149337</v>
      </c>
      <c r="P25" s="2"/>
      <c r="R25" s="2"/>
      <c r="T25" s="2"/>
      <c r="W25" s="26">
        <f t="shared" si="5"/>
        <v>3.5239469342709932E-2</v>
      </c>
      <c r="X25" s="26">
        <f t="shared" si="6"/>
        <v>3.2326691780224105E-2</v>
      </c>
      <c r="Y25" s="26">
        <f t="shared" si="7"/>
        <v>3.0396589628154419E-2</v>
      </c>
      <c r="AA25" s="2">
        <f t="shared" si="8"/>
        <v>0.10491801954703663</v>
      </c>
      <c r="AB25" s="2">
        <f t="shared" si="9"/>
        <v>6.3357245894176142E-2</v>
      </c>
      <c r="AC25" s="26"/>
    </row>
    <row r="26" spans="1:29" ht="18.75" x14ac:dyDescent="0.35">
      <c r="A26" s="11" t="s">
        <v>59</v>
      </c>
      <c r="B26">
        <v>1.366E-2</v>
      </c>
      <c r="C26" s="16"/>
      <c r="D26" s="22">
        <v>33</v>
      </c>
      <c r="E26" s="23">
        <v>3.7575757575757577E-5</v>
      </c>
      <c r="F26" s="22">
        <v>0.25457000000000002</v>
      </c>
      <c r="G26" s="16">
        <v>32.898000000000003</v>
      </c>
      <c r="H26" s="22">
        <v>0.33359</v>
      </c>
      <c r="I26" s="16">
        <v>36.478000000000002</v>
      </c>
      <c r="J26" s="24">
        <f t="shared" si="2"/>
        <v>2.5457E-5</v>
      </c>
      <c r="K26" s="24">
        <f t="shared" si="3"/>
        <v>7.9019999999999982E-6</v>
      </c>
      <c r="L26" s="25">
        <f t="shared" si="4"/>
        <v>906.09972158947085</v>
      </c>
      <c r="M26" s="26">
        <v>3.0939000000000003E-5</v>
      </c>
      <c r="N26" s="2">
        <f t="shared" si="0"/>
        <v>9.466566491359879E-3</v>
      </c>
      <c r="O26" s="2">
        <f t="shared" si="1"/>
        <v>0.71467032900548133</v>
      </c>
      <c r="P26" s="2"/>
      <c r="R26" s="2"/>
      <c r="T26" s="2"/>
      <c r="W26" s="26">
        <f t="shared" si="5"/>
        <v>3.5408723854506392E-2</v>
      </c>
      <c r="X26" s="26">
        <f t="shared" si="6"/>
        <v>3.2481956275896423E-2</v>
      </c>
      <c r="Y26" s="26">
        <f t="shared" si="7"/>
        <v>3.0542583879309478E-2</v>
      </c>
      <c r="AA26" s="2">
        <f t="shared" si="8"/>
        <v>0.11199489377735189</v>
      </c>
      <c r="AB26" s="2">
        <f t="shared" si="9"/>
        <v>6.989550066380508E-2</v>
      </c>
      <c r="AC26" s="26"/>
    </row>
    <row r="27" spans="1:29" x14ac:dyDescent="0.25">
      <c r="A27" s="13"/>
      <c r="C27" s="16"/>
      <c r="D27" s="22">
        <v>34</v>
      </c>
      <c r="E27" s="23">
        <v>3.6470588235294121E-5</v>
      </c>
      <c r="F27" s="22">
        <v>0.24784999999999999</v>
      </c>
      <c r="G27" s="16">
        <v>31.93</v>
      </c>
      <c r="H27" s="22">
        <v>0.32158999999999999</v>
      </c>
      <c r="I27" s="16">
        <v>35.404000000000003</v>
      </c>
      <c r="J27" s="24">
        <f t="shared" si="2"/>
        <v>2.4784999999999997E-5</v>
      </c>
      <c r="K27" s="24">
        <f t="shared" si="3"/>
        <v>7.374E-6</v>
      </c>
      <c r="L27" s="25">
        <f t="shared" si="4"/>
        <v>942.2294548413355</v>
      </c>
      <c r="M27" s="26">
        <v>2.9925000000000002E-5</v>
      </c>
      <c r="N27" s="2">
        <f t="shared" si="0"/>
        <v>8.6556075717484221E-3</v>
      </c>
      <c r="O27" s="2">
        <f t="shared" si="1"/>
        <v>0.6732491248157173</v>
      </c>
      <c r="P27" s="2"/>
      <c r="R27" s="2"/>
      <c r="T27" s="2"/>
      <c r="W27" s="30">
        <f t="shared" si="5"/>
        <v>3.5461162862656909E-2</v>
      </c>
      <c r="X27" s="30">
        <f t="shared" si="6"/>
        <v>3.2530060849698499E-2</v>
      </c>
      <c r="Y27" s="30">
        <f t="shared" si="7"/>
        <v>3.058781631444512E-2</v>
      </c>
      <c r="Z27" s="13"/>
      <c r="AA27" s="6">
        <f t="shared" si="8"/>
        <v>0.11865798495098331</v>
      </c>
      <c r="AB27" s="2">
        <f t="shared" si="9"/>
        <v>7.6264325937082642E-2</v>
      </c>
      <c r="AC27" s="26"/>
    </row>
    <row r="28" spans="1:29" x14ac:dyDescent="0.25">
      <c r="A28" s="13"/>
      <c r="C28" s="16"/>
      <c r="D28" s="22">
        <v>35</v>
      </c>
      <c r="E28" s="23">
        <v>3.5428571428571433E-5</v>
      </c>
      <c r="F28" s="22">
        <v>0.24188999999999999</v>
      </c>
      <c r="G28" s="16">
        <v>31.018000000000001</v>
      </c>
      <c r="H28" s="22">
        <v>0.31089</v>
      </c>
      <c r="I28" s="16">
        <v>34.392000000000003</v>
      </c>
      <c r="J28" s="24">
        <f t="shared" si="2"/>
        <v>2.4188999999999998E-5</v>
      </c>
      <c r="K28" s="24">
        <f t="shared" si="3"/>
        <v>6.9000000000000009E-6</v>
      </c>
      <c r="L28" s="25">
        <f t="shared" si="4"/>
        <v>977.97101449275419</v>
      </c>
      <c r="M28" s="26">
        <v>2.9023E-5</v>
      </c>
      <c r="N28" s="2">
        <f t="shared" si="0"/>
        <v>7.9346938775510193E-3</v>
      </c>
      <c r="O28" s="2">
        <f t="shared" si="1"/>
        <v>0.63532733737711755</v>
      </c>
      <c r="P28" s="2"/>
      <c r="R28" s="2"/>
      <c r="T28" s="2"/>
      <c r="W28" s="26">
        <f t="shared" si="5"/>
        <v>3.5418292007446485E-2</v>
      </c>
      <c r="X28" s="26">
        <f t="shared" si="6"/>
        <v>3.2490733557074873E-2</v>
      </c>
      <c r="Y28" s="26">
        <f t="shared" si="7"/>
        <v>3.0550837102863757E-2</v>
      </c>
      <c r="AA28" s="2">
        <f t="shared" si="8"/>
        <v>0.12489848395434158</v>
      </c>
      <c r="AB28" s="2">
        <f t="shared" si="9"/>
        <v>8.2415809302693155E-2</v>
      </c>
      <c r="AC28" s="26"/>
    </row>
    <row r="29" spans="1:29" ht="18.75" x14ac:dyDescent="0.35">
      <c r="A29" s="11" t="s">
        <v>60</v>
      </c>
      <c r="B29" s="22">
        <v>1.26E-2</v>
      </c>
      <c r="C29" s="16"/>
      <c r="D29" s="22">
        <v>36</v>
      </c>
      <c r="E29" s="23">
        <v>3.4444444444444447E-5</v>
      </c>
      <c r="F29" s="22">
        <v>0.2366</v>
      </c>
      <c r="G29" s="16">
        <v>30.155000000000001</v>
      </c>
      <c r="H29" s="22">
        <v>0.30132999999999999</v>
      </c>
      <c r="I29" s="16">
        <v>33.436</v>
      </c>
      <c r="J29" s="24">
        <f t="shared" si="2"/>
        <v>2.366E-5</v>
      </c>
      <c r="K29" s="24">
        <f t="shared" si="3"/>
        <v>6.472999999999998E-6</v>
      </c>
      <c r="L29" s="25">
        <f t="shared" si="4"/>
        <v>1013.7494206704773</v>
      </c>
      <c r="M29" s="26">
        <v>2.8216999999999998E-5</v>
      </c>
      <c r="N29" s="2">
        <f t="shared" si="0"/>
        <v>7.2916666666666685E-3</v>
      </c>
      <c r="O29" s="2">
        <f t="shared" si="1"/>
        <v>0.6005215959004393</v>
      </c>
      <c r="P29" s="2"/>
      <c r="R29" s="2"/>
      <c r="T29" s="2"/>
      <c r="W29" s="26">
        <f t="shared" si="5"/>
        <v>3.5309769425508765E-2</v>
      </c>
      <c r="X29" s="26">
        <f t="shared" si="6"/>
        <v>3.239118109153185E-2</v>
      </c>
      <c r="Y29" s="26">
        <f t="shared" si="7"/>
        <v>3.045722853127977E-2</v>
      </c>
      <c r="AA29" s="2">
        <f t="shared" si="8"/>
        <v>0.13071184958372503</v>
      </c>
      <c r="AB29" s="2">
        <f t="shared" si="9"/>
        <v>8.8331190539645915E-2</v>
      </c>
      <c r="AC29" s="26"/>
    </row>
    <row r="30" spans="1:29" x14ac:dyDescent="0.25">
      <c r="A30" s="1"/>
      <c r="B30" s="22"/>
      <c r="C30" s="16"/>
      <c r="D30" s="22">
        <v>37</v>
      </c>
      <c r="E30" s="23">
        <v>3.3513513513513513E-5</v>
      </c>
      <c r="F30" s="22">
        <v>0.2319</v>
      </c>
      <c r="G30" s="16">
        <v>29.34</v>
      </c>
      <c r="H30" s="22">
        <v>0.29277999999999998</v>
      </c>
      <c r="I30" s="16">
        <v>32.530999999999999</v>
      </c>
      <c r="J30" s="24">
        <f t="shared" si="2"/>
        <v>2.319E-5</v>
      </c>
      <c r="K30" s="24">
        <f t="shared" si="3"/>
        <v>6.0879999999999991E-6</v>
      </c>
      <c r="L30" s="25">
        <f t="shared" si="4"/>
        <v>1048.291721419185</v>
      </c>
      <c r="M30" s="26">
        <v>2.7498E-5</v>
      </c>
      <c r="N30" s="2">
        <f t="shared" si="0"/>
        <v>6.71628531380175E-3</v>
      </c>
      <c r="O30" s="2">
        <f t="shared" si="1"/>
        <v>0.56849962621400241</v>
      </c>
      <c r="P30" s="2"/>
      <c r="R30" s="2"/>
      <c r="T30" s="2"/>
      <c r="W30" s="26">
        <f t="shared" si="5"/>
        <v>3.5109816833375898E-2</v>
      </c>
      <c r="X30" s="26">
        <f t="shared" si="6"/>
        <v>3.2207755916944962E-2</v>
      </c>
      <c r="Y30" s="26">
        <f t="shared" si="7"/>
        <v>3.0284754966793316E-2</v>
      </c>
      <c r="AA30" s="6">
        <f t="shared" si="8"/>
        <v>0.13610345280889147</v>
      </c>
      <c r="AB30" s="2">
        <f t="shared" si="9"/>
        <v>9.3965461037920292E-2</v>
      </c>
      <c r="AC30" s="26"/>
    </row>
    <row r="31" spans="1:29" x14ac:dyDescent="0.25">
      <c r="A31" s="36" t="s">
        <v>67</v>
      </c>
      <c r="B31" s="16"/>
      <c r="C31" s="16"/>
      <c r="D31" s="22">
        <v>38</v>
      </c>
      <c r="E31" s="23">
        <v>3.2631578947368399E-5</v>
      </c>
      <c r="F31" s="22">
        <v>0.22774</v>
      </c>
      <c r="G31" s="16">
        <v>28.568000000000001</v>
      </c>
      <c r="H31" s="22">
        <v>0.28511999999999998</v>
      </c>
      <c r="I31" s="16">
        <v>31.675000000000001</v>
      </c>
      <c r="J31" s="24">
        <f t="shared" si="2"/>
        <v>2.2773999999999999E-5</v>
      </c>
      <c r="K31" s="24">
        <f t="shared" si="3"/>
        <v>5.7379999999999983E-6</v>
      </c>
      <c r="L31" s="25">
        <f t="shared" si="4"/>
        <v>1082.9557337051237</v>
      </c>
      <c r="M31" s="26">
        <v>2.6856000000000002E-5</v>
      </c>
      <c r="N31" s="2">
        <f t="shared" si="0"/>
        <v>6.1998833649220013E-3</v>
      </c>
      <c r="O31" s="2">
        <f t="shared" si="1"/>
        <v>0.53897229105745803</v>
      </c>
      <c r="P31" s="2"/>
      <c r="R31" s="2"/>
      <c r="T31" s="2"/>
      <c r="W31" s="26">
        <f t="shared" si="5"/>
        <v>3.4863556468007185E-2</v>
      </c>
      <c r="X31" s="26">
        <f t="shared" si="6"/>
        <v>3.1981850615944545E-2</v>
      </c>
      <c r="Y31" s="26">
        <f t="shared" si="7"/>
        <v>3.0072337600487511E-2</v>
      </c>
      <c r="AA31" s="2">
        <f t="shared" si="8"/>
        <v>0.14106083891482338</v>
      </c>
      <c r="AB31" s="2">
        <f t="shared" si="9"/>
        <v>9.9299375199514942E-2</v>
      </c>
      <c r="AC31" s="26"/>
    </row>
    <row r="32" spans="1:29" x14ac:dyDescent="0.25">
      <c r="A32" s="1"/>
      <c r="B32" s="22"/>
      <c r="C32" s="16"/>
      <c r="D32" s="22">
        <v>39</v>
      </c>
      <c r="E32" s="23">
        <v>3.1794871794871801E-5</v>
      </c>
      <c r="F32" s="22">
        <v>0.22403999999999999</v>
      </c>
      <c r="G32" s="16">
        <v>27.835000000000001</v>
      </c>
      <c r="H32" s="22">
        <v>0.27825</v>
      </c>
      <c r="I32" s="16">
        <v>30.861999999999998</v>
      </c>
      <c r="J32" s="24">
        <f t="shared" si="2"/>
        <v>2.2403999999999998E-5</v>
      </c>
      <c r="K32" s="24">
        <f t="shared" si="3"/>
        <v>5.4210000000000011E-6</v>
      </c>
      <c r="L32" s="25">
        <f t="shared" si="4"/>
        <v>1116.7681239623673</v>
      </c>
      <c r="M32" s="26">
        <v>2.6280999999999998E-5</v>
      </c>
      <c r="N32" s="2">
        <f t="shared" si="0"/>
        <v>5.7350933090578064E-3</v>
      </c>
      <c r="O32" s="2">
        <f t="shared" si="1"/>
        <v>0.51168704029386536</v>
      </c>
      <c r="P32" s="2"/>
      <c r="R32" s="2"/>
      <c r="T32" s="2"/>
      <c r="W32" s="26">
        <f t="shared" si="5"/>
        <v>3.4565340348607795E-2</v>
      </c>
      <c r="X32" s="26">
        <f t="shared" si="6"/>
        <v>3.1708284051080456E-2</v>
      </c>
      <c r="Y32" s="26">
        <f t="shared" si="7"/>
        <v>2.9815104640656939E-2</v>
      </c>
      <c r="AA32" s="2">
        <f t="shared" si="8"/>
        <v>0.14562157125054453</v>
      </c>
      <c r="AB32" s="2">
        <f t="shared" si="9"/>
        <v>0.10433316401195716</v>
      </c>
      <c r="AC32" s="26"/>
    </row>
    <row r="33" spans="1:29" x14ac:dyDescent="0.25">
      <c r="A33" s="4"/>
      <c r="B33" s="16"/>
      <c r="C33" s="16"/>
      <c r="D33" s="22">
        <v>40</v>
      </c>
      <c r="E33" s="23">
        <v>3.1000000000000001E-5</v>
      </c>
      <c r="F33" s="22">
        <v>0.22042999999999999</v>
      </c>
      <c r="G33" s="16">
        <v>27.138999999999999</v>
      </c>
      <c r="H33" s="22">
        <v>0.27195000000000003</v>
      </c>
      <c r="I33" s="16">
        <v>30.09</v>
      </c>
      <c r="J33" s="24">
        <f t="shared" si="2"/>
        <v>2.2042999999999999E-5</v>
      </c>
      <c r="K33" s="24">
        <f t="shared" si="3"/>
        <v>5.1520000000000042E-6</v>
      </c>
      <c r="L33" s="25">
        <f t="shared" si="4"/>
        <v>1145.57453416149</v>
      </c>
      <c r="M33" s="26">
        <v>2.5746000000000004E-5</v>
      </c>
      <c r="N33" s="2">
        <f t="shared" si="0"/>
        <v>5.315625E-3</v>
      </c>
      <c r="O33" s="2">
        <f t="shared" si="1"/>
        <v>0.48642249267935578</v>
      </c>
      <c r="P33" s="2"/>
      <c r="R33" s="2"/>
      <c r="T33" s="2"/>
      <c r="W33" s="26">
        <f t="shared" si="5"/>
        <v>3.4270726052215345E-2</v>
      </c>
      <c r="X33" s="26">
        <f t="shared" si="6"/>
        <v>3.1438021594489385E-2</v>
      </c>
      <c r="Y33" s="26">
        <f t="shared" si="7"/>
        <v>2.9560978513531219E-2</v>
      </c>
      <c r="AA33" s="2">
        <f t="shared" si="8"/>
        <v>0.15021344945786674</v>
      </c>
      <c r="AB33" s="2">
        <f t="shared" si="9"/>
        <v>0.10924567870241826</v>
      </c>
      <c r="AC33" s="26"/>
    </row>
    <row r="34" spans="1:29" x14ac:dyDescent="0.25">
      <c r="B34" s="16"/>
      <c r="C34" s="16"/>
      <c r="D34" s="22">
        <v>41</v>
      </c>
      <c r="E34" s="23">
        <v>3.0243902439024389E-5</v>
      </c>
      <c r="F34" s="22">
        <v>0.21734000000000001</v>
      </c>
      <c r="G34" s="16">
        <v>26.475999999999999</v>
      </c>
      <c r="H34" s="22">
        <v>0.26630999999999999</v>
      </c>
      <c r="I34" s="16">
        <v>29.356000000000002</v>
      </c>
      <c r="J34" s="24">
        <f t="shared" si="2"/>
        <v>2.1733999999999999E-5</v>
      </c>
      <c r="K34" s="24">
        <f t="shared" si="3"/>
        <v>4.8969999999999982E-6</v>
      </c>
      <c r="L34" s="25">
        <f t="shared" si="4"/>
        <v>1176.2303451092519</v>
      </c>
      <c r="M34" s="26">
        <v>2.5272000000000001E-5</v>
      </c>
      <c r="N34" s="2">
        <f t="shared" si="0"/>
        <v>4.9360862436702889E-3</v>
      </c>
      <c r="O34" s="2">
        <f t="shared" si="1"/>
        <v>0.46298393116416969</v>
      </c>
      <c r="P34" s="2"/>
      <c r="R34" s="2"/>
      <c r="T34" s="2"/>
      <c r="W34" s="26">
        <f t="shared" si="5"/>
        <v>3.3936791473448968E-2</v>
      </c>
      <c r="X34" s="26">
        <f t="shared" si="6"/>
        <v>3.1131688939546251E-2</v>
      </c>
      <c r="Y34" s="26">
        <f t="shared" si="7"/>
        <v>2.9272935800552281E-2</v>
      </c>
      <c r="AA34" s="2">
        <f t="shared" si="8"/>
        <v>0.15425873329555234</v>
      </c>
      <c r="AB34" s="2">
        <f t="shared" si="9"/>
        <v>0.11379098253688016</v>
      </c>
      <c r="AC34" s="26"/>
    </row>
    <row r="35" spans="1:29" x14ac:dyDescent="0.25">
      <c r="A35" s="3"/>
      <c r="B35" s="22"/>
      <c r="C35" s="16"/>
      <c r="D35" s="27">
        <v>42</v>
      </c>
      <c r="E35" s="23">
        <v>2.9523809523809523E-5</v>
      </c>
      <c r="F35" s="27">
        <v>0.21446999999999999</v>
      </c>
      <c r="G35" s="17">
        <v>25.846</v>
      </c>
      <c r="H35" s="27">
        <v>0.26118000000000002</v>
      </c>
      <c r="I35" s="17">
        <v>28.655999999999999</v>
      </c>
      <c r="J35" s="28">
        <f t="shared" si="2"/>
        <v>2.1447E-5</v>
      </c>
      <c r="K35" s="28">
        <f t="shared" si="3"/>
        <v>4.6710000000000032E-6</v>
      </c>
      <c r="L35" s="29">
        <f t="shared" si="4"/>
        <v>1203.1684864054794</v>
      </c>
      <c r="M35" s="26">
        <v>2.4839000000000001E-5</v>
      </c>
      <c r="N35" s="2">
        <f t="shared" si="0"/>
        <v>4.591836734693878E-3</v>
      </c>
      <c r="O35" s="2">
        <f t="shared" si="1"/>
        <v>0.4411995398452207</v>
      </c>
      <c r="P35" s="2"/>
      <c r="R35" s="2"/>
      <c r="T35" s="2"/>
      <c r="W35" s="26">
        <f t="shared" si="5"/>
        <v>3.3561007744112539E-2</v>
      </c>
      <c r="X35" s="26">
        <f t="shared" si="6"/>
        <v>3.0786966245905715E-2</v>
      </c>
      <c r="Y35" s="26">
        <f t="shared" si="7"/>
        <v>2.8948795170099236E-2</v>
      </c>
      <c r="AA35" s="2">
        <f t="shared" si="8"/>
        <v>0.1581135236249788</v>
      </c>
      <c r="AB35" s="2">
        <f t="shared" si="9"/>
        <v>0.1181082148231696</v>
      </c>
      <c r="AC35" s="26"/>
    </row>
    <row r="36" spans="1:29" x14ac:dyDescent="0.25">
      <c r="A36" s="3"/>
      <c r="B36" s="22"/>
      <c r="C36" s="16"/>
      <c r="D36" s="22">
        <v>43</v>
      </c>
      <c r="E36" s="23">
        <v>2.8837209302325585E-5</v>
      </c>
      <c r="F36" s="22">
        <v>0.21182000000000001</v>
      </c>
      <c r="G36" s="16">
        <v>25.245000000000001</v>
      </c>
      <c r="H36" s="22">
        <v>0.25652000000000003</v>
      </c>
      <c r="I36" s="16">
        <v>27.99</v>
      </c>
      <c r="J36" s="24">
        <f t="shared" si="2"/>
        <v>2.1182000000000001E-5</v>
      </c>
      <c r="K36" s="24">
        <f t="shared" si="3"/>
        <v>4.4700000000000021E-6</v>
      </c>
      <c r="L36" s="25">
        <f t="shared" si="4"/>
        <v>1228.1879194630856</v>
      </c>
      <c r="M36" s="26">
        <v>2.4443999999999998E-5</v>
      </c>
      <c r="N36" s="2">
        <f t="shared" si="0"/>
        <v>4.2788685272994835E-3</v>
      </c>
      <c r="O36" s="2">
        <f t="shared" si="1"/>
        <v>0.42091724623416404</v>
      </c>
      <c r="P36" s="2"/>
      <c r="R36" s="2"/>
      <c r="T36" s="2"/>
      <c r="W36" s="26">
        <f t="shared" si="5"/>
        <v>3.3193746538141507E-2</v>
      </c>
      <c r="X36" s="26">
        <f t="shared" si="6"/>
        <v>3.0450061632138741E-2</v>
      </c>
      <c r="Y36" s="26">
        <f t="shared" si="7"/>
        <v>2.8632005832107916E-2</v>
      </c>
      <c r="AA36" s="2">
        <f t="shared" si="8"/>
        <v>0.16175830536420244</v>
      </c>
      <c r="AB36" s="2">
        <f t="shared" si="9"/>
        <v>0.12218927525094575</v>
      </c>
      <c r="AC36" s="26"/>
    </row>
    <row r="37" spans="1:29" x14ac:dyDescent="0.25">
      <c r="A37" s="3"/>
      <c r="B37" s="22"/>
      <c r="C37" s="16"/>
      <c r="D37" s="22">
        <v>44</v>
      </c>
      <c r="E37" s="23">
        <v>2.8181818181818181E-5</v>
      </c>
      <c r="F37" s="22">
        <v>0.20935000000000001</v>
      </c>
      <c r="G37" s="16">
        <v>24.670999999999999</v>
      </c>
      <c r="H37" s="22">
        <v>0.25228</v>
      </c>
      <c r="I37" s="16">
        <v>27.353000000000002</v>
      </c>
      <c r="J37" s="24">
        <f t="shared" si="2"/>
        <v>2.0935000000000002E-5</v>
      </c>
      <c r="K37" s="24">
        <f t="shared" si="3"/>
        <v>4.2929999999999994E-6</v>
      </c>
      <c r="L37" s="25">
        <f t="shared" si="4"/>
        <v>1249.475890985326</v>
      </c>
      <c r="M37" s="26">
        <v>2.4082000000000001E-5</v>
      </c>
      <c r="N37" s="2">
        <f t="shared" si="0"/>
        <v>3.9937077385424485E-3</v>
      </c>
      <c r="O37" s="2">
        <f t="shared" si="1"/>
        <v>0.40200206006558326</v>
      </c>
      <c r="P37" s="2"/>
      <c r="R37" s="2"/>
      <c r="T37" s="2"/>
      <c r="W37" s="26">
        <f t="shared" si="5"/>
        <v>3.2807239608095395E-2</v>
      </c>
      <c r="X37" s="26">
        <f t="shared" si="6"/>
        <v>3.0095502081964754E-2</v>
      </c>
      <c r="Y37" s="26">
        <f t="shared" si="7"/>
        <v>2.8298615665905545E-2</v>
      </c>
      <c r="AA37" s="2">
        <f t="shared" si="8"/>
        <v>0.16523112956888866</v>
      </c>
      <c r="AB37" s="2">
        <f t="shared" si="9"/>
        <v>0.12605310406336082</v>
      </c>
      <c r="AC37" s="26"/>
    </row>
    <row r="38" spans="1:29" x14ac:dyDescent="0.25">
      <c r="B38" s="16"/>
      <c r="C38" s="16"/>
      <c r="D38" s="22">
        <v>45</v>
      </c>
      <c r="E38" s="23">
        <v>2.7555555555555555E-5</v>
      </c>
      <c r="F38" s="22">
        <v>0.20705999999999999</v>
      </c>
      <c r="G38" s="16">
        <v>24.122</v>
      </c>
      <c r="H38" s="22">
        <v>0.24842</v>
      </c>
      <c r="I38" s="16">
        <v>26.745000000000001</v>
      </c>
      <c r="J38" s="24">
        <f t="shared" si="2"/>
        <v>2.0705999999999998E-5</v>
      </c>
      <c r="K38" s="24">
        <f t="shared" si="3"/>
        <v>4.1360000000000007E-6</v>
      </c>
      <c r="L38" s="25">
        <f t="shared" si="4"/>
        <v>1268.3752417794974</v>
      </c>
      <c r="M38" s="26">
        <v>2.3751E-5</v>
      </c>
      <c r="N38" s="2">
        <f t="shared" si="0"/>
        <v>3.7333333333333333E-3</v>
      </c>
      <c r="O38" s="2">
        <f t="shared" si="1"/>
        <v>0.38433382137628114</v>
      </c>
      <c r="P38" s="2"/>
      <c r="R38" s="2"/>
      <c r="T38" s="2"/>
      <c r="W38" s="26">
        <f t="shared" si="5"/>
        <v>3.2428482522302716E-2</v>
      </c>
      <c r="X38" s="26">
        <f t="shared" si="6"/>
        <v>2.9748051799642929E-2</v>
      </c>
      <c r="Y38" s="26">
        <f t="shared" si="7"/>
        <v>2.7971910300576951E-2</v>
      </c>
      <c r="AA38" s="2">
        <f t="shared" si="8"/>
        <v>0.16851744557151532</v>
      </c>
      <c r="AB38" s="2">
        <f t="shared" si="9"/>
        <v>0.12969289103429943</v>
      </c>
      <c r="AC38" s="26"/>
    </row>
    <row r="39" spans="1:29" x14ac:dyDescent="0.25">
      <c r="B39" s="16"/>
      <c r="C39" s="16"/>
      <c r="D39" s="22">
        <v>46</v>
      </c>
      <c r="E39" s="23">
        <v>2.6956521739130436E-5</v>
      </c>
      <c r="F39" s="22">
        <v>0.20491999999999999</v>
      </c>
      <c r="G39" s="16">
        <v>23.597999999999999</v>
      </c>
      <c r="H39" s="22">
        <v>0.24490999999999999</v>
      </c>
      <c r="I39" s="16">
        <v>26.163</v>
      </c>
      <c r="J39" s="24">
        <f t="shared" si="2"/>
        <v>2.0492E-5</v>
      </c>
      <c r="K39" s="24">
        <f t="shared" si="3"/>
        <v>3.9990000000000002E-6</v>
      </c>
      <c r="L39" s="25">
        <f t="shared" si="4"/>
        <v>1282.8207051762947</v>
      </c>
      <c r="M39" s="26">
        <v>2.3447000000000001E-5</v>
      </c>
      <c r="N39" s="2">
        <f t="shared" si="0"/>
        <v>3.4951097230212871E-3</v>
      </c>
      <c r="O39" s="2">
        <f t="shared" si="1"/>
        <v>0.36780528747021235</v>
      </c>
      <c r="P39" s="2"/>
      <c r="R39" s="2"/>
      <c r="T39" s="2"/>
      <c r="W39" s="26">
        <f t="shared" si="5"/>
        <v>3.2026507028661999E-2</v>
      </c>
      <c r="X39" s="26">
        <f t="shared" si="6"/>
        <v>2.9379302265994937E-2</v>
      </c>
      <c r="Y39" s="26">
        <f t="shared" si="7"/>
        <v>2.7625177380113736E-2</v>
      </c>
      <c r="AA39" s="2">
        <f t="shared" si="8"/>
        <v>0.17164755556321912</v>
      </c>
      <c r="AB39" s="2">
        <f t="shared" si="9"/>
        <v>0.13312829388851768</v>
      </c>
      <c r="AC39" s="26"/>
    </row>
    <row r="40" spans="1:29" x14ac:dyDescent="0.25">
      <c r="A40" s="1"/>
      <c r="B40" s="22"/>
      <c r="C40" s="16"/>
      <c r="D40" s="22">
        <v>47</v>
      </c>
      <c r="E40" s="23">
        <v>2.6382978723404255E-5</v>
      </c>
      <c r="F40" s="22">
        <v>0.20293</v>
      </c>
      <c r="G40" s="16">
        <v>23.094999999999999</v>
      </c>
      <c r="H40" s="22">
        <v>0.24171000000000001</v>
      </c>
      <c r="I40" s="16">
        <v>25.606000000000002</v>
      </c>
      <c r="J40" s="24">
        <f t="shared" si="2"/>
        <v>2.0293E-5</v>
      </c>
      <c r="K40" s="24">
        <f t="shared" si="3"/>
        <v>3.8780000000000008E-6</v>
      </c>
      <c r="L40" s="25">
        <f t="shared" si="4"/>
        <v>1294.9974213512132</v>
      </c>
      <c r="M40" s="26">
        <v>2.3169000000000001E-5</v>
      </c>
      <c r="N40" s="2">
        <f t="shared" si="0"/>
        <v>3.2767305895610803E-3</v>
      </c>
      <c r="O40" s="2">
        <f t="shared" si="1"/>
        <v>0.35232050171433649</v>
      </c>
      <c r="P40" s="2"/>
      <c r="R40" s="2"/>
      <c r="T40" s="2"/>
      <c r="W40" s="26">
        <f t="shared" si="5"/>
        <v>3.1640834142978365E-2</v>
      </c>
      <c r="X40" s="26">
        <f t="shared" si="6"/>
        <v>2.9025507820844943E-2</v>
      </c>
      <c r="Y40" s="26">
        <f t="shared" si="7"/>
        <v>2.7292506637463725E-2</v>
      </c>
      <c r="AA40" s="2">
        <f t="shared" si="8"/>
        <v>0.17461041268216057</v>
      </c>
      <c r="AB40" s="2">
        <f t="shared" si="9"/>
        <v>0.13634947773830527</v>
      </c>
      <c r="AC40" s="26"/>
    </row>
    <row r="41" spans="1:29" x14ac:dyDescent="0.25">
      <c r="A41" s="4"/>
      <c r="B41" s="16"/>
      <c r="C41" s="16"/>
      <c r="D41" s="22">
        <v>48</v>
      </c>
      <c r="E41" s="23">
        <v>2.5833333333333336E-5</v>
      </c>
      <c r="F41" s="22">
        <v>0.20107</v>
      </c>
      <c r="G41" s="16">
        <v>22.614000000000001</v>
      </c>
      <c r="H41" s="22">
        <v>0.23880999999999999</v>
      </c>
      <c r="I41" s="16">
        <v>25.073</v>
      </c>
      <c r="J41" s="24">
        <f t="shared" si="2"/>
        <v>2.0106999999999999E-5</v>
      </c>
      <c r="K41" s="24">
        <f t="shared" si="3"/>
        <v>3.7739999999999998E-6</v>
      </c>
      <c r="L41" s="25">
        <f t="shared" si="4"/>
        <v>1303.1266560678323</v>
      </c>
      <c r="M41" s="26">
        <v>2.2915E-5</v>
      </c>
      <c r="N41" s="2">
        <f t="shared" si="0"/>
        <v>3.0761718749999999E-3</v>
      </c>
      <c r="O41" s="2">
        <f t="shared" si="1"/>
        <v>0.33779339769399708</v>
      </c>
      <c r="P41" s="2"/>
      <c r="R41" s="2"/>
      <c r="T41" s="2"/>
      <c r="W41" s="26">
        <f t="shared" si="5"/>
        <v>3.1250650412588468E-2</v>
      </c>
      <c r="X41" s="26">
        <f t="shared" si="6"/>
        <v>2.8667575382438869E-2</v>
      </c>
      <c r="Y41" s="26">
        <f t="shared" si="7"/>
        <v>2.6955944965183675E-2</v>
      </c>
      <c r="AA41" s="2">
        <f t="shared" si="8"/>
        <v>0.17742593939176257</v>
      </c>
      <c r="AB41" s="2">
        <f t="shared" si="9"/>
        <v>0.13936066417433302</v>
      </c>
      <c r="AC41" s="26"/>
    </row>
    <row r="42" spans="1:29" x14ac:dyDescent="0.25">
      <c r="A42" s="1"/>
      <c r="B42" s="22"/>
      <c r="C42" s="16"/>
      <c r="D42" s="22">
        <v>49</v>
      </c>
      <c r="E42" s="23">
        <v>2.530612244897959E-5</v>
      </c>
      <c r="F42" s="22">
        <v>0.19933000000000001</v>
      </c>
      <c r="G42" s="16">
        <v>22.152000000000001</v>
      </c>
      <c r="H42" s="22">
        <v>0.23616999999999999</v>
      </c>
      <c r="I42" s="16">
        <v>24.561</v>
      </c>
      <c r="J42" s="24">
        <f t="shared" si="2"/>
        <v>1.9933E-5</v>
      </c>
      <c r="K42" s="24">
        <f t="shared" si="3"/>
        <v>3.6839999999999985E-6</v>
      </c>
      <c r="L42" s="25">
        <f t="shared" si="4"/>
        <v>1307.8175895765471</v>
      </c>
      <c r="M42" s="26">
        <v>2.2682000000000001E-5</v>
      </c>
      <c r="N42" s="2">
        <f t="shared" si="0"/>
        <v>2.8916522877372526E-3</v>
      </c>
      <c r="O42" s="2">
        <f t="shared" si="1"/>
        <v>0.32414660070261114</v>
      </c>
      <c r="P42" s="2"/>
      <c r="R42" s="2"/>
      <c r="T42" s="2"/>
      <c r="W42" s="26">
        <f t="shared" si="5"/>
        <v>3.0859021834735895E-2</v>
      </c>
      <c r="X42" s="26">
        <f t="shared" si="6"/>
        <v>2.8308317522865376E-2</v>
      </c>
      <c r="Y42" s="26">
        <f t="shared" si="7"/>
        <v>2.6618137007524828E-2</v>
      </c>
      <c r="AA42" s="2">
        <f t="shared" si="8"/>
        <v>0.18010090532899628</v>
      </c>
      <c r="AB42" s="2">
        <f t="shared" si="9"/>
        <v>0.14218133912590639</v>
      </c>
      <c r="AC42" s="26"/>
    </row>
    <row r="43" spans="1:29" x14ac:dyDescent="0.25">
      <c r="A43" s="4"/>
      <c r="B43" s="16"/>
      <c r="C43" s="16"/>
      <c r="D43" s="22">
        <v>50</v>
      </c>
      <c r="E43" s="23">
        <v>2.48E-5</v>
      </c>
      <c r="F43" s="22">
        <v>0.19721</v>
      </c>
      <c r="G43" s="16">
        <v>21.709</v>
      </c>
      <c r="H43" s="22">
        <v>0.23225000000000001</v>
      </c>
      <c r="I43" s="16">
        <v>24.068999999999999</v>
      </c>
      <c r="J43" s="24">
        <f t="shared" si="2"/>
        <v>1.9721E-5</v>
      </c>
      <c r="K43" s="24">
        <f t="shared" si="3"/>
        <v>3.5040000000000015E-6</v>
      </c>
      <c r="L43" s="25">
        <f t="shared" si="4"/>
        <v>1347.0319634703187</v>
      </c>
      <c r="M43" s="26">
        <v>2.2353000000000001E-5</v>
      </c>
      <c r="N43" s="2">
        <f t="shared" si="0"/>
        <v>2.7215999999999998E-3</v>
      </c>
      <c r="O43" s="2">
        <f t="shared" si="1"/>
        <v>0.31131039531478771</v>
      </c>
      <c r="P43" s="2"/>
      <c r="R43" s="2"/>
      <c r="T43" s="2"/>
      <c r="W43" s="26">
        <f t="shared" si="5"/>
        <v>3.0535655846842553E-2</v>
      </c>
      <c r="X43" s="26">
        <f t="shared" si="6"/>
        <v>2.8011679894154942E-2</v>
      </c>
      <c r="Y43" s="26">
        <f t="shared" si="7"/>
        <v>2.6339210468134984E-2</v>
      </c>
      <c r="AA43" s="2">
        <f t="shared" si="8"/>
        <v>0.18341462107668455</v>
      </c>
      <c r="AB43" s="2">
        <f t="shared" si="9"/>
        <v>0.14626167017285463</v>
      </c>
      <c r="AC43" s="26"/>
    </row>
    <row r="44" spans="1:29" x14ac:dyDescent="0.25">
      <c r="A44" s="1"/>
      <c r="B44" s="22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29" x14ac:dyDescent="0.25">
      <c r="A45" s="4"/>
      <c r="B45" s="16"/>
    </row>
    <row r="47" spans="1:29" x14ac:dyDescent="0.25">
      <c r="B47" s="33" t="s">
        <v>66</v>
      </c>
    </row>
    <row r="48" spans="1:29" x14ac:dyDescent="0.25">
      <c r="B48" s="33" t="s">
        <v>64</v>
      </c>
    </row>
    <row r="49" spans="2:18" x14ac:dyDescent="0.25">
      <c r="B49" s="33" t="s">
        <v>65</v>
      </c>
    </row>
    <row r="50" spans="2:18" x14ac:dyDescent="0.25">
      <c r="O50" s="26"/>
      <c r="R50" s="26"/>
    </row>
    <row r="87" spans="16:16" x14ac:dyDescent="0.25">
      <c r="P87" s="2"/>
    </row>
    <row r="88" spans="16:16" x14ac:dyDescent="0.25">
      <c r="P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2025-09-25T05:13:34Z</dcterms:modified>
</cp:coreProperties>
</file>