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c0003\PhpstormProjects\bicycleaccid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N16" i="1"/>
  <c r="N15" i="1"/>
  <c r="N14" i="1"/>
  <c r="N13" i="1"/>
  <c r="N12" i="1"/>
  <c r="N11" i="1"/>
  <c r="N10" i="1"/>
  <c r="N9" i="1"/>
  <c r="N8" i="1"/>
  <c r="M20" i="1"/>
  <c r="M19" i="1"/>
  <c r="M18" i="1"/>
  <c r="M17" i="1"/>
  <c r="M15" i="1"/>
  <c r="M8" i="1"/>
  <c r="M9" i="1"/>
  <c r="M10" i="1"/>
  <c r="M11" i="1"/>
  <c r="M12" i="1"/>
  <c r="M13" i="1"/>
  <c r="L19" i="1"/>
  <c r="L18" i="1"/>
  <c r="L17" i="1"/>
  <c r="L16" i="1"/>
  <c r="L15" i="1"/>
  <c r="L14" i="1"/>
  <c r="L13" i="1"/>
  <c r="L12" i="1"/>
  <c r="L11" i="1"/>
  <c r="L10" i="1"/>
  <c r="L9" i="1"/>
  <c r="L8" i="1"/>
  <c r="K8" i="1"/>
  <c r="J8" i="1" l="1"/>
  <c r="J9" i="1"/>
  <c r="J10" i="1"/>
  <c r="K10" i="1" s="1"/>
  <c r="G8" i="1"/>
  <c r="G9" i="1"/>
  <c r="G10" i="1"/>
  <c r="J20" i="1"/>
  <c r="J19" i="1"/>
  <c r="J18" i="1"/>
  <c r="J17" i="1"/>
  <c r="J16" i="1"/>
  <c r="J14" i="1"/>
  <c r="J13" i="1"/>
  <c r="J12" i="1"/>
  <c r="J11" i="1"/>
  <c r="K11" i="1" s="1"/>
  <c r="M5" i="1"/>
  <c r="M6" i="1" s="1"/>
  <c r="L5" i="1"/>
  <c r="I12" i="1"/>
  <c r="I13" i="1" s="1"/>
  <c r="I14" i="1" s="1"/>
  <c r="I15" i="1" s="1"/>
  <c r="I16" i="1" s="1"/>
  <c r="I17" i="1" s="1"/>
  <c r="I18" i="1" s="1"/>
  <c r="I19" i="1" s="1"/>
  <c r="I20" i="1" s="1"/>
  <c r="G11" i="1"/>
  <c r="F12" i="1"/>
  <c r="G12" i="1" s="1"/>
  <c r="K12" i="1" l="1"/>
  <c r="K9" i="1"/>
  <c r="F13" i="1"/>
  <c r="J15" i="1"/>
  <c r="G13" i="1" l="1"/>
  <c r="K13" i="1" s="1"/>
  <c r="F14" i="1"/>
  <c r="G14" i="1" l="1"/>
  <c r="K14" i="1" s="1"/>
  <c r="F15" i="1"/>
  <c r="F16" i="1" l="1"/>
  <c r="G15" i="1"/>
  <c r="K15" i="1" s="1"/>
  <c r="G16" i="1" l="1"/>
  <c r="K16" i="1" s="1"/>
  <c r="F17" i="1"/>
  <c r="F18" i="1" l="1"/>
  <c r="G17" i="1"/>
  <c r="K17" i="1" s="1"/>
  <c r="G18" i="1" l="1"/>
  <c r="K18" i="1" s="1"/>
  <c r="F19" i="1"/>
  <c r="G19" i="1" l="1"/>
  <c r="K19" i="1" s="1"/>
  <c r="F20" i="1"/>
  <c r="G20" i="1" s="1"/>
  <c r="K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Sheet1!$F$4:$F$7</c:f>
              <c:numCache>
                <c:formatCode>General</c:formatCode>
                <c:ptCount val="4"/>
                <c:pt idx="0">
                  <c:v>2009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5-499E-9FEE-82588150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57416"/>
        <c:axId val="405961336"/>
      </c:scatterChart>
      <c:valAx>
        <c:axId val="4059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1336"/>
        <c:crosses val="autoZero"/>
        <c:crossBetween val="midCat"/>
      </c:valAx>
      <c:valAx>
        <c:axId val="4059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5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Sheet1!$I$4:$I$5</c:f>
              <c:numCache>
                <c:formatCode>General</c:formatCode>
                <c:ptCount val="2"/>
                <c:pt idx="0">
                  <c:v>2009</c:v>
                </c:pt>
                <c:pt idx="1">
                  <c:v>2015</c:v>
                </c:pt>
              </c:numCache>
            </c:numRef>
          </c:xVal>
          <c:yVal>
            <c:numRef>
              <c:f>Sheet1!$J$4:$J$5</c:f>
              <c:numCache>
                <c:formatCode>General</c:formatCode>
                <c:ptCount val="2"/>
                <c:pt idx="0">
                  <c:v>2050000</c:v>
                </c:pt>
                <c:pt idx="1">
                  <c:v>2400000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B-4E16-9F70-B84D233E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21832"/>
        <c:axId val="344228104"/>
      </c:scatterChart>
      <c:valAx>
        <c:axId val="34422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8104"/>
        <c:crosses val="autoZero"/>
        <c:crossBetween val="midCat"/>
      </c:valAx>
      <c:valAx>
        <c:axId val="3442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306705</xdr:colOff>
      <xdr:row>22</xdr:row>
      <xdr:rowOff>64770</xdr:rowOff>
    </xdr:from>
    <xdr:to>
      <xdr:col>30</xdr:col>
      <xdr:colOff>1905</xdr:colOff>
      <xdr:row>37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436245</xdr:colOff>
      <xdr:row>1</xdr:row>
      <xdr:rowOff>169545</xdr:rowOff>
    </xdr:from>
    <xdr:to>
      <xdr:col>29</xdr:col>
      <xdr:colOff>131445</xdr:colOff>
      <xdr:row>16</xdr:row>
      <xdr:rowOff>169545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0"/>
  <sheetViews>
    <sheetView tabSelected="1" topLeftCell="H1" workbookViewId="0">
      <selection activeCell="N8" sqref="N8"/>
    </sheetView>
  </sheetViews>
  <sheetFormatPr defaultRowHeight="15" x14ac:dyDescent="0.25"/>
  <cols>
    <col min="10" max="10" width="14.85546875" bestFit="1" customWidth="1"/>
    <col min="11" max="11" width="13.7109375" customWidth="1"/>
    <col min="14" max="14" width="11.5703125" customWidth="1"/>
  </cols>
  <sheetData>
    <row r="4" spans="1:14" x14ac:dyDescent="0.25">
      <c r="F4">
        <v>2009</v>
      </c>
      <c r="G4">
        <v>4</v>
      </c>
      <c r="I4">
        <v>2009</v>
      </c>
      <c r="J4">
        <v>2050000</v>
      </c>
    </row>
    <row r="5" spans="1:14" x14ac:dyDescent="0.25">
      <c r="F5">
        <v>2015</v>
      </c>
      <c r="G5">
        <v>6</v>
      </c>
      <c r="I5">
        <v>2015</v>
      </c>
      <c r="J5">
        <v>2400000</v>
      </c>
      <c r="L5">
        <f>I5-I4</f>
        <v>6</v>
      </c>
      <c r="M5">
        <f>J5-J4</f>
        <v>350000</v>
      </c>
    </row>
    <row r="6" spans="1:14" x14ac:dyDescent="0.25">
      <c r="F6">
        <v>2020</v>
      </c>
      <c r="G6">
        <v>7</v>
      </c>
      <c r="M6">
        <f>M5/L5</f>
        <v>58333.333333333336</v>
      </c>
    </row>
    <row r="7" spans="1:14" x14ac:dyDescent="0.25">
      <c r="F7">
        <v>2025</v>
      </c>
      <c r="G7">
        <v>9</v>
      </c>
    </row>
    <row r="8" spans="1:14" x14ac:dyDescent="0.25">
      <c r="F8">
        <v>2006</v>
      </c>
      <c r="G8">
        <f t="shared" ref="G8:G20" si="0">0.302*F8-602.62</f>
        <v>3.1920000000000073</v>
      </c>
      <c r="I8">
        <v>2006</v>
      </c>
      <c r="J8" s="1">
        <f t="shared" ref="J8:J20" si="1">58333*(I8-2009)+2050000</f>
        <v>1875001</v>
      </c>
      <c r="K8" s="2">
        <f>J8*G8/100</f>
        <v>59850.03192000014</v>
      </c>
      <c r="L8" s="3">
        <f>(K9-K8)/K8</f>
        <v>0.12866589695881292</v>
      </c>
      <c r="M8" s="3">
        <f>M9/(1+L8)</f>
        <v>161.80195353370996</v>
      </c>
      <c r="N8" s="3">
        <f>M8*365/12</f>
        <v>4921.4760866503448</v>
      </c>
    </row>
    <row r="9" spans="1:14" x14ac:dyDescent="0.25">
      <c r="F9">
        <v>2007</v>
      </c>
      <c r="G9">
        <f t="shared" si="0"/>
        <v>3.4940000000000282</v>
      </c>
      <c r="I9">
        <v>2007</v>
      </c>
      <c r="J9" s="1">
        <f t="shared" si="1"/>
        <v>1933334</v>
      </c>
      <c r="K9" s="2">
        <f t="shared" ref="K8:K20" si="2">J9*G9/100</f>
        <v>67550.689960000542</v>
      </c>
      <c r="L9" s="3">
        <f>(K10-K9)/K9</f>
        <v>0.11921402083038189</v>
      </c>
      <c r="M9" s="3">
        <f>M10/(1+L9)</f>
        <v>182.62034701481289</v>
      </c>
      <c r="N9" s="3">
        <f>M9*365/12</f>
        <v>5554.7022217005588</v>
      </c>
    </row>
    <row r="10" spans="1:14" x14ac:dyDescent="0.25">
      <c r="A10">
        <v>2009</v>
      </c>
      <c r="B10">
        <v>4</v>
      </c>
      <c r="C10">
        <v>2050000</v>
      </c>
      <c r="F10">
        <v>2008</v>
      </c>
      <c r="G10">
        <f t="shared" si="0"/>
        <v>3.7959999999999354</v>
      </c>
      <c r="I10">
        <v>2008</v>
      </c>
      <c r="J10" s="1">
        <f t="shared" si="1"/>
        <v>1991667</v>
      </c>
      <c r="K10" s="2">
        <f t="shared" si="2"/>
        <v>75603.679319998715</v>
      </c>
      <c r="L10" s="3">
        <f>(K11-K10)/K10</f>
        <v>0.1111760797305141</v>
      </c>
      <c r="M10" s="3">
        <f>M11/(1+L10)</f>
        <v>204.39125286788834</v>
      </c>
      <c r="N10" s="3">
        <f>M10*365/12</f>
        <v>6216.9006080649369</v>
      </c>
    </row>
    <row r="11" spans="1:14" x14ac:dyDescent="0.25">
      <c r="A11">
        <v>2010</v>
      </c>
      <c r="F11">
        <v>2009</v>
      </c>
      <c r="G11">
        <f t="shared" si="0"/>
        <v>4.0979999999999563</v>
      </c>
      <c r="I11">
        <v>2009</v>
      </c>
      <c r="J11" s="1">
        <f t="shared" si="1"/>
        <v>2050000</v>
      </c>
      <c r="K11" s="2">
        <f t="shared" si="2"/>
        <v>84008.999999999112</v>
      </c>
      <c r="L11" s="3">
        <f>(K12-K11)/K11</f>
        <v>0.10424659262698642</v>
      </c>
      <c r="M11" s="3">
        <f>M12/(1+L11)</f>
        <v>227.11467109294836</v>
      </c>
      <c r="N11" s="3">
        <f>M11*365/12</f>
        <v>6908.0712457438458</v>
      </c>
    </row>
    <row r="12" spans="1:14" x14ac:dyDescent="0.25">
      <c r="A12">
        <v>2011</v>
      </c>
      <c r="F12">
        <f t="shared" ref="F12:F20" si="3">F11+1</f>
        <v>2010</v>
      </c>
      <c r="G12">
        <f t="shared" si="0"/>
        <v>4.3999999999999773</v>
      </c>
      <c r="I12">
        <f t="shared" ref="I12:I20" si="4">I11+1</f>
        <v>2010</v>
      </c>
      <c r="J12" s="1">
        <f t="shared" si="1"/>
        <v>2108333</v>
      </c>
      <c r="K12" s="2">
        <f t="shared" si="2"/>
        <v>92766.651999999522</v>
      </c>
      <c r="L12" s="3">
        <f>(K13-K12)/K12</f>
        <v>9.8203213370258127E-2</v>
      </c>
      <c r="M12" s="3">
        <f>M13/(1+L12)</f>
        <v>250.79060168998694</v>
      </c>
      <c r="N12" s="3">
        <f>M12*365/12</f>
        <v>7628.2141347371025</v>
      </c>
    </row>
    <row r="13" spans="1:14" x14ac:dyDescent="0.25">
      <c r="A13">
        <v>2012</v>
      </c>
      <c r="F13">
        <f t="shared" si="3"/>
        <v>2011</v>
      </c>
      <c r="G13">
        <f t="shared" si="0"/>
        <v>4.7019999999999982</v>
      </c>
      <c r="I13">
        <f t="shared" si="4"/>
        <v>2011</v>
      </c>
      <c r="J13" s="1">
        <f t="shared" si="1"/>
        <v>2166666</v>
      </c>
      <c r="K13" s="2">
        <f t="shared" si="2"/>
        <v>101876.63531999996</v>
      </c>
      <c r="L13" s="3">
        <f>(K14-K13)/K13</f>
        <v>9.2880125165881525E-2</v>
      </c>
      <c r="M13" s="3">
        <f>M14/(1+L13)</f>
        <v>275.41904465900416</v>
      </c>
      <c r="N13" s="3">
        <f>M13*365/12</f>
        <v>8377.329275044709</v>
      </c>
    </row>
    <row r="14" spans="1:14" x14ac:dyDescent="0.25">
      <c r="A14">
        <v>2013</v>
      </c>
      <c r="F14">
        <f t="shared" si="3"/>
        <v>2012</v>
      </c>
      <c r="G14">
        <f t="shared" si="0"/>
        <v>5.0040000000000191</v>
      </c>
      <c r="I14">
        <f t="shared" si="4"/>
        <v>2012</v>
      </c>
      <c r="J14" s="1">
        <f t="shared" si="1"/>
        <v>2224999</v>
      </c>
      <c r="K14" s="2">
        <f t="shared" si="2"/>
        <v>111338.94996000042</v>
      </c>
      <c r="L14" s="3">
        <f>(K15-K14)/K14</f>
        <v>8.8151055524808744E-2</v>
      </c>
      <c r="M14">
        <v>301</v>
      </c>
      <c r="N14" s="3">
        <f>M14*365/12</f>
        <v>9155.4166666666661</v>
      </c>
    </row>
    <row r="15" spans="1:14" x14ac:dyDescent="0.25">
      <c r="A15">
        <v>2014</v>
      </c>
      <c r="F15">
        <f t="shared" si="3"/>
        <v>2013</v>
      </c>
      <c r="G15">
        <f t="shared" si="0"/>
        <v>5.3059999999999263</v>
      </c>
      <c r="I15">
        <f t="shared" si="4"/>
        <v>2013</v>
      </c>
      <c r="J15" s="1">
        <f t="shared" si="1"/>
        <v>2283332</v>
      </c>
      <c r="K15" s="2">
        <f t="shared" si="2"/>
        <v>121153.59591999832</v>
      </c>
      <c r="L15" s="3">
        <f>(K16-K15)/K15</f>
        <v>8.3918081034210737E-2</v>
      </c>
      <c r="M15" s="3">
        <f>M14*(L14+1)*0.5 + M16*0.5</f>
        <v>522.26673385648371</v>
      </c>
      <c r="N15" s="3">
        <f>M15*365/12</f>
        <v>15885.61315480138</v>
      </c>
    </row>
    <row r="16" spans="1:14" x14ac:dyDescent="0.25">
      <c r="A16">
        <v>2015</v>
      </c>
      <c r="B16">
        <v>6</v>
      </c>
      <c r="C16">
        <v>2400000</v>
      </c>
      <c r="F16">
        <f t="shared" si="3"/>
        <v>2014</v>
      </c>
      <c r="G16">
        <f t="shared" si="0"/>
        <v>5.6079999999999472</v>
      </c>
      <c r="I16">
        <f t="shared" si="4"/>
        <v>2014</v>
      </c>
      <c r="J16" s="1">
        <f t="shared" si="1"/>
        <v>2341665</v>
      </c>
      <c r="K16" s="2">
        <f t="shared" si="2"/>
        <v>131320.57319999876</v>
      </c>
      <c r="L16" s="3">
        <f>(K17-K16)/K16</f>
        <v>8.0104041154159256E-2</v>
      </c>
      <c r="M16">
        <v>717</v>
      </c>
      <c r="N16" s="3">
        <f>M16*365/12</f>
        <v>21808.75</v>
      </c>
    </row>
    <row r="17" spans="1:14" x14ac:dyDescent="0.25">
      <c r="A17">
        <v>2016</v>
      </c>
      <c r="F17">
        <f t="shared" si="3"/>
        <v>2015</v>
      </c>
      <c r="G17">
        <f t="shared" si="0"/>
        <v>5.9099999999999682</v>
      </c>
      <c r="I17">
        <f t="shared" si="4"/>
        <v>2015</v>
      </c>
      <c r="J17" s="1">
        <f t="shared" si="1"/>
        <v>2399998</v>
      </c>
      <c r="K17" s="2">
        <f t="shared" si="2"/>
        <v>141839.88179999925</v>
      </c>
      <c r="L17" s="3">
        <f>(K18-K17)/K17</f>
        <v>7.6647271430541619E-2</v>
      </c>
      <c r="M17" s="3">
        <f>M16*(1+L16)</f>
        <v>774.43459750753209</v>
      </c>
      <c r="N17" s="3">
        <f>M17*365/12</f>
        <v>23555.719007520765</v>
      </c>
    </row>
    <row r="18" spans="1:14" x14ac:dyDescent="0.25">
      <c r="A18">
        <v>2020</v>
      </c>
      <c r="B18">
        <v>7</v>
      </c>
      <c r="F18">
        <f t="shared" si="3"/>
        <v>2016</v>
      </c>
      <c r="G18">
        <f t="shared" si="0"/>
        <v>6.2119999999999891</v>
      </c>
      <c r="I18">
        <f t="shared" si="4"/>
        <v>2016</v>
      </c>
      <c r="J18" s="1">
        <f t="shared" si="1"/>
        <v>2458331</v>
      </c>
      <c r="K18" s="2">
        <f t="shared" si="2"/>
        <v>152711.52171999973</v>
      </c>
      <c r="L18" s="3">
        <f>(K19-K18)/K18</f>
        <v>7.3497867833312094E-2</v>
      </c>
      <c r="M18" s="3">
        <f>M17*(1+L17)</f>
        <v>833.79289630789401</v>
      </c>
      <c r="N18" s="3">
        <f>M18*365/12</f>
        <v>25361.200596031777</v>
      </c>
    </row>
    <row r="19" spans="1:14" x14ac:dyDescent="0.25">
      <c r="A19">
        <v>2025</v>
      </c>
      <c r="B19">
        <v>9</v>
      </c>
      <c r="F19">
        <f t="shared" si="3"/>
        <v>2017</v>
      </c>
      <c r="G19">
        <f t="shared" si="0"/>
        <v>6.51400000000001</v>
      </c>
      <c r="I19">
        <f t="shared" si="4"/>
        <v>2017</v>
      </c>
      <c r="J19" s="1">
        <f t="shared" si="1"/>
        <v>2516664</v>
      </c>
      <c r="K19" s="2">
        <f t="shared" si="2"/>
        <v>163935.49296000024</v>
      </c>
      <c r="L19" s="3">
        <f>(K20-K19)/K19</f>
        <v>7.0614986120334219E-2</v>
      </c>
      <c r="M19" s="3">
        <f>M18*(1+L18)</f>
        <v>895.07489640108599</v>
      </c>
      <c r="N19" s="3">
        <f>M19*365/12</f>
        <v>27225.194765533033</v>
      </c>
    </row>
    <row r="20" spans="1:14" x14ac:dyDescent="0.25">
      <c r="F20">
        <f t="shared" si="3"/>
        <v>2018</v>
      </c>
      <c r="G20">
        <f t="shared" si="0"/>
        <v>6.8160000000000309</v>
      </c>
      <c r="I20">
        <f t="shared" si="4"/>
        <v>2018</v>
      </c>
      <c r="J20" s="1">
        <f t="shared" si="1"/>
        <v>2574997</v>
      </c>
      <c r="K20" s="2">
        <f t="shared" si="2"/>
        <v>175511.7955200008</v>
      </c>
      <c r="L20" s="3"/>
      <c r="M20" s="3">
        <f>M19*(1+L19)</f>
        <v>958.28059778710826</v>
      </c>
      <c r="N20" s="3">
        <f>M20*365/12</f>
        <v>29147.701516024546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Rickman</cp:lastModifiedBy>
  <dcterms:created xsi:type="dcterms:W3CDTF">2017-05-08T05:13:03Z</dcterms:created>
  <dcterms:modified xsi:type="dcterms:W3CDTF">2017-05-21T09:31:39Z</dcterms:modified>
</cp:coreProperties>
</file>