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igmaR_all_info" sheetId="1" r:id="rId1"/>
    <sheet name="table_for_pape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M19" i="1"/>
  <c r="K12" i="1"/>
  <c r="J12" i="1"/>
  <c r="M14" i="1"/>
  <c r="L14" i="1"/>
  <c r="K14" i="1"/>
  <c r="J14" i="1"/>
  <c r="K11" i="1" l="1"/>
  <c r="J11" i="1"/>
  <c r="L2" i="1"/>
  <c r="G5" i="1"/>
  <c r="G6" i="1"/>
  <c r="F6" i="1"/>
  <c r="F5" i="1"/>
  <c r="G7" i="1"/>
  <c r="G8" i="1"/>
  <c r="F8" i="1"/>
  <c r="F7" i="1"/>
  <c r="J13" i="1"/>
  <c r="M10" i="1"/>
  <c r="M9" i="1"/>
  <c r="L10" i="1"/>
  <c r="K10" i="1"/>
  <c r="J10" i="1"/>
  <c r="L9" i="1"/>
  <c r="K9" i="1"/>
  <c r="J9" i="1"/>
  <c r="M3" i="1"/>
  <c r="M2" i="1"/>
  <c r="K3" i="1"/>
  <c r="K2" i="1"/>
  <c r="J3" i="1"/>
  <c r="J4" i="1"/>
  <c r="J2" i="1"/>
  <c r="M17" i="1" l="1"/>
  <c r="M18" i="1"/>
  <c r="J18" i="1"/>
  <c r="J19" i="1"/>
</calcChain>
</file>

<file path=xl/sharedStrings.xml><?xml version="1.0" encoding="utf-8"?>
<sst xmlns="http://schemas.openxmlformats.org/spreadsheetml/2006/main" count="163" uniqueCount="50">
  <si>
    <t>Stock</t>
  </si>
  <si>
    <t>Assessment_Scientist</t>
  </si>
  <si>
    <t>GB.Haddock</t>
  </si>
  <si>
    <t>Liz.Brooks</t>
  </si>
  <si>
    <t>Butterfish</t>
  </si>
  <si>
    <t>Chuck.Adams</t>
  </si>
  <si>
    <t>Recr_RE</t>
  </si>
  <si>
    <t>rec+1</t>
  </si>
  <si>
    <t>Rec_Cor</t>
  </si>
  <si>
    <t>2dar1</t>
  </si>
  <si>
    <t>ar1</t>
  </si>
  <si>
    <t>log_NAA_sigma</t>
  </si>
  <si>
    <t>NA</t>
  </si>
  <si>
    <t>SRR</t>
  </si>
  <si>
    <t>mean</t>
  </si>
  <si>
    <t>Redfish</t>
  </si>
  <si>
    <t>Brian.Linton</t>
  </si>
  <si>
    <t>BH</t>
  </si>
  <si>
    <t>rec</t>
  </si>
  <si>
    <t>iid</t>
  </si>
  <si>
    <t>GM.Haddock</t>
  </si>
  <si>
    <t>GM.Cod</t>
  </si>
  <si>
    <t>Charles.Perretti</t>
  </si>
  <si>
    <t>2dar2</t>
  </si>
  <si>
    <t>sigmaR</t>
  </si>
  <si>
    <t>rho_age</t>
  </si>
  <si>
    <t>rho_year</t>
  </si>
  <si>
    <t>sigmaNAA</t>
  </si>
  <si>
    <t>N.Black.Sea.Bass</t>
  </si>
  <si>
    <t>S.Black.Sea.Bass</t>
  </si>
  <si>
    <t>Tim.Miller</t>
  </si>
  <si>
    <t>GB.Winter.Flounder</t>
  </si>
  <si>
    <t>Mackerel</t>
  </si>
  <si>
    <t>Alex.Hansell</t>
  </si>
  <si>
    <t>Plaice</t>
  </si>
  <si>
    <t>GB.Cod</t>
  </si>
  <si>
    <t>SNE.Cod</t>
  </si>
  <si>
    <t>Larry.Alade</t>
  </si>
  <si>
    <t>random.walk</t>
  </si>
  <si>
    <t>Amanda.Hart</t>
  </si>
  <si>
    <t>trans_NAA_rho_age</t>
  </si>
  <si>
    <t>trans_NAA_rho_year</t>
  </si>
  <si>
    <t>average</t>
  </si>
  <si>
    <t>min</t>
  </si>
  <si>
    <t>max</t>
  </si>
  <si>
    <t>Bluefish</t>
  </si>
  <si>
    <t>Toni.Wood</t>
  </si>
  <si>
    <t>Stock &amp; SRR &amp; NAA\_RE &amp; RE\_Cor &amp; \sigma_R &amp; \sigma_{NAA} &amp; \rho_{age} &amp; \rho_{year} \\</t>
  </si>
  <si>
    <t>\hline</t>
  </si>
  <si>
    <t>for latex: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</si>
</sst>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2" fontId="0" fillId="2" borderId="0" xfId="0" applyNumberFormat="1" applyFill="1"/>
    <xf numFmtId="2" fontId="0" fillId="0" borderId="0" xfId="0" applyNumberFormat="1"/>
    <xf numFmtId="2" fontId="0" fillId="3" borderId="0" xfId="0" applyNumberFormat="1" applyFill="1"/>
    <xf numFmtId="0" fontId="1" fillId="0" borderId="2" xfId="0" applyFont="1" applyBorder="1"/>
    <xf numFmtId="2" fontId="1" fillId="0" borderId="3" xfId="0" applyNumberFormat="1" applyFont="1" applyBorder="1"/>
    <xf numFmtId="0" fontId="1" fillId="0" borderId="3" xfId="0" applyFont="1" applyBorder="1"/>
    <xf numFmtId="2" fontId="1" fillId="0" borderId="4" xfId="0" applyNumberFormat="1" applyFont="1" applyBorder="1"/>
    <xf numFmtId="0" fontId="1" fillId="0" borderId="5" xfId="0" applyFont="1" applyBorder="1"/>
    <xf numFmtId="2" fontId="1" fillId="0" borderId="0" xfId="0" applyNumberFormat="1" applyFont="1" applyBorder="1"/>
    <xf numFmtId="0" fontId="1" fillId="0" borderId="0" xfId="0" applyFont="1" applyBorder="1"/>
    <xf numFmtId="2" fontId="1" fillId="0" borderId="6" xfId="0" applyNumberFormat="1" applyFont="1" applyBorder="1"/>
    <xf numFmtId="0" fontId="1" fillId="0" borderId="7" xfId="0" applyFont="1" applyBorder="1"/>
    <xf numFmtId="0" fontId="1" fillId="0" borderId="8" xfId="0" applyFont="1" applyBorder="1"/>
    <xf numFmtId="2" fontId="0" fillId="0" borderId="0" xfId="0" applyNumberFormat="1" applyFill="1"/>
    <xf numFmtId="0" fontId="0" fillId="0" borderId="0" xfId="0" applyFill="1"/>
    <xf numFmtId="0" fontId="4" fillId="0" borderId="0" xfId="0" applyFont="1" applyAlignment="1">
      <alignment vertical="center"/>
    </xf>
    <xf numFmtId="0" fontId="0" fillId="0" borderId="0" xfId="0" applyBorder="1"/>
    <xf numFmtId="2" fontId="1" fillId="0" borderId="8" xfId="0" applyNumberFormat="1" applyFont="1" applyBorder="1"/>
    <xf numFmtId="2" fontId="1" fillId="0" borderId="9" xfId="0" applyNumberFormat="1" applyFont="1" applyBorder="1"/>
    <xf numFmtId="0" fontId="4" fillId="0" borderId="0" xfId="0" applyFont="1" applyFill="1" applyAlignment="1">
      <alignment vertical="center"/>
    </xf>
    <xf numFmtId="2" fontId="2" fillId="0" borderId="0" xfId="0" applyNumberFormat="1" applyFont="1" applyFill="1"/>
    <xf numFmtId="0" fontId="1" fillId="0" borderId="0" xfId="0" applyFont="1" applyFill="1" applyBorder="1"/>
    <xf numFmtId="2" fontId="2" fillId="3" borderId="0" xfId="0" applyNumberFormat="1" applyFont="1" applyFill="1"/>
    <xf numFmtId="2" fontId="0" fillId="0" borderId="0" xfId="0" applyNumberFormat="1" applyFill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" fontId="2" fillId="0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E8" sqref="E8"/>
    </sheetView>
  </sheetViews>
  <sheetFormatPr defaultRowHeight="15" x14ac:dyDescent="0.25"/>
  <cols>
    <col min="1" max="1" width="19" bestFit="1" customWidth="1"/>
    <col min="2" max="3" width="20.42578125" customWidth="1"/>
    <col min="4" max="4" width="16.5703125" customWidth="1"/>
    <col min="6" max="7" width="15" bestFit="1" customWidth="1"/>
    <col min="8" max="9" width="14.5703125" bestFit="1" customWidth="1"/>
    <col min="10" max="10" width="9.5703125" bestFit="1" customWidth="1"/>
    <col min="11" max="11" width="10.42578125" customWidth="1"/>
  </cols>
  <sheetData>
    <row r="1" spans="1:13" x14ac:dyDescent="0.25">
      <c r="A1" s="5" t="s">
        <v>0</v>
      </c>
      <c r="B1" s="5" t="s">
        <v>1</v>
      </c>
      <c r="C1" s="5" t="s">
        <v>13</v>
      </c>
      <c r="D1" s="5" t="s">
        <v>6</v>
      </c>
      <c r="E1" s="5" t="s">
        <v>8</v>
      </c>
      <c r="F1" s="5" t="s">
        <v>11</v>
      </c>
      <c r="G1" s="5" t="s">
        <v>11</v>
      </c>
      <c r="H1" s="5" t="s">
        <v>40</v>
      </c>
      <c r="I1" s="5" t="s">
        <v>41</v>
      </c>
      <c r="J1" s="6" t="s">
        <v>24</v>
      </c>
      <c r="K1" s="5" t="s">
        <v>27</v>
      </c>
      <c r="L1" s="5" t="s">
        <v>25</v>
      </c>
      <c r="M1" s="7" t="s">
        <v>26</v>
      </c>
    </row>
    <row r="2" spans="1:13" x14ac:dyDescent="0.25">
      <c r="A2" t="s">
        <v>2</v>
      </c>
      <c r="B2" t="s">
        <v>3</v>
      </c>
      <c r="C2" t="s">
        <v>14</v>
      </c>
      <c r="D2" t="s">
        <v>7</v>
      </c>
      <c r="E2" t="s">
        <v>9</v>
      </c>
      <c r="F2" s="1">
        <v>0.49340780000000001</v>
      </c>
      <c r="G2" s="2">
        <v>-0.97450210000000004</v>
      </c>
      <c r="H2" s="1">
        <v>0.1532714</v>
      </c>
      <c r="I2">
        <v>0.2851611</v>
      </c>
      <c r="J2" s="8">
        <f>EXP(F2)</f>
        <v>1.637888316071874</v>
      </c>
      <c r="K2" s="9">
        <f>EXP(G2)</f>
        <v>0.37738020439758047</v>
      </c>
      <c r="L2" s="9">
        <f>-1+2/(1+EXP(-2*H2))</f>
        <v>0.15208234860860959</v>
      </c>
      <c r="M2" s="10">
        <f>-1+2/(1+EXP(-2*I2))</f>
        <v>0.27767503558577333</v>
      </c>
    </row>
    <row r="3" spans="1:13" x14ac:dyDescent="0.25">
      <c r="A3" t="s">
        <v>4</v>
      </c>
      <c r="B3" t="s">
        <v>5</v>
      </c>
      <c r="C3" t="s">
        <v>14</v>
      </c>
      <c r="D3" t="s">
        <v>7</v>
      </c>
      <c r="E3" t="s">
        <v>10</v>
      </c>
      <c r="F3">
        <v>-1.2025250000000001</v>
      </c>
      <c r="G3">
        <v>-1.375875</v>
      </c>
      <c r="H3" t="s">
        <v>12</v>
      </c>
      <c r="I3">
        <v>0.1802541</v>
      </c>
      <c r="J3" s="8">
        <f t="shared" ref="J3:J4" si="0">EXP(F3)</f>
        <v>0.30043465587018048</v>
      </c>
      <c r="K3" s="9">
        <f>EXP(G3)</f>
        <v>0.25261845792035081</v>
      </c>
      <c r="L3" s="9">
        <v>0</v>
      </c>
      <c r="M3" s="10">
        <f>-1+2/(1+EXP(-2*I3))</f>
        <v>0.17832689875770358</v>
      </c>
    </row>
    <row r="4" spans="1:13" x14ac:dyDescent="0.25">
      <c r="A4" t="s">
        <v>15</v>
      </c>
      <c r="B4" t="s">
        <v>16</v>
      </c>
      <c r="C4" t="s">
        <v>17</v>
      </c>
      <c r="D4" t="s">
        <v>18</v>
      </c>
      <c r="E4" t="s">
        <v>19</v>
      </c>
      <c r="F4">
        <v>0.3364722</v>
      </c>
      <c r="G4" t="s">
        <v>12</v>
      </c>
      <c r="H4" t="s">
        <v>12</v>
      </c>
      <c r="I4" t="s">
        <v>12</v>
      </c>
      <c r="J4" s="8">
        <f t="shared" si="0"/>
        <v>1.3999999487303028</v>
      </c>
      <c r="K4" s="9" t="s">
        <v>12</v>
      </c>
      <c r="L4" s="9">
        <v>0</v>
      </c>
      <c r="M4" s="10">
        <v>0</v>
      </c>
    </row>
    <row r="5" spans="1:13" x14ac:dyDescent="0.25">
      <c r="A5" t="s">
        <v>20</v>
      </c>
      <c r="B5" t="s">
        <v>22</v>
      </c>
      <c r="C5" t="s">
        <v>14</v>
      </c>
      <c r="D5" t="s">
        <v>7</v>
      </c>
      <c r="E5" t="s">
        <v>9</v>
      </c>
      <c r="F5">
        <f t="shared" ref="F5:G8" si="1">LN(J5)</f>
        <v>5.7325066619269352E-2</v>
      </c>
      <c r="G5">
        <f t="shared" si="1"/>
        <v>-1.0613165039244128</v>
      </c>
      <c r="H5" t="s">
        <v>12</v>
      </c>
      <c r="I5" t="s">
        <v>12</v>
      </c>
      <c r="J5" s="8">
        <v>1.0589999999999999</v>
      </c>
      <c r="K5" s="9">
        <v>0.34599999999999997</v>
      </c>
      <c r="L5" s="9">
        <v>0.32</v>
      </c>
      <c r="M5" s="10">
        <v>0.52300000000000002</v>
      </c>
    </row>
    <row r="6" spans="1:13" x14ac:dyDescent="0.25">
      <c r="A6" t="s">
        <v>21</v>
      </c>
      <c r="B6" t="s">
        <v>22</v>
      </c>
      <c r="C6" t="s">
        <v>14</v>
      </c>
      <c r="D6" t="s">
        <v>7</v>
      </c>
      <c r="E6" t="s">
        <v>9</v>
      </c>
      <c r="F6">
        <f t="shared" si="1"/>
        <v>-0.39008400606986199</v>
      </c>
      <c r="G6">
        <f t="shared" si="1"/>
        <v>-1.3943265328171548</v>
      </c>
      <c r="H6" t="s">
        <v>12</v>
      </c>
      <c r="I6" t="s">
        <v>12</v>
      </c>
      <c r="J6" s="8">
        <v>0.67700000000000005</v>
      </c>
      <c r="K6" s="9">
        <v>0.248</v>
      </c>
      <c r="L6" s="9">
        <v>0.33900000000000002</v>
      </c>
      <c r="M6" s="10">
        <v>0.7</v>
      </c>
    </row>
    <row r="7" spans="1:13" x14ac:dyDescent="0.25">
      <c r="A7" t="s">
        <v>28</v>
      </c>
      <c r="B7" t="s">
        <v>30</v>
      </c>
      <c r="C7" t="s">
        <v>14</v>
      </c>
      <c r="D7" t="s">
        <v>7</v>
      </c>
      <c r="E7" t="s">
        <v>9</v>
      </c>
      <c r="F7">
        <f t="shared" si="1"/>
        <v>-0.30516738679280048</v>
      </c>
      <c r="G7">
        <f t="shared" si="1"/>
        <v>-0.21691300156357363</v>
      </c>
      <c r="J7" s="8">
        <v>0.73699999999999999</v>
      </c>
      <c r="K7" s="9">
        <v>0.80500000000000005</v>
      </c>
      <c r="L7" s="9">
        <v>8.4000000000000005E-2</v>
      </c>
      <c r="M7" s="10">
        <v>0.25800000000000001</v>
      </c>
    </row>
    <row r="8" spans="1:13" x14ac:dyDescent="0.25">
      <c r="A8" t="s">
        <v>29</v>
      </c>
      <c r="B8" t="s">
        <v>30</v>
      </c>
      <c r="C8" t="s">
        <v>14</v>
      </c>
      <c r="D8" t="s">
        <v>7</v>
      </c>
      <c r="E8" t="s">
        <v>9</v>
      </c>
      <c r="F8">
        <f t="shared" si="1"/>
        <v>-0.67727383140365516</v>
      </c>
      <c r="G8">
        <f t="shared" si="1"/>
        <v>-0.51751461191678738</v>
      </c>
      <c r="J8" s="8">
        <v>0.50800000000000001</v>
      </c>
      <c r="K8" s="9">
        <v>0.59599999999999997</v>
      </c>
      <c r="L8" s="9">
        <v>-0.128</v>
      </c>
      <c r="M8" s="10">
        <v>0.32500000000000001</v>
      </c>
    </row>
    <row r="9" spans="1:13" x14ac:dyDescent="0.25">
      <c r="A9" t="s">
        <v>31</v>
      </c>
      <c r="B9" t="s">
        <v>33</v>
      </c>
      <c r="C9" t="s">
        <v>14</v>
      </c>
      <c r="D9" t="s">
        <v>7</v>
      </c>
      <c r="E9" t="s">
        <v>9</v>
      </c>
      <c r="F9" s="4">
        <v>-1.075866</v>
      </c>
      <c r="G9">
        <v>-1.6653009999999999</v>
      </c>
      <c r="H9" s="4">
        <v>0.73932359999999997</v>
      </c>
      <c r="I9">
        <v>0.85074039999999995</v>
      </c>
      <c r="J9" s="8">
        <f t="shared" ref="J9:K10" si="2">EXP(F9)</f>
        <v>0.34100231938711739</v>
      </c>
      <c r="K9" s="9">
        <f t="shared" si="2"/>
        <v>0.18913372016350102</v>
      </c>
      <c r="L9" s="9">
        <f>-1+2/(1+EXP(-2*H9))</f>
        <v>0.62873632259960566</v>
      </c>
      <c r="M9" s="10">
        <f>-1+2/(1+EXP(-2*I9))</f>
        <v>0.69145607392962005</v>
      </c>
    </row>
    <row r="10" spans="1:13" x14ac:dyDescent="0.25">
      <c r="A10" t="s">
        <v>32</v>
      </c>
      <c r="B10" t="s">
        <v>33</v>
      </c>
      <c r="C10" t="s">
        <v>38</v>
      </c>
      <c r="D10" t="s">
        <v>7</v>
      </c>
      <c r="E10" t="s">
        <v>23</v>
      </c>
      <c r="F10" s="4">
        <v>-8.3052260000000003E-2</v>
      </c>
      <c r="G10">
        <v>-0.70442064000000004</v>
      </c>
      <c r="H10" s="4">
        <v>0.54454519999999995</v>
      </c>
      <c r="I10">
        <v>-0.1124452</v>
      </c>
      <c r="J10" s="8">
        <f t="shared" si="2"/>
        <v>0.92030305092593812</v>
      </c>
      <c r="K10" s="9">
        <f t="shared" si="2"/>
        <v>0.49439492394148993</v>
      </c>
      <c r="L10" s="9">
        <f>-1+2/(1+EXP(-2*H10))</f>
        <v>0.49642079860287658</v>
      </c>
      <c r="M10" s="10">
        <f>-1+2/(1+EXP(-2*I10))</f>
        <v>-0.11197366850935098</v>
      </c>
    </row>
    <row r="11" spans="1:13" x14ac:dyDescent="0.25">
      <c r="A11" t="s">
        <v>34</v>
      </c>
      <c r="B11" t="s">
        <v>37</v>
      </c>
      <c r="C11" t="s">
        <v>14</v>
      </c>
      <c r="D11" t="s">
        <v>7</v>
      </c>
      <c r="E11" t="s">
        <v>19</v>
      </c>
      <c r="F11">
        <v>-0.66392370000000001</v>
      </c>
      <c r="G11">
        <v>-1.2464978</v>
      </c>
      <c r="H11" t="s">
        <v>12</v>
      </c>
      <c r="I11" t="s">
        <v>12</v>
      </c>
      <c r="J11" s="8">
        <f>EXP(F11)</f>
        <v>0.5148273382842028</v>
      </c>
      <c r="K11" s="9">
        <f>EXP(G11)</f>
        <v>0.28750995306139066</v>
      </c>
      <c r="L11" s="9">
        <v>0</v>
      </c>
      <c r="M11" s="10">
        <v>0</v>
      </c>
    </row>
    <row r="12" spans="1:13" s="22" customFormat="1" x14ac:dyDescent="0.25">
      <c r="A12" s="22" t="s">
        <v>35</v>
      </c>
      <c r="B12" s="22" t="s">
        <v>39</v>
      </c>
      <c r="C12" s="22" t="s">
        <v>14</v>
      </c>
      <c r="D12" s="22" t="s">
        <v>7</v>
      </c>
      <c r="E12" s="22" t="s">
        <v>19</v>
      </c>
      <c r="F12" s="27">
        <v>0.2202461</v>
      </c>
      <c r="G12" s="27">
        <v>-0.66280749999999999</v>
      </c>
      <c r="H12" s="22" t="s">
        <v>12</v>
      </c>
      <c r="I12" s="22" t="s">
        <v>12</v>
      </c>
      <c r="J12" s="8">
        <f>EXP(F12)</f>
        <v>1.2463834278083235</v>
      </c>
      <c r="K12" s="21">
        <f>EXP(G12)</f>
        <v>0.51540230939087373</v>
      </c>
      <c r="L12" s="28">
        <v>0</v>
      </c>
      <c r="M12" s="30">
        <v>0</v>
      </c>
    </row>
    <row r="13" spans="1:13" x14ac:dyDescent="0.25">
      <c r="A13" t="s">
        <v>36</v>
      </c>
      <c r="B13" t="s">
        <v>33</v>
      </c>
      <c r="C13" t="s">
        <v>17</v>
      </c>
      <c r="D13" t="s">
        <v>18</v>
      </c>
      <c r="E13" t="s">
        <v>19</v>
      </c>
      <c r="F13">
        <v>-0.51657549999999997</v>
      </c>
      <c r="G13" t="s">
        <v>12</v>
      </c>
      <c r="H13" t="s">
        <v>12</v>
      </c>
      <c r="I13" t="s">
        <v>12</v>
      </c>
      <c r="J13" s="8">
        <f>EXP(F13)</f>
        <v>0.59655997360019086</v>
      </c>
      <c r="K13" s="9" t="s">
        <v>12</v>
      </c>
      <c r="L13" s="9">
        <v>0</v>
      </c>
      <c r="M13" s="10">
        <v>0</v>
      </c>
    </row>
    <row r="14" spans="1:13" x14ac:dyDescent="0.25">
      <c r="A14" s="1" t="s">
        <v>45</v>
      </c>
      <c r="B14" t="s">
        <v>46</v>
      </c>
      <c r="C14" t="s">
        <v>14</v>
      </c>
      <c r="D14" t="s">
        <v>7</v>
      </c>
      <c r="E14" t="s">
        <v>9</v>
      </c>
      <c r="F14" s="23">
        <v>-1.1017479999999999</v>
      </c>
      <c r="G14" s="23">
        <v>-1.8554580000000001</v>
      </c>
      <c r="H14" s="23">
        <v>-0.19975290000000001</v>
      </c>
      <c r="I14" s="23">
        <v>1.0121770999999999</v>
      </c>
      <c r="J14" s="8">
        <f>EXP(F14)</f>
        <v>0.33228973329205674</v>
      </c>
      <c r="K14" s="21">
        <f>EXP(G14)</f>
        <v>0.15638130363380229</v>
      </c>
      <c r="L14" s="9">
        <f>-1+2/(1+EXP(-2*H14))</f>
        <v>-0.19713783492614612</v>
      </c>
      <c r="M14" s="10">
        <f>-1+2/(1+EXP(-2*I14))</f>
        <v>0.76666098525757054</v>
      </c>
    </row>
    <row r="15" spans="1:13" ht="15.75" x14ac:dyDescent="0.25">
      <c r="F15" s="3"/>
    </row>
    <row r="16" spans="1:13" ht="15.75" thickBot="1" x14ac:dyDescent="0.3">
      <c r="H16" s="24"/>
      <c r="I16" s="24"/>
      <c r="J16" s="24"/>
      <c r="K16" s="24"/>
      <c r="L16" s="24"/>
      <c r="M16" s="24"/>
    </row>
    <row r="17" spans="2:13" x14ac:dyDescent="0.25">
      <c r="H17" s="24"/>
      <c r="I17" s="11" t="s">
        <v>42</v>
      </c>
      <c r="J17" s="12">
        <f>AVERAGE(J2:J14)</f>
        <v>0.79005298184386064</v>
      </c>
      <c r="K17" s="13"/>
      <c r="L17" s="13"/>
      <c r="M17" s="14">
        <f>AVERAGE(M2:M14)</f>
        <v>0.27754964038625513</v>
      </c>
    </row>
    <row r="18" spans="2:13" x14ac:dyDescent="0.25">
      <c r="H18" s="24"/>
      <c r="I18" s="15" t="s">
        <v>43</v>
      </c>
      <c r="J18" s="16">
        <f>MIN(J2:J14)</f>
        <v>0.30043465587018048</v>
      </c>
      <c r="K18" s="17"/>
      <c r="L18" s="17"/>
      <c r="M18" s="18">
        <f>MIN(M2:M14)</f>
        <v>-0.11197366850935098</v>
      </c>
    </row>
    <row r="19" spans="2:13" ht="15.75" thickBot="1" x14ac:dyDescent="0.3">
      <c r="H19" s="24"/>
      <c r="I19" s="19" t="s">
        <v>44</v>
      </c>
      <c r="J19" s="25">
        <f>MAX(J2:J14)</f>
        <v>1.637888316071874</v>
      </c>
      <c r="K19" s="20"/>
      <c r="L19" s="20"/>
      <c r="M19" s="26">
        <f>MAX(M2:M14)</f>
        <v>0.76666098525757054</v>
      </c>
    </row>
    <row r="20" spans="2:13" x14ac:dyDescent="0.25">
      <c r="H20" s="24"/>
      <c r="I20" s="17"/>
      <c r="J20" s="17"/>
      <c r="K20" s="17"/>
      <c r="L20" s="17"/>
      <c r="M20" s="17"/>
    </row>
    <row r="21" spans="2:13" x14ac:dyDescent="0.25">
      <c r="B21" s="23"/>
      <c r="H21" s="24"/>
      <c r="I21" s="24"/>
      <c r="J21" s="24"/>
      <c r="K21" s="24"/>
      <c r="L21" s="24"/>
      <c r="M21" s="24"/>
    </row>
    <row r="22" spans="2:13" x14ac:dyDescent="0.25">
      <c r="B22" s="2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J15" sqref="J15"/>
    </sheetView>
  </sheetViews>
  <sheetFormatPr defaultRowHeight="15" x14ac:dyDescent="0.25"/>
  <cols>
    <col min="1" max="1" width="19" bestFit="1" customWidth="1"/>
    <col min="4" max="9" width="11.5703125" style="22" customWidth="1"/>
  </cols>
  <sheetData>
    <row r="1" spans="1:12" x14ac:dyDescent="0.25">
      <c r="A1" s="5" t="s">
        <v>0</v>
      </c>
      <c r="B1" s="32" t="s">
        <v>13</v>
      </c>
      <c r="C1" s="32" t="s">
        <v>6</v>
      </c>
      <c r="D1" s="32" t="s">
        <v>8</v>
      </c>
      <c r="E1" s="33" t="s">
        <v>24</v>
      </c>
      <c r="F1" s="33" t="s">
        <v>27</v>
      </c>
      <c r="G1" s="33" t="s">
        <v>25</v>
      </c>
      <c r="H1" s="33" t="s">
        <v>26</v>
      </c>
      <c r="I1" s="29"/>
    </row>
    <row r="2" spans="1:12" x14ac:dyDescent="0.25">
      <c r="A2" t="s">
        <v>2</v>
      </c>
      <c r="B2" s="34" t="s">
        <v>14</v>
      </c>
      <c r="C2" s="34" t="s">
        <v>7</v>
      </c>
      <c r="D2" s="34" t="s">
        <v>9</v>
      </c>
      <c r="E2" s="31">
        <v>1.637888316071874</v>
      </c>
      <c r="F2" s="31">
        <v>0.37738020439758047</v>
      </c>
      <c r="G2" s="31">
        <v>0.15208234860860959</v>
      </c>
      <c r="H2" s="31">
        <v>0.27767503558577333</v>
      </c>
      <c r="I2" s="21"/>
      <c r="L2" t="s">
        <v>49</v>
      </c>
    </row>
    <row r="3" spans="1:12" x14ac:dyDescent="0.25">
      <c r="A3" t="s">
        <v>15</v>
      </c>
      <c r="B3" s="34" t="s">
        <v>17</v>
      </c>
      <c r="C3" s="34" t="s">
        <v>18</v>
      </c>
      <c r="D3" s="34" t="s">
        <v>19</v>
      </c>
      <c r="E3" s="31">
        <v>1.3999999487303028</v>
      </c>
      <c r="F3" s="31" t="s">
        <v>12</v>
      </c>
      <c r="G3" s="31">
        <v>0</v>
      </c>
      <c r="H3" s="31">
        <v>0</v>
      </c>
      <c r="I3" s="21"/>
      <c r="L3" t="s">
        <v>47</v>
      </c>
    </row>
    <row r="4" spans="1:12" x14ac:dyDescent="0.25">
      <c r="A4" s="22" t="s">
        <v>35</v>
      </c>
      <c r="B4" s="35" t="s">
        <v>14</v>
      </c>
      <c r="C4" s="35" t="s">
        <v>7</v>
      </c>
      <c r="D4" s="35" t="s">
        <v>19</v>
      </c>
      <c r="E4" s="31">
        <v>1.2463834278083235</v>
      </c>
      <c r="F4" s="31">
        <v>0.51540230939087373</v>
      </c>
      <c r="G4" s="36">
        <v>0</v>
      </c>
      <c r="H4" s="36">
        <v>0</v>
      </c>
      <c r="I4" s="21"/>
      <c r="L4" t="s">
        <v>48</v>
      </c>
    </row>
    <row r="5" spans="1:12" x14ac:dyDescent="0.25">
      <c r="A5" t="s">
        <v>20</v>
      </c>
      <c r="B5" s="34" t="s">
        <v>14</v>
      </c>
      <c r="C5" s="34" t="s">
        <v>7</v>
      </c>
      <c r="D5" s="34" t="s">
        <v>9</v>
      </c>
      <c r="E5" s="31">
        <v>1.0589999999999999</v>
      </c>
      <c r="F5" s="31">
        <v>0.34599999999999997</v>
      </c>
      <c r="G5" s="31">
        <v>0.32</v>
      </c>
      <c r="H5" s="31">
        <v>0.52300000000000002</v>
      </c>
      <c r="I5" s="21"/>
    </row>
    <row r="6" spans="1:12" x14ac:dyDescent="0.25">
      <c r="A6" t="s">
        <v>32</v>
      </c>
      <c r="B6" s="34" t="s">
        <v>38</v>
      </c>
      <c r="C6" s="34" t="s">
        <v>7</v>
      </c>
      <c r="D6" s="34" t="s">
        <v>9</v>
      </c>
      <c r="E6" s="31">
        <v>0.92030305092593812</v>
      </c>
      <c r="F6" s="31">
        <v>0.49439492394148993</v>
      </c>
      <c r="G6" s="31">
        <v>0.49642079860287702</v>
      </c>
      <c r="H6" s="31">
        <v>-0.11197366850935098</v>
      </c>
      <c r="I6" s="21"/>
    </row>
    <row r="7" spans="1:12" x14ac:dyDescent="0.25">
      <c r="A7" t="s">
        <v>28</v>
      </c>
      <c r="B7" s="34" t="s">
        <v>14</v>
      </c>
      <c r="C7" s="34" t="s">
        <v>7</v>
      </c>
      <c r="D7" s="34" t="s">
        <v>9</v>
      </c>
      <c r="E7" s="31">
        <v>0.73699999999999999</v>
      </c>
      <c r="F7" s="31">
        <v>0.80500000000000005</v>
      </c>
      <c r="G7" s="31">
        <v>8.4000000000000005E-2</v>
      </c>
      <c r="H7" s="31">
        <v>0.25800000000000001</v>
      </c>
      <c r="I7" s="21"/>
    </row>
    <row r="8" spans="1:12" x14ac:dyDescent="0.25">
      <c r="A8" t="s">
        <v>21</v>
      </c>
      <c r="B8" s="34" t="s">
        <v>14</v>
      </c>
      <c r="C8" s="34" t="s">
        <v>7</v>
      </c>
      <c r="D8" s="34" t="s">
        <v>9</v>
      </c>
      <c r="E8" s="31">
        <v>0.67700000000000005</v>
      </c>
      <c r="F8" s="31">
        <v>0.248</v>
      </c>
      <c r="G8" s="31">
        <v>0.33900000000000002</v>
      </c>
      <c r="H8" s="31">
        <v>0.7</v>
      </c>
      <c r="I8" s="21"/>
    </row>
    <row r="9" spans="1:12" x14ac:dyDescent="0.25">
      <c r="A9" t="s">
        <v>36</v>
      </c>
      <c r="B9" s="34" t="s">
        <v>17</v>
      </c>
      <c r="C9" s="34" t="s">
        <v>18</v>
      </c>
      <c r="D9" s="34" t="s">
        <v>19</v>
      </c>
      <c r="E9" s="31">
        <v>0.59655997360019086</v>
      </c>
      <c r="F9" s="31" t="s">
        <v>12</v>
      </c>
      <c r="G9" s="31">
        <v>0</v>
      </c>
      <c r="H9" s="31">
        <v>0</v>
      </c>
      <c r="I9" s="21"/>
    </row>
    <row r="10" spans="1:12" x14ac:dyDescent="0.25">
      <c r="A10" t="s">
        <v>34</v>
      </c>
      <c r="B10" s="34" t="s">
        <v>14</v>
      </c>
      <c r="C10" s="34" t="s">
        <v>7</v>
      </c>
      <c r="D10" s="34" t="s">
        <v>19</v>
      </c>
      <c r="E10" s="31">
        <v>0.5148273382842028</v>
      </c>
      <c r="F10" s="31">
        <v>0.28750995306139066</v>
      </c>
      <c r="G10" s="31">
        <v>0</v>
      </c>
      <c r="H10" s="31">
        <v>0</v>
      </c>
      <c r="I10" s="21"/>
    </row>
    <row r="11" spans="1:12" x14ac:dyDescent="0.25">
      <c r="A11" t="s">
        <v>29</v>
      </c>
      <c r="B11" s="34" t="s">
        <v>14</v>
      </c>
      <c r="C11" s="34" t="s">
        <v>7</v>
      </c>
      <c r="D11" s="34" t="s">
        <v>9</v>
      </c>
      <c r="E11" s="31">
        <v>0.50800000000000001</v>
      </c>
      <c r="F11" s="31">
        <v>0.59599999999999997</v>
      </c>
      <c r="G11" s="31">
        <v>-0.128</v>
      </c>
      <c r="H11" s="31">
        <v>0.32500000000000001</v>
      </c>
      <c r="I11" s="21"/>
    </row>
    <row r="12" spans="1:12" x14ac:dyDescent="0.25">
      <c r="A12" t="s">
        <v>31</v>
      </c>
      <c r="B12" s="34" t="s">
        <v>14</v>
      </c>
      <c r="C12" s="34" t="s">
        <v>7</v>
      </c>
      <c r="D12" s="34" t="s">
        <v>9</v>
      </c>
      <c r="E12" s="31">
        <v>0.34100231938711739</v>
      </c>
      <c r="F12" s="31">
        <v>0.18913372016350102</v>
      </c>
      <c r="G12" s="31">
        <v>0.62873632259960566</v>
      </c>
      <c r="H12" s="31">
        <v>0.69145607392962005</v>
      </c>
      <c r="I12" s="21"/>
    </row>
    <row r="13" spans="1:12" x14ac:dyDescent="0.25">
      <c r="A13" s="1" t="s">
        <v>45</v>
      </c>
      <c r="B13" s="34" t="s">
        <v>14</v>
      </c>
      <c r="C13" s="34" t="s">
        <v>7</v>
      </c>
      <c r="D13" s="34" t="s">
        <v>9</v>
      </c>
      <c r="E13" s="31">
        <v>0.33228973329205674</v>
      </c>
      <c r="F13" s="31">
        <v>0.15638130363380229</v>
      </c>
      <c r="G13" s="31">
        <v>-0.19713783492614612</v>
      </c>
      <c r="H13" s="31">
        <v>0.76666098525757054</v>
      </c>
      <c r="I13" s="21"/>
    </row>
    <row r="14" spans="1:12" x14ac:dyDescent="0.25">
      <c r="A14" t="s">
        <v>4</v>
      </c>
      <c r="B14" s="34" t="s">
        <v>14</v>
      </c>
      <c r="C14" s="34" t="s">
        <v>7</v>
      </c>
      <c r="D14" s="34" t="s">
        <v>10</v>
      </c>
      <c r="E14" s="31">
        <v>0.30043465587018048</v>
      </c>
      <c r="F14" s="31">
        <v>0.25261845792035081</v>
      </c>
      <c r="G14" s="31">
        <v>0</v>
      </c>
      <c r="H14" s="31">
        <v>0.17832689875770358</v>
      </c>
      <c r="I14" s="21"/>
    </row>
  </sheetData>
  <sortState ref="A2:H14">
    <sortCondition descending="1" ref="E2:E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sigmaR_all_info</vt:lpstr>
      <vt:lpstr>table_for_paper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2024-01-19T19:05:18Z</dcterms:modified>
</cp:coreProperties>
</file>