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Control Panel" sheetId="2" r:id="rId2"/>
    <sheet name="Assumptions" sheetId="3" r:id="rId3"/>
    <sheet name="Revenue Build" sheetId="4" r:id="rId4"/>
    <sheet name="COGS Build" sheetId="5" r:id="rId5"/>
    <sheet name="OpEx Build" sheetId="6" r:id="rId6"/>
    <sheet name="Headcount" sheetId="7" r:id="rId7"/>
    <sheet name="CapEx Schedule" sheetId="8" r:id="rId8"/>
    <sheet name="Debt Schedule" sheetId="9" r:id="rId9"/>
    <sheet name="Working Capital" sheetId="10" r:id="rId10"/>
    <sheet name="Income Statement" sheetId="11" r:id="rId11"/>
    <sheet name="Cash Flow Statement" sheetId="12" r:id="rId12"/>
    <sheet name="Balance Sheet" sheetId="13" r:id="rId13"/>
    <sheet name="Cap Table" sheetId="14" r:id="rId14"/>
    <sheet name="Returns Analysis" sheetId="15" r:id="rId15"/>
    <sheet name="Dashboard" sheetId="16" r:id="rId16"/>
    <sheet name="Checks" sheetId="17" r:id="rId17"/>
  </sheets>
  <definedNames>
    <definedName name="ActualsCutoff">'Control Panel'!$D$7</definedName>
    <definedName name="Angels_Share_Annual">Assumptions!$F$20</definedName>
    <definedName name="Annual_Growth_Rate">Assumptions!$F$9</definedName>
    <definedName name="AP_Balance">'Working Capital'!$B$6:$BH$6</definedName>
    <definedName name="AR_Balance">'Working Capital'!$B$4:$BH$4</definedName>
    <definedName name="Avg_Price_per_Bottle">Assumptions!$F$10</definedName>
    <definedName name="Base_Salaries">Assumptions!$F$23</definedName>
    <definedName name="Bottle_and_Packaging">Assumptions!$F$19</definedName>
    <definedName name="Change_in_NWC">'Working Capital'!$B$9:$BH$9</definedName>
    <definedName name="Debt_Issuance">'Debt Schedule'!$B$5:$BH$5</definedName>
    <definedName name="Debt_Repayment">'Debt Schedule'!$B$6:$BH$6</definedName>
    <definedName name="Direct_Labor">Assumptions!$F$18</definedName>
    <definedName name="DiscountRate">'Control Panel'!$D$11</definedName>
    <definedName name="Distributor_Margin">Assumptions!$F$12</definedName>
    <definedName name="Ending_Cash">'Cash Flow Statement'!$B$21:$BH$21</definedName>
    <definedName name="Ending_Debt">'Debt Schedule'!$B$7:$BH$7</definedName>
    <definedName name="Ending_Inventory">'COGS Build'!$B$21:$BH$21</definedName>
    <definedName name="Ending_PPE">'CapEx Schedule'!$B$11:$BH$11</definedName>
    <definedName name="Excise_Tax_per_Bottle">Assumptions!$F$13</definedName>
    <definedName name="Expansion_Y3">Assumptions!$F$30</definedName>
    <definedName name="Grain_per_Bottle">Assumptions!$F$16</definedName>
    <definedName name="Initial_Equipment">Assumptions!$F$29</definedName>
    <definedName name="Initial_Equity">Assumptions!$F$39</definedName>
    <definedName name="Insurance_Annual">Assumptions!$F$26</definedName>
    <definedName name="Interest_Expense">'Debt Schedule'!$B$9:$BH$9</definedName>
    <definedName name="Interest_Rate">Assumptions!$F$41</definedName>
    <definedName name="Inventory_Balance">'Working Capital'!$B$5:$BH$5</definedName>
    <definedName name="Inventory_Days">Assumptions!$F$35</definedName>
    <definedName name="Loan_Term_Years">Assumptions!$F$42</definedName>
    <definedName name="Maintenance_CapEx_Pct">Assumptions!$F$31</definedName>
    <definedName name="Marketing_Pct_Revenue">Assumptions!$F$24</definedName>
    <definedName name="ModelStartDate">'Control Panel'!$D$6</definedName>
    <definedName name="Net_Income">'Income Statement'!$B$20:$BH$20</definedName>
    <definedName name="Net_Revenue">'Revenue Build'!$B$20:$BH$20</definedName>
    <definedName name="Other_Materials">Assumptions!$F$17</definedName>
    <definedName name="Payable_Days">Assumptions!$F$36</definedName>
    <definedName name="Peak_Cash_Need">'Returns Analysis'!$C$15</definedName>
    <definedName name="Project_IRR">'Returns Analysis'!$C$12</definedName>
    <definedName name="Project_MOIC">'Returns Analysis'!$C$13</definedName>
    <definedName name="Rent_per_Month">Assumptions!$F$25</definedName>
    <definedName name="Revenue_Days_Sales">Assumptions!$F$34</definedName>
    <definedName name="SelectedScenario">'Control Panel'!$D$4</definedName>
    <definedName name="TaxRate">'Control Panel'!$D$10</definedName>
    <definedName name="Term_Loan">Assumptions!$F$40</definedName>
    <definedName name="Timeline">Assumptions!$B$1:$BH$1</definedName>
    <definedName name="Total_Capex">'CapEx Schedule'!$B$9:$BH$9</definedName>
    <definedName name="Total_COGS">'COGS Build'!$B$15:$BH$15</definedName>
    <definedName name="Total_Depreciation">'CapEx Schedule'!$B$10:$BH$10</definedName>
    <definedName name="Total_Gross_Revenue">'Revenue Build'!$B$15:$BH$15</definedName>
    <definedName name="Total_OpEx">'OpEx Build'!$B$17:$BH$17</definedName>
    <definedName name="Total_Units">'Revenue Build'!$B$6:$BH$6</definedName>
    <definedName name="Wholesale_Pct_of_Sales">Assumptions!$F$11</definedName>
    <definedName name="Year_1_Bottles_Sold">Assumptions!$F$8</definedName>
  </definedNames>
  <calcPr calcId="124519" fullCalcOnLoad="1"/>
</workbook>
</file>

<file path=xl/sharedStrings.xml><?xml version="1.0" encoding="utf-8"?>
<sst xmlns="http://schemas.openxmlformats.org/spreadsheetml/2006/main" count="745" uniqueCount="253">
  <si>
    <t>DISTILLERY FINANCIAL MODEL</t>
  </si>
  <si>
    <t>The Brogue Distillery</t>
  </si>
  <si>
    <t>Confidential - For Internal Use Only</t>
  </si>
  <si>
    <t>Version:</t>
  </si>
  <si>
    <t>v1.0</t>
  </si>
  <si>
    <t>Last Updated:</t>
  </si>
  <si>
    <t>2025-07-08 01:40</t>
  </si>
  <si>
    <t>MODEL SUMMARY</t>
  </si>
  <si>
    <t>Time Horizon:</t>
  </si>
  <si>
    <t>5 Years (Monthly, Quarterly, Annual)</t>
  </si>
  <si>
    <t>Scenarios:</t>
  </si>
  <si>
    <t>Base Case, Upside Case, Downside Case</t>
  </si>
  <si>
    <t>Model Start Date:</t>
  </si>
  <si>
    <t>2024-01-01</t>
  </si>
  <si>
    <t>DISCLAIMER: This financial model contains forward-looking projections that are based on assumptions. Actual results may differ materially from those projected. This model is for illustrative purposes only and should not be relied upon as a guarantee of future performance.</t>
  </si>
  <si>
    <t>Distillery Financial Model</t>
  </si>
  <si>
    <t>Scenario Selection:</t>
  </si>
  <si>
    <t>Base Case</t>
  </si>
  <si>
    <t>Actuals Through:</t>
  </si>
  <si>
    <t>Key Global Assumptions</t>
  </si>
  <si>
    <t>Tax Rate:</t>
  </si>
  <si>
    <t>Discount Rate: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</si>
  <si>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</si>
  <si>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</si>
  <si>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</si>
  <si>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</si>
  <si>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</si>
  <si>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</si>
  <si>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</si>
  <si>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</si>
  <si>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</si>
  <si>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</si>
  <si>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</si>
  <si>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</si>
  <si>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</si>
  <si>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</si>
  <si>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</si>
  <si>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</si>
  <si>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</si>
  <si>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</si>
  <si>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</si>
  <si>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</si>
  <si>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</si>
  <si>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</si>
  <si>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</si>
  <si>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</si>
  <si>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</si>
  <si>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</si>
  <si>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</si>
  <si>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</si>
  <si>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</si>
  <si>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</si>
  <si>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</si>
  <si>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</si>
  <si>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</si>
  <si>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</si>
  <si>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</si>
  <si>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</si>
  <si>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</si>
  <si>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</si>
  <si>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</si>
  <si>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</si>
  <si>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</si>
  <si>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</si>
  <si>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</si>
  <si>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</si>
  <si>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2029</t>
  </si>
  <si>
    <t>2030</t>
  </si>
  <si>
    <t>Category</t>
  </si>
  <si>
    <t>Parameter</t>
  </si>
  <si>
    <t>Upside Case</t>
  </si>
  <si>
    <t>Downside Case</t>
  </si>
  <si>
    <t>Active</t>
  </si>
  <si>
    <t>Units</t>
  </si>
  <si>
    <t>Revenue Assumptions</t>
  </si>
  <si>
    <t>Revenue</t>
  </si>
  <si>
    <t>Year 1 Bottles Sold</t>
  </si>
  <si>
    <t>bottles</t>
  </si>
  <si>
    <t>Annual Growth Rate</t>
  </si>
  <si>
    <t>Avg Price per Bottle</t>
  </si>
  <si>
    <t>$</t>
  </si>
  <si>
    <t>Wholesale % of Sales</t>
  </si>
  <si>
    <t>%</t>
  </si>
  <si>
    <t>Distributor Margin</t>
  </si>
  <si>
    <t>Excise Tax per Bottle</t>
  </si>
  <si>
    <t>COGS Assumptions</t>
  </si>
  <si>
    <t>COGS</t>
  </si>
  <si>
    <t>Grain per Bottle</t>
  </si>
  <si>
    <t>Other Materials</t>
  </si>
  <si>
    <t>Direct Labor</t>
  </si>
  <si>
    <t>Bottle &amp; Packaging</t>
  </si>
  <si>
    <t>Angels Share Annual</t>
  </si>
  <si>
    <t>OpEx Assumptions</t>
  </si>
  <si>
    <t>OpEx</t>
  </si>
  <si>
    <t>Base Salaries</t>
  </si>
  <si>
    <t>Marketing % Revenue</t>
  </si>
  <si>
    <t>Rent per Month</t>
  </si>
  <si>
    <t>Insurance Annual</t>
  </si>
  <si>
    <t>CapEx Assumptions</t>
  </si>
  <si>
    <t>CapEx</t>
  </si>
  <si>
    <t>Initial Equipment</t>
  </si>
  <si>
    <t>Expansion Y3</t>
  </si>
  <si>
    <t>Maintenance CapEx %</t>
  </si>
  <si>
    <t>WC Assumptions</t>
  </si>
  <si>
    <t>WC</t>
  </si>
  <si>
    <t>Revenue Days Sales</t>
  </si>
  <si>
    <t>days</t>
  </si>
  <si>
    <t>Inventory Days</t>
  </si>
  <si>
    <t>Payable Days</t>
  </si>
  <si>
    <t>Financing Assumptions</t>
  </si>
  <si>
    <t>Financing</t>
  </si>
  <si>
    <t>Initial Equity</t>
  </si>
  <si>
    <t>Term Loan</t>
  </si>
  <si>
    <t>Interest Rate</t>
  </si>
  <si>
    <t>Loan Term Years</t>
  </si>
  <si>
    <t>Unit Sales</t>
  </si>
  <si>
    <t>Wholesale Units</t>
  </si>
  <si>
    <t>DTC Units</t>
  </si>
  <si>
    <t>Total Units</t>
  </si>
  <si>
    <t>Pricing</t>
  </si>
  <si>
    <t>Wholesale Price</t>
  </si>
  <si>
    <t>DTC Price</t>
  </si>
  <si>
    <t>Gross Revenue</t>
  </si>
  <si>
    <t>Wholesale Revenue</t>
  </si>
  <si>
    <t>DTC Revenue</t>
  </si>
  <si>
    <t>Total Gross Revenue</t>
  </si>
  <si>
    <t>Deductions</t>
  </si>
  <si>
    <t>Distributor Margin Cost</t>
  </si>
  <si>
    <t>Excise Taxes</t>
  </si>
  <si>
    <t>Net Revenue</t>
  </si>
  <si>
    <t>Direct Materials</t>
  </si>
  <si>
    <t>Grain</t>
  </si>
  <si>
    <t>Bottles &amp; Packaging</t>
  </si>
  <si>
    <t>Total Materials</t>
  </si>
  <si>
    <t>Production Labor</t>
  </si>
  <si>
    <t>Overhead</t>
  </si>
  <si>
    <t>Facility Costs</t>
  </si>
  <si>
    <t>Equipment Depreciation</t>
  </si>
  <si>
    <t>Total COGS</t>
  </si>
  <si>
    <t>Inventory Metrics</t>
  </si>
  <si>
    <t>Beginning Inventory Value</t>
  </si>
  <si>
    <t>Production Cost</t>
  </si>
  <si>
    <t>COGS Sold</t>
  </si>
  <si>
    <t>Ending Inventory Value</t>
  </si>
  <si>
    <t>Production Planning</t>
  </si>
  <si>
    <t>Sales Forecast (Units)</t>
  </si>
  <si>
    <t>Production Schedule (Units)</t>
  </si>
  <si>
    <t>Personnel</t>
  </si>
  <si>
    <t>Salaries &amp; Wages</t>
  </si>
  <si>
    <t>Benefits &amp; Taxes (20%)</t>
  </si>
  <si>
    <t>Total Personnel</t>
  </si>
  <si>
    <t>Sales &amp; Marketing</t>
  </si>
  <si>
    <t>Marketing</t>
  </si>
  <si>
    <t>Total S&amp;M</t>
  </si>
  <si>
    <t>General &amp; Administrative</t>
  </si>
  <si>
    <t>Rent</t>
  </si>
  <si>
    <t>Insurance</t>
  </si>
  <si>
    <t>Total G&amp;A</t>
  </si>
  <si>
    <t>Total OpEx</t>
  </si>
  <si>
    <t>Headcount Plan</t>
  </si>
  <si>
    <t>Department</t>
  </si>
  <si>
    <t>Role</t>
  </si>
  <si>
    <t>Year 1</t>
  </si>
  <si>
    <t>Year 2</t>
  </si>
  <si>
    <t>Year 3</t>
  </si>
  <si>
    <t>Year 4+</t>
  </si>
  <si>
    <t>Production</t>
  </si>
  <si>
    <t>Master Distiller</t>
  </si>
  <si>
    <t>Assistant Distiller</t>
  </si>
  <si>
    <t>Production Staff</t>
  </si>
  <si>
    <t>Sales Director</t>
  </si>
  <si>
    <t>Sales Representative</t>
  </si>
  <si>
    <t>Marketing Manager</t>
  </si>
  <si>
    <t>G&amp;A</t>
  </si>
  <si>
    <t>CEO</t>
  </si>
  <si>
    <t>Finance Manager</t>
  </si>
  <si>
    <t>Office Manager</t>
  </si>
  <si>
    <t>Total Headcount</t>
  </si>
  <si>
    <t>Beginning PP&amp;E</t>
  </si>
  <si>
    <t>Total CapEx</t>
  </si>
  <si>
    <t>Depreciation</t>
  </si>
  <si>
    <t>Ending PP&amp;E</t>
  </si>
  <si>
    <t>Beginning Debt</t>
  </si>
  <si>
    <t>Debt Issuance</t>
  </si>
  <si>
    <t>Principal Repayment</t>
  </si>
  <si>
    <t>Ending Debt</t>
  </si>
  <si>
    <t>Interest Expense</t>
  </si>
  <si>
    <t>Accounts Receivable</t>
  </si>
  <si>
    <t>Inventory</t>
  </si>
  <si>
    <t>Accounts Payable</t>
  </si>
  <si>
    <t>Net Working Capital</t>
  </si>
  <si>
    <t>Change in NWC</t>
  </si>
  <si>
    <t>Gross Profit</t>
  </si>
  <si>
    <t>Gross Margin</t>
  </si>
  <si>
    <t>EBITDA</t>
  </si>
  <si>
    <t>EBITDA Margin</t>
  </si>
  <si>
    <t>Depreciation &amp; Amort.</t>
  </si>
  <si>
    <t>EBIT</t>
  </si>
  <si>
    <t>EBT</t>
  </si>
  <si>
    <t>Taxes</t>
  </si>
  <si>
    <t>Net Income</t>
  </si>
  <si>
    <t>Cash Flow from Operations</t>
  </si>
  <si>
    <t>Net CFO</t>
  </si>
  <si>
    <t>Cash Flow from Investing</t>
  </si>
  <si>
    <t>Capital Expenditures</t>
  </si>
  <si>
    <t>Net CFI</t>
  </si>
  <si>
    <t>Cash Flow from Financing</t>
  </si>
  <si>
    <t>Debt Issued</t>
  </si>
  <si>
    <t>Debt Repaid</t>
  </si>
  <si>
    <t>Equity Issued</t>
  </si>
  <si>
    <t>Net CFF</t>
  </si>
  <si>
    <t>Net Change in Cash</t>
  </si>
  <si>
    <t>Beginning Cash</t>
  </si>
  <si>
    <t>Ending Cash</t>
  </si>
  <si>
    <t>Assets</t>
  </si>
  <si>
    <t>Cash</t>
  </si>
  <si>
    <t>Total Current Assets</t>
  </si>
  <si>
    <t>PP&amp;E, Net</t>
  </si>
  <si>
    <t>Total Assets</t>
  </si>
  <si>
    <t>Liabilities &amp; Equity</t>
  </si>
  <si>
    <t>Total Current Liabilities</t>
  </si>
  <si>
    <t>Long-Term Debt</t>
  </si>
  <si>
    <t>Total Liabilities</t>
  </si>
  <si>
    <t>Common Stock</t>
  </si>
  <si>
    <t>Retained Earnings</t>
  </si>
  <si>
    <t>Total Equity</t>
  </si>
  <si>
    <t>Total Liabilities &amp; Equity</t>
  </si>
  <si>
    <t>Balance Sheet Check</t>
  </si>
  <si>
    <t>Capitalization Table</t>
  </si>
  <si>
    <t>Shareholder</t>
  </si>
  <si>
    <t>Investment</t>
  </si>
  <si>
    <t>Shares</t>
  </si>
  <si>
    <t>Ownership %</t>
  </si>
  <si>
    <t>Founders</t>
  </si>
  <si>
    <t>Total</t>
  </si>
  <si>
    <t>Free Cash Flow &amp; Returns Analysis</t>
  </si>
  <si>
    <t>Year</t>
  </si>
  <si>
    <t>Unlevered FCF</t>
  </si>
  <si>
    <t>Levered FCF</t>
  </si>
  <si>
    <t>Cumulative FCF</t>
  </si>
  <si>
    <t>Investor Cash Flows</t>
  </si>
  <si>
    <t>Key Return Metrics</t>
  </si>
  <si>
    <t>IRR</t>
  </si>
  <si>
    <t>MOIC</t>
  </si>
  <si>
    <t>Payback Period (Years)</t>
  </si>
  <si>
    <t>Peak Funding Need</t>
  </si>
  <si>
    <t>Distillery Performance Dashboard</t>
  </si>
  <si>
    <t>Key Metrics</t>
  </si>
  <si>
    <t>Payback Period</t>
  </si>
  <si>
    <t>Revenue CAGR</t>
  </si>
  <si>
    <t>N/A</t>
  </si>
  <si>
    <t>Avg. EBITDA Margin</t>
  </si>
  <si>
    <t>Go to Dashboard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</si>
</sst>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mmm-yy"/>
    <numFmt numFmtId="166" formatCode="#,##0"/>
    <numFmt numFmtId="167" formatCode="$#,##0"/>
  </numFmts>
  <fonts count="7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5" fillId="5" borderId="2" xfId="0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right"/>
    </xf>
    <xf numFmtId="0" fontId="6" fillId="0" borderId="2" xfId="0" applyFon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67" fontId="5" fillId="5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Cash Balance (Year 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Ending Cash</c:v>
          </c:tx>
          <c:marker>
            <c:symbol val="none"/>
          </c:marker>
          <c:cat>
            <c:numRef>
              <c:f>'Cash Flow Statement'!$B$1:$M$2</c:f>
            </c:numRef>
          </c:cat>
          <c:val>
            <c:numRef>
              <c:f>'Cash Flow Statement'!$B$21:$M$21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Growth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Net Revenue</c:v>
          </c:tx>
          <c:cat>
            <c:numRef>
              <c:f>'Income Statement'!$B$1:$BH$2</c:f>
            </c:numRef>
          </c:cat>
          <c:val>
            <c:numRef>
              <c:f>'Income Statement'!$B$4:$BH$4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9</xdr:col>
      <xdr:colOff>381000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9</xdr:col>
      <xdr:colOff>381000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15.7109375" customWidth="1"/>
    <col min="2" max="4" width="25.7109375" customWidth="1"/>
    <col min="5" max="5" width="15.7109375" customWidth="1"/>
  </cols>
  <sheetData>
    <row r="1" spans="1:4">
      <c r="A1" s="1" t="s">
        <v>252</v>
      </c>
    </row>
    <row r="2" spans="1:4">
      <c r="B2" s="2" t="s">
        <v>0</v>
      </c>
      <c r="C2" s="2"/>
      <c r="D2" s="2"/>
    </row>
    <row r="4" spans="1:4">
      <c r="B4" s="3" t="s">
        <v>1</v>
      </c>
      <c r="C4" s="3"/>
      <c r="D4" s="3"/>
    </row>
    <row r="5" spans="1:4">
      <c r="B5" s="4" t="s">
        <v>2</v>
      </c>
      <c r="C5" s="4"/>
      <c r="D5" s="4"/>
    </row>
    <row r="7" spans="1:4">
      <c r="B7" s="5" t="s">
        <v>3</v>
      </c>
      <c r="C7" s="5" t="s">
        <v>4</v>
      </c>
    </row>
    <row r="8" spans="1:4">
      <c r="B8" s="5" t="s">
        <v>5</v>
      </c>
      <c r="C8" s="5" t="s">
        <v>6</v>
      </c>
    </row>
    <row r="10" spans="1:4">
      <c r="B10" s="3" t="s">
        <v>7</v>
      </c>
      <c r="C10" s="3"/>
      <c r="D10" s="3"/>
    </row>
    <row r="11" spans="1:4">
      <c r="B11" s="5" t="s">
        <v>8</v>
      </c>
      <c r="C11" s="5" t="s">
        <v>9</v>
      </c>
    </row>
    <row r="12" spans="1:4">
      <c r="B12" s="5" t="s">
        <v>10</v>
      </c>
      <c r="C12" s="5" t="s">
        <v>11</v>
      </c>
    </row>
    <row r="13" spans="1:4">
      <c r="B13" s="5" t="s">
        <v>12</v>
      </c>
      <c r="C13" s="5" t="s">
        <v>13</v>
      </c>
    </row>
    <row r="15" spans="1:4">
      <c r="B15" s="6" t="s">
        <v>14</v>
      </c>
      <c r="C15" s="6"/>
      <c r="D15" s="6"/>
    </row>
    <row r="16" spans="1:4">
      <c r="B16" s="6"/>
      <c r="C16" s="6"/>
      <c r="D16" s="6"/>
    </row>
    <row r="17" spans="2:4">
      <c r="B17" s="6"/>
      <c r="C17" s="6"/>
      <c r="D17" s="6"/>
    </row>
    <row r="18" spans="2:4">
      <c r="B18" s="6"/>
      <c r="C18" s="6"/>
      <c r="D18" s="6"/>
    </row>
    <row r="19" spans="2:4">
      <c r="B19" s="6"/>
      <c r="C19" s="6"/>
      <c r="D19" s="6"/>
    </row>
    <row r="20" spans="2:4">
      <c r="B20" s="6"/>
      <c r="C20" s="6"/>
      <c r="D20" s="6"/>
    </row>
  </sheetData>
  <mergeCells count="5">
    <mergeCell ref="B2:D2"/>
    <mergeCell ref="B4:D4"/>
    <mergeCell ref="B5:D5"/>
    <mergeCell ref="B10:D10"/>
    <mergeCell ref="B15:D20"/>
  </mergeCells>
  <hyperlinks>
    <hyperlink ref="A1" location="Dashboard!A1" display="Go to Dashboar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187</v>
      </c>
      <c r="B4" s="13">
        <f>'Revenue Build'!B20 / 30 * AR_Days</f>
        <v>0</v>
      </c>
      <c r="C4" s="13">
        <f>'Revenue Build'!C20 / 30 * AR_Days</f>
        <v>0</v>
      </c>
      <c r="D4" s="13">
        <f>'Revenue Build'!D20 / 30 * AR_Days</f>
        <v>0</v>
      </c>
      <c r="E4" s="13">
        <f>'Revenue Build'!E20 / 30 * AR_Days</f>
        <v>0</v>
      </c>
      <c r="F4" s="13">
        <f>'Revenue Build'!F20 / 30 * AR_Days</f>
        <v>0</v>
      </c>
      <c r="G4" s="13">
        <f>'Revenue Build'!G20 / 30 * AR_Days</f>
        <v>0</v>
      </c>
      <c r="H4" s="13">
        <f>'Revenue Build'!H20 / 30 * AR_Days</f>
        <v>0</v>
      </c>
      <c r="I4" s="13">
        <f>'Revenue Build'!I20 / 30 * AR_Days</f>
        <v>0</v>
      </c>
      <c r="J4" s="13">
        <f>'Revenue Build'!J20 / 30 * AR_Days</f>
        <v>0</v>
      </c>
      <c r="K4" s="13">
        <f>'Revenue Build'!K20 / 30 * AR_Days</f>
        <v>0</v>
      </c>
      <c r="L4" s="13">
        <f>'Revenue Build'!L20 / 30 * AR_Days</f>
        <v>0</v>
      </c>
      <c r="M4" s="13">
        <f>'Revenue Build'!M20 / 30 * AR_Days</f>
        <v>0</v>
      </c>
      <c r="N4" s="13">
        <f>'Revenue Build'!N20 / 30 * AR_Days</f>
        <v>0</v>
      </c>
      <c r="O4" s="13">
        <f>'Revenue Build'!O20 / 30 * AR_Days</f>
        <v>0</v>
      </c>
      <c r="P4" s="13">
        <f>'Revenue Build'!P20 / 30 * AR_Days</f>
        <v>0</v>
      </c>
      <c r="Q4" s="13">
        <f>'Revenue Build'!Q20 / 30 * AR_Days</f>
        <v>0</v>
      </c>
      <c r="R4" s="13">
        <f>'Revenue Build'!R20 / 30 * AR_Days</f>
        <v>0</v>
      </c>
      <c r="S4" s="13">
        <f>'Revenue Build'!S20 / 30 * AR_Days</f>
        <v>0</v>
      </c>
      <c r="T4" s="13">
        <f>'Revenue Build'!T20 / 30 * AR_Days</f>
        <v>0</v>
      </c>
      <c r="U4" s="13">
        <f>'Revenue Build'!U20 / 30 * AR_Days</f>
        <v>0</v>
      </c>
      <c r="V4" s="13">
        <f>'Revenue Build'!V20 / 30 * AR_Days</f>
        <v>0</v>
      </c>
      <c r="W4" s="13">
        <f>'Revenue Build'!W20 / 30 * AR_Days</f>
        <v>0</v>
      </c>
      <c r="X4" s="13">
        <f>'Revenue Build'!X20 / 30 * AR_Days</f>
        <v>0</v>
      </c>
      <c r="Y4" s="13">
        <f>'Revenue Build'!Y20 / 30 * AR_Days</f>
        <v>0</v>
      </c>
      <c r="Z4" s="13">
        <f>'Revenue Build'!Z20 / 30 * AR_Days</f>
        <v>0</v>
      </c>
      <c r="AA4" s="13">
        <f>'Revenue Build'!AA20 / 30 * AR_Days</f>
        <v>0</v>
      </c>
      <c r="AB4" s="13">
        <f>'Revenue Build'!AB20 / 30 * AR_Days</f>
        <v>0</v>
      </c>
      <c r="AC4" s="13">
        <f>'Revenue Build'!AC20 / 30 * AR_Days</f>
        <v>0</v>
      </c>
      <c r="AD4" s="13">
        <f>'Revenue Build'!AD20 / 30 * AR_Days</f>
        <v>0</v>
      </c>
      <c r="AE4" s="13">
        <f>'Revenue Build'!AE20 / 30 * AR_Days</f>
        <v>0</v>
      </c>
      <c r="AF4" s="13">
        <f>'Revenue Build'!AF20 / 30 * AR_Days</f>
        <v>0</v>
      </c>
      <c r="AG4" s="13">
        <f>'Revenue Build'!AG20 / 30 * AR_Days</f>
        <v>0</v>
      </c>
      <c r="AH4" s="13">
        <f>'Revenue Build'!AH20 / 30 * AR_Days</f>
        <v>0</v>
      </c>
      <c r="AI4" s="13">
        <f>'Revenue Build'!AI20 / 30 * AR_Days</f>
        <v>0</v>
      </c>
      <c r="AJ4" s="13">
        <f>'Revenue Build'!AJ20 / 30 * AR_Days</f>
        <v>0</v>
      </c>
      <c r="AK4" s="13">
        <f>'Revenue Build'!AK20 / 30 * AR_Days</f>
        <v>0</v>
      </c>
      <c r="AL4" s="13">
        <f>'Revenue Build'!AL20 / 30 * AR_Days</f>
        <v>0</v>
      </c>
      <c r="AM4" s="13">
        <f>'Revenue Build'!AM20 / 30 * AR_Days</f>
        <v>0</v>
      </c>
      <c r="AN4" s="13">
        <f>'Revenue Build'!AN20 / 30 * AR_Days</f>
        <v>0</v>
      </c>
      <c r="AO4" s="13">
        <f>'Revenue Build'!AO20 / 30 * AR_Days</f>
        <v>0</v>
      </c>
      <c r="AP4" s="13">
        <f>'Revenue Build'!AP20 / 30 * AR_Days</f>
        <v>0</v>
      </c>
      <c r="AQ4" s="13">
        <f>'Revenue Build'!AQ20 / 30 * AR_Days</f>
        <v>0</v>
      </c>
      <c r="AR4" s="13">
        <f>'Revenue Build'!AR20 / 30 * AR_Days</f>
        <v>0</v>
      </c>
      <c r="AS4" s="13">
        <f>'Revenue Build'!AS20 / 30 * AR_Days</f>
        <v>0</v>
      </c>
      <c r="AT4" s="13">
        <f>'Revenue Build'!AT20 / 30 * AR_Days</f>
        <v>0</v>
      </c>
      <c r="AU4" s="13">
        <f>'Revenue Build'!AU20 / 30 * AR_Days</f>
        <v>0</v>
      </c>
      <c r="AV4" s="13">
        <f>'Revenue Build'!AV20 / 30 * AR_Days</f>
        <v>0</v>
      </c>
      <c r="AW4" s="13">
        <f>'Revenue Build'!AW20 / 30 * AR_Days</f>
        <v>0</v>
      </c>
      <c r="AX4" s="13">
        <f>'Revenue Build'!AX20 / 30 * AR_Days</f>
        <v>0</v>
      </c>
      <c r="AY4" s="13">
        <f>'Revenue Build'!AY20 / 30 * AR_Days</f>
        <v>0</v>
      </c>
      <c r="AZ4" s="13">
        <f>'Revenue Build'!AZ20 / 30 * AR_Days</f>
        <v>0</v>
      </c>
      <c r="BA4" s="13">
        <f>'Revenue Build'!BA20 / 30 * AR_Days</f>
        <v>0</v>
      </c>
      <c r="BB4" s="13">
        <f>'Revenue Build'!BB20 / 30 * AR_Days</f>
        <v>0</v>
      </c>
      <c r="BC4" s="13">
        <f>'Revenue Build'!BC20 / 30 * AR_Days</f>
        <v>0</v>
      </c>
      <c r="BD4" s="13">
        <f>'Revenue Build'!BD20 / 30 * AR_Days</f>
        <v>0</v>
      </c>
      <c r="BE4" s="13">
        <f>'Revenue Build'!BE20 / 30 * AR_Days</f>
        <v>0</v>
      </c>
      <c r="BF4" s="13">
        <f>'Revenue Build'!BF20 / 30 * AR_Days</f>
        <v>0</v>
      </c>
      <c r="BG4" s="13">
        <f>'Revenue Build'!BG20 / 30 * AR_Days</f>
        <v>0</v>
      </c>
      <c r="BH4" s="13">
        <f>'Revenue Build'!BH20 / 30 * AR_Days</f>
        <v>0</v>
      </c>
      <c r="BI4" s="13">
        <f>'Revenue Build'!BI20 / 30 * AR_Days</f>
        <v>0</v>
      </c>
    </row>
    <row r="5" spans="1:61">
      <c r="A5" s="5" t="s">
        <v>188</v>
      </c>
      <c r="B5" s="13">
        <f>'COGS Build'!B21</f>
        <v>0</v>
      </c>
      <c r="C5" s="13">
        <f>'COGS Build'!C21</f>
        <v>0</v>
      </c>
      <c r="D5" s="13">
        <f>'COGS Build'!D21</f>
        <v>0</v>
      </c>
      <c r="E5" s="13">
        <f>'COGS Build'!E21</f>
        <v>0</v>
      </c>
      <c r="F5" s="13">
        <f>'COGS Build'!F21</f>
        <v>0</v>
      </c>
      <c r="G5" s="13">
        <f>'COGS Build'!G21</f>
        <v>0</v>
      </c>
      <c r="H5" s="13">
        <f>'COGS Build'!H21</f>
        <v>0</v>
      </c>
      <c r="I5" s="13">
        <f>'COGS Build'!I21</f>
        <v>0</v>
      </c>
      <c r="J5" s="13">
        <f>'COGS Build'!J21</f>
        <v>0</v>
      </c>
      <c r="K5" s="13">
        <f>'COGS Build'!K21</f>
        <v>0</v>
      </c>
      <c r="L5" s="13">
        <f>'COGS Build'!L21</f>
        <v>0</v>
      </c>
      <c r="M5" s="13">
        <f>'COGS Build'!M21</f>
        <v>0</v>
      </c>
      <c r="N5" s="13">
        <f>'COGS Build'!N21</f>
        <v>0</v>
      </c>
      <c r="O5" s="13">
        <f>'COGS Build'!O21</f>
        <v>0</v>
      </c>
      <c r="P5" s="13">
        <f>'COGS Build'!P21</f>
        <v>0</v>
      </c>
      <c r="Q5" s="13">
        <f>'COGS Build'!Q21</f>
        <v>0</v>
      </c>
      <c r="R5" s="13">
        <f>'COGS Build'!R21</f>
        <v>0</v>
      </c>
      <c r="S5" s="13">
        <f>'COGS Build'!S21</f>
        <v>0</v>
      </c>
      <c r="T5" s="13">
        <f>'COGS Build'!T21</f>
        <v>0</v>
      </c>
      <c r="U5" s="13">
        <f>'COGS Build'!U21</f>
        <v>0</v>
      </c>
      <c r="V5" s="13">
        <f>'COGS Build'!V21</f>
        <v>0</v>
      </c>
      <c r="W5" s="13">
        <f>'COGS Build'!W21</f>
        <v>0</v>
      </c>
      <c r="X5" s="13">
        <f>'COGS Build'!X21</f>
        <v>0</v>
      </c>
      <c r="Y5" s="13">
        <f>'COGS Build'!Y21</f>
        <v>0</v>
      </c>
      <c r="Z5" s="13">
        <f>'COGS Build'!Z21</f>
        <v>0</v>
      </c>
      <c r="AA5" s="13">
        <f>'COGS Build'!AA21</f>
        <v>0</v>
      </c>
      <c r="AB5" s="13">
        <f>'COGS Build'!AB21</f>
        <v>0</v>
      </c>
      <c r="AC5" s="13">
        <f>'COGS Build'!AC21</f>
        <v>0</v>
      </c>
      <c r="AD5" s="13">
        <f>'COGS Build'!AD21</f>
        <v>0</v>
      </c>
      <c r="AE5" s="13">
        <f>'COGS Build'!AE21</f>
        <v>0</v>
      </c>
      <c r="AF5" s="13">
        <f>'COGS Build'!AF21</f>
        <v>0</v>
      </c>
      <c r="AG5" s="13">
        <f>'COGS Build'!AG21</f>
        <v>0</v>
      </c>
      <c r="AH5" s="13">
        <f>'COGS Build'!AH21</f>
        <v>0</v>
      </c>
      <c r="AI5" s="13">
        <f>'COGS Build'!AI21</f>
        <v>0</v>
      </c>
      <c r="AJ5" s="13">
        <f>'COGS Build'!AJ21</f>
        <v>0</v>
      </c>
      <c r="AK5" s="13">
        <f>'COGS Build'!AK21</f>
        <v>0</v>
      </c>
      <c r="AL5" s="13">
        <f>'COGS Build'!AL21</f>
        <v>0</v>
      </c>
      <c r="AM5" s="13">
        <f>'COGS Build'!AM21</f>
        <v>0</v>
      </c>
      <c r="AN5" s="13">
        <f>'COGS Build'!AN21</f>
        <v>0</v>
      </c>
      <c r="AO5" s="13">
        <f>'COGS Build'!AO21</f>
        <v>0</v>
      </c>
      <c r="AP5" s="13">
        <f>'COGS Build'!AP21</f>
        <v>0</v>
      </c>
      <c r="AQ5" s="13">
        <f>'COGS Build'!AQ21</f>
        <v>0</v>
      </c>
      <c r="AR5" s="13">
        <f>'COGS Build'!AR21</f>
        <v>0</v>
      </c>
      <c r="AS5" s="13">
        <f>'COGS Build'!AS21</f>
        <v>0</v>
      </c>
      <c r="AT5" s="13">
        <f>'COGS Build'!AT21</f>
        <v>0</v>
      </c>
      <c r="AU5" s="13">
        <f>'COGS Build'!AU21</f>
        <v>0</v>
      </c>
      <c r="AV5" s="13">
        <f>'COGS Build'!AV21</f>
        <v>0</v>
      </c>
      <c r="AW5" s="13">
        <f>'COGS Build'!AW21</f>
        <v>0</v>
      </c>
      <c r="AX5" s="13">
        <f>'COGS Build'!AX21</f>
        <v>0</v>
      </c>
      <c r="AY5" s="13">
        <f>'COGS Build'!AY21</f>
        <v>0</v>
      </c>
      <c r="AZ5" s="13">
        <f>'COGS Build'!AZ21</f>
        <v>0</v>
      </c>
      <c r="BA5" s="13">
        <f>'COGS Build'!BA21</f>
        <v>0</v>
      </c>
      <c r="BB5" s="13">
        <f>'COGS Build'!BB21</f>
        <v>0</v>
      </c>
      <c r="BC5" s="13">
        <f>'COGS Build'!BC21</f>
        <v>0</v>
      </c>
      <c r="BD5" s="13">
        <f>'COGS Build'!BD21</f>
        <v>0</v>
      </c>
      <c r="BE5" s="13">
        <f>'COGS Build'!BE21</f>
        <v>0</v>
      </c>
      <c r="BF5" s="13">
        <f>'COGS Build'!BF21</f>
        <v>0</v>
      </c>
      <c r="BG5" s="13">
        <f>'COGS Build'!BG21</f>
        <v>0</v>
      </c>
      <c r="BH5" s="13">
        <f>'COGS Build'!BH21</f>
        <v>0</v>
      </c>
      <c r="BI5" s="13">
        <f>'COGS Build'!BI21</f>
        <v>0</v>
      </c>
    </row>
    <row r="6" spans="1:61">
      <c r="A6" s="5" t="s">
        <v>189</v>
      </c>
      <c r="B6" s="13">
        <f>'COGS Build'!B15 / 30 * AP_Days</f>
        <v>0</v>
      </c>
      <c r="C6" s="13">
        <f>'COGS Build'!C15 / 30 * AP_Days</f>
        <v>0</v>
      </c>
      <c r="D6" s="13">
        <f>'COGS Build'!D15 / 30 * AP_Days</f>
        <v>0</v>
      </c>
      <c r="E6" s="13">
        <f>'COGS Build'!E15 / 30 * AP_Days</f>
        <v>0</v>
      </c>
      <c r="F6" s="13">
        <f>'COGS Build'!F15 / 30 * AP_Days</f>
        <v>0</v>
      </c>
      <c r="G6" s="13">
        <f>'COGS Build'!G15 / 30 * AP_Days</f>
        <v>0</v>
      </c>
      <c r="H6" s="13">
        <f>'COGS Build'!H15 / 30 * AP_Days</f>
        <v>0</v>
      </c>
      <c r="I6" s="13">
        <f>'COGS Build'!I15 / 30 * AP_Days</f>
        <v>0</v>
      </c>
      <c r="J6" s="13">
        <f>'COGS Build'!J15 / 30 * AP_Days</f>
        <v>0</v>
      </c>
      <c r="K6" s="13">
        <f>'COGS Build'!K15 / 30 * AP_Days</f>
        <v>0</v>
      </c>
      <c r="L6" s="13">
        <f>'COGS Build'!L15 / 30 * AP_Days</f>
        <v>0</v>
      </c>
      <c r="M6" s="13">
        <f>'COGS Build'!M15 / 30 * AP_Days</f>
        <v>0</v>
      </c>
      <c r="N6" s="13">
        <f>'COGS Build'!N15 / 30 * AP_Days</f>
        <v>0</v>
      </c>
      <c r="O6" s="13">
        <f>'COGS Build'!O15 / 30 * AP_Days</f>
        <v>0</v>
      </c>
      <c r="P6" s="13">
        <f>'COGS Build'!P15 / 30 * AP_Days</f>
        <v>0</v>
      </c>
      <c r="Q6" s="13">
        <f>'COGS Build'!Q15 / 30 * AP_Days</f>
        <v>0</v>
      </c>
      <c r="R6" s="13">
        <f>'COGS Build'!R15 / 30 * AP_Days</f>
        <v>0</v>
      </c>
      <c r="S6" s="13">
        <f>'COGS Build'!S15 / 30 * AP_Days</f>
        <v>0</v>
      </c>
      <c r="T6" s="13">
        <f>'COGS Build'!T15 / 30 * AP_Days</f>
        <v>0</v>
      </c>
      <c r="U6" s="13">
        <f>'COGS Build'!U15 / 30 * AP_Days</f>
        <v>0</v>
      </c>
      <c r="V6" s="13">
        <f>'COGS Build'!V15 / 30 * AP_Days</f>
        <v>0</v>
      </c>
      <c r="W6" s="13">
        <f>'COGS Build'!W15 / 30 * AP_Days</f>
        <v>0</v>
      </c>
      <c r="X6" s="13">
        <f>'COGS Build'!X15 / 30 * AP_Days</f>
        <v>0</v>
      </c>
      <c r="Y6" s="13">
        <f>'COGS Build'!Y15 / 30 * AP_Days</f>
        <v>0</v>
      </c>
      <c r="Z6" s="13">
        <f>'COGS Build'!Z15 / 30 * AP_Days</f>
        <v>0</v>
      </c>
      <c r="AA6" s="13">
        <f>'COGS Build'!AA15 / 30 * AP_Days</f>
        <v>0</v>
      </c>
      <c r="AB6" s="13">
        <f>'COGS Build'!AB15 / 30 * AP_Days</f>
        <v>0</v>
      </c>
      <c r="AC6" s="13">
        <f>'COGS Build'!AC15 / 30 * AP_Days</f>
        <v>0</v>
      </c>
      <c r="AD6" s="13">
        <f>'COGS Build'!AD15 / 30 * AP_Days</f>
        <v>0</v>
      </c>
      <c r="AE6" s="13">
        <f>'COGS Build'!AE15 / 30 * AP_Days</f>
        <v>0</v>
      </c>
      <c r="AF6" s="13">
        <f>'COGS Build'!AF15 / 30 * AP_Days</f>
        <v>0</v>
      </c>
      <c r="AG6" s="13">
        <f>'COGS Build'!AG15 / 30 * AP_Days</f>
        <v>0</v>
      </c>
      <c r="AH6" s="13">
        <f>'COGS Build'!AH15 / 30 * AP_Days</f>
        <v>0</v>
      </c>
      <c r="AI6" s="13">
        <f>'COGS Build'!AI15 / 30 * AP_Days</f>
        <v>0</v>
      </c>
      <c r="AJ6" s="13">
        <f>'COGS Build'!AJ15 / 30 * AP_Days</f>
        <v>0</v>
      </c>
      <c r="AK6" s="13">
        <f>'COGS Build'!AK15 / 30 * AP_Days</f>
        <v>0</v>
      </c>
      <c r="AL6" s="13">
        <f>'COGS Build'!AL15 / 30 * AP_Days</f>
        <v>0</v>
      </c>
      <c r="AM6" s="13">
        <f>'COGS Build'!AM15 / 30 * AP_Days</f>
        <v>0</v>
      </c>
      <c r="AN6" s="13">
        <f>'COGS Build'!AN15 / 30 * AP_Days</f>
        <v>0</v>
      </c>
      <c r="AO6" s="13">
        <f>'COGS Build'!AO15 / 30 * AP_Days</f>
        <v>0</v>
      </c>
      <c r="AP6" s="13">
        <f>'COGS Build'!AP15 / 30 * AP_Days</f>
        <v>0</v>
      </c>
      <c r="AQ6" s="13">
        <f>'COGS Build'!AQ15 / 30 * AP_Days</f>
        <v>0</v>
      </c>
      <c r="AR6" s="13">
        <f>'COGS Build'!AR15 / 30 * AP_Days</f>
        <v>0</v>
      </c>
      <c r="AS6" s="13">
        <f>'COGS Build'!AS15 / 30 * AP_Days</f>
        <v>0</v>
      </c>
      <c r="AT6" s="13">
        <f>'COGS Build'!AT15 / 30 * AP_Days</f>
        <v>0</v>
      </c>
      <c r="AU6" s="13">
        <f>'COGS Build'!AU15 / 30 * AP_Days</f>
        <v>0</v>
      </c>
      <c r="AV6" s="13">
        <f>'COGS Build'!AV15 / 30 * AP_Days</f>
        <v>0</v>
      </c>
      <c r="AW6" s="13">
        <f>'COGS Build'!AW15 / 30 * AP_Days</f>
        <v>0</v>
      </c>
      <c r="AX6" s="13">
        <f>'COGS Build'!AX15 / 30 * AP_Days</f>
        <v>0</v>
      </c>
      <c r="AY6" s="13">
        <f>'COGS Build'!AY15 / 30 * AP_Days</f>
        <v>0</v>
      </c>
      <c r="AZ6" s="13">
        <f>'COGS Build'!AZ15 / 30 * AP_Days</f>
        <v>0</v>
      </c>
      <c r="BA6" s="13">
        <f>'COGS Build'!BA15 / 30 * AP_Days</f>
        <v>0</v>
      </c>
      <c r="BB6" s="13">
        <f>'COGS Build'!BB15 / 30 * AP_Days</f>
        <v>0</v>
      </c>
      <c r="BC6" s="13">
        <f>'COGS Build'!BC15 / 30 * AP_Days</f>
        <v>0</v>
      </c>
      <c r="BD6" s="13">
        <f>'COGS Build'!BD15 / 30 * AP_Days</f>
        <v>0</v>
      </c>
      <c r="BE6" s="13">
        <f>'COGS Build'!BE15 / 30 * AP_Days</f>
        <v>0</v>
      </c>
      <c r="BF6" s="13">
        <f>'COGS Build'!BF15 / 30 * AP_Days</f>
        <v>0</v>
      </c>
      <c r="BG6" s="13">
        <f>'COGS Build'!BG15 / 30 * AP_Days</f>
        <v>0</v>
      </c>
      <c r="BH6" s="13">
        <f>'COGS Build'!BH15 / 30 * AP_Days</f>
        <v>0</v>
      </c>
      <c r="BI6" s="13">
        <f>'COGS Build'!BI15 / 30 * AP_Days</f>
        <v>0</v>
      </c>
    </row>
    <row r="8" spans="1:61">
      <c r="A8" s="16" t="s">
        <v>190</v>
      </c>
      <c r="B8" s="13">
        <f>B4+B5-B6</f>
        <v>0</v>
      </c>
      <c r="C8" s="13">
        <f>C4+C5-C6</f>
        <v>0</v>
      </c>
      <c r="D8" s="13">
        <f>D4+D5-D6</f>
        <v>0</v>
      </c>
      <c r="E8" s="13">
        <f>E4+E5-E6</f>
        <v>0</v>
      </c>
      <c r="F8" s="13">
        <f>F4+F5-F6</f>
        <v>0</v>
      </c>
      <c r="G8" s="13">
        <f>G4+G5-G6</f>
        <v>0</v>
      </c>
      <c r="H8" s="13">
        <f>H4+H5-H6</f>
        <v>0</v>
      </c>
      <c r="I8" s="13">
        <f>I4+I5-I6</f>
        <v>0</v>
      </c>
      <c r="J8" s="13">
        <f>J4+J5-J6</f>
        <v>0</v>
      </c>
      <c r="K8" s="13">
        <f>K4+K5-K6</f>
        <v>0</v>
      </c>
      <c r="L8" s="13">
        <f>L4+L5-L6</f>
        <v>0</v>
      </c>
      <c r="M8" s="13">
        <f>M4+M5-M6</f>
        <v>0</v>
      </c>
      <c r="N8" s="13">
        <f>N4+N5-N6</f>
        <v>0</v>
      </c>
      <c r="O8" s="13">
        <f>O4+O5-O6</f>
        <v>0</v>
      </c>
      <c r="P8" s="13">
        <f>P4+P5-P6</f>
        <v>0</v>
      </c>
      <c r="Q8" s="13">
        <f>Q4+Q5-Q6</f>
        <v>0</v>
      </c>
      <c r="R8" s="13">
        <f>R4+R5-R6</f>
        <v>0</v>
      </c>
      <c r="S8" s="13">
        <f>S4+S5-S6</f>
        <v>0</v>
      </c>
      <c r="T8" s="13">
        <f>T4+T5-T6</f>
        <v>0</v>
      </c>
      <c r="U8" s="13">
        <f>U4+U5-U6</f>
        <v>0</v>
      </c>
      <c r="V8" s="13">
        <f>V4+V5-V6</f>
        <v>0</v>
      </c>
      <c r="W8" s="13">
        <f>W4+W5-W6</f>
        <v>0</v>
      </c>
      <c r="X8" s="13">
        <f>X4+X5-X6</f>
        <v>0</v>
      </c>
      <c r="Y8" s="13">
        <f>Y4+Y5-Y6</f>
        <v>0</v>
      </c>
      <c r="Z8" s="13">
        <f>Z4+Z5-Z6</f>
        <v>0</v>
      </c>
      <c r="AA8" s="13">
        <f>AA4+AA5-AA6</f>
        <v>0</v>
      </c>
      <c r="AB8" s="13">
        <f>AB4+AB5-AB6</f>
        <v>0</v>
      </c>
      <c r="AC8" s="13">
        <f>AC4+AC5-AC6</f>
        <v>0</v>
      </c>
      <c r="AD8" s="13">
        <f>AD4+AD5-AD6</f>
        <v>0</v>
      </c>
      <c r="AE8" s="13">
        <f>AE4+AE5-AE6</f>
        <v>0</v>
      </c>
      <c r="AF8" s="13">
        <f>AF4+AF5-AF6</f>
        <v>0</v>
      </c>
      <c r="AG8" s="13">
        <f>AG4+AG5-AG6</f>
        <v>0</v>
      </c>
      <c r="AH8" s="13">
        <f>AH4+AH5-AH6</f>
        <v>0</v>
      </c>
      <c r="AI8" s="13">
        <f>AI4+AI5-AI6</f>
        <v>0</v>
      </c>
      <c r="AJ8" s="13">
        <f>AJ4+AJ5-AJ6</f>
        <v>0</v>
      </c>
      <c r="AK8" s="13">
        <f>AK4+AK5-AK6</f>
        <v>0</v>
      </c>
      <c r="AL8" s="13">
        <f>AL4+AL5-AL6</f>
        <v>0</v>
      </c>
      <c r="AM8" s="13">
        <f>AM4+AM5-AM6</f>
        <v>0</v>
      </c>
      <c r="AN8" s="13">
        <f>AN4+AN5-AN6</f>
        <v>0</v>
      </c>
      <c r="AO8" s="13">
        <f>AO4+AO5-AO6</f>
        <v>0</v>
      </c>
      <c r="AP8" s="13">
        <f>AP4+AP5-AP6</f>
        <v>0</v>
      </c>
      <c r="AQ8" s="13">
        <f>AQ4+AQ5-AQ6</f>
        <v>0</v>
      </c>
      <c r="AR8" s="13">
        <f>AR4+AR5-AR6</f>
        <v>0</v>
      </c>
      <c r="AS8" s="13">
        <f>AS4+AS5-AS6</f>
        <v>0</v>
      </c>
      <c r="AT8" s="13">
        <f>AT4+AT5-AT6</f>
        <v>0</v>
      </c>
      <c r="AU8" s="13">
        <f>AU4+AU5-AU6</f>
        <v>0</v>
      </c>
      <c r="AV8" s="13">
        <f>AV4+AV5-AV6</f>
        <v>0</v>
      </c>
      <c r="AW8" s="13">
        <f>AW4+AW5-AW6</f>
        <v>0</v>
      </c>
      <c r="AX8" s="13">
        <f>AX4+AX5-AX6</f>
        <v>0</v>
      </c>
      <c r="AY8" s="13">
        <f>AY4+AY5-AY6</f>
        <v>0</v>
      </c>
      <c r="AZ8" s="13">
        <f>AZ4+AZ5-AZ6</f>
        <v>0</v>
      </c>
      <c r="BA8" s="13">
        <f>BA4+BA5-BA6</f>
        <v>0</v>
      </c>
      <c r="BB8" s="13">
        <f>BB4+BB5-BB6</f>
        <v>0</v>
      </c>
      <c r="BC8" s="13">
        <f>BC4+BC5-BC6</f>
        <v>0</v>
      </c>
      <c r="BD8" s="13">
        <f>BD4+BD5-BD6</f>
        <v>0</v>
      </c>
      <c r="BE8" s="13">
        <f>BE4+BE5-BE6</f>
        <v>0</v>
      </c>
      <c r="BF8" s="13">
        <f>BF4+BF5-BF6</f>
        <v>0</v>
      </c>
      <c r="BG8" s="13">
        <f>BG4+BG5-BG6</f>
        <v>0</v>
      </c>
      <c r="BH8" s="13">
        <f>BH4+BH5-BH6</f>
        <v>0</v>
      </c>
      <c r="BI8" s="13">
        <f>BI4+BI5-BI6</f>
        <v>0</v>
      </c>
    </row>
    <row r="9" spans="1:61">
      <c r="A9" s="16" t="s">
        <v>191</v>
      </c>
      <c r="B9" s="13">
        <f>B8</f>
        <v>0</v>
      </c>
      <c r="C9" s="13">
        <f>C8-B8</f>
        <v>0</v>
      </c>
      <c r="D9" s="13">
        <f>D8-C8</f>
        <v>0</v>
      </c>
      <c r="E9" s="13">
        <f>E8-D8</f>
        <v>0</v>
      </c>
      <c r="F9" s="13">
        <f>F8-E8</f>
        <v>0</v>
      </c>
      <c r="G9" s="13">
        <f>G8-F8</f>
        <v>0</v>
      </c>
      <c r="H9" s="13">
        <f>H8-G8</f>
        <v>0</v>
      </c>
      <c r="I9" s="13">
        <f>I8-H8</f>
        <v>0</v>
      </c>
      <c r="J9" s="13">
        <f>J8-I8</f>
        <v>0</v>
      </c>
      <c r="K9" s="13">
        <f>K8-J8</f>
        <v>0</v>
      </c>
      <c r="L9" s="13">
        <f>L8-K8</f>
        <v>0</v>
      </c>
      <c r="M9" s="13">
        <f>M8-L8</f>
        <v>0</v>
      </c>
      <c r="N9" s="13">
        <f>N8-M8</f>
        <v>0</v>
      </c>
      <c r="O9" s="13">
        <f>O8-N8</f>
        <v>0</v>
      </c>
      <c r="P9" s="13">
        <f>P8-O8</f>
        <v>0</v>
      </c>
      <c r="Q9" s="13">
        <f>Q8-P8</f>
        <v>0</v>
      </c>
      <c r="R9" s="13">
        <f>R8-Q8</f>
        <v>0</v>
      </c>
      <c r="S9" s="13">
        <f>S8-R8</f>
        <v>0</v>
      </c>
      <c r="T9" s="13">
        <f>T8-S8</f>
        <v>0</v>
      </c>
      <c r="U9" s="13">
        <f>U8-T8</f>
        <v>0</v>
      </c>
      <c r="V9" s="13">
        <f>V8-U8</f>
        <v>0</v>
      </c>
      <c r="W9" s="13">
        <f>W8-V8</f>
        <v>0</v>
      </c>
      <c r="X9" s="13">
        <f>X8-W8</f>
        <v>0</v>
      </c>
      <c r="Y9" s="13">
        <f>Y8-X8</f>
        <v>0</v>
      </c>
      <c r="Z9" s="13">
        <f>Z8-Y8</f>
        <v>0</v>
      </c>
      <c r="AA9" s="13">
        <f>AA8-Z8</f>
        <v>0</v>
      </c>
      <c r="AB9" s="13">
        <f>AB8-AA8</f>
        <v>0</v>
      </c>
      <c r="AC9" s="13">
        <f>AC8-AB8</f>
        <v>0</v>
      </c>
      <c r="AD9" s="13">
        <f>AD8-AC8</f>
        <v>0</v>
      </c>
      <c r="AE9" s="13">
        <f>AE8-AD8</f>
        <v>0</v>
      </c>
      <c r="AF9" s="13">
        <f>AF8-AE8</f>
        <v>0</v>
      </c>
      <c r="AG9" s="13">
        <f>AG8-AF8</f>
        <v>0</v>
      </c>
      <c r="AH9" s="13">
        <f>AH8-AG8</f>
        <v>0</v>
      </c>
      <c r="AI9" s="13">
        <f>AI8-AH8</f>
        <v>0</v>
      </c>
      <c r="AJ9" s="13">
        <f>AJ8-AI8</f>
        <v>0</v>
      </c>
      <c r="AK9" s="13">
        <f>AK8-AJ8</f>
        <v>0</v>
      </c>
      <c r="AL9" s="13">
        <f>AL8-AK8</f>
        <v>0</v>
      </c>
      <c r="AM9" s="13">
        <f>AM8-AL8</f>
        <v>0</v>
      </c>
      <c r="AN9" s="13">
        <f>AN8-AM8</f>
        <v>0</v>
      </c>
      <c r="AO9" s="13">
        <f>AO8-AN8</f>
        <v>0</v>
      </c>
      <c r="AP9" s="13">
        <f>AP8-AO8</f>
        <v>0</v>
      </c>
      <c r="AQ9" s="13">
        <f>AQ8-AP8</f>
        <v>0</v>
      </c>
      <c r="AR9" s="13">
        <f>AR8-AQ8</f>
        <v>0</v>
      </c>
      <c r="AS9" s="13">
        <f>AS8-AR8</f>
        <v>0</v>
      </c>
      <c r="AT9" s="13">
        <f>AT8-AS8</f>
        <v>0</v>
      </c>
      <c r="AU9" s="13">
        <f>AU8-AT8</f>
        <v>0</v>
      </c>
      <c r="AV9" s="13">
        <f>AV8-AU8</f>
        <v>0</v>
      </c>
      <c r="AW9" s="13">
        <f>AW8-AV8</f>
        <v>0</v>
      </c>
      <c r="AX9" s="13">
        <f>AX8-AW8</f>
        <v>0</v>
      </c>
      <c r="AY9" s="13">
        <f>AY8-AX8</f>
        <v>0</v>
      </c>
      <c r="AZ9" s="13">
        <f>AZ8-AY8</f>
        <v>0</v>
      </c>
      <c r="BA9" s="13">
        <f>BA8-AZ8</f>
        <v>0</v>
      </c>
      <c r="BB9" s="13">
        <f>BB8-BA8</f>
        <v>0</v>
      </c>
      <c r="BC9" s="13">
        <f>BC8-BB8</f>
        <v>0</v>
      </c>
      <c r="BD9" s="13">
        <f>BD8-BC8</f>
        <v>0</v>
      </c>
      <c r="BE9" s="13">
        <f>BE8-BD8</f>
        <v>0</v>
      </c>
      <c r="BF9" s="13">
        <f>BF8-BE8</f>
        <v>0</v>
      </c>
      <c r="BG9" s="13">
        <f>BG8-BF8</f>
        <v>0</v>
      </c>
      <c r="BH9" s="13">
        <f>BH8-BG8</f>
        <v>0</v>
      </c>
      <c r="BI9" s="13">
        <f>BI8-BH8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129</v>
      </c>
      <c r="B4" s="13">
        <f>'Revenue Build'!B20</f>
        <v>0</v>
      </c>
      <c r="C4" s="13">
        <f>'Revenue Build'!C20</f>
        <v>0</v>
      </c>
      <c r="D4" s="13">
        <f>'Revenue Build'!D20</f>
        <v>0</v>
      </c>
      <c r="E4" s="13">
        <f>'Revenue Build'!E20</f>
        <v>0</v>
      </c>
      <c r="F4" s="13">
        <f>'Revenue Build'!F20</f>
        <v>0</v>
      </c>
      <c r="G4" s="13">
        <f>'Revenue Build'!G20</f>
        <v>0</v>
      </c>
      <c r="H4" s="13">
        <f>'Revenue Build'!H20</f>
        <v>0</v>
      </c>
      <c r="I4" s="13">
        <f>'Revenue Build'!I20</f>
        <v>0</v>
      </c>
      <c r="J4" s="13">
        <f>'Revenue Build'!J20</f>
        <v>0</v>
      </c>
      <c r="K4" s="13">
        <f>'Revenue Build'!K20</f>
        <v>0</v>
      </c>
      <c r="L4" s="13">
        <f>'Revenue Build'!L20</f>
        <v>0</v>
      </c>
      <c r="M4" s="13">
        <f>'Revenue Build'!M20</f>
        <v>0</v>
      </c>
      <c r="N4" s="13">
        <f>'Revenue Build'!N20</f>
        <v>0</v>
      </c>
      <c r="O4" s="13">
        <f>'Revenue Build'!O20</f>
        <v>0</v>
      </c>
      <c r="P4" s="13">
        <f>'Revenue Build'!P20</f>
        <v>0</v>
      </c>
      <c r="Q4" s="13">
        <f>'Revenue Build'!Q20</f>
        <v>0</v>
      </c>
      <c r="R4" s="13">
        <f>'Revenue Build'!R20</f>
        <v>0</v>
      </c>
      <c r="S4" s="13">
        <f>'Revenue Build'!S20</f>
        <v>0</v>
      </c>
      <c r="T4" s="13">
        <f>'Revenue Build'!T20</f>
        <v>0</v>
      </c>
      <c r="U4" s="13">
        <f>'Revenue Build'!U20</f>
        <v>0</v>
      </c>
      <c r="V4" s="13">
        <f>'Revenue Build'!V20</f>
        <v>0</v>
      </c>
      <c r="W4" s="13">
        <f>'Revenue Build'!W20</f>
        <v>0</v>
      </c>
      <c r="X4" s="13">
        <f>'Revenue Build'!X20</f>
        <v>0</v>
      </c>
      <c r="Y4" s="13">
        <f>'Revenue Build'!Y20</f>
        <v>0</v>
      </c>
      <c r="Z4" s="13">
        <f>'Revenue Build'!Z20</f>
        <v>0</v>
      </c>
      <c r="AA4" s="13">
        <f>'Revenue Build'!AA20</f>
        <v>0</v>
      </c>
      <c r="AB4" s="13">
        <f>'Revenue Build'!AB20</f>
        <v>0</v>
      </c>
      <c r="AC4" s="13">
        <f>'Revenue Build'!AC20</f>
        <v>0</v>
      </c>
      <c r="AD4" s="13">
        <f>'Revenue Build'!AD20</f>
        <v>0</v>
      </c>
      <c r="AE4" s="13">
        <f>'Revenue Build'!AE20</f>
        <v>0</v>
      </c>
      <c r="AF4" s="13">
        <f>'Revenue Build'!AF20</f>
        <v>0</v>
      </c>
      <c r="AG4" s="13">
        <f>'Revenue Build'!AG20</f>
        <v>0</v>
      </c>
      <c r="AH4" s="13">
        <f>'Revenue Build'!AH20</f>
        <v>0</v>
      </c>
      <c r="AI4" s="13">
        <f>'Revenue Build'!AI20</f>
        <v>0</v>
      </c>
      <c r="AJ4" s="13">
        <f>'Revenue Build'!AJ20</f>
        <v>0</v>
      </c>
      <c r="AK4" s="13">
        <f>'Revenue Build'!AK20</f>
        <v>0</v>
      </c>
      <c r="AL4" s="13">
        <f>'Revenue Build'!AL20</f>
        <v>0</v>
      </c>
      <c r="AM4" s="13">
        <f>'Revenue Build'!AM20</f>
        <v>0</v>
      </c>
      <c r="AN4" s="13">
        <f>'Revenue Build'!AN20</f>
        <v>0</v>
      </c>
      <c r="AO4" s="13">
        <f>'Revenue Build'!AO20</f>
        <v>0</v>
      </c>
      <c r="AP4" s="13">
        <f>'Revenue Build'!AP20</f>
        <v>0</v>
      </c>
      <c r="AQ4" s="13">
        <f>'Revenue Build'!AQ20</f>
        <v>0</v>
      </c>
      <c r="AR4" s="13">
        <f>'Revenue Build'!AR20</f>
        <v>0</v>
      </c>
      <c r="AS4" s="13">
        <f>'Revenue Build'!AS20</f>
        <v>0</v>
      </c>
      <c r="AT4" s="13">
        <f>'Revenue Build'!AT20</f>
        <v>0</v>
      </c>
      <c r="AU4" s="13">
        <f>'Revenue Build'!AU20</f>
        <v>0</v>
      </c>
      <c r="AV4" s="13">
        <f>'Revenue Build'!AV20</f>
        <v>0</v>
      </c>
      <c r="AW4" s="13">
        <f>'Revenue Build'!AW20</f>
        <v>0</v>
      </c>
      <c r="AX4" s="13">
        <f>'Revenue Build'!AX20</f>
        <v>0</v>
      </c>
      <c r="AY4" s="13">
        <f>'Revenue Build'!AY20</f>
        <v>0</v>
      </c>
      <c r="AZ4" s="13">
        <f>'Revenue Build'!AZ20</f>
        <v>0</v>
      </c>
      <c r="BA4" s="13">
        <f>'Revenue Build'!BA20</f>
        <v>0</v>
      </c>
      <c r="BB4" s="13">
        <f>'Revenue Build'!BB20</f>
        <v>0</v>
      </c>
      <c r="BC4" s="13">
        <f>'Revenue Build'!BC20</f>
        <v>0</v>
      </c>
      <c r="BD4" s="13">
        <f>'Revenue Build'!BD20</f>
        <v>0</v>
      </c>
      <c r="BE4" s="13">
        <f>'Revenue Build'!BE20</f>
        <v>0</v>
      </c>
      <c r="BF4" s="13">
        <f>'Revenue Build'!BF20</f>
        <v>0</v>
      </c>
      <c r="BG4" s="13">
        <f>'Revenue Build'!BG20</f>
        <v>0</v>
      </c>
      <c r="BH4" s="13">
        <f>'Revenue Build'!BH20</f>
        <v>0</v>
      </c>
      <c r="BI4" s="13">
        <f>'Revenue Build'!BI20</f>
        <v>0</v>
      </c>
    </row>
    <row r="5" spans="1:61">
      <c r="A5" s="5" t="s">
        <v>138</v>
      </c>
      <c r="B5" s="13">
        <f>'COGS Build'!B15</f>
        <v>0</v>
      </c>
      <c r="C5" s="13">
        <f>'COGS Build'!C15</f>
        <v>0</v>
      </c>
      <c r="D5" s="13">
        <f>'COGS Build'!D15</f>
        <v>0</v>
      </c>
      <c r="E5" s="13">
        <f>'COGS Build'!E15</f>
        <v>0</v>
      </c>
      <c r="F5" s="13">
        <f>'COGS Build'!F15</f>
        <v>0</v>
      </c>
      <c r="G5" s="13">
        <f>'COGS Build'!G15</f>
        <v>0</v>
      </c>
      <c r="H5" s="13">
        <f>'COGS Build'!H15</f>
        <v>0</v>
      </c>
      <c r="I5" s="13">
        <f>'COGS Build'!I15</f>
        <v>0</v>
      </c>
      <c r="J5" s="13">
        <f>'COGS Build'!J15</f>
        <v>0</v>
      </c>
      <c r="K5" s="13">
        <f>'COGS Build'!K15</f>
        <v>0</v>
      </c>
      <c r="L5" s="13">
        <f>'COGS Build'!L15</f>
        <v>0</v>
      </c>
      <c r="M5" s="13">
        <f>'COGS Build'!M15</f>
        <v>0</v>
      </c>
      <c r="N5" s="13">
        <f>'COGS Build'!N15</f>
        <v>0</v>
      </c>
      <c r="O5" s="13">
        <f>'COGS Build'!O15</f>
        <v>0</v>
      </c>
      <c r="P5" s="13">
        <f>'COGS Build'!P15</f>
        <v>0</v>
      </c>
      <c r="Q5" s="13">
        <f>'COGS Build'!Q15</f>
        <v>0</v>
      </c>
      <c r="R5" s="13">
        <f>'COGS Build'!R15</f>
        <v>0</v>
      </c>
      <c r="S5" s="13">
        <f>'COGS Build'!S15</f>
        <v>0</v>
      </c>
      <c r="T5" s="13">
        <f>'COGS Build'!T15</f>
        <v>0</v>
      </c>
      <c r="U5" s="13">
        <f>'COGS Build'!U15</f>
        <v>0</v>
      </c>
      <c r="V5" s="13">
        <f>'COGS Build'!V15</f>
        <v>0</v>
      </c>
      <c r="W5" s="13">
        <f>'COGS Build'!W15</f>
        <v>0</v>
      </c>
      <c r="X5" s="13">
        <f>'COGS Build'!X15</f>
        <v>0</v>
      </c>
      <c r="Y5" s="13">
        <f>'COGS Build'!Y15</f>
        <v>0</v>
      </c>
      <c r="Z5" s="13">
        <f>'COGS Build'!Z15</f>
        <v>0</v>
      </c>
      <c r="AA5" s="13">
        <f>'COGS Build'!AA15</f>
        <v>0</v>
      </c>
      <c r="AB5" s="13">
        <f>'COGS Build'!AB15</f>
        <v>0</v>
      </c>
      <c r="AC5" s="13">
        <f>'COGS Build'!AC15</f>
        <v>0</v>
      </c>
      <c r="AD5" s="13">
        <f>'COGS Build'!AD15</f>
        <v>0</v>
      </c>
      <c r="AE5" s="13">
        <f>'COGS Build'!AE15</f>
        <v>0</v>
      </c>
      <c r="AF5" s="13">
        <f>'COGS Build'!AF15</f>
        <v>0</v>
      </c>
      <c r="AG5" s="13">
        <f>'COGS Build'!AG15</f>
        <v>0</v>
      </c>
      <c r="AH5" s="13">
        <f>'COGS Build'!AH15</f>
        <v>0</v>
      </c>
      <c r="AI5" s="13">
        <f>'COGS Build'!AI15</f>
        <v>0</v>
      </c>
      <c r="AJ5" s="13">
        <f>'COGS Build'!AJ15</f>
        <v>0</v>
      </c>
      <c r="AK5" s="13">
        <f>'COGS Build'!AK15</f>
        <v>0</v>
      </c>
      <c r="AL5" s="13">
        <f>'COGS Build'!AL15</f>
        <v>0</v>
      </c>
      <c r="AM5" s="13">
        <f>'COGS Build'!AM15</f>
        <v>0</v>
      </c>
      <c r="AN5" s="13">
        <f>'COGS Build'!AN15</f>
        <v>0</v>
      </c>
      <c r="AO5" s="13">
        <f>'COGS Build'!AO15</f>
        <v>0</v>
      </c>
      <c r="AP5" s="13">
        <f>'COGS Build'!AP15</f>
        <v>0</v>
      </c>
      <c r="AQ5" s="13">
        <f>'COGS Build'!AQ15</f>
        <v>0</v>
      </c>
      <c r="AR5" s="13">
        <f>'COGS Build'!AR15</f>
        <v>0</v>
      </c>
      <c r="AS5" s="13">
        <f>'COGS Build'!AS15</f>
        <v>0</v>
      </c>
      <c r="AT5" s="13">
        <f>'COGS Build'!AT15</f>
        <v>0</v>
      </c>
      <c r="AU5" s="13">
        <f>'COGS Build'!AU15</f>
        <v>0</v>
      </c>
      <c r="AV5" s="13">
        <f>'COGS Build'!AV15</f>
        <v>0</v>
      </c>
      <c r="AW5" s="13">
        <f>'COGS Build'!AW15</f>
        <v>0</v>
      </c>
      <c r="AX5" s="13">
        <f>'COGS Build'!AX15</f>
        <v>0</v>
      </c>
      <c r="AY5" s="13">
        <f>'COGS Build'!AY15</f>
        <v>0</v>
      </c>
      <c r="AZ5" s="13">
        <f>'COGS Build'!AZ15</f>
        <v>0</v>
      </c>
      <c r="BA5" s="13">
        <f>'COGS Build'!BA15</f>
        <v>0</v>
      </c>
      <c r="BB5" s="13">
        <f>'COGS Build'!BB15</f>
        <v>0</v>
      </c>
      <c r="BC5" s="13">
        <f>'COGS Build'!BC15</f>
        <v>0</v>
      </c>
      <c r="BD5" s="13">
        <f>'COGS Build'!BD15</f>
        <v>0</v>
      </c>
      <c r="BE5" s="13">
        <f>'COGS Build'!BE15</f>
        <v>0</v>
      </c>
      <c r="BF5" s="13">
        <f>'COGS Build'!BF15</f>
        <v>0</v>
      </c>
      <c r="BG5" s="13">
        <f>'COGS Build'!BG15</f>
        <v>0</v>
      </c>
      <c r="BH5" s="13">
        <f>'COGS Build'!BH15</f>
        <v>0</v>
      </c>
      <c r="BI5" s="13">
        <f>'COGS Build'!BI15</f>
        <v>0</v>
      </c>
    </row>
    <row r="6" spans="1:61">
      <c r="A6" s="16" t="s">
        <v>192</v>
      </c>
      <c r="B6" s="13">
        <f>B4-B5</f>
        <v>0</v>
      </c>
      <c r="C6" s="13">
        <f>C4-C5</f>
        <v>0</v>
      </c>
      <c r="D6" s="13">
        <f>D4-D5</f>
        <v>0</v>
      </c>
      <c r="E6" s="13">
        <f>E4-E5</f>
        <v>0</v>
      </c>
      <c r="F6" s="13">
        <f>F4-F5</f>
        <v>0</v>
      </c>
      <c r="G6" s="13">
        <f>G4-G5</f>
        <v>0</v>
      </c>
      <c r="H6" s="13">
        <f>H4-H5</f>
        <v>0</v>
      </c>
      <c r="I6" s="13">
        <f>I4-I5</f>
        <v>0</v>
      </c>
      <c r="J6" s="13">
        <f>J4-J5</f>
        <v>0</v>
      </c>
      <c r="K6" s="13">
        <f>K4-K5</f>
        <v>0</v>
      </c>
      <c r="L6" s="13">
        <f>L4-L5</f>
        <v>0</v>
      </c>
      <c r="M6" s="13">
        <f>M4-M5</f>
        <v>0</v>
      </c>
      <c r="N6" s="13">
        <f>N4-N5</f>
        <v>0</v>
      </c>
      <c r="O6" s="13">
        <f>O4-O5</f>
        <v>0</v>
      </c>
      <c r="P6" s="13">
        <f>P4-P5</f>
        <v>0</v>
      </c>
      <c r="Q6" s="13">
        <f>Q4-Q5</f>
        <v>0</v>
      </c>
      <c r="R6" s="13">
        <f>R4-R5</f>
        <v>0</v>
      </c>
      <c r="S6" s="13">
        <f>S4-S5</f>
        <v>0</v>
      </c>
      <c r="T6" s="13">
        <f>T4-T5</f>
        <v>0</v>
      </c>
      <c r="U6" s="13">
        <f>U4-U5</f>
        <v>0</v>
      </c>
      <c r="V6" s="13">
        <f>V4-V5</f>
        <v>0</v>
      </c>
      <c r="W6" s="13">
        <f>W4-W5</f>
        <v>0</v>
      </c>
      <c r="X6" s="13">
        <f>X4-X5</f>
        <v>0</v>
      </c>
      <c r="Y6" s="13">
        <f>Y4-Y5</f>
        <v>0</v>
      </c>
      <c r="Z6" s="13">
        <f>Z4-Z5</f>
        <v>0</v>
      </c>
      <c r="AA6" s="13">
        <f>AA4-AA5</f>
        <v>0</v>
      </c>
      <c r="AB6" s="13">
        <f>AB4-AB5</f>
        <v>0</v>
      </c>
      <c r="AC6" s="13">
        <f>AC4-AC5</f>
        <v>0</v>
      </c>
      <c r="AD6" s="13">
        <f>AD4-AD5</f>
        <v>0</v>
      </c>
      <c r="AE6" s="13">
        <f>AE4-AE5</f>
        <v>0</v>
      </c>
      <c r="AF6" s="13">
        <f>AF4-AF5</f>
        <v>0</v>
      </c>
      <c r="AG6" s="13">
        <f>AG4-AG5</f>
        <v>0</v>
      </c>
      <c r="AH6" s="13">
        <f>AH4-AH5</f>
        <v>0</v>
      </c>
      <c r="AI6" s="13">
        <f>AI4-AI5</f>
        <v>0</v>
      </c>
      <c r="AJ6" s="13">
        <f>AJ4-AJ5</f>
        <v>0</v>
      </c>
      <c r="AK6" s="13">
        <f>AK4-AK5</f>
        <v>0</v>
      </c>
      <c r="AL6" s="13">
        <f>AL4-AL5</f>
        <v>0</v>
      </c>
      <c r="AM6" s="13">
        <f>AM4-AM5</f>
        <v>0</v>
      </c>
      <c r="AN6" s="13">
        <f>AN4-AN5</f>
        <v>0</v>
      </c>
      <c r="AO6" s="13">
        <f>AO4-AO5</f>
        <v>0</v>
      </c>
      <c r="AP6" s="13">
        <f>AP4-AP5</f>
        <v>0</v>
      </c>
      <c r="AQ6" s="13">
        <f>AQ4-AQ5</f>
        <v>0</v>
      </c>
      <c r="AR6" s="13">
        <f>AR4-AR5</f>
        <v>0</v>
      </c>
      <c r="AS6" s="13">
        <f>AS4-AS5</f>
        <v>0</v>
      </c>
      <c r="AT6" s="13">
        <f>AT4-AT5</f>
        <v>0</v>
      </c>
      <c r="AU6" s="13">
        <f>AU4-AU5</f>
        <v>0</v>
      </c>
      <c r="AV6" s="13">
        <f>AV4-AV5</f>
        <v>0</v>
      </c>
      <c r="AW6" s="13">
        <f>AW4-AW5</f>
        <v>0</v>
      </c>
      <c r="AX6" s="13">
        <f>AX4-AX5</f>
        <v>0</v>
      </c>
      <c r="AY6" s="13">
        <f>AY4-AY5</f>
        <v>0</v>
      </c>
      <c r="AZ6" s="13">
        <f>AZ4-AZ5</f>
        <v>0</v>
      </c>
      <c r="BA6" s="13">
        <f>BA4-BA5</f>
        <v>0</v>
      </c>
      <c r="BB6" s="13">
        <f>BB4-BB5</f>
        <v>0</v>
      </c>
      <c r="BC6" s="13">
        <f>BC4-BC5</f>
        <v>0</v>
      </c>
      <c r="BD6" s="13">
        <f>BD4-BD5</f>
        <v>0</v>
      </c>
      <c r="BE6" s="13">
        <f>BE4-BE5</f>
        <v>0</v>
      </c>
      <c r="BF6" s="13">
        <f>BF4-BF5</f>
        <v>0</v>
      </c>
      <c r="BG6" s="13">
        <f>BG4-BG5</f>
        <v>0</v>
      </c>
      <c r="BH6" s="13">
        <f>BH4-BH5</f>
        <v>0</v>
      </c>
      <c r="BI6" s="13">
        <f>BI4-BI5</f>
        <v>0</v>
      </c>
    </row>
    <row r="7" spans="1:61">
      <c r="A7" s="15" t="s">
        <v>193</v>
      </c>
      <c r="B7" s="15">
        <f>B6/B4</f>
        <v>0</v>
      </c>
      <c r="C7" s="15">
        <f>C6/C4</f>
        <v>0</v>
      </c>
      <c r="D7" s="15">
        <f>D6/D4</f>
        <v>0</v>
      </c>
      <c r="E7" s="15">
        <f>E6/E4</f>
        <v>0</v>
      </c>
      <c r="F7" s="15">
        <f>F6/F4</f>
        <v>0</v>
      </c>
      <c r="G7" s="15">
        <f>G6/G4</f>
        <v>0</v>
      </c>
      <c r="H7" s="15">
        <f>H6/H4</f>
        <v>0</v>
      </c>
      <c r="I7" s="15">
        <f>I6/I4</f>
        <v>0</v>
      </c>
      <c r="J7" s="15">
        <f>J6/J4</f>
        <v>0</v>
      </c>
      <c r="K7" s="15">
        <f>K6/K4</f>
        <v>0</v>
      </c>
      <c r="L7" s="15">
        <f>L6/L4</f>
        <v>0</v>
      </c>
      <c r="M7" s="15">
        <f>M6/M4</f>
        <v>0</v>
      </c>
      <c r="N7" s="15">
        <f>N6/N4</f>
        <v>0</v>
      </c>
      <c r="O7" s="15">
        <f>O6/O4</f>
        <v>0</v>
      </c>
      <c r="P7" s="15">
        <f>P6/P4</f>
        <v>0</v>
      </c>
      <c r="Q7" s="15">
        <f>Q6/Q4</f>
        <v>0</v>
      </c>
      <c r="R7" s="15">
        <f>R6/R4</f>
        <v>0</v>
      </c>
      <c r="S7" s="15">
        <f>S6/S4</f>
        <v>0</v>
      </c>
      <c r="T7" s="15">
        <f>T6/T4</f>
        <v>0</v>
      </c>
      <c r="U7" s="15">
        <f>U6/U4</f>
        <v>0</v>
      </c>
      <c r="V7" s="15">
        <f>V6/V4</f>
        <v>0</v>
      </c>
      <c r="W7" s="15">
        <f>W6/W4</f>
        <v>0</v>
      </c>
      <c r="X7" s="15">
        <f>X6/X4</f>
        <v>0</v>
      </c>
      <c r="Y7" s="15">
        <f>Y6/Y4</f>
        <v>0</v>
      </c>
      <c r="Z7" s="15">
        <f>Z6/Z4</f>
        <v>0</v>
      </c>
      <c r="AA7" s="15">
        <f>AA6/AA4</f>
        <v>0</v>
      </c>
      <c r="AB7" s="15">
        <f>AB6/AB4</f>
        <v>0</v>
      </c>
      <c r="AC7" s="15">
        <f>AC6/AC4</f>
        <v>0</v>
      </c>
      <c r="AD7" s="15">
        <f>AD6/AD4</f>
        <v>0</v>
      </c>
      <c r="AE7" s="15">
        <f>AE6/AE4</f>
        <v>0</v>
      </c>
      <c r="AF7" s="15">
        <f>AF6/AF4</f>
        <v>0</v>
      </c>
      <c r="AG7" s="15">
        <f>AG6/AG4</f>
        <v>0</v>
      </c>
      <c r="AH7" s="15">
        <f>AH6/AH4</f>
        <v>0</v>
      </c>
      <c r="AI7" s="15">
        <f>AI6/AI4</f>
        <v>0</v>
      </c>
      <c r="AJ7" s="15">
        <f>AJ6/AJ4</f>
        <v>0</v>
      </c>
      <c r="AK7" s="15">
        <f>AK6/AK4</f>
        <v>0</v>
      </c>
      <c r="AL7" s="15">
        <f>AL6/AL4</f>
        <v>0</v>
      </c>
      <c r="AM7" s="15">
        <f>AM6/AM4</f>
        <v>0</v>
      </c>
      <c r="AN7" s="15">
        <f>AN6/AN4</f>
        <v>0</v>
      </c>
      <c r="AO7" s="15">
        <f>AO6/AO4</f>
        <v>0</v>
      </c>
      <c r="AP7" s="15">
        <f>AP6/AP4</f>
        <v>0</v>
      </c>
      <c r="AQ7" s="15">
        <f>AQ6/AQ4</f>
        <v>0</v>
      </c>
      <c r="AR7" s="15">
        <f>AR6/AR4</f>
        <v>0</v>
      </c>
      <c r="AS7" s="15">
        <f>AS6/AS4</f>
        <v>0</v>
      </c>
      <c r="AT7" s="15">
        <f>AT6/AT4</f>
        <v>0</v>
      </c>
      <c r="AU7" s="15">
        <f>AU6/AU4</f>
        <v>0</v>
      </c>
      <c r="AV7" s="15">
        <f>AV6/AV4</f>
        <v>0</v>
      </c>
      <c r="AW7" s="15">
        <f>AW6/AW4</f>
        <v>0</v>
      </c>
      <c r="AX7" s="15">
        <f>AX6/AX4</f>
        <v>0</v>
      </c>
      <c r="AY7" s="15">
        <f>AY6/AY4</f>
        <v>0</v>
      </c>
      <c r="AZ7" s="15">
        <f>AZ6/AZ4</f>
        <v>0</v>
      </c>
      <c r="BA7" s="15">
        <f>BA6/BA4</f>
        <v>0</v>
      </c>
      <c r="BB7" s="15">
        <f>BB6/BB4</f>
        <v>0</v>
      </c>
      <c r="BC7" s="15">
        <f>BC6/BC4</f>
        <v>0</v>
      </c>
      <c r="BD7" s="15">
        <f>BD6/BD4</f>
        <v>0</v>
      </c>
      <c r="BE7" s="15">
        <f>BE6/BE4</f>
        <v>0</v>
      </c>
      <c r="BF7" s="15">
        <f>BF6/BF4</f>
        <v>0</v>
      </c>
      <c r="BG7" s="15">
        <f>BG6/BG4</f>
        <v>0</v>
      </c>
      <c r="BH7" s="15">
        <f>BH6/BH4</f>
        <v>0</v>
      </c>
      <c r="BI7" s="15">
        <f>BI6/BI4</f>
        <v>0</v>
      </c>
    </row>
    <row r="9" spans="1:61">
      <c r="A9" s="5" t="s">
        <v>158</v>
      </c>
      <c r="B9" s="13">
        <f>'OpEx Build'!B17</f>
        <v>0</v>
      </c>
      <c r="C9" s="13">
        <f>'OpEx Build'!C17</f>
        <v>0</v>
      </c>
      <c r="D9" s="13">
        <f>'OpEx Build'!D17</f>
        <v>0</v>
      </c>
      <c r="E9" s="13">
        <f>'OpEx Build'!E17</f>
        <v>0</v>
      </c>
      <c r="F9" s="13">
        <f>'OpEx Build'!F17</f>
        <v>0</v>
      </c>
      <c r="G9" s="13">
        <f>'OpEx Build'!G17</f>
        <v>0</v>
      </c>
      <c r="H9" s="13">
        <f>'OpEx Build'!H17</f>
        <v>0</v>
      </c>
      <c r="I9" s="13">
        <f>'OpEx Build'!I17</f>
        <v>0</v>
      </c>
      <c r="J9" s="13">
        <f>'OpEx Build'!J17</f>
        <v>0</v>
      </c>
      <c r="K9" s="13">
        <f>'OpEx Build'!K17</f>
        <v>0</v>
      </c>
      <c r="L9" s="13">
        <f>'OpEx Build'!L17</f>
        <v>0</v>
      </c>
      <c r="M9" s="13">
        <f>'OpEx Build'!M17</f>
        <v>0</v>
      </c>
      <c r="N9" s="13">
        <f>'OpEx Build'!N17</f>
        <v>0</v>
      </c>
      <c r="O9" s="13">
        <f>'OpEx Build'!O17</f>
        <v>0</v>
      </c>
      <c r="P9" s="13">
        <f>'OpEx Build'!P17</f>
        <v>0</v>
      </c>
      <c r="Q9" s="13">
        <f>'OpEx Build'!Q17</f>
        <v>0</v>
      </c>
      <c r="R9" s="13">
        <f>'OpEx Build'!R17</f>
        <v>0</v>
      </c>
      <c r="S9" s="13">
        <f>'OpEx Build'!S17</f>
        <v>0</v>
      </c>
      <c r="T9" s="13">
        <f>'OpEx Build'!T17</f>
        <v>0</v>
      </c>
      <c r="U9" s="13">
        <f>'OpEx Build'!U17</f>
        <v>0</v>
      </c>
      <c r="V9" s="13">
        <f>'OpEx Build'!V17</f>
        <v>0</v>
      </c>
      <c r="W9" s="13">
        <f>'OpEx Build'!W17</f>
        <v>0</v>
      </c>
      <c r="X9" s="13">
        <f>'OpEx Build'!X17</f>
        <v>0</v>
      </c>
      <c r="Y9" s="13">
        <f>'OpEx Build'!Y17</f>
        <v>0</v>
      </c>
      <c r="Z9" s="13">
        <f>'OpEx Build'!Z17</f>
        <v>0</v>
      </c>
      <c r="AA9" s="13">
        <f>'OpEx Build'!AA17</f>
        <v>0</v>
      </c>
      <c r="AB9" s="13">
        <f>'OpEx Build'!AB17</f>
        <v>0</v>
      </c>
      <c r="AC9" s="13">
        <f>'OpEx Build'!AC17</f>
        <v>0</v>
      </c>
      <c r="AD9" s="13">
        <f>'OpEx Build'!AD17</f>
        <v>0</v>
      </c>
      <c r="AE9" s="13">
        <f>'OpEx Build'!AE17</f>
        <v>0</v>
      </c>
      <c r="AF9" s="13">
        <f>'OpEx Build'!AF17</f>
        <v>0</v>
      </c>
      <c r="AG9" s="13">
        <f>'OpEx Build'!AG17</f>
        <v>0</v>
      </c>
      <c r="AH9" s="13">
        <f>'OpEx Build'!AH17</f>
        <v>0</v>
      </c>
      <c r="AI9" s="13">
        <f>'OpEx Build'!AI17</f>
        <v>0</v>
      </c>
      <c r="AJ9" s="13">
        <f>'OpEx Build'!AJ17</f>
        <v>0</v>
      </c>
      <c r="AK9" s="13">
        <f>'OpEx Build'!AK17</f>
        <v>0</v>
      </c>
      <c r="AL9" s="13">
        <f>'OpEx Build'!AL17</f>
        <v>0</v>
      </c>
      <c r="AM9" s="13">
        <f>'OpEx Build'!AM17</f>
        <v>0</v>
      </c>
      <c r="AN9" s="13">
        <f>'OpEx Build'!AN17</f>
        <v>0</v>
      </c>
      <c r="AO9" s="13">
        <f>'OpEx Build'!AO17</f>
        <v>0</v>
      </c>
      <c r="AP9" s="13">
        <f>'OpEx Build'!AP17</f>
        <v>0</v>
      </c>
      <c r="AQ9" s="13">
        <f>'OpEx Build'!AQ17</f>
        <v>0</v>
      </c>
      <c r="AR9" s="13">
        <f>'OpEx Build'!AR17</f>
        <v>0</v>
      </c>
      <c r="AS9" s="13">
        <f>'OpEx Build'!AS17</f>
        <v>0</v>
      </c>
      <c r="AT9" s="13">
        <f>'OpEx Build'!AT17</f>
        <v>0</v>
      </c>
      <c r="AU9" s="13">
        <f>'OpEx Build'!AU17</f>
        <v>0</v>
      </c>
      <c r="AV9" s="13">
        <f>'OpEx Build'!AV17</f>
        <v>0</v>
      </c>
      <c r="AW9" s="13">
        <f>'OpEx Build'!AW17</f>
        <v>0</v>
      </c>
      <c r="AX9" s="13">
        <f>'OpEx Build'!AX17</f>
        <v>0</v>
      </c>
      <c r="AY9" s="13">
        <f>'OpEx Build'!AY17</f>
        <v>0</v>
      </c>
      <c r="AZ9" s="13">
        <f>'OpEx Build'!AZ17</f>
        <v>0</v>
      </c>
      <c r="BA9" s="13">
        <f>'OpEx Build'!BA17</f>
        <v>0</v>
      </c>
      <c r="BB9" s="13">
        <f>'OpEx Build'!BB17</f>
        <v>0</v>
      </c>
      <c r="BC9" s="13">
        <f>'OpEx Build'!BC17</f>
        <v>0</v>
      </c>
      <c r="BD9" s="13">
        <f>'OpEx Build'!BD17</f>
        <v>0</v>
      </c>
      <c r="BE9" s="13">
        <f>'OpEx Build'!BE17</f>
        <v>0</v>
      </c>
      <c r="BF9" s="13">
        <f>'OpEx Build'!BF17</f>
        <v>0</v>
      </c>
      <c r="BG9" s="13">
        <f>'OpEx Build'!BG17</f>
        <v>0</v>
      </c>
      <c r="BH9" s="13">
        <f>'OpEx Build'!BH17</f>
        <v>0</v>
      </c>
      <c r="BI9" s="13">
        <f>'OpEx Build'!BI17</f>
        <v>0</v>
      </c>
    </row>
    <row r="10" spans="1:61">
      <c r="A10" s="16" t="s">
        <v>194</v>
      </c>
      <c r="B10" s="13">
        <f>B6-B9</f>
        <v>0</v>
      </c>
      <c r="C10" s="13">
        <f>C6-C9</f>
        <v>0</v>
      </c>
      <c r="D10" s="13">
        <f>D6-D9</f>
        <v>0</v>
      </c>
      <c r="E10" s="13">
        <f>E6-E9</f>
        <v>0</v>
      </c>
      <c r="F10" s="13">
        <f>F6-F9</f>
        <v>0</v>
      </c>
      <c r="G10" s="13">
        <f>G6-G9</f>
        <v>0</v>
      </c>
      <c r="H10" s="13">
        <f>H6-H9</f>
        <v>0</v>
      </c>
      <c r="I10" s="13">
        <f>I6-I9</f>
        <v>0</v>
      </c>
      <c r="J10" s="13">
        <f>J6-J9</f>
        <v>0</v>
      </c>
      <c r="K10" s="13">
        <f>K6-K9</f>
        <v>0</v>
      </c>
      <c r="L10" s="13">
        <f>L6-L9</f>
        <v>0</v>
      </c>
      <c r="M10" s="13">
        <f>M6-M9</f>
        <v>0</v>
      </c>
      <c r="N10" s="13">
        <f>N6-N9</f>
        <v>0</v>
      </c>
      <c r="O10" s="13">
        <f>O6-O9</f>
        <v>0</v>
      </c>
      <c r="P10" s="13">
        <f>P6-P9</f>
        <v>0</v>
      </c>
      <c r="Q10" s="13">
        <f>Q6-Q9</f>
        <v>0</v>
      </c>
      <c r="R10" s="13">
        <f>R6-R9</f>
        <v>0</v>
      </c>
      <c r="S10" s="13">
        <f>S6-S9</f>
        <v>0</v>
      </c>
      <c r="T10" s="13">
        <f>T6-T9</f>
        <v>0</v>
      </c>
      <c r="U10" s="13">
        <f>U6-U9</f>
        <v>0</v>
      </c>
      <c r="V10" s="13">
        <f>V6-V9</f>
        <v>0</v>
      </c>
      <c r="W10" s="13">
        <f>W6-W9</f>
        <v>0</v>
      </c>
      <c r="X10" s="13">
        <f>X6-X9</f>
        <v>0</v>
      </c>
      <c r="Y10" s="13">
        <f>Y6-Y9</f>
        <v>0</v>
      </c>
      <c r="Z10" s="13">
        <f>Z6-Z9</f>
        <v>0</v>
      </c>
      <c r="AA10" s="13">
        <f>AA6-AA9</f>
        <v>0</v>
      </c>
      <c r="AB10" s="13">
        <f>AB6-AB9</f>
        <v>0</v>
      </c>
      <c r="AC10" s="13">
        <f>AC6-AC9</f>
        <v>0</v>
      </c>
      <c r="AD10" s="13">
        <f>AD6-AD9</f>
        <v>0</v>
      </c>
      <c r="AE10" s="13">
        <f>AE6-AE9</f>
        <v>0</v>
      </c>
      <c r="AF10" s="13">
        <f>AF6-AF9</f>
        <v>0</v>
      </c>
      <c r="AG10" s="13">
        <f>AG6-AG9</f>
        <v>0</v>
      </c>
      <c r="AH10" s="13">
        <f>AH6-AH9</f>
        <v>0</v>
      </c>
      <c r="AI10" s="13">
        <f>AI6-AI9</f>
        <v>0</v>
      </c>
      <c r="AJ10" s="13">
        <f>AJ6-AJ9</f>
        <v>0</v>
      </c>
      <c r="AK10" s="13">
        <f>AK6-AK9</f>
        <v>0</v>
      </c>
      <c r="AL10" s="13">
        <f>AL6-AL9</f>
        <v>0</v>
      </c>
      <c r="AM10" s="13">
        <f>AM6-AM9</f>
        <v>0</v>
      </c>
      <c r="AN10" s="13">
        <f>AN6-AN9</f>
        <v>0</v>
      </c>
      <c r="AO10" s="13">
        <f>AO6-AO9</f>
        <v>0</v>
      </c>
      <c r="AP10" s="13">
        <f>AP6-AP9</f>
        <v>0</v>
      </c>
      <c r="AQ10" s="13">
        <f>AQ6-AQ9</f>
        <v>0</v>
      </c>
      <c r="AR10" s="13">
        <f>AR6-AR9</f>
        <v>0</v>
      </c>
      <c r="AS10" s="13">
        <f>AS6-AS9</f>
        <v>0</v>
      </c>
      <c r="AT10" s="13">
        <f>AT6-AT9</f>
        <v>0</v>
      </c>
      <c r="AU10" s="13">
        <f>AU6-AU9</f>
        <v>0</v>
      </c>
      <c r="AV10" s="13">
        <f>AV6-AV9</f>
        <v>0</v>
      </c>
      <c r="AW10" s="13">
        <f>AW6-AW9</f>
        <v>0</v>
      </c>
      <c r="AX10" s="13">
        <f>AX6-AX9</f>
        <v>0</v>
      </c>
      <c r="AY10" s="13">
        <f>AY6-AY9</f>
        <v>0</v>
      </c>
      <c r="AZ10" s="13">
        <f>AZ6-AZ9</f>
        <v>0</v>
      </c>
      <c r="BA10" s="13">
        <f>BA6-BA9</f>
        <v>0</v>
      </c>
      <c r="BB10" s="13">
        <f>BB6-BB9</f>
        <v>0</v>
      </c>
      <c r="BC10" s="13">
        <f>BC6-BC9</f>
        <v>0</v>
      </c>
      <c r="BD10" s="13">
        <f>BD6-BD9</f>
        <v>0</v>
      </c>
      <c r="BE10" s="13">
        <f>BE6-BE9</f>
        <v>0</v>
      </c>
      <c r="BF10" s="13">
        <f>BF6-BF9</f>
        <v>0</v>
      </c>
      <c r="BG10" s="13">
        <f>BG6-BG9</f>
        <v>0</v>
      </c>
      <c r="BH10" s="13">
        <f>BH6-BH9</f>
        <v>0</v>
      </c>
      <c r="BI10" s="13">
        <f>BI6-BI9</f>
        <v>0</v>
      </c>
    </row>
    <row r="11" spans="1:61">
      <c r="A11" s="15" t="s">
        <v>195</v>
      </c>
      <c r="B11" s="15">
        <f>B10/B4</f>
        <v>0</v>
      </c>
      <c r="C11" s="15">
        <f>C10/C4</f>
        <v>0</v>
      </c>
      <c r="D11" s="15">
        <f>D10/D4</f>
        <v>0</v>
      </c>
      <c r="E11" s="15">
        <f>E10/E4</f>
        <v>0</v>
      </c>
      <c r="F11" s="15">
        <f>F10/F4</f>
        <v>0</v>
      </c>
      <c r="G11" s="15">
        <f>G10/G4</f>
        <v>0</v>
      </c>
      <c r="H11" s="15">
        <f>H10/H4</f>
        <v>0</v>
      </c>
      <c r="I11" s="15">
        <f>I10/I4</f>
        <v>0</v>
      </c>
      <c r="J11" s="15">
        <f>J10/J4</f>
        <v>0</v>
      </c>
      <c r="K11" s="15">
        <f>K10/K4</f>
        <v>0</v>
      </c>
      <c r="L11" s="15">
        <f>L10/L4</f>
        <v>0</v>
      </c>
      <c r="M11" s="15">
        <f>M10/M4</f>
        <v>0</v>
      </c>
      <c r="N11" s="15">
        <f>N10/N4</f>
        <v>0</v>
      </c>
      <c r="O11" s="15">
        <f>O10/O4</f>
        <v>0</v>
      </c>
      <c r="P11" s="15">
        <f>P10/P4</f>
        <v>0</v>
      </c>
      <c r="Q11" s="15">
        <f>Q10/Q4</f>
        <v>0</v>
      </c>
      <c r="R11" s="15">
        <f>R10/R4</f>
        <v>0</v>
      </c>
      <c r="S11" s="15">
        <f>S10/S4</f>
        <v>0</v>
      </c>
      <c r="T11" s="15">
        <f>T10/T4</f>
        <v>0</v>
      </c>
      <c r="U11" s="15">
        <f>U10/U4</f>
        <v>0</v>
      </c>
      <c r="V11" s="15">
        <f>V10/V4</f>
        <v>0</v>
      </c>
      <c r="W11" s="15">
        <f>W10/W4</f>
        <v>0</v>
      </c>
      <c r="X11" s="15">
        <f>X10/X4</f>
        <v>0</v>
      </c>
      <c r="Y11" s="15">
        <f>Y10/Y4</f>
        <v>0</v>
      </c>
      <c r="Z11" s="15">
        <f>Z10/Z4</f>
        <v>0</v>
      </c>
      <c r="AA11" s="15">
        <f>AA10/AA4</f>
        <v>0</v>
      </c>
      <c r="AB11" s="15">
        <f>AB10/AB4</f>
        <v>0</v>
      </c>
      <c r="AC11" s="15">
        <f>AC10/AC4</f>
        <v>0</v>
      </c>
      <c r="AD11" s="15">
        <f>AD10/AD4</f>
        <v>0</v>
      </c>
      <c r="AE11" s="15">
        <f>AE10/AE4</f>
        <v>0</v>
      </c>
      <c r="AF11" s="15">
        <f>AF10/AF4</f>
        <v>0</v>
      </c>
      <c r="AG11" s="15">
        <f>AG10/AG4</f>
        <v>0</v>
      </c>
      <c r="AH11" s="15">
        <f>AH10/AH4</f>
        <v>0</v>
      </c>
      <c r="AI11" s="15">
        <f>AI10/AI4</f>
        <v>0</v>
      </c>
      <c r="AJ11" s="15">
        <f>AJ10/AJ4</f>
        <v>0</v>
      </c>
      <c r="AK11" s="15">
        <f>AK10/AK4</f>
        <v>0</v>
      </c>
      <c r="AL11" s="15">
        <f>AL10/AL4</f>
        <v>0</v>
      </c>
      <c r="AM11" s="15">
        <f>AM10/AM4</f>
        <v>0</v>
      </c>
      <c r="AN11" s="15">
        <f>AN10/AN4</f>
        <v>0</v>
      </c>
      <c r="AO11" s="15">
        <f>AO10/AO4</f>
        <v>0</v>
      </c>
      <c r="AP11" s="15">
        <f>AP10/AP4</f>
        <v>0</v>
      </c>
      <c r="AQ11" s="15">
        <f>AQ10/AQ4</f>
        <v>0</v>
      </c>
      <c r="AR11" s="15">
        <f>AR10/AR4</f>
        <v>0</v>
      </c>
      <c r="AS11" s="15">
        <f>AS10/AS4</f>
        <v>0</v>
      </c>
      <c r="AT11" s="15">
        <f>AT10/AT4</f>
        <v>0</v>
      </c>
      <c r="AU11" s="15">
        <f>AU10/AU4</f>
        <v>0</v>
      </c>
      <c r="AV11" s="15">
        <f>AV10/AV4</f>
        <v>0</v>
      </c>
      <c r="AW11" s="15">
        <f>AW10/AW4</f>
        <v>0</v>
      </c>
      <c r="AX11" s="15">
        <f>AX10/AX4</f>
        <v>0</v>
      </c>
      <c r="AY11" s="15">
        <f>AY10/AY4</f>
        <v>0</v>
      </c>
      <c r="AZ11" s="15">
        <f>AZ10/AZ4</f>
        <v>0</v>
      </c>
      <c r="BA11" s="15">
        <f>BA10/BA4</f>
        <v>0</v>
      </c>
      <c r="BB11" s="15">
        <f>BB10/BB4</f>
        <v>0</v>
      </c>
      <c r="BC11" s="15">
        <f>BC10/BC4</f>
        <v>0</v>
      </c>
      <c r="BD11" s="15">
        <f>BD10/BD4</f>
        <v>0</v>
      </c>
      <c r="BE11" s="15">
        <f>BE10/BE4</f>
        <v>0</v>
      </c>
      <c r="BF11" s="15">
        <f>BF10/BF4</f>
        <v>0</v>
      </c>
      <c r="BG11" s="15">
        <f>BG10/BG4</f>
        <v>0</v>
      </c>
      <c r="BH11" s="15">
        <f>BH10/BH4</f>
        <v>0</v>
      </c>
      <c r="BI11" s="15">
        <f>BI10/BI4</f>
        <v>0</v>
      </c>
    </row>
    <row r="13" spans="1:61">
      <c r="A13" s="5" t="s">
        <v>196</v>
      </c>
      <c r="B13" s="13">
        <f>'CapEx Schedule'!B10</f>
        <v>0</v>
      </c>
      <c r="C13" s="13">
        <f>'CapEx Schedule'!C10</f>
        <v>0</v>
      </c>
      <c r="D13" s="13">
        <f>'CapEx Schedule'!D10</f>
        <v>0</v>
      </c>
      <c r="E13" s="13">
        <f>'CapEx Schedule'!E10</f>
        <v>0</v>
      </c>
      <c r="F13" s="13">
        <f>'CapEx Schedule'!F10</f>
        <v>0</v>
      </c>
      <c r="G13" s="13">
        <f>'CapEx Schedule'!G10</f>
        <v>0</v>
      </c>
      <c r="H13" s="13">
        <f>'CapEx Schedule'!H10</f>
        <v>0</v>
      </c>
      <c r="I13" s="13">
        <f>'CapEx Schedule'!I10</f>
        <v>0</v>
      </c>
      <c r="J13" s="13">
        <f>'CapEx Schedule'!J10</f>
        <v>0</v>
      </c>
      <c r="K13" s="13">
        <f>'CapEx Schedule'!K10</f>
        <v>0</v>
      </c>
      <c r="L13" s="13">
        <f>'CapEx Schedule'!L10</f>
        <v>0</v>
      </c>
      <c r="M13" s="13">
        <f>'CapEx Schedule'!M10</f>
        <v>0</v>
      </c>
      <c r="N13" s="13">
        <f>'CapEx Schedule'!N10</f>
        <v>0</v>
      </c>
      <c r="O13" s="13">
        <f>'CapEx Schedule'!O10</f>
        <v>0</v>
      </c>
      <c r="P13" s="13">
        <f>'CapEx Schedule'!P10</f>
        <v>0</v>
      </c>
      <c r="Q13" s="13">
        <f>'CapEx Schedule'!Q10</f>
        <v>0</v>
      </c>
      <c r="R13" s="13">
        <f>'CapEx Schedule'!R10</f>
        <v>0</v>
      </c>
      <c r="S13" s="13">
        <f>'CapEx Schedule'!S10</f>
        <v>0</v>
      </c>
      <c r="T13" s="13">
        <f>'CapEx Schedule'!T10</f>
        <v>0</v>
      </c>
      <c r="U13" s="13">
        <f>'CapEx Schedule'!U10</f>
        <v>0</v>
      </c>
      <c r="V13" s="13">
        <f>'CapEx Schedule'!V10</f>
        <v>0</v>
      </c>
      <c r="W13" s="13">
        <f>'CapEx Schedule'!W10</f>
        <v>0</v>
      </c>
      <c r="X13" s="13">
        <f>'CapEx Schedule'!X10</f>
        <v>0</v>
      </c>
      <c r="Y13" s="13">
        <f>'CapEx Schedule'!Y10</f>
        <v>0</v>
      </c>
      <c r="Z13" s="13">
        <f>'CapEx Schedule'!Z10</f>
        <v>0</v>
      </c>
      <c r="AA13" s="13">
        <f>'CapEx Schedule'!AA10</f>
        <v>0</v>
      </c>
      <c r="AB13" s="13">
        <f>'CapEx Schedule'!AB10</f>
        <v>0</v>
      </c>
      <c r="AC13" s="13">
        <f>'CapEx Schedule'!AC10</f>
        <v>0</v>
      </c>
      <c r="AD13" s="13">
        <f>'CapEx Schedule'!AD10</f>
        <v>0</v>
      </c>
      <c r="AE13" s="13">
        <f>'CapEx Schedule'!AE10</f>
        <v>0</v>
      </c>
      <c r="AF13" s="13">
        <f>'CapEx Schedule'!AF10</f>
        <v>0</v>
      </c>
      <c r="AG13" s="13">
        <f>'CapEx Schedule'!AG10</f>
        <v>0</v>
      </c>
      <c r="AH13" s="13">
        <f>'CapEx Schedule'!AH10</f>
        <v>0</v>
      </c>
      <c r="AI13" s="13">
        <f>'CapEx Schedule'!AI10</f>
        <v>0</v>
      </c>
      <c r="AJ13" s="13">
        <f>'CapEx Schedule'!AJ10</f>
        <v>0</v>
      </c>
      <c r="AK13" s="13">
        <f>'CapEx Schedule'!AK10</f>
        <v>0</v>
      </c>
      <c r="AL13" s="13">
        <f>'CapEx Schedule'!AL10</f>
        <v>0</v>
      </c>
      <c r="AM13" s="13">
        <f>'CapEx Schedule'!AM10</f>
        <v>0</v>
      </c>
      <c r="AN13" s="13">
        <f>'CapEx Schedule'!AN10</f>
        <v>0</v>
      </c>
      <c r="AO13" s="13">
        <f>'CapEx Schedule'!AO10</f>
        <v>0</v>
      </c>
      <c r="AP13" s="13">
        <f>'CapEx Schedule'!AP10</f>
        <v>0</v>
      </c>
      <c r="AQ13" s="13">
        <f>'CapEx Schedule'!AQ10</f>
        <v>0</v>
      </c>
      <c r="AR13" s="13">
        <f>'CapEx Schedule'!AR10</f>
        <v>0</v>
      </c>
      <c r="AS13" s="13">
        <f>'CapEx Schedule'!AS10</f>
        <v>0</v>
      </c>
      <c r="AT13" s="13">
        <f>'CapEx Schedule'!AT10</f>
        <v>0</v>
      </c>
      <c r="AU13" s="13">
        <f>'CapEx Schedule'!AU10</f>
        <v>0</v>
      </c>
      <c r="AV13" s="13">
        <f>'CapEx Schedule'!AV10</f>
        <v>0</v>
      </c>
      <c r="AW13" s="13">
        <f>'CapEx Schedule'!AW10</f>
        <v>0</v>
      </c>
      <c r="AX13" s="13">
        <f>'CapEx Schedule'!AX10</f>
        <v>0</v>
      </c>
      <c r="AY13" s="13">
        <f>'CapEx Schedule'!AY10</f>
        <v>0</v>
      </c>
      <c r="AZ13" s="13">
        <f>'CapEx Schedule'!AZ10</f>
        <v>0</v>
      </c>
      <c r="BA13" s="13">
        <f>'CapEx Schedule'!BA10</f>
        <v>0</v>
      </c>
      <c r="BB13" s="13">
        <f>'CapEx Schedule'!BB10</f>
        <v>0</v>
      </c>
      <c r="BC13" s="13">
        <f>'CapEx Schedule'!BC10</f>
        <v>0</v>
      </c>
      <c r="BD13" s="13">
        <f>'CapEx Schedule'!BD10</f>
        <v>0</v>
      </c>
      <c r="BE13" s="13">
        <f>'CapEx Schedule'!BE10</f>
        <v>0</v>
      </c>
      <c r="BF13" s="13">
        <f>'CapEx Schedule'!BF10</f>
        <v>0</v>
      </c>
      <c r="BG13" s="13">
        <f>'CapEx Schedule'!BG10</f>
        <v>0</v>
      </c>
      <c r="BH13" s="13">
        <f>'CapEx Schedule'!BH10</f>
        <v>0</v>
      </c>
      <c r="BI13" s="13">
        <f>'CapEx Schedule'!BI10</f>
        <v>0</v>
      </c>
    </row>
    <row r="14" spans="1:61">
      <c r="A14" s="16" t="s">
        <v>197</v>
      </c>
      <c r="B14" s="13">
        <f>B10+B13</f>
        <v>0</v>
      </c>
      <c r="C14" s="13">
        <f>C10+C13</f>
        <v>0</v>
      </c>
      <c r="D14" s="13">
        <f>D10+D13</f>
        <v>0</v>
      </c>
      <c r="E14" s="13">
        <f>E10+E13</f>
        <v>0</v>
      </c>
      <c r="F14" s="13">
        <f>F10+F13</f>
        <v>0</v>
      </c>
      <c r="G14" s="13">
        <f>G10+G13</f>
        <v>0</v>
      </c>
      <c r="H14" s="13">
        <f>H10+H13</f>
        <v>0</v>
      </c>
      <c r="I14" s="13">
        <f>I10+I13</f>
        <v>0</v>
      </c>
      <c r="J14" s="13">
        <f>J10+J13</f>
        <v>0</v>
      </c>
      <c r="K14" s="13">
        <f>K10+K13</f>
        <v>0</v>
      </c>
      <c r="L14" s="13">
        <f>L10+L13</f>
        <v>0</v>
      </c>
      <c r="M14" s="13">
        <f>M10+M13</f>
        <v>0</v>
      </c>
      <c r="N14" s="13">
        <f>N10+N13</f>
        <v>0</v>
      </c>
      <c r="O14" s="13">
        <f>O10+O13</f>
        <v>0</v>
      </c>
      <c r="P14" s="13">
        <f>P10+P13</f>
        <v>0</v>
      </c>
      <c r="Q14" s="13">
        <f>Q10+Q13</f>
        <v>0</v>
      </c>
      <c r="R14" s="13">
        <f>R10+R13</f>
        <v>0</v>
      </c>
      <c r="S14" s="13">
        <f>S10+S13</f>
        <v>0</v>
      </c>
      <c r="T14" s="13">
        <f>T10+T13</f>
        <v>0</v>
      </c>
      <c r="U14" s="13">
        <f>U10+U13</f>
        <v>0</v>
      </c>
      <c r="V14" s="13">
        <f>V10+V13</f>
        <v>0</v>
      </c>
      <c r="W14" s="13">
        <f>W10+W13</f>
        <v>0</v>
      </c>
      <c r="X14" s="13">
        <f>X10+X13</f>
        <v>0</v>
      </c>
      <c r="Y14" s="13">
        <f>Y10+Y13</f>
        <v>0</v>
      </c>
      <c r="Z14" s="13">
        <f>Z10+Z13</f>
        <v>0</v>
      </c>
      <c r="AA14" s="13">
        <f>AA10+AA13</f>
        <v>0</v>
      </c>
      <c r="AB14" s="13">
        <f>AB10+AB13</f>
        <v>0</v>
      </c>
      <c r="AC14" s="13">
        <f>AC10+AC13</f>
        <v>0</v>
      </c>
      <c r="AD14" s="13">
        <f>AD10+AD13</f>
        <v>0</v>
      </c>
      <c r="AE14" s="13">
        <f>AE10+AE13</f>
        <v>0</v>
      </c>
      <c r="AF14" s="13">
        <f>AF10+AF13</f>
        <v>0</v>
      </c>
      <c r="AG14" s="13">
        <f>AG10+AG13</f>
        <v>0</v>
      </c>
      <c r="AH14" s="13">
        <f>AH10+AH13</f>
        <v>0</v>
      </c>
      <c r="AI14" s="13">
        <f>AI10+AI13</f>
        <v>0</v>
      </c>
      <c r="AJ14" s="13">
        <f>AJ10+AJ13</f>
        <v>0</v>
      </c>
      <c r="AK14" s="13">
        <f>AK10+AK13</f>
        <v>0</v>
      </c>
      <c r="AL14" s="13">
        <f>AL10+AL13</f>
        <v>0</v>
      </c>
      <c r="AM14" s="13">
        <f>AM10+AM13</f>
        <v>0</v>
      </c>
      <c r="AN14" s="13">
        <f>AN10+AN13</f>
        <v>0</v>
      </c>
      <c r="AO14" s="13">
        <f>AO10+AO13</f>
        <v>0</v>
      </c>
      <c r="AP14" s="13">
        <f>AP10+AP13</f>
        <v>0</v>
      </c>
      <c r="AQ14" s="13">
        <f>AQ10+AQ13</f>
        <v>0</v>
      </c>
      <c r="AR14" s="13">
        <f>AR10+AR13</f>
        <v>0</v>
      </c>
      <c r="AS14" s="13">
        <f>AS10+AS13</f>
        <v>0</v>
      </c>
      <c r="AT14" s="13">
        <f>AT10+AT13</f>
        <v>0</v>
      </c>
      <c r="AU14" s="13">
        <f>AU10+AU13</f>
        <v>0</v>
      </c>
      <c r="AV14" s="13">
        <f>AV10+AV13</f>
        <v>0</v>
      </c>
      <c r="AW14" s="13">
        <f>AW10+AW13</f>
        <v>0</v>
      </c>
      <c r="AX14" s="13">
        <f>AX10+AX13</f>
        <v>0</v>
      </c>
      <c r="AY14" s="13">
        <f>AY10+AY13</f>
        <v>0</v>
      </c>
      <c r="AZ14" s="13">
        <f>AZ10+AZ13</f>
        <v>0</v>
      </c>
      <c r="BA14" s="13">
        <f>BA10+BA13</f>
        <v>0</v>
      </c>
      <c r="BB14" s="13">
        <f>BB10+BB13</f>
        <v>0</v>
      </c>
      <c r="BC14" s="13">
        <f>BC10+BC13</f>
        <v>0</v>
      </c>
      <c r="BD14" s="13">
        <f>BD10+BD13</f>
        <v>0</v>
      </c>
      <c r="BE14" s="13">
        <f>BE10+BE13</f>
        <v>0</v>
      </c>
      <c r="BF14" s="13">
        <f>BF10+BF13</f>
        <v>0</v>
      </c>
      <c r="BG14" s="13">
        <f>BG10+BG13</f>
        <v>0</v>
      </c>
      <c r="BH14" s="13">
        <f>BH10+BH13</f>
        <v>0</v>
      </c>
      <c r="BI14" s="13">
        <f>BI10+BI13</f>
        <v>0</v>
      </c>
    </row>
    <row r="16" spans="1:61">
      <c r="A16" s="5" t="s">
        <v>186</v>
      </c>
      <c r="B16" s="13">
        <f>-'Debt Schedule'!B9</f>
        <v>0</v>
      </c>
      <c r="C16" s="13">
        <f>-'Debt Schedule'!C9</f>
        <v>0</v>
      </c>
      <c r="D16" s="13">
        <f>-'Debt Schedule'!D9</f>
        <v>0</v>
      </c>
      <c r="E16" s="13">
        <f>-'Debt Schedule'!E9</f>
        <v>0</v>
      </c>
      <c r="F16" s="13">
        <f>-'Debt Schedule'!F9</f>
        <v>0</v>
      </c>
      <c r="G16" s="13">
        <f>-'Debt Schedule'!G9</f>
        <v>0</v>
      </c>
      <c r="H16" s="13">
        <f>-'Debt Schedule'!H9</f>
        <v>0</v>
      </c>
      <c r="I16" s="13">
        <f>-'Debt Schedule'!I9</f>
        <v>0</v>
      </c>
      <c r="J16" s="13">
        <f>-'Debt Schedule'!J9</f>
        <v>0</v>
      </c>
      <c r="K16" s="13">
        <f>-'Debt Schedule'!K9</f>
        <v>0</v>
      </c>
      <c r="L16" s="13">
        <f>-'Debt Schedule'!L9</f>
        <v>0</v>
      </c>
      <c r="M16" s="13">
        <f>-'Debt Schedule'!M9</f>
        <v>0</v>
      </c>
      <c r="N16" s="13">
        <f>-'Debt Schedule'!N9</f>
        <v>0</v>
      </c>
      <c r="O16" s="13">
        <f>-'Debt Schedule'!O9</f>
        <v>0</v>
      </c>
      <c r="P16" s="13">
        <f>-'Debt Schedule'!P9</f>
        <v>0</v>
      </c>
      <c r="Q16" s="13">
        <f>-'Debt Schedule'!Q9</f>
        <v>0</v>
      </c>
      <c r="R16" s="13">
        <f>-'Debt Schedule'!R9</f>
        <v>0</v>
      </c>
      <c r="S16" s="13">
        <f>-'Debt Schedule'!S9</f>
        <v>0</v>
      </c>
      <c r="T16" s="13">
        <f>-'Debt Schedule'!T9</f>
        <v>0</v>
      </c>
      <c r="U16" s="13">
        <f>-'Debt Schedule'!U9</f>
        <v>0</v>
      </c>
      <c r="V16" s="13">
        <f>-'Debt Schedule'!V9</f>
        <v>0</v>
      </c>
      <c r="W16" s="13">
        <f>-'Debt Schedule'!W9</f>
        <v>0</v>
      </c>
      <c r="X16" s="13">
        <f>-'Debt Schedule'!X9</f>
        <v>0</v>
      </c>
      <c r="Y16" s="13">
        <f>-'Debt Schedule'!Y9</f>
        <v>0</v>
      </c>
      <c r="Z16" s="13">
        <f>-'Debt Schedule'!Z9</f>
        <v>0</v>
      </c>
      <c r="AA16" s="13">
        <f>-'Debt Schedule'!AA9</f>
        <v>0</v>
      </c>
      <c r="AB16" s="13">
        <f>-'Debt Schedule'!AB9</f>
        <v>0</v>
      </c>
      <c r="AC16" s="13">
        <f>-'Debt Schedule'!AC9</f>
        <v>0</v>
      </c>
      <c r="AD16" s="13">
        <f>-'Debt Schedule'!AD9</f>
        <v>0</v>
      </c>
      <c r="AE16" s="13">
        <f>-'Debt Schedule'!AE9</f>
        <v>0</v>
      </c>
      <c r="AF16" s="13">
        <f>-'Debt Schedule'!AF9</f>
        <v>0</v>
      </c>
      <c r="AG16" s="13">
        <f>-'Debt Schedule'!AG9</f>
        <v>0</v>
      </c>
      <c r="AH16" s="13">
        <f>-'Debt Schedule'!AH9</f>
        <v>0</v>
      </c>
      <c r="AI16" s="13">
        <f>-'Debt Schedule'!AI9</f>
        <v>0</v>
      </c>
      <c r="AJ16" s="13">
        <f>-'Debt Schedule'!AJ9</f>
        <v>0</v>
      </c>
      <c r="AK16" s="13">
        <f>-'Debt Schedule'!AK9</f>
        <v>0</v>
      </c>
      <c r="AL16" s="13">
        <f>-'Debt Schedule'!AL9</f>
        <v>0</v>
      </c>
      <c r="AM16" s="13">
        <f>-'Debt Schedule'!AM9</f>
        <v>0</v>
      </c>
      <c r="AN16" s="13">
        <f>-'Debt Schedule'!AN9</f>
        <v>0</v>
      </c>
      <c r="AO16" s="13">
        <f>-'Debt Schedule'!AO9</f>
        <v>0</v>
      </c>
      <c r="AP16" s="13">
        <f>-'Debt Schedule'!AP9</f>
        <v>0</v>
      </c>
      <c r="AQ16" s="13">
        <f>-'Debt Schedule'!AQ9</f>
        <v>0</v>
      </c>
      <c r="AR16" s="13">
        <f>-'Debt Schedule'!AR9</f>
        <v>0</v>
      </c>
      <c r="AS16" s="13">
        <f>-'Debt Schedule'!AS9</f>
        <v>0</v>
      </c>
      <c r="AT16" s="13">
        <f>-'Debt Schedule'!AT9</f>
        <v>0</v>
      </c>
      <c r="AU16" s="13">
        <f>-'Debt Schedule'!AU9</f>
        <v>0</v>
      </c>
      <c r="AV16" s="13">
        <f>-'Debt Schedule'!AV9</f>
        <v>0</v>
      </c>
      <c r="AW16" s="13">
        <f>-'Debt Schedule'!AW9</f>
        <v>0</v>
      </c>
      <c r="AX16" s="13">
        <f>-'Debt Schedule'!AX9</f>
        <v>0</v>
      </c>
      <c r="AY16" s="13">
        <f>-'Debt Schedule'!AY9</f>
        <v>0</v>
      </c>
      <c r="AZ16" s="13">
        <f>-'Debt Schedule'!AZ9</f>
        <v>0</v>
      </c>
      <c r="BA16" s="13">
        <f>-'Debt Schedule'!BA9</f>
        <v>0</v>
      </c>
      <c r="BB16" s="13">
        <f>-'Debt Schedule'!BB9</f>
        <v>0</v>
      </c>
      <c r="BC16" s="13">
        <f>-'Debt Schedule'!BC9</f>
        <v>0</v>
      </c>
      <c r="BD16" s="13">
        <f>-'Debt Schedule'!BD9</f>
        <v>0</v>
      </c>
      <c r="BE16" s="13">
        <f>-'Debt Schedule'!BE9</f>
        <v>0</v>
      </c>
      <c r="BF16" s="13">
        <f>-'Debt Schedule'!BF9</f>
        <v>0</v>
      </c>
      <c r="BG16" s="13">
        <f>-'Debt Schedule'!BG9</f>
        <v>0</v>
      </c>
      <c r="BH16" s="13">
        <f>-'Debt Schedule'!BH9</f>
        <v>0</v>
      </c>
      <c r="BI16" s="13">
        <f>-'Debt Schedule'!BI9</f>
        <v>0</v>
      </c>
    </row>
    <row r="17" spans="1:61">
      <c r="A17" s="16" t="s">
        <v>198</v>
      </c>
      <c r="B17" s="13">
        <f>B14-B16</f>
        <v>0</v>
      </c>
      <c r="C17" s="13">
        <f>C14-C16</f>
        <v>0</v>
      </c>
      <c r="D17" s="13">
        <f>D14-D16</f>
        <v>0</v>
      </c>
      <c r="E17" s="13">
        <f>E14-E16</f>
        <v>0</v>
      </c>
      <c r="F17" s="13">
        <f>F14-F16</f>
        <v>0</v>
      </c>
      <c r="G17" s="13">
        <f>G14-G16</f>
        <v>0</v>
      </c>
      <c r="H17" s="13">
        <f>H14-H16</f>
        <v>0</v>
      </c>
      <c r="I17" s="13">
        <f>I14-I16</f>
        <v>0</v>
      </c>
      <c r="J17" s="13">
        <f>J14-J16</f>
        <v>0</v>
      </c>
      <c r="K17" s="13">
        <f>K14-K16</f>
        <v>0</v>
      </c>
      <c r="L17" s="13">
        <f>L14-L16</f>
        <v>0</v>
      </c>
      <c r="M17" s="13">
        <f>M14-M16</f>
        <v>0</v>
      </c>
      <c r="N17" s="13">
        <f>N14-N16</f>
        <v>0</v>
      </c>
      <c r="O17" s="13">
        <f>O14-O16</f>
        <v>0</v>
      </c>
      <c r="P17" s="13">
        <f>P14-P16</f>
        <v>0</v>
      </c>
      <c r="Q17" s="13">
        <f>Q14-Q16</f>
        <v>0</v>
      </c>
      <c r="R17" s="13">
        <f>R14-R16</f>
        <v>0</v>
      </c>
      <c r="S17" s="13">
        <f>S14-S16</f>
        <v>0</v>
      </c>
      <c r="T17" s="13">
        <f>T14-T16</f>
        <v>0</v>
      </c>
      <c r="U17" s="13">
        <f>U14-U16</f>
        <v>0</v>
      </c>
      <c r="V17" s="13">
        <f>V14-V16</f>
        <v>0</v>
      </c>
      <c r="W17" s="13">
        <f>W14-W16</f>
        <v>0</v>
      </c>
      <c r="X17" s="13">
        <f>X14-X16</f>
        <v>0</v>
      </c>
      <c r="Y17" s="13">
        <f>Y14-Y16</f>
        <v>0</v>
      </c>
      <c r="Z17" s="13">
        <f>Z14-Z16</f>
        <v>0</v>
      </c>
      <c r="AA17" s="13">
        <f>AA14-AA16</f>
        <v>0</v>
      </c>
      <c r="AB17" s="13">
        <f>AB14-AB16</f>
        <v>0</v>
      </c>
      <c r="AC17" s="13">
        <f>AC14-AC16</f>
        <v>0</v>
      </c>
      <c r="AD17" s="13">
        <f>AD14-AD16</f>
        <v>0</v>
      </c>
      <c r="AE17" s="13">
        <f>AE14-AE16</f>
        <v>0</v>
      </c>
      <c r="AF17" s="13">
        <f>AF14-AF16</f>
        <v>0</v>
      </c>
      <c r="AG17" s="13">
        <f>AG14-AG16</f>
        <v>0</v>
      </c>
      <c r="AH17" s="13">
        <f>AH14-AH16</f>
        <v>0</v>
      </c>
      <c r="AI17" s="13">
        <f>AI14-AI16</f>
        <v>0</v>
      </c>
      <c r="AJ17" s="13">
        <f>AJ14-AJ16</f>
        <v>0</v>
      </c>
      <c r="AK17" s="13">
        <f>AK14-AK16</f>
        <v>0</v>
      </c>
      <c r="AL17" s="13">
        <f>AL14-AL16</f>
        <v>0</v>
      </c>
      <c r="AM17" s="13">
        <f>AM14-AM16</f>
        <v>0</v>
      </c>
      <c r="AN17" s="13">
        <f>AN14-AN16</f>
        <v>0</v>
      </c>
      <c r="AO17" s="13">
        <f>AO14-AO16</f>
        <v>0</v>
      </c>
      <c r="AP17" s="13">
        <f>AP14-AP16</f>
        <v>0</v>
      </c>
      <c r="AQ17" s="13">
        <f>AQ14-AQ16</f>
        <v>0</v>
      </c>
      <c r="AR17" s="13">
        <f>AR14-AR16</f>
        <v>0</v>
      </c>
      <c r="AS17" s="13">
        <f>AS14-AS16</f>
        <v>0</v>
      </c>
      <c r="AT17" s="13">
        <f>AT14-AT16</f>
        <v>0</v>
      </c>
      <c r="AU17" s="13">
        <f>AU14-AU16</f>
        <v>0</v>
      </c>
      <c r="AV17" s="13">
        <f>AV14-AV16</f>
        <v>0</v>
      </c>
      <c r="AW17" s="13">
        <f>AW14-AW16</f>
        <v>0</v>
      </c>
      <c r="AX17" s="13">
        <f>AX14-AX16</f>
        <v>0</v>
      </c>
      <c r="AY17" s="13">
        <f>AY14-AY16</f>
        <v>0</v>
      </c>
      <c r="AZ17" s="13">
        <f>AZ14-AZ16</f>
        <v>0</v>
      </c>
      <c r="BA17" s="13">
        <f>BA14-BA16</f>
        <v>0</v>
      </c>
      <c r="BB17" s="13">
        <f>BB14-BB16</f>
        <v>0</v>
      </c>
      <c r="BC17" s="13">
        <f>BC14-BC16</f>
        <v>0</v>
      </c>
      <c r="BD17" s="13">
        <f>BD14-BD16</f>
        <v>0</v>
      </c>
      <c r="BE17" s="13">
        <f>BE14-BE16</f>
        <v>0</v>
      </c>
      <c r="BF17" s="13">
        <f>BF14-BF16</f>
        <v>0</v>
      </c>
      <c r="BG17" s="13">
        <f>BG14-BG16</f>
        <v>0</v>
      </c>
      <c r="BH17" s="13">
        <f>BH14-BH16</f>
        <v>0</v>
      </c>
      <c r="BI17" s="13">
        <f>BI14-BI16</f>
        <v>0</v>
      </c>
    </row>
    <row r="19" spans="1:61">
      <c r="A19" s="5" t="s">
        <v>199</v>
      </c>
      <c r="B19" s="13">
        <f>-MAX(0, B17)*TaxRate</f>
        <v>0</v>
      </c>
      <c r="C19" s="13">
        <f>-MAX(0, C17)*TaxRate</f>
        <v>0</v>
      </c>
      <c r="D19" s="13">
        <f>-MAX(0, D17)*TaxRate</f>
        <v>0</v>
      </c>
      <c r="E19" s="13">
        <f>-MAX(0, E17)*TaxRate</f>
        <v>0</v>
      </c>
      <c r="F19" s="13">
        <f>-MAX(0, F17)*TaxRate</f>
        <v>0</v>
      </c>
      <c r="G19" s="13">
        <f>-MAX(0, G17)*TaxRate</f>
        <v>0</v>
      </c>
      <c r="H19" s="13">
        <f>-MAX(0, H17)*TaxRate</f>
        <v>0</v>
      </c>
      <c r="I19" s="13">
        <f>-MAX(0, I17)*TaxRate</f>
        <v>0</v>
      </c>
      <c r="J19" s="13">
        <f>-MAX(0, J17)*TaxRate</f>
        <v>0</v>
      </c>
      <c r="K19" s="13">
        <f>-MAX(0, K17)*TaxRate</f>
        <v>0</v>
      </c>
      <c r="L19" s="13">
        <f>-MAX(0, L17)*TaxRate</f>
        <v>0</v>
      </c>
      <c r="M19" s="13">
        <f>-MAX(0, M17)*TaxRate</f>
        <v>0</v>
      </c>
      <c r="N19" s="13">
        <f>-MAX(0, N17)*TaxRate</f>
        <v>0</v>
      </c>
      <c r="O19" s="13">
        <f>-MAX(0, O17)*TaxRate</f>
        <v>0</v>
      </c>
      <c r="P19" s="13">
        <f>-MAX(0, P17)*TaxRate</f>
        <v>0</v>
      </c>
      <c r="Q19" s="13">
        <f>-MAX(0, Q17)*TaxRate</f>
        <v>0</v>
      </c>
      <c r="R19" s="13">
        <f>-MAX(0, R17)*TaxRate</f>
        <v>0</v>
      </c>
      <c r="S19" s="13">
        <f>-MAX(0, S17)*TaxRate</f>
        <v>0</v>
      </c>
      <c r="T19" s="13">
        <f>-MAX(0, T17)*TaxRate</f>
        <v>0</v>
      </c>
      <c r="U19" s="13">
        <f>-MAX(0, U17)*TaxRate</f>
        <v>0</v>
      </c>
      <c r="V19" s="13">
        <f>-MAX(0, V17)*TaxRate</f>
        <v>0</v>
      </c>
      <c r="W19" s="13">
        <f>-MAX(0, W17)*TaxRate</f>
        <v>0</v>
      </c>
      <c r="X19" s="13">
        <f>-MAX(0, X17)*TaxRate</f>
        <v>0</v>
      </c>
      <c r="Y19" s="13">
        <f>-MAX(0, Y17)*TaxRate</f>
        <v>0</v>
      </c>
      <c r="Z19" s="13">
        <f>-MAX(0, Z17)*TaxRate</f>
        <v>0</v>
      </c>
      <c r="AA19" s="13">
        <f>-MAX(0, AA17)*TaxRate</f>
        <v>0</v>
      </c>
      <c r="AB19" s="13">
        <f>-MAX(0, AB17)*TaxRate</f>
        <v>0</v>
      </c>
      <c r="AC19" s="13">
        <f>-MAX(0, AC17)*TaxRate</f>
        <v>0</v>
      </c>
      <c r="AD19" s="13">
        <f>-MAX(0, AD17)*TaxRate</f>
        <v>0</v>
      </c>
      <c r="AE19" s="13">
        <f>-MAX(0, AE17)*TaxRate</f>
        <v>0</v>
      </c>
      <c r="AF19" s="13">
        <f>-MAX(0, AF17)*TaxRate</f>
        <v>0</v>
      </c>
      <c r="AG19" s="13">
        <f>-MAX(0, AG17)*TaxRate</f>
        <v>0</v>
      </c>
      <c r="AH19" s="13">
        <f>-MAX(0, AH17)*TaxRate</f>
        <v>0</v>
      </c>
      <c r="AI19" s="13">
        <f>-MAX(0, AI17)*TaxRate</f>
        <v>0</v>
      </c>
      <c r="AJ19" s="13">
        <f>-MAX(0, AJ17)*TaxRate</f>
        <v>0</v>
      </c>
      <c r="AK19" s="13">
        <f>-MAX(0, AK17)*TaxRate</f>
        <v>0</v>
      </c>
      <c r="AL19" s="13">
        <f>-MAX(0, AL17)*TaxRate</f>
        <v>0</v>
      </c>
      <c r="AM19" s="13">
        <f>-MAX(0, AM17)*TaxRate</f>
        <v>0</v>
      </c>
      <c r="AN19" s="13">
        <f>-MAX(0, AN17)*TaxRate</f>
        <v>0</v>
      </c>
      <c r="AO19" s="13">
        <f>-MAX(0, AO17)*TaxRate</f>
        <v>0</v>
      </c>
      <c r="AP19" s="13">
        <f>-MAX(0, AP17)*TaxRate</f>
        <v>0</v>
      </c>
      <c r="AQ19" s="13">
        <f>-MAX(0, AQ17)*TaxRate</f>
        <v>0</v>
      </c>
      <c r="AR19" s="13">
        <f>-MAX(0, AR17)*TaxRate</f>
        <v>0</v>
      </c>
      <c r="AS19" s="13">
        <f>-MAX(0, AS17)*TaxRate</f>
        <v>0</v>
      </c>
      <c r="AT19" s="13">
        <f>-MAX(0, AT17)*TaxRate</f>
        <v>0</v>
      </c>
      <c r="AU19" s="13">
        <f>-MAX(0, AU17)*TaxRate</f>
        <v>0</v>
      </c>
      <c r="AV19" s="13">
        <f>-MAX(0, AV17)*TaxRate</f>
        <v>0</v>
      </c>
      <c r="AW19" s="13">
        <f>-MAX(0, AW17)*TaxRate</f>
        <v>0</v>
      </c>
      <c r="AX19" s="13">
        <f>-MAX(0, AX17)*TaxRate</f>
        <v>0</v>
      </c>
      <c r="AY19" s="13">
        <f>-MAX(0, AY17)*TaxRate</f>
        <v>0</v>
      </c>
      <c r="AZ19" s="13">
        <f>-MAX(0, AZ17)*TaxRate</f>
        <v>0</v>
      </c>
      <c r="BA19" s="13">
        <f>-MAX(0, BA17)*TaxRate</f>
        <v>0</v>
      </c>
      <c r="BB19" s="13">
        <f>-MAX(0, BB17)*TaxRate</f>
        <v>0</v>
      </c>
      <c r="BC19" s="13">
        <f>-MAX(0, BC17)*TaxRate</f>
        <v>0</v>
      </c>
      <c r="BD19" s="13">
        <f>-MAX(0, BD17)*TaxRate</f>
        <v>0</v>
      </c>
      <c r="BE19" s="13">
        <f>-MAX(0, BE17)*TaxRate</f>
        <v>0</v>
      </c>
      <c r="BF19" s="13">
        <f>-MAX(0, BF17)*TaxRate</f>
        <v>0</v>
      </c>
      <c r="BG19" s="13">
        <f>-MAX(0, BG17)*TaxRate</f>
        <v>0</v>
      </c>
      <c r="BH19" s="13">
        <f>-MAX(0, BH17)*TaxRate</f>
        <v>0</v>
      </c>
      <c r="BI19" s="13">
        <f>-MAX(0, BI17)*TaxRate</f>
        <v>0</v>
      </c>
    </row>
    <row r="20" spans="1:61">
      <c r="A20" s="16" t="s">
        <v>200</v>
      </c>
      <c r="B20" s="13">
        <f>B17+B19</f>
        <v>0</v>
      </c>
      <c r="C20" s="13">
        <f>C17+C19</f>
        <v>0</v>
      </c>
      <c r="D20" s="13">
        <f>D17+D19</f>
        <v>0</v>
      </c>
      <c r="E20" s="13">
        <f>E17+E19</f>
        <v>0</v>
      </c>
      <c r="F20" s="13">
        <f>F17+F19</f>
        <v>0</v>
      </c>
      <c r="G20" s="13">
        <f>G17+G19</f>
        <v>0</v>
      </c>
      <c r="H20" s="13">
        <f>H17+H19</f>
        <v>0</v>
      </c>
      <c r="I20" s="13">
        <f>I17+I19</f>
        <v>0</v>
      </c>
      <c r="J20" s="13">
        <f>J17+J19</f>
        <v>0</v>
      </c>
      <c r="K20" s="13">
        <f>K17+K19</f>
        <v>0</v>
      </c>
      <c r="L20" s="13">
        <f>L17+L19</f>
        <v>0</v>
      </c>
      <c r="M20" s="13">
        <f>M17+M19</f>
        <v>0</v>
      </c>
      <c r="N20" s="13">
        <f>N17+N19</f>
        <v>0</v>
      </c>
      <c r="O20" s="13">
        <f>O17+O19</f>
        <v>0</v>
      </c>
      <c r="P20" s="13">
        <f>P17+P19</f>
        <v>0</v>
      </c>
      <c r="Q20" s="13">
        <f>Q17+Q19</f>
        <v>0</v>
      </c>
      <c r="R20" s="13">
        <f>R17+R19</f>
        <v>0</v>
      </c>
      <c r="S20" s="13">
        <f>S17+S19</f>
        <v>0</v>
      </c>
      <c r="T20" s="13">
        <f>T17+T19</f>
        <v>0</v>
      </c>
      <c r="U20" s="13">
        <f>U17+U19</f>
        <v>0</v>
      </c>
      <c r="V20" s="13">
        <f>V17+V19</f>
        <v>0</v>
      </c>
      <c r="W20" s="13">
        <f>W17+W19</f>
        <v>0</v>
      </c>
      <c r="X20" s="13">
        <f>X17+X19</f>
        <v>0</v>
      </c>
      <c r="Y20" s="13">
        <f>Y17+Y19</f>
        <v>0</v>
      </c>
      <c r="Z20" s="13">
        <f>Z17+Z19</f>
        <v>0</v>
      </c>
      <c r="AA20" s="13">
        <f>AA17+AA19</f>
        <v>0</v>
      </c>
      <c r="AB20" s="13">
        <f>AB17+AB19</f>
        <v>0</v>
      </c>
      <c r="AC20" s="13">
        <f>AC17+AC19</f>
        <v>0</v>
      </c>
      <c r="AD20" s="13">
        <f>AD17+AD19</f>
        <v>0</v>
      </c>
      <c r="AE20" s="13">
        <f>AE17+AE19</f>
        <v>0</v>
      </c>
      <c r="AF20" s="13">
        <f>AF17+AF19</f>
        <v>0</v>
      </c>
      <c r="AG20" s="13">
        <f>AG17+AG19</f>
        <v>0</v>
      </c>
      <c r="AH20" s="13">
        <f>AH17+AH19</f>
        <v>0</v>
      </c>
      <c r="AI20" s="13">
        <f>AI17+AI19</f>
        <v>0</v>
      </c>
      <c r="AJ20" s="13">
        <f>AJ17+AJ19</f>
        <v>0</v>
      </c>
      <c r="AK20" s="13">
        <f>AK17+AK19</f>
        <v>0</v>
      </c>
      <c r="AL20" s="13">
        <f>AL17+AL19</f>
        <v>0</v>
      </c>
      <c r="AM20" s="13">
        <f>AM17+AM19</f>
        <v>0</v>
      </c>
      <c r="AN20" s="13">
        <f>AN17+AN19</f>
        <v>0</v>
      </c>
      <c r="AO20" s="13">
        <f>AO17+AO19</f>
        <v>0</v>
      </c>
      <c r="AP20" s="13">
        <f>AP17+AP19</f>
        <v>0</v>
      </c>
      <c r="AQ20" s="13">
        <f>AQ17+AQ19</f>
        <v>0</v>
      </c>
      <c r="AR20" s="13">
        <f>AR17+AR19</f>
        <v>0</v>
      </c>
      <c r="AS20" s="13">
        <f>AS17+AS19</f>
        <v>0</v>
      </c>
      <c r="AT20" s="13">
        <f>AT17+AT19</f>
        <v>0</v>
      </c>
      <c r="AU20" s="13">
        <f>AU17+AU19</f>
        <v>0</v>
      </c>
      <c r="AV20" s="13">
        <f>AV17+AV19</f>
        <v>0</v>
      </c>
      <c r="AW20" s="13">
        <f>AW17+AW19</f>
        <v>0</v>
      </c>
      <c r="AX20" s="13">
        <f>AX17+AX19</f>
        <v>0</v>
      </c>
      <c r="AY20" s="13">
        <f>AY17+AY19</f>
        <v>0</v>
      </c>
      <c r="AZ20" s="13">
        <f>AZ17+AZ19</f>
        <v>0</v>
      </c>
      <c r="BA20" s="13">
        <f>BA17+BA19</f>
        <v>0</v>
      </c>
      <c r="BB20" s="13">
        <f>BB17+BB19</f>
        <v>0</v>
      </c>
      <c r="BC20" s="13">
        <f>BC17+BC19</f>
        <v>0</v>
      </c>
      <c r="BD20" s="13">
        <f>BD17+BD19</f>
        <v>0</v>
      </c>
      <c r="BE20" s="13">
        <f>BE17+BE19</f>
        <v>0</v>
      </c>
      <c r="BF20" s="13">
        <f>BF17+BF19</f>
        <v>0</v>
      </c>
      <c r="BG20" s="13">
        <f>BG17+BG19</f>
        <v>0</v>
      </c>
      <c r="BH20" s="13">
        <f>BH17+BH19</f>
        <v>0</v>
      </c>
      <c r="BI20" s="13">
        <f>BI17+BI19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201</v>
      </c>
    </row>
    <row r="4" spans="1:61">
      <c r="A4" s="5" t="s">
        <v>200</v>
      </c>
      <c r="B4" s="13">
        <f>'Income Statement'!B20</f>
        <v>0</v>
      </c>
      <c r="C4" s="13">
        <f>'Income Statement'!C20</f>
        <v>0</v>
      </c>
      <c r="D4" s="13">
        <f>'Income Statement'!D20</f>
        <v>0</v>
      </c>
      <c r="E4" s="13">
        <f>'Income Statement'!E20</f>
        <v>0</v>
      </c>
      <c r="F4" s="13">
        <f>'Income Statement'!F20</f>
        <v>0</v>
      </c>
      <c r="G4" s="13">
        <f>'Income Statement'!G20</f>
        <v>0</v>
      </c>
      <c r="H4" s="13">
        <f>'Income Statement'!H20</f>
        <v>0</v>
      </c>
      <c r="I4" s="13">
        <f>'Income Statement'!I20</f>
        <v>0</v>
      </c>
      <c r="J4" s="13">
        <f>'Income Statement'!J20</f>
        <v>0</v>
      </c>
      <c r="K4" s="13">
        <f>'Income Statement'!K20</f>
        <v>0</v>
      </c>
      <c r="L4" s="13">
        <f>'Income Statement'!L20</f>
        <v>0</v>
      </c>
      <c r="M4" s="13">
        <f>'Income Statement'!M20</f>
        <v>0</v>
      </c>
      <c r="N4" s="13">
        <f>'Income Statement'!N20</f>
        <v>0</v>
      </c>
      <c r="O4" s="13">
        <f>'Income Statement'!O20</f>
        <v>0</v>
      </c>
      <c r="P4" s="13">
        <f>'Income Statement'!P20</f>
        <v>0</v>
      </c>
      <c r="Q4" s="13">
        <f>'Income Statement'!Q20</f>
        <v>0</v>
      </c>
      <c r="R4" s="13">
        <f>'Income Statement'!R20</f>
        <v>0</v>
      </c>
      <c r="S4" s="13">
        <f>'Income Statement'!S20</f>
        <v>0</v>
      </c>
      <c r="T4" s="13">
        <f>'Income Statement'!T20</f>
        <v>0</v>
      </c>
      <c r="U4" s="13">
        <f>'Income Statement'!U20</f>
        <v>0</v>
      </c>
      <c r="V4" s="13">
        <f>'Income Statement'!V20</f>
        <v>0</v>
      </c>
      <c r="W4" s="13">
        <f>'Income Statement'!W20</f>
        <v>0</v>
      </c>
      <c r="X4" s="13">
        <f>'Income Statement'!X20</f>
        <v>0</v>
      </c>
      <c r="Y4" s="13">
        <f>'Income Statement'!Y20</f>
        <v>0</v>
      </c>
      <c r="Z4" s="13">
        <f>'Income Statement'!Z20</f>
        <v>0</v>
      </c>
      <c r="AA4" s="13">
        <f>'Income Statement'!AA20</f>
        <v>0</v>
      </c>
      <c r="AB4" s="13">
        <f>'Income Statement'!AB20</f>
        <v>0</v>
      </c>
      <c r="AC4" s="13">
        <f>'Income Statement'!AC20</f>
        <v>0</v>
      </c>
      <c r="AD4" s="13">
        <f>'Income Statement'!AD20</f>
        <v>0</v>
      </c>
      <c r="AE4" s="13">
        <f>'Income Statement'!AE20</f>
        <v>0</v>
      </c>
      <c r="AF4" s="13">
        <f>'Income Statement'!AF20</f>
        <v>0</v>
      </c>
      <c r="AG4" s="13">
        <f>'Income Statement'!AG20</f>
        <v>0</v>
      </c>
      <c r="AH4" s="13">
        <f>'Income Statement'!AH20</f>
        <v>0</v>
      </c>
      <c r="AI4" s="13">
        <f>'Income Statement'!AI20</f>
        <v>0</v>
      </c>
      <c r="AJ4" s="13">
        <f>'Income Statement'!AJ20</f>
        <v>0</v>
      </c>
      <c r="AK4" s="13">
        <f>'Income Statement'!AK20</f>
        <v>0</v>
      </c>
      <c r="AL4" s="13">
        <f>'Income Statement'!AL20</f>
        <v>0</v>
      </c>
      <c r="AM4" s="13">
        <f>'Income Statement'!AM20</f>
        <v>0</v>
      </c>
      <c r="AN4" s="13">
        <f>'Income Statement'!AN20</f>
        <v>0</v>
      </c>
      <c r="AO4" s="13">
        <f>'Income Statement'!AO20</f>
        <v>0</v>
      </c>
      <c r="AP4" s="13">
        <f>'Income Statement'!AP20</f>
        <v>0</v>
      </c>
      <c r="AQ4" s="13">
        <f>'Income Statement'!AQ20</f>
        <v>0</v>
      </c>
      <c r="AR4" s="13">
        <f>'Income Statement'!AR20</f>
        <v>0</v>
      </c>
      <c r="AS4" s="13">
        <f>'Income Statement'!AS20</f>
        <v>0</v>
      </c>
      <c r="AT4" s="13">
        <f>'Income Statement'!AT20</f>
        <v>0</v>
      </c>
      <c r="AU4" s="13">
        <f>'Income Statement'!AU20</f>
        <v>0</v>
      </c>
      <c r="AV4" s="13">
        <f>'Income Statement'!AV20</f>
        <v>0</v>
      </c>
      <c r="AW4" s="13">
        <f>'Income Statement'!AW20</f>
        <v>0</v>
      </c>
      <c r="AX4" s="13">
        <f>'Income Statement'!AX20</f>
        <v>0</v>
      </c>
      <c r="AY4" s="13">
        <f>'Income Statement'!AY20</f>
        <v>0</v>
      </c>
      <c r="AZ4" s="13">
        <f>'Income Statement'!AZ20</f>
        <v>0</v>
      </c>
      <c r="BA4" s="13">
        <f>'Income Statement'!BA20</f>
        <v>0</v>
      </c>
      <c r="BB4" s="13">
        <f>'Income Statement'!BB20</f>
        <v>0</v>
      </c>
      <c r="BC4" s="13">
        <f>'Income Statement'!BC20</f>
        <v>0</v>
      </c>
      <c r="BD4" s="13">
        <f>'Income Statement'!BD20</f>
        <v>0</v>
      </c>
      <c r="BE4" s="13">
        <f>'Income Statement'!BE20</f>
        <v>0</v>
      </c>
      <c r="BF4" s="13">
        <f>'Income Statement'!BF20</f>
        <v>0</v>
      </c>
      <c r="BG4" s="13">
        <f>'Income Statement'!BG20</f>
        <v>0</v>
      </c>
      <c r="BH4" s="13">
        <f>'Income Statement'!BH20</f>
        <v>0</v>
      </c>
      <c r="BI4" s="13">
        <f>'Income Statement'!BI20</f>
        <v>0</v>
      </c>
    </row>
    <row r="5" spans="1:61">
      <c r="A5" s="5" t="s">
        <v>196</v>
      </c>
      <c r="B5" s="13">
        <f>-'CapEx Schedule'!B10</f>
        <v>0</v>
      </c>
      <c r="C5" s="13">
        <f>-'CapEx Schedule'!C10</f>
        <v>0</v>
      </c>
      <c r="D5" s="13">
        <f>-'CapEx Schedule'!D10</f>
        <v>0</v>
      </c>
      <c r="E5" s="13">
        <f>-'CapEx Schedule'!E10</f>
        <v>0</v>
      </c>
      <c r="F5" s="13">
        <f>-'CapEx Schedule'!F10</f>
        <v>0</v>
      </c>
      <c r="G5" s="13">
        <f>-'CapEx Schedule'!G10</f>
        <v>0</v>
      </c>
      <c r="H5" s="13">
        <f>-'CapEx Schedule'!H10</f>
        <v>0</v>
      </c>
      <c r="I5" s="13">
        <f>-'CapEx Schedule'!I10</f>
        <v>0</v>
      </c>
      <c r="J5" s="13">
        <f>-'CapEx Schedule'!J10</f>
        <v>0</v>
      </c>
      <c r="K5" s="13">
        <f>-'CapEx Schedule'!K10</f>
        <v>0</v>
      </c>
      <c r="L5" s="13">
        <f>-'CapEx Schedule'!L10</f>
        <v>0</v>
      </c>
      <c r="M5" s="13">
        <f>-'CapEx Schedule'!M10</f>
        <v>0</v>
      </c>
      <c r="N5" s="13">
        <f>-'CapEx Schedule'!N10</f>
        <v>0</v>
      </c>
      <c r="O5" s="13">
        <f>-'CapEx Schedule'!O10</f>
        <v>0</v>
      </c>
      <c r="P5" s="13">
        <f>-'CapEx Schedule'!P10</f>
        <v>0</v>
      </c>
      <c r="Q5" s="13">
        <f>-'CapEx Schedule'!Q10</f>
        <v>0</v>
      </c>
      <c r="R5" s="13">
        <f>-'CapEx Schedule'!R10</f>
        <v>0</v>
      </c>
      <c r="S5" s="13">
        <f>-'CapEx Schedule'!S10</f>
        <v>0</v>
      </c>
      <c r="T5" s="13">
        <f>-'CapEx Schedule'!T10</f>
        <v>0</v>
      </c>
      <c r="U5" s="13">
        <f>-'CapEx Schedule'!U10</f>
        <v>0</v>
      </c>
      <c r="V5" s="13">
        <f>-'CapEx Schedule'!V10</f>
        <v>0</v>
      </c>
      <c r="W5" s="13">
        <f>-'CapEx Schedule'!W10</f>
        <v>0</v>
      </c>
      <c r="X5" s="13">
        <f>-'CapEx Schedule'!X10</f>
        <v>0</v>
      </c>
      <c r="Y5" s="13">
        <f>-'CapEx Schedule'!Y10</f>
        <v>0</v>
      </c>
      <c r="Z5" s="13">
        <f>-'CapEx Schedule'!Z10</f>
        <v>0</v>
      </c>
      <c r="AA5" s="13">
        <f>-'CapEx Schedule'!AA10</f>
        <v>0</v>
      </c>
      <c r="AB5" s="13">
        <f>-'CapEx Schedule'!AB10</f>
        <v>0</v>
      </c>
      <c r="AC5" s="13">
        <f>-'CapEx Schedule'!AC10</f>
        <v>0</v>
      </c>
      <c r="AD5" s="13">
        <f>-'CapEx Schedule'!AD10</f>
        <v>0</v>
      </c>
      <c r="AE5" s="13">
        <f>-'CapEx Schedule'!AE10</f>
        <v>0</v>
      </c>
      <c r="AF5" s="13">
        <f>-'CapEx Schedule'!AF10</f>
        <v>0</v>
      </c>
      <c r="AG5" s="13">
        <f>-'CapEx Schedule'!AG10</f>
        <v>0</v>
      </c>
      <c r="AH5" s="13">
        <f>-'CapEx Schedule'!AH10</f>
        <v>0</v>
      </c>
      <c r="AI5" s="13">
        <f>-'CapEx Schedule'!AI10</f>
        <v>0</v>
      </c>
      <c r="AJ5" s="13">
        <f>-'CapEx Schedule'!AJ10</f>
        <v>0</v>
      </c>
      <c r="AK5" s="13">
        <f>-'CapEx Schedule'!AK10</f>
        <v>0</v>
      </c>
      <c r="AL5" s="13">
        <f>-'CapEx Schedule'!AL10</f>
        <v>0</v>
      </c>
      <c r="AM5" s="13">
        <f>-'CapEx Schedule'!AM10</f>
        <v>0</v>
      </c>
      <c r="AN5" s="13">
        <f>-'CapEx Schedule'!AN10</f>
        <v>0</v>
      </c>
      <c r="AO5" s="13">
        <f>-'CapEx Schedule'!AO10</f>
        <v>0</v>
      </c>
      <c r="AP5" s="13">
        <f>-'CapEx Schedule'!AP10</f>
        <v>0</v>
      </c>
      <c r="AQ5" s="13">
        <f>-'CapEx Schedule'!AQ10</f>
        <v>0</v>
      </c>
      <c r="AR5" s="13">
        <f>-'CapEx Schedule'!AR10</f>
        <v>0</v>
      </c>
      <c r="AS5" s="13">
        <f>-'CapEx Schedule'!AS10</f>
        <v>0</v>
      </c>
      <c r="AT5" s="13">
        <f>-'CapEx Schedule'!AT10</f>
        <v>0</v>
      </c>
      <c r="AU5" s="13">
        <f>-'CapEx Schedule'!AU10</f>
        <v>0</v>
      </c>
      <c r="AV5" s="13">
        <f>-'CapEx Schedule'!AV10</f>
        <v>0</v>
      </c>
      <c r="AW5" s="13">
        <f>-'CapEx Schedule'!AW10</f>
        <v>0</v>
      </c>
      <c r="AX5" s="13">
        <f>-'CapEx Schedule'!AX10</f>
        <v>0</v>
      </c>
      <c r="AY5" s="13">
        <f>-'CapEx Schedule'!AY10</f>
        <v>0</v>
      </c>
      <c r="AZ5" s="13">
        <f>-'CapEx Schedule'!AZ10</f>
        <v>0</v>
      </c>
      <c r="BA5" s="13">
        <f>-'CapEx Schedule'!BA10</f>
        <v>0</v>
      </c>
      <c r="BB5" s="13">
        <f>-'CapEx Schedule'!BB10</f>
        <v>0</v>
      </c>
      <c r="BC5" s="13">
        <f>-'CapEx Schedule'!BC10</f>
        <v>0</v>
      </c>
      <c r="BD5" s="13">
        <f>-'CapEx Schedule'!BD10</f>
        <v>0</v>
      </c>
      <c r="BE5" s="13">
        <f>-'CapEx Schedule'!BE10</f>
        <v>0</v>
      </c>
      <c r="BF5" s="13">
        <f>-'CapEx Schedule'!BF10</f>
        <v>0</v>
      </c>
      <c r="BG5" s="13">
        <f>-'CapEx Schedule'!BG10</f>
        <v>0</v>
      </c>
      <c r="BH5" s="13">
        <f>-'CapEx Schedule'!BH10</f>
        <v>0</v>
      </c>
      <c r="BI5" s="13">
        <f>-'CapEx Schedule'!BI10</f>
        <v>0</v>
      </c>
    </row>
    <row r="6" spans="1:61">
      <c r="A6" s="5" t="s">
        <v>191</v>
      </c>
      <c r="B6" s="13">
        <f>-'Working Capital'!B9</f>
        <v>0</v>
      </c>
      <c r="C6" s="13">
        <f>-'Working Capital'!C9</f>
        <v>0</v>
      </c>
      <c r="D6" s="13">
        <f>-'Working Capital'!D9</f>
        <v>0</v>
      </c>
      <c r="E6" s="13">
        <f>-'Working Capital'!E9</f>
        <v>0</v>
      </c>
      <c r="F6" s="13">
        <f>-'Working Capital'!F9</f>
        <v>0</v>
      </c>
      <c r="G6" s="13">
        <f>-'Working Capital'!G9</f>
        <v>0</v>
      </c>
      <c r="H6" s="13">
        <f>-'Working Capital'!H9</f>
        <v>0</v>
      </c>
      <c r="I6" s="13">
        <f>-'Working Capital'!I9</f>
        <v>0</v>
      </c>
      <c r="J6" s="13">
        <f>-'Working Capital'!J9</f>
        <v>0</v>
      </c>
      <c r="K6" s="13">
        <f>-'Working Capital'!K9</f>
        <v>0</v>
      </c>
      <c r="L6" s="13">
        <f>-'Working Capital'!L9</f>
        <v>0</v>
      </c>
      <c r="M6" s="13">
        <f>-'Working Capital'!M9</f>
        <v>0</v>
      </c>
      <c r="N6" s="13">
        <f>-'Working Capital'!N9</f>
        <v>0</v>
      </c>
      <c r="O6" s="13">
        <f>-'Working Capital'!O9</f>
        <v>0</v>
      </c>
      <c r="P6" s="13">
        <f>-'Working Capital'!P9</f>
        <v>0</v>
      </c>
      <c r="Q6" s="13">
        <f>-'Working Capital'!Q9</f>
        <v>0</v>
      </c>
      <c r="R6" s="13">
        <f>-'Working Capital'!R9</f>
        <v>0</v>
      </c>
      <c r="S6" s="13">
        <f>-'Working Capital'!S9</f>
        <v>0</v>
      </c>
      <c r="T6" s="13">
        <f>-'Working Capital'!T9</f>
        <v>0</v>
      </c>
      <c r="U6" s="13">
        <f>-'Working Capital'!U9</f>
        <v>0</v>
      </c>
      <c r="V6" s="13">
        <f>-'Working Capital'!V9</f>
        <v>0</v>
      </c>
      <c r="W6" s="13">
        <f>-'Working Capital'!W9</f>
        <v>0</v>
      </c>
      <c r="X6" s="13">
        <f>-'Working Capital'!X9</f>
        <v>0</v>
      </c>
      <c r="Y6" s="13">
        <f>-'Working Capital'!Y9</f>
        <v>0</v>
      </c>
      <c r="Z6" s="13">
        <f>-'Working Capital'!Z9</f>
        <v>0</v>
      </c>
      <c r="AA6" s="13">
        <f>-'Working Capital'!AA9</f>
        <v>0</v>
      </c>
      <c r="AB6" s="13">
        <f>-'Working Capital'!AB9</f>
        <v>0</v>
      </c>
      <c r="AC6" s="13">
        <f>-'Working Capital'!AC9</f>
        <v>0</v>
      </c>
      <c r="AD6" s="13">
        <f>-'Working Capital'!AD9</f>
        <v>0</v>
      </c>
      <c r="AE6" s="13">
        <f>-'Working Capital'!AE9</f>
        <v>0</v>
      </c>
      <c r="AF6" s="13">
        <f>-'Working Capital'!AF9</f>
        <v>0</v>
      </c>
      <c r="AG6" s="13">
        <f>-'Working Capital'!AG9</f>
        <v>0</v>
      </c>
      <c r="AH6" s="13">
        <f>-'Working Capital'!AH9</f>
        <v>0</v>
      </c>
      <c r="AI6" s="13">
        <f>-'Working Capital'!AI9</f>
        <v>0</v>
      </c>
      <c r="AJ6" s="13">
        <f>-'Working Capital'!AJ9</f>
        <v>0</v>
      </c>
      <c r="AK6" s="13">
        <f>-'Working Capital'!AK9</f>
        <v>0</v>
      </c>
      <c r="AL6" s="13">
        <f>-'Working Capital'!AL9</f>
        <v>0</v>
      </c>
      <c r="AM6" s="13">
        <f>-'Working Capital'!AM9</f>
        <v>0</v>
      </c>
      <c r="AN6" s="13">
        <f>-'Working Capital'!AN9</f>
        <v>0</v>
      </c>
      <c r="AO6" s="13">
        <f>-'Working Capital'!AO9</f>
        <v>0</v>
      </c>
      <c r="AP6" s="13">
        <f>-'Working Capital'!AP9</f>
        <v>0</v>
      </c>
      <c r="AQ6" s="13">
        <f>-'Working Capital'!AQ9</f>
        <v>0</v>
      </c>
      <c r="AR6" s="13">
        <f>-'Working Capital'!AR9</f>
        <v>0</v>
      </c>
      <c r="AS6" s="13">
        <f>-'Working Capital'!AS9</f>
        <v>0</v>
      </c>
      <c r="AT6" s="13">
        <f>-'Working Capital'!AT9</f>
        <v>0</v>
      </c>
      <c r="AU6" s="13">
        <f>-'Working Capital'!AU9</f>
        <v>0</v>
      </c>
      <c r="AV6" s="13">
        <f>-'Working Capital'!AV9</f>
        <v>0</v>
      </c>
      <c r="AW6" s="13">
        <f>-'Working Capital'!AW9</f>
        <v>0</v>
      </c>
      <c r="AX6" s="13">
        <f>-'Working Capital'!AX9</f>
        <v>0</v>
      </c>
      <c r="AY6" s="13">
        <f>-'Working Capital'!AY9</f>
        <v>0</v>
      </c>
      <c r="AZ6" s="13">
        <f>-'Working Capital'!AZ9</f>
        <v>0</v>
      </c>
      <c r="BA6" s="13">
        <f>-'Working Capital'!BA9</f>
        <v>0</v>
      </c>
      <c r="BB6" s="13">
        <f>-'Working Capital'!BB9</f>
        <v>0</v>
      </c>
      <c r="BC6" s="13">
        <f>-'Working Capital'!BC9</f>
        <v>0</v>
      </c>
      <c r="BD6" s="13">
        <f>-'Working Capital'!BD9</f>
        <v>0</v>
      </c>
      <c r="BE6" s="13">
        <f>-'Working Capital'!BE9</f>
        <v>0</v>
      </c>
      <c r="BF6" s="13">
        <f>-'Working Capital'!BF9</f>
        <v>0</v>
      </c>
      <c r="BG6" s="13">
        <f>-'Working Capital'!BG9</f>
        <v>0</v>
      </c>
      <c r="BH6" s="13">
        <f>-'Working Capital'!BH9</f>
        <v>0</v>
      </c>
      <c r="BI6" s="13">
        <f>-'Working Capital'!BI9</f>
        <v>0</v>
      </c>
    </row>
    <row r="7" spans="1:61">
      <c r="A7" s="16" t="s">
        <v>202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203</v>
      </c>
    </row>
    <row r="10" spans="1:61">
      <c r="A10" s="5" t="s">
        <v>204</v>
      </c>
      <c r="B10" s="13">
        <f>-'CapEx Schedule'!B9</f>
        <v>0</v>
      </c>
      <c r="C10" s="13">
        <f>-'CapEx Schedule'!C9</f>
        <v>0</v>
      </c>
      <c r="D10" s="13">
        <f>-'CapEx Schedule'!D9</f>
        <v>0</v>
      </c>
      <c r="E10" s="13">
        <f>-'CapEx Schedule'!E9</f>
        <v>0</v>
      </c>
      <c r="F10" s="13">
        <f>-'CapEx Schedule'!F9</f>
        <v>0</v>
      </c>
      <c r="G10" s="13">
        <f>-'CapEx Schedule'!G9</f>
        <v>0</v>
      </c>
      <c r="H10" s="13">
        <f>-'CapEx Schedule'!H9</f>
        <v>0</v>
      </c>
      <c r="I10" s="13">
        <f>-'CapEx Schedule'!I9</f>
        <v>0</v>
      </c>
      <c r="J10" s="13">
        <f>-'CapEx Schedule'!J9</f>
        <v>0</v>
      </c>
      <c r="K10" s="13">
        <f>-'CapEx Schedule'!K9</f>
        <v>0</v>
      </c>
      <c r="L10" s="13">
        <f>-'CapEx Schedule'!L9</f>
        <v>0</v>
      </c>
      <c r="M10" s="13">
        <f>-'CapEx Schedule'!M9</f>
        <v>0</v>
      </c>
      <c r="N10" s="13">
        <f>-'CapEx Schedule'!N9</f>
        <v>0</v>
      </c>
      <c r="O10" s="13">
        <f>-'CapEx Schedule'!O9</f>
        <v>0</v>
      </c>
      <c r="P10" s="13">
        <f>-'CapEx Schedule'!P9</f>
        <v>0</v>
      </c>
      <c r="Q10" s="13">
        <f>-'CapEx Schedule'!Q9</f>
        <v>0</v>
      </c>
      <c r="R10" s="13">
        <f>-'CapEx Schedule'!R9</f>
        <v>0</v>
      </c>
      <c r="S10" s="13">
        <f>-'CapEx Schedule'!S9</f>
        <v>0</v>
      </c>
      <c r="T10" s="13">
        <f>-'CapEx Schedule'!T9</f>
        <v>0</v>
      </c>
      <c r="U10" s="13">
        <f>-'CapEx Schedule'!U9</f>
        <v>0</v>
      </c>
      <c r="V10" s="13">
        <f>-'CapEx Schedule'!V9</f>
        <v>0</v>
      </c>
      <c r="W10" s="13">
        <f>-'CapEx Schedule'!W9</f>
        <v>0</v>
      </c>
      <c r="X10" s="13">
        <f>-'CapEx Schedule'!X9</f>
        <v>0</v>
      </c>
      <c r="Y10" s="13">
        <f>-'CapEx Schedule'!Y9</f>
        <v>0</v>
      </c>
      <c r="Z10" s="13">
        <f>-'CapEx Schedule'!Z9</f>
        <v>0</v>
      </c>
      <c r="AA10" s="13">
        <f>-'CapEx Schedule'!AA9</f>
        <v>0</v>
      </c>
      <c r="AB10" s="13">
        <f>-'CapEx Schedule'!AB9</f>
        <v>0</v>
      </c>
      <c r="AC10" s="13">
        <f>-'CapEx Schedule'!AC9</f>
        <v>0</v>
      </c>
      <c r="AD10" s="13">
        <f>-'CapEx Schedule'!AD9</f>
        <v>0</v>
      </c>
      <c r="AE10" s="13">
        <f>-'CapEx Schedule'!AE9</f>
        <v>0</v>
      </c>
      <c r="AF10" s="13">
        <f>-'CapEx Schedule'!AF9</f>
        <v>0</v>
      </c>
      <c r="AG10" s="13">
        <f>-'CapEx Schedule'!AG9</f>
        <v>0</v>
      </c>
      <c r="AH10" s="13">
        <f>-'CapEx Schedule'!AH9</f>
        <v>0</v>
      </c>
      <c r="AI10" s="13">
        <f>-'CapEx Schedule'!AI9</f>
        <v>0</v>
      </c>
      <c r="AJ10" s="13">
        <f>-'CapEx Schedule'!AJ9</f>
        <v>0</v>
      </c>
      <c r="AK10" s="13">
        <f>-'CapEx Schedule'!AK9</f>
        <v>0</v>
      </c>
      <c r="AL10" s="13">
        <f>-'CapEx Schedule'!AL9</f>
        <v>0</v>
      </c>
      <c r="AM10" s="13">
        <f>-'CapEx Schedule'!AM9</f>
        <v>0</v>
      </c>
      <c r="AN10" s="13">
        <f>-'CapEx Schedule'!AN9</f>
        <v>0</v>
      </c>
      <c r="AO10" s="13">
        <f>-'CapEx Schedule'!AO9</f>
        <v>0</v>
      </c>
      <c r="AP10" s="13">
        <f>-'CapEx Schedule'!AP9</f>
        <v>0</v>
      </c>
      <c r="AQ10" s="13">
        <f>-'CapEx Schedule'!AQ9</f>
        <v>0</v>
      </c>
      <c r="AR10" s="13">
        <f>-'CapEx Schedule'!AR9</f>
        <v>0</v>
      </c>
      <c r="AS10" s="13">
        <f>-'CapEx Schedule'!AS9</f>
        <v>0</v>
      </c>
      <c r="AT10" s="13">
        <f>-'CapEx Schedule'!AT9</f>
        <v>0</v>
      </c>
      <c r="AU10" s="13">
        <f>-'CapEx Schedule'!AU9</f>
        <v>0</v>
      </c>
      <c r="AV10" s="13">
        <f>-'CapEx Schedule'!AV9</f>
        <v>0</v>
      </c>
      <c r="AW10" s="13">
        <f>-'CapEx Schedule'!AW9</f>
        <v>0</v>
      </c>
      <c r="AX10" s="13">
        <f>-'CapEx Schedule'!AX9</f>
        <v>0</v>
      </c>
      <c r="AY10" s="13">
        <f>-'CapEx Schedule'!AY9</f>
        <v>0</v>
      </c>
      <c r="AZ10" s="13">
        <f>-'CapEx Schedule'!AZ9</f>
        <v>0</v>
      </c>
      <c r="BA10" s="13">
        <f>-'CapEx Schedule'!BA9</f>
        <v>0</v>
      </c>
      <c r="BB10" s="13">
        <f>-'CapEx Schedule'!BB9</f>
        <v>0</v>
      </c>
      <c r="BC10" s="13">
        <f>-'CapEx Schedule'!BC9</f>
        <v>0</v>
      </c>
      <c r="BD10" s="13">
        <f>-'CapEx Schedule'!BD9</f>
        <v>0</v>
      </c>
      <c r="BE10" s="13">
        <f>-'CapEx Schedule'!BE9</f>
        <v>0</v>
      </c>
      <c r="BF10" s="13">
        <f>-'CapEx Schedule'!BF9</f>
        <v>0</v>
      </c>
      <c r="BG10" s="13">
        <f>-'CapEx Schedule'!BG9</f>
        <v>0</v>
      </c>
      <c r="BH10" s="13">
        <f>-'CapEx Schedule'!BH9</f>
        <v>0</v>
      </c>
      <c r="BI10" s="13">
        <f>-'CapEx Schedule'!BI9</f>
        <v>0</v>
      </c>
    </row>
    <row r="11" spans="1:61">
      <c r="A11" s="16" t="s">
        <v>205</v>
      </c>
      <c r="B11" s="13">
        <f>B10</f>
        <v>0</v>
      </c>
      <c r="C11" s="13">
        <f>C10</f>
        <v>0</v>
      </c>
      <c r="D11" s="13">
        <f>D10</f>
        <v>0</v>
      </c>
      <c r="E11" s="13">
        <f>E10</f>
        <v>0</v>
      </c>
      <c r="F11" s="13">
        <f>F10</f>
        <v>0</v>
      </c>
      <c r="G11" s="13">
        <f>G10</f>
        <v>0</v>
      </c>
      <c r="H11" s="13">
        <f>H10</f>
        <v>0</v>
      </c>
      <c r="I11" s="13">
        <f>I10</f>
        <v>0</v>
      </c>
      <c r="J11" s="13">
        <f>J10</f>
        <v>0</v>
      </c>
      <c r="K11" s="13">
        <f>K10</f>
        <v>0</v>
      </c>
      <c r="L11" s="13">
        <f>L10</f>
        <v>0</v>
      </c>
      <c r="M11" s="13">
        <f>M10</f>
        <v>0</v>
      </c>
      <c r="N11" s="13">
        <f>N10</f>
        <v>0</v>
      </c>
      <c r="O11" s="13">
        <f>O10</f>
        <v>0</v>
      </c>
      <c r="P11" s="13">
        <f>P10</f>
        <v>0</v>
      </c>
      <c r="Q11" s="13">
        <f>Q10</f>
        <v>0</v>
      </c>
      <c r="R11" s="13">
        <f>R10</f>
        <v>0</v>
      </c>
      <c r="S11" s="13">
        <f>S10</f>
        <v>0</v>
      </c>
      <c r="T11" s="13">
        <f>T10</f>
        <v>0</v>
      </c>
      <c r="U11" s="13">
        <f>U10</f>
        <v>0</v>
      </c>
      <c r="V11" s="13">
        <f>V10</f>
        <v>0</v>
      </c>
      <c r="W11" s="13">
        <f>W10</f>
        <v>0</v>
      </c>
      <c r="X11" s="13">
        <f>X10</f>
        <v>0</v>
      </c>
      <c r="Y11" s="13">
        <f>Y10</f>
        <v>0</v>
      </c>
      <c r="Z11" s="13">
        <f>Z10</f>
        <v>0</v>
      </c>
      <c r="AA11" s="13">
        <f>AA10</f>
        <v>0</v>
      </c>
      <c r="AB11" s="13">
        <f>AB10</f>
        <v>0</v>
      </c>
      <c r="AC11" s="13">
        <f>AC10</f>
        <v>0</v>
      </c>
      <c r="AD11" s="13">
        <f>AD10</f>
        <v>0</v>
      </c>
      <c r="AE11" s="13">
        <f>AE10</f>
        <v>0</v>
      </c>
      <c r="AF11" s="13">
        <f>AF10</f>
        <v>0</v>
      </c>
      <c r="AG11" s="13">
        <f>AG10</f>
        <v>0</v>
      </c>
      <c r="AH11" s="13">
        <f>AH10</f>
        <v>0</v>
      </c>
      <c r="AI11" s="13">
        <f>AI10</f>
        <v>0</v>
      </c>
      <c r="AJ11" s="13">
        <f>AJ10</f>
        <v>0</v>
      </c>
      <c r="AK11" s="13">
        <f>AK10</f>
        <v>0</v>
      </c>
      <c r="AL11" s="13">
        <f>AL10</f>
        <v>0</v>
      </c>
      <c r="AM11" s="13">
        <f>AM10</f>
        <v>0</v>
      </c>
      <c r="AN11" s="13">
        <f>AN10</f>
        <v>0</v>
      </c>
      <c r="AO11" s="13">
        <f>AO10</f>
        <v>0</v>
      </c>
      <c r="AP11" s="13">
        <f>AP10</f>
        <v>0</v>
      </c>
      <c r="AQ11" s="13">
        <f>AQ10</f>
        <v>0</v>
      </c>
      <c r="AR11" s="13">
        <f>AR10</f>
        <v>0</v>
      </c>
      <c r="AS11" s="13">
        <f>AS10</f>
        <v>0</v>
      </c>
      <c r="AT11" s="13">
        <f>AT10</f>
        <v>0</v>
      </c>
      <c r="AU11" s="13">
        <f>AU10</f>
        <v>0</v>
      </c>
      <c r="AV11" s="13">
        <f>AV10</f>
        <v>0</v>
      </c>
      <c r="AW11" s="13">
        <f>AW10</f>
        <v>0</v>
      </c>
      <c r="AX11" s="13">
        <f>AX10</f>
        <v>0</v>
      </c>
      <c r="AY11" s="13">
        <f>AY10</f>
        <v>0</v>
      </c>
      <c r="AZ11" s="13">
        <f>AZ10</f>
        <v>0</v>
      </c>
      <c r="BA11" s="13">
        <f>BA10</f>
        <v>0</v>
      </c>
      <c r="BB11" s="13">
        <f>BB10</f>
        <v>0</v>
      </c>
      <c r="BC11" s="13">
        <f>BC10</f>
        <v>0</v>
      </c>
      <c r="BD11" s="13">
        <f>BD10</f>
        <v>0</v>
      </c>
      <c r="BE11" s="13">
        <f>BE10</f>
        <v>0</v>
      </c>
      <c r="BF11" s="13">
        <f>BF10</f>
        <v>0</v>
      </c>
      <c r="BG11" s="13">
        <f>BG10</f>
        <v>0</v>
      </c>
      <c r="BH11" s="13">
        <f>BH10</f>
        <v>0</v>
      </c>
      <c r="BI11" s="13">
        <f>BI10</f>
        <v>0</v>
      </c>
    </row>
    <row r="13" spans="1:61">
      <c r="A13" s="4" t="s">
        <v>206</v>
      </c>
    </row>
    <row r="14" spans="1:61">
      <c r="A14" s="5" t="s">
        <v>207</v>
      </c>
      <c r="B14" s="13">
        <f>'Debt Schedule'!B5</f>
        <v>0</v>
      </c>
      <c r="C14" s="13">
        <f>'Debt Schedule'!C5</f>
        <v>0</v>
      </c>
      <c r="D14" s="13">
        <f>'Debt Schedule'!D5</f>
        <v>0</v>
      </c>
      <c r="E14" s="13">
        <f>'Debt Schedule'!E5</f>
        <v>0</v>
      </c>
      <c r="F14" s="13">
        <f>'Debt Schedule'!F5</f>
        <v>0</v>
      </c>
      <c r="G14" s="13">
        <f>'Debt Schedule'!G5</f>
        <v>0</v>
      </c>
      <c r="H14" s="13">
        <f>'Debt Schedule'!H5</f>
        <v>0</v>
      </c>
      <c r="I14" s="13">
        <f>'Debt Schedule'!I5</f>
        <v>0</v>
      </c>
      <c r="J14" s="13">
        <f>'Debt Schedule'!J5</f>
        <v>0</v>
      </c>
      <c r="K14" s="13">
        <f>'Debt Schedule'!K5</f>
        <v>0</v>
      </c>
      <c r="L14" s="13">
        <f>'Debt Schedule'!L5</f>
        <v>0</v>
      </c>
      <c r="M14" s="13">
        <f>'Debt Schedule'!M5</f>
        <v>0</v>
      </c>
      <c r="N14" s="13">
        <f>'Debt Schedule'!N5</f>
        <v>0</v>
      </c>
      <c r="O14" s="13">
        <f>'Debt Schedule'!O5</f>
        <v>0</v>
      </c>
      <c r="P14" s="13">
        <f>'Debt Schedule'!P5</f>
        <v>0</v>
      </c>
      <c r="Q14" s="13">
        <f>'Debt Schedule'!Q5</f>
        <v>0</v>
      </c>
      <c r="R14" s="13">
        <f>'Debt Schedule'!R5</f>
        <v>0</v>
      </c>
      <c r="S14" s="13">
        <f>'Debt Schedule'!S5</f>
        <v>0</v>
      </c>
      <c r="T14" s="13">
        <f>'Debt Schedule'!T5</f>
        <v>0</v>
      </c>
      <c r="U14" s="13">
        <f>'Debt Schedule'!U5</f>
        <v>0</v>
      </c>
      <c r="V14" s="13">
        <f>'Debt Schedule'!V5</f>
        <v>0</v>
      </c>
      <c r="W14" s="13">
        <f>'Debt Schedule'!W5</f>
        <v>0</v>
      </c>
      <c r="X14" s="13">
        <f>'Debt Schedule'!X5</f>
        <v>0</v>
      </c>
      <c r="Y14" s="13">
        <f>'Debt Schedule'!Y5</f>
        <v>0</v>
      </c>
      <c r="Z14" s="13">
        <f>'Debt Schedule'!Z5</f>
        <v>0</v>
      </c>
      <c r="AA14" s="13">
        <f>'Debt Schedule'!AA5</f>
        <v>0</v>
      </c>
      <c r="AB14" s="13">
        <f>'Debt Schedule'!AB5</f>
        <v>0</v>
      </c>
      <c r="AC14" s="13">
        <f>'Debt Schedule'!AC5</f>
        <v>0</v>
      </c>
      <c r="AD14" s="13">
        <f>'Debt Schedule'!AD5</f>
        <v>0</v>
      </c>
      <c r="AE14" s="13">
        <f>'Debt Schedule'!AE5</f>
        <v>0</v>
      </c>
      <c r="AF14" s="13">
        <f>'Debt Schedule'!AF5</f>
        <v>0</v>
      </c>
      <c r="AG14" s="13">
        <f>'Debt Schedule'!AG5</f>
        <v>0</v>
      </c>
      <c r="AH14" s="13">
        <f>'Debt Schedule'!AH5</f>
        <v>0</v>
      </c>
      <c r="AI14" s="13">
        <f>'Debt Schedule'!AI5</f>
        <v>0</v>
      </c>
      <c r="AJ14" s="13">
        <f>'Debt Schedule'!AJ5</f>
        <v>0</v>
      </c>
      <c r="AK14" s="13">
        <f>'Debt Schedule'!AK5</f>
        <v>0</v>
      </c>
      <c r="AL14" s="13">
        <f>'Debt Schedule'!AL5</f>
        <v>0</v>
      </c>
      <c r="AM14" s="13">
        <f>'Debt Schedule'!AM5</f>
        <v>0</v>
      </c>
      <c r="AN14" s="13">
        <f>'Debt Schedule'!AN5</f>
        <v>0</v>
      </c>
      <c r="AO14" s="13">
        <f>'Debt Schedule'!AO5</f>
        <v>0</v>
      </c>
      <c r="AP14" s="13">
        <f>'Debt Schedule'!AP5</f>
        <v>0</v>
      </c>
      <c r="AQ14" s="13">
        <f>'Debt Schedule'!AQ5</f>
        <v>0</v>
      </c>
      <c r="AR14" s="13">
        <f>'Debt Schedule'!AR5</f>
        <v>0</v>
      </c>
      <c r="AS14" s="13">
        <f>'Debt Schedule'!AS5</f>
        <v>0</v>
      </c>
      <c r="AT14" s="13">
        <f>'Debt Schedule'!AT5</f>
        <v>0</v>
      </c>
      <c r="AU14" s="13">
        <f>'Debt Schedule'!AU5</f>
        <v>0</v>
      </c>
      <c r="AV14" s="13">
        <f>'Debt Schedule'!AV5</f>
        <v>0</v>
      </c>
      <c r="AW14" s="13">
        <f>'Debt Schedule'!AW5</f>
        <v>0</v>
      </c>
      <c r="AX14" s="13">
        <f>'Debt Schedule'!AX5</f>
        <v>0</v>
      </c>
      <c r="AY14" s="13">
        <f>'Debt Schedule'!AY5</f>
        <v>0</v>
      </c>
      <c r="AZ14" s="13">
        <f>'Debt Schedule'!AZ5</f>
        <v>0</v>
      </c>
      <c r="BA14" s="13">
        <f>'Debt Schedule'!BA5</f>
        <v>0</v>
      </c>
      <c r="BB14" s="13">
        <f>'Debt Schedule'!BB5</f>
        <v>0</v>
      </c>
      <c r="BC14" s="13">
        <f>'Debt Schedule'!BC5</f>
        <v>0</v>
      </c>
      <c r="BD14" s="13">
        <f>'Debt Schedule'!BD5</f>
        <v>0</v>
      </c>
      <c r="BE14" s="13">
        <f>'Debt Schedule'!BE5</f>
        <v>0</v>
      </c>
      <c r="BF14" s="13">
        <f>'Debt Schedule'!BF5</f>
        <v>0</v>
      </c>
      <c r="BG14" s="13">
        <f>'Debt Schedule'!BG5</f>
        <v>0</v>
      </c>
      <c r="BH14" s="13">
        <f>'Debt Schedule'!BH5</f>
        <v>0</v>
      </c>
      <c r="BI14" s="13">
        <f>'Debt Schedule'!BI5</f>
        <v>0</v>
      </c>
    </row>
    <row r="15" spans="1:61">
      <c r="A15" s="5" t="s">
        <v>208</v>
      </c>
      <c r="B15" s="13">
        <f>-'Debt Schedule'!B6</f>
        <v>0</v>
      </c>
      <c r="C15" s="13">
        <f>-'Debt Schedule'!C6</f>
        <v>0</v>
      </c>
      <c r="D15" s="13">
        <f>-'Debt Schedule'!D6</f>
        <v>0</v>
      </c>
      <c r="E15" s="13">
        <f>-'Debt Schedule'!E6</f>
        <v>0</v>
      </c>
      <c r="F15" s="13">
        <f>-'Debt Schedule'!F6</f>
        <v>0</v>
      </c>
      <c r="G15" s="13">
        <f>-'Debt Schedule'!G6</f>
        <v>0</v>
      </c>
      <c r="H15" s="13">
        <f>-'Debt Schedule'!H6</f>
        <v>0</v>
      </c>
      <c r="I15" s="13">
        <f>-'Debt Schedule'!I6</f>
        <v>0</v>
      </c>
      <c r="J15" s="13">
        <f>-'Debt Schedule'!J6</f>
        <v>0</v>
      </c>
      <c r="K15" s="13">
        <f>-'Debt Schedule'!K6</f>
        <v>0</v>
      </c>
      <c r="L15" s="13">
        <f>-'Debt Schedule'!L6</f>
        <v>0</v>
      </c>
      <c r="M15" s="13">
        <f>-'Debt Schedule'!M6</f>
        <v>0</v>
      </c>
      <c r="N15" s="13">
        <f>-'Debt Schedule'!N6</f>
        <v>0</v>
      </c>
      <c r="O15" s="13">
        <f>-'Debt Schedule'!O6</f>
        <v>0</v>
      </c>
      <c r="P15" s="13">
        <f>-'Debt Schedule'!P6</f>
        <v>0</v>
      </c>
      <c r="Q15" s="13">
        <f>-'Debt Schedule'!Q6</f>
        <v>0</v>
      </c>
      <c r="R15" s="13">
        <f>-'Debt Schedule'!R6</f>
        <v>0</v>
      </c>
      <c r="S15" s="13">
        <f>-'Debt Schedule'!S6</f>
        <v>0</v>
      </c>
      <c r="T15" s="13">
        <f>-'Debt Schedule'!T6</f>
        <v>0</v>
      </c>
      <c r="U15" s="13">
        <f>-'Debt Schedule'!U6</f>
        <v>0</v>
      </c>
      <c r="V15" s="13">
        <f>-'Debt Schedule'!V6</f>
        <v>0</v>
      </c>
      <c r="W15" s="13">
        <f>-'Debt Schedule'!W6</f>
        <v>0</v>
      </c>
      <c r="X15" s="13">
        <f>-'Debt Schedule'!X6</f>
        <v>0</v>
      </c>
      <c r="Y15" s="13">
        <f>-'Debt Schedule'!Y6</f>
        <v>0</v>
      </c>
      <c r="Z15" s="13">
        <f>-'Debt Schedule'!Z6</f>
        <v>0</v>
      </c>
      <c r="AA15" s="13">
        <f>-'Debt Schedule'!AA6</f>
        <v>0</v>
      </c>
      <c r="AB15" s="13">
        <f>-'Debt Schedule'!AB6</f>
        <v>0</v>
      </c>
      <c r="AC15" s="13">
        <f>-'Debt Schedule'!AC6</f>
        <v>0</v>
      </c>
      <c r="AD15" s="13">
        <f>-'Debt Schedule'!AD6</f>
        <v>0</v>
      </c>
      <c r="AE15" s="13">
        <f>-'Debt Schedule'!AE6</f>
        <v>0</v>
      </c>
      <c r="AF15" s="13">
        <f>-'Debt Schedule'!AF6</f>
        <v>0</v>
      </c>
      <c r="AG15" s="13">
        <f>-'Debt Schedule'!AG6</f>
        <v>0</v>
      </c>
      <c r="AH15" s="13">
        <f>-'Debt Schedule'!AH6</f>
        <v>0</v>
      </c>
      <c r="AI15" s="13">
        <f>-'Debt Schedule'!AI6</f>
        <v>0</v>
      </c>
      <c r="AJ15" s="13">
        <f>-'Debt Schedule'!AJ6</f>
        <v>0</v>
      </c>
      <c r="AK15" s="13">
        <f>-'Debt Schedule'!AK6</f>
        <v>0</v>
      </c>
      <c r="AL15" s="13">
        <f>-'Debt Schedule'!AL6</f>
        <v>0</v>
      </c>
      <c r="AM15" s="13">
        <f>-'Debt Schedule'!AM6</f>
        <v>0</v>
      </c>
      <c r="AN15" s="13">
        <f>-'Debt Schedule'!AN6</f>
        <v>0</v>
      </c>
      <c r="AO15" s="13">
        <f>-'Debt Schedule'!AO6</f>
        <v>0</v>
      </c>
      <c r="AP15" s="13">
        <f>-'Debt Schedule'!AP6</f>
        <v>0</v>
      </c>
      <c r="AQ15" s="13">
        <f>-'Debt Schedule'!AQ6</f>
        <v>0</v>
      </c>
      <c r="AR15" s="13">
        <f>-'Debt Schedule'!AR6</f>
        <v>0</v>
      </c>
      <c r="AS15" s="13">
        <f>-'Debt Schedule'!AS6</f>
        <v>0</v>
      </c>
      <c r="AT15" s="13">
        <f>-'Debt Schedule'!AT6</f>
        <v>0</v>
      </c>
      <c r="AU15" s="13">
        <f>-'Debt Schedule'!AU6</f>
        <v>0</v>
      </c>
      <c r="AV15" s="13">
        <f>-'Debt Schedule'!AV6</f>
        <v>0</v>
      </c>
      <c r="AW15" s="13">
        <f>-'Debt Schedule'!AW6</f>
        <v>0</v>
      </c>
      <c r="AX15" s="13">
        <f>-'Debt Schedule'!AX6</f>
        <v>0</v>
      </c>
      <c r="AY15" s="13">
        <f>-'Debt Schedule'!AY6</f>
        <v>0</v>
      </c>
      <c r="AZ15" s="13">
        <f>-'Debt Schedule'!AZ6</f>
        <v>0</v>
      </c>
      <c r="BA15" s="13">
        <f>-'Debt Schedule'!BA6</f>
        <v>0</v>
      </c>
      <c r="BB15" s="13">
        <f>-'Debt Schedule'!BB6</f>
        <v>0</v>
      </c>
      <c r="BC15" s="13">
        <f>-'Debt Schedule'!BC6</f>
        <v>0</v>
      </c>
      <c r="BD15" s="13">
        <f>-'Debt Schedule'!BD6</f>
        <v>0</v>
      </c>
      <c r="BE15" s="13">
        <f>-'Debt Schedule'!BE6</f>
        <v>0</v>
      </c>
      <c r="BF15" s="13">
        <f>-'Debt Schedule'!BF6</f>
        <v>0</v>
      </c>
      <c r="BG15" s="13">
        <f>-'Debt Schedule'!BG6</f>
        <v>0</v>
      </c>
      <c r="BH15" s="13">
        <f>-'Debt Schedule'!BH6</f>
        <v>0</v>
      </c>
      <c r="BI15" s="13">
        <f>-'Debt Schedule'!BI6</f>
        <v>0</v>
      </c>
    </row>
    <row r="16" spans="1:61">
      <c r="A16" s="5" t="s">
        <v>209</v>
      </c>
      <c r="B16" s="13">
        <f>IF(COLUMN()=2, Initial_Equity, 0)</f>
        <v>0</v>
      </c>
      <c r="C16" s="13">
        <f>IF(COLUMN()=2, Initial_Equity, 0)</f>
        <v>0</v>
      </c>
      <c r="D16" s="13">
        <f>IF(COLUMN()=2, Initial_Equity, 0)</f>
        <v>0</v>
      </c>
      <c r="E16" s="13">
        <f>IF(COLUMN()=2, Initial_Equity, 0)</f>
        <v>0</v>
      </c>
      <c r="F16" s="13">
        <f>IF(COLUMN()=2, Initial_Equity, 0)</f>
        <v>0</v>
      </c>
      <c r="G16" s="13">
        <f>IF(COLUMN()=2, Initial_Equity, 0)</f>
        <v>0</v>
      </c>
      <c r="H16" s="13">
        <f>IF(COLUMN()=2, Initial_Equity, 0)</f>
        <v>0</v>
      </c>
      <c r="I16" s="13">
        <f>IF(COLUMN()=2, Initial_Equity, 0)</f>
        <v>0</v>
      </c>
      <c r="J16" s="13">
        <f>IF(COLUMN()=2, Initial_Equity, 0)</f>
        <v>0</v>
      </c>
      <c r="K16" s="13">
        <f>IF(COLUMN()=2, Initial_Equity, 0)</f>
        <v>0</v>
      </c>
      <c r="L16" s="13">
        <f>IF(COLUMN()=2, Initial_Equity, 0)</f>
        <v>0</v>
      </c>
      <c r="M16" s="13">
        <f>IF(COLUMN()=2, Initial_Equity, 0)</f>
        <v>0</v>
      </c>
      <c r="N16" s="13">
        <f>IF(COLUMN()=2, Initial_Equity, 0)</f>
        <v>0</v>
      </c>
      <c r="O16" s="13">
        <f>IF(COLUMN()=2, Initial_Equity, 0)</f>
        <v>0</v>
      </c>
      <c r="P16" s="13">
        <f>IF(COLUMN()=2, Initial_Equity, 0)</f>
        <v>0</v>
      </c>
      <c r="Q16" s="13">
        <f>IF(COLUMN()=2, Initial_Equity, 0)</f>
        <v>0</v>
      </c>
      <c r="R16" s="13">
        <f>IF(COLUMN()=2, Initial_Equity, 0)</f>
        <v>0</v>
      </c>
      <c r="S16" s="13">
        <f>IF(COLUMN()=2, Initial_Equity, 0)</f>
        <v>0</v>
      </c>
      <c r="T16" s="13">
        <f>IF(COLUMN()=2, Initial_Equity, 0)</f>
        <v>0</v>
      </c>
      <c r="U16" s="13">
        <f>IF(COLUMN()=2, Initial_Equity, 0)</f>
        <v>0</v>
      </c>
      <c r="V16" s="13">
        <f>IF(COLUMN()=2, Initial_Equity, 0)</f>
        <v>0</v>
      </c>
      <c r="W16" s="13">
        <f>IF(COLUMN()=2, Initial_Equity, 0)</f>
        <v>0</v>
      </c>
      <c r="X16" s="13">
        <f>IF(COLUMN()=2, Initial_Equity, 0)</f>
        <v>0</v>
      </c>
      <c r="Y16" s="13">
        <f>IF(COLUMN()=2, Initial_Equity, 0)</f>
        <v>0</v>
      </c>
      <c r="Z16" s="13">
        <f>IF(COLUMN()=2, Initial_Equity, 0)</f>
        <v>0</v>
      </c>
      <c r="AA16" s="13">
        <f>IF(COLUMN()=2, Initial_Equity, 0)</f>
        <v>0</v>
      </c>
      <c r="AB16" s="13">
        <f>IF(COLUMN()=2, Initial_Equity, 0)</f>
        <v>0</v>
      </c>
      <c r="AC16" s="13">
        <f>IF(COLUMN()=2, Initial_Equity, 0)</f>
        <v>0</v>
      </c>
      <c r="AD16" s="13">
        <f>IF(COLUMN()=2, Initial_Equity, 0)</f>
        <v>0</v>
      </c>
      <c r="AE16" s="13">
        <f>IF(COLUMN()=2, Initial_Equity, 0)</f>
        <v>0</v>
      </c>
      <c r="AF16" s="13">
        <f>IF(COLUMN()=2, Initial_Equity, 0)</f>
        <v>0</v>
      </c>
      <c r="AG16" s="13">
        <f>IF(COLUMN()=2, Initial_Equity, 0)</f>
        <v>0</v>
      </c>
      <c r="AH16" s="13">
        <f>IF(COLUMN()=2, Initial_Equity, 0)</f>
        <v>0</v>
      </c>
      <c r="AI16" s="13">
        <f>IF(COLUMN()=2, Initial_Equity, 0)</f>
        <v>0</v>
      </c>
      <c r="AJ16" s="13">
        <f>IF(COLUMN()=2, Initial_Equity, 0)</f>
        <v>0</v>
      </c>
      <c r="AK16" s="13">
        <f>IF(COLUMN()=2, Initial_Equity, 0)</f>
        <v>0</v>
      </c>
      <c r="AL16" s="13">
        <f>IF(COLUMN()=2, Initial_Equity, 0)</f>
        <v>0</v>
      </c>
      <c r="AM16" s="13">
        <f>IF(COLUMN()=2, Initial_Equity, 0)</f>
        <v>0</v>
      </c>
      <c r="AN16" s="13">
        <f>IF(COLUMN()=2, Initial_Equity, 0)</f>
        <v>0</v>
      </c>
      <c r="AO16" s="13">
        <f>IF(COLUMN()=2, Initial_Equity, 0)</f>
        <v>0</v>
      </c>
      <c r="AP16" s="13">
        <f>IF(COLUMN()=2, Initial_Equity, 0)</f>
        <v>0</v>
      </c>
      <c r="AQ16" s="13">
        <f>IF(COLUMN()=2, Initial_Equity, 0)</f>
        <v>0</v>
      </c>
      <c r="AR16" s="13">
        <f>IF(COLUMN()=2, Initial_Equity, 0)</f>
        <v>0</v>
      </c>
      <c r="AS16" s="13">
        <f>IF(COLUMN()=2, Initial_Equity, 0)</f>
        <v>0</v>
      </c>
      <c r="AT16" s="13">
        <f>IF(COLUMN()=2, Initial_Equity, 0)</f>
        <v>0</v>
      </c>
      <c r="AU16" s="13">
        <f>IF(COLUMN()=2, Initial_Equity, 0)</f>
        <v>0</v>
      </c>
      <c r="AV16" s="13">
        <f>IF(COLUMN()=2, Initial_Equity, 0)</f>
        <v>0</v>
      </c>
      <c r="AW16" s="13">
        <f>IF(COLUMN()=2, Initial_Equity, 0)</f>
        <v>0</v>
      </c>
      <c r="AX16" s="13">
        <f>IF(COLUMN()=2, Initial_Equity, 0)</f>
        <v>0</v>
      </c>
      <c r="AY16" s="13">
        <f>IF(COLUMN()=2, Initial_Equity, 0)</f>
        <v>0</v>
      </c>
      <c r="AZ16" s="13">
        <f>IF(COLUMN()=2, Initial_Equity, 0)</f>
        <v>0</v>
      </c>
      <c r="BA16" s="13">
        <f>IF(COLUMN()=2, Initial_Equity, 0)</f>
        <v>0</v>
      </c>
      <c r="BB16" s="13">
        <f>IF(COLUMN()=2, Initial_Equity, 0)</f>
        <v>0</v>
      </c>
      <c r="BC16" s="13">
        <f>IF(COLUMN()=2, Initial_Equity, 0)</f>
        <v>0</v>
      </c>
      <c r="BD16" s="13">
        <f>IF(COLUMN()=2, Initial_Equity, 0)</f>
        <v>0</v>
      </c>
      <c r="BE16" s="13">
        <f>IF(COLUMN()=2, Initial_Equity, 0)</f>
        <v>0</v>
      </c>
      <c r="BF16" s="13">
        <f>IF(COLUMN()=2, Initial_Equity, 0)</f>
        <v>0</v>
      </c>
      <c r="BG16" s="13">
        <f>IF(COLUMN()=2, Initial_Equity, 0)</f>
        <v>0</v>
      </c>
      <c r="BH16" s="13">
        <f>IF(COLUMN()=2, Initial_Equity, 0)</f>
        <v>0</v>
      </c>
      <c r="BI16" s="13">
        <f>IF(COLUMN()=2, Initial_Equity, 0)</f>
        <v>0</v>
      </c>
    </row>
    <row r="17" spans="1:61">
      <c r="A17" s="16" t="s">
        <v>210</v>
      </c>
      <c r="B17" s="13">
        <f>SUM(B14:B16)</f>
        <v>0</v>
      </c>
      <c r="C17" s="13">
        <f>SUM(C14:C16)</f>
        <v>0</v>
      </c>
      <c r="D17" s="13">
        <f>SUM(D14:D16)</f>
        <v>0</v>
      </c>
      <c r="E17" s="13">
        <f>SUM(E14:E16)</f>
        <v>0</v>
      </c>
      <c r="F17" s="13">
        <f>SUM(F14:F16)</f>
        <v>0</v>
      </c>
      <c r="G17" s="13">
        <f>SUM(G14:G16)</f>
        <v>0</v>
      </c>
      <c r="H17" s="13">
        <f>SUM(H14:H16)</f>
        <v>0</v>
      </c>
      <c r="I17" s="13">
        <f>SUM(I14:I16)</f>
        <v>0</v>
      </c>
      <c r="J17" s="13">
        <f>SUM(J14:J16)</f>
        <v>0</v>
      </c>
      <c r="K17" s="13">
        <f>SUM(K14:K16)</f>
        <v>0</v>
      </c>
      <c r="L17" s="13">
        <f>SUM(L14:L16)</f>
        <v>0</v>
      </c>
      <c r="M17" s="13">
        <f>SUM(M14:M16)</f>
        <v>0</v>
      </c>
      <c r="N17" s="13">
        <f>SUM(N14:N16)</f>
        <v>0</v>
      </c>
      <c r="O17" s="13">
        <f>SUM(O14:O16)</f>
        <v>0</v>
      </c>
      <c r="P17" s="13">
        <f>SUM(P14:P16)</f>
        <v>0</v>
      </c>
      <c r="Q17" s="13">
        <f>SUM(Q14:Q16)</f>
        <v>0</v>
      </c>
      <c r="R17" s="13">
        <f>SUM(R14:R16)</f>
        <v>0</v>
      </c>
      <c r="S17" s="13">
        <f>SUM(S14:S16)</f>
        <v>0</v>
      </c>
      <c r="T17" s="13">
        <f>SUM(T14:T16)</f>
        <v>0</v>
      </c>
      <c r="U17" s="13">
        <f>SUM(U14:U16)</f>
        <v>0</v>
      </c>
      <c r="V17" s="13">
        <f>SUM(V14:V16)</f>
        <v>0</v>
      </c>
      <c r="W17" s="13">
        <f>SUM(W14:W16)</f>
        <v>0</v>
      </c>
      <c r="X17" s="13">
        <f>SUM(X14:X16)</f>
        <v>0</v>
      </c>
      <c r="Y17" s="13">
        <f>SUM(Y14:Y16)</f>
        <v>0</v>
      </c>
      <c r="Z17" s="13">
        <f>SUM(Z14:Z16)</f>
        <v>0</v>
      </c>
      <c r="AA17" s="13">
        <f>SUM(AA14:AA16)</f>
        <v>0</v>
      </c>
      <c r="AB17" s="13">
        <f>SUM(AB14:AB16)</f>
        <v>0</v>
      </c>
      <c r="AC17" s="13">
        <f>SUM(AC14:AC16)</f>
        <v>0</v>
      </c>
      <c r="AD17" s="13">
        <f>SUM(AD14:AD16)</f>
        <v>0</v>
      </c>
      <c r="AE17" s="13">
        <f>SUM(AE14:AE16)</f>
        <v>0</v>
      </c>
      <c r="AF17" s="13">
        <f>SUM(AF14:AF16)</f>
        <v>0</v>
      </c>
      <c r="AG17" s="13">
        <f>SUM(AG14:AG16)</f>
        <v>0</v>
      </c>
      <c r="AH17" s="13">
        <f>SUM(AH14:AH16)</f>
        <v>0</v>
      </c>
      <c r="AI17" s="13">
        <f>SUM(AI14:AI16)</f>
        <v>0</v>
      </c>
      <c r="AJ17" s="13">
        <f>SUM(AJ14:AJ16)</f>
        <v>0</v>
      </c>
      <c r="AK17" s="13">
        <f>SUM(AK14:AK16)</f>
        <v>0</v>
      </c>
      <c r="AL17" s="13">
        <f>SUM(AL14:AL16)</f>
        <v>0</v>
      </c>
      <c r="AM17" s="13">
        <f>SUM(AM14:AM16)</f>
        <v>0</v>
      </c>
      <c r="AN17" s="13">
        <f>SUM(AN14:AN16)</f>
        <v>0</v>
      </c>
      <c r="AO17" s="13">
        <f>SUM(AO14:AO16)</f>
        <v>0</v>
      </c>
      <c r="AP17" s="13">
        <f>SUM(AP14:AP16)</f>
        <v>0</v>
      </c>
      <c r="AQ17" s="13">
        <f>SUM(AQ14:AQ16)</f>
        <v>0</v>
      </c>
      <c r="AR17" s="13">
        <f>SUM(AR14:AR16)</f>
        <v>0</v>
      </c>
      <c r="AS17" s="13">
        <f>SUM(AS14:AS16)</f>
        <v>0</v>
      </c>
      <c r="AT17" s="13">
        <f>SUM(AT14:AT16)</f>
        <v>0</v>
      </c>
      <c r="AU17" s="13">
        <f>SUM(AU14:AU16)</f>
        <v>0</v>
      </c>
      <c r="AV17" s="13">
        <f>SUM(AV14:AV16)</f>
        <v>0</v>
      </c>
      <c r="AW17" s="13">
        <f>SUM(AW14:AW16)</f>
        <v>0</v>
      </c>
      <c r="AX17" s="13">
        <f>SUM(AX14:AX16)</f>
        <v>0</v>
      </c>
      <c r="AY17" s="13">
        <f>SUM(AY14:AY16)</f>
        <v>0</v>
      </c>
      <c r="AZ17" s="13">
        <f>SUM(AZ14:AZ16)</f>
        <v>0</v>
      </c>
      <c r="BA17" s="13">
        <f>SUM(BA14:BA16)</f>
        <v>0</v>
      </c>
      <c r="BB17" s="13">
        <f>SUM(BB14:BB16)</f>
        <v>0</v>
      </c>
      <c r="BC17" s="13">
        <f>SUM(BC14:BC16)</f>
        <v>0</v>
      </c>
      <c r="BD17" s="13">
        <f>SUM(BD14:BD16)</f>
        <v>0</v>
      </c>
      <c r="BE17" s="13">
        <f>SUM(BE14:BE16)</f>
        <v>0</v>
      </c>
      <c r="BF17" s="13">
        <f>SUM(BF14:BF16)</f>
        <v>0</v>
      </c>
      <c r="BG17" s="13">
        <f>SUM(BG14:BG16)</f>
        <v>0</v>
      </c>
      <c r="BH17" s="13">
        <f>SUM(BH14:BH16)</f>
        <v>0</v>
      </c>
      <c r="BI17" s="13">
        <f>SUM(BI14:BI16)</f>
        <v>0</v>
      </c>
    </row>
    <row r="19" spans="1:61">
      <c r="A19" s="16" t="s">
        <v>211</v>
      </c>
      <c r="B19" s="13">
        <f>B7+B11+B17</f>
        <v>0</v>
      </c>
      <c r="C19" s="13">
        <f>C7+C11+C17</f>
        <v>0</v>
      </c>
      <c r="D19" s="13">
        <f>D7+D11+D17</f>
        <v>0</v>
      </c>
      <c r="E19" s="13">
        <f>E7+E11+E17</f>
        <v>0</v>
      </c>
      <c r="F19" s="13">
        <f>F7+F11+F17</f>
        <v>0</v>
      </c>
      <c r="G19" s="13">
        <f>G7+G11+G17</f>
        <v>0</v>
      </c>
      <c r="H19" s="13">
        <f>H7+H11+H17</f>
        <v>0</v>
      </c>
      <c r="I19" s="13">
        <f>I7+I11+I17</f>
        <v>0</v>
      </c>
      <c r="J19" s="13">
        <f>J7+J11+J17</f>
        <v>0</v>
      </c>
      <c r="K19" s="13">
        <f>K7+K11+K17</f>
        <v>0</v>
      </c>
      <c r="L19" s="13">
        <f>L7+L11+L17</f>
        <v>0</v>
      </c>
      <c r="M19" s="13">
        <f>M7+M11+M17</f>
        <v>0</v>
      </c>
      <c r="N19" s="13">
        <f>N7+N11+N17</f>
        <v>0</v>
      </c>
      <c r="O19" s="13">
        <f>O7+O11+O17</f>
        <v>0</v>
      </c>
      <c r="P19" s="13">
        <f>P7+P11+P17</f>
        <v>0</v>
      </c>
      <c r="Q19" s="13">
        <f>Q7+Q11+Q17</f>
        <v>0</v>
      </c>
      <c r="R19" s="13">
        <f>R7+R11+R17</f>
        <v>0</v>
      </c>
      <c r="S19" s="13">
        <f>S7+S11+S17</f>
        <v>0</v>
      </c>
      <c r="T19" s="13">
        <f>T7+T11+T17</f>
        <v>0</v>
      </c>
      <c r="U19" s="13">
        <f>U7+U11+U17</f>
        <v>0</v>
      </c>
      <c r="V19" s="13">
        <f>V7+V11+V17</f>
        <v>0</v>
      </c>
      <c r="W19" s="13">
        <f>W7+W11+W17</f>
        <v>0</v>
      </c>
      <c r="X19" s="13">
        <f>X7+X11+X17</f>
        <v>0</v>
      </c>
      <c r="Y19" s="13">
        <f>Y7+Y11+Y17</f>
        <v>0</v>
      </c>
      <c r="Z19" s="13">
        <f>Z7+Z11+Z17</f>
        <v>0</v>
      </c>
      <c r="AA19" s="13">
        <f>AA7+AA11+AA17</f>
        <v>0</v>
      </c>
      <c r="AB19" s="13">
        <f>AB7+AB11+AB17</f>
        <v>0</v>
      </c>
      <c r="AC19" s="13">
        <f>AC7+AC11+AC17</f>
        <v>0</v>
      </c>
      <c r="AD19" s="13">
        <f>AD7+AD11+AD17</f>
        <v>0</v>
      </c>
      <c r="AE19" s="13">
        <f>AE7+AE11+AE17</f>
        <v>0</v>
      </c>
      <c r="AF19" s="13">
        <f>AF7+AF11+AF17</f>
        <v>0</v>
      </c>
      <c r="AG19" s="13">
        <f>AG7+AG11+AG17</f>
        <v>0</v>
      </c>
      <c r="AH19" s="13">
        <f>AH7+AH11+AH17</f>
        <v>0</v>
      </c>
      <c r="AI19" s="13">
        <f>AI7+AI11+AI17</f>
        <v>0</v>
      </c>
      <c r="AJ19" s="13">
        <f>AJ7+AJ11+AJ17</f>
        <v>0</v>
      </c>
      <c r="AK19" s="13">
        <f>AK7+AK11+AK17</f>
        <v>0</v>
      </c>
      <c r="AL19" s="13">
        <f>AL7+AL11+AL17</f>
        <v>0</v>
      </c>
      <c r="AM19" s="13">
        <f>AM7+AM11+AM17</f>
        <v>0</v>
      </c>
      <c r="AN19" s="13">
        <f>AN7+AN11+AN17</f>
        <v>0</v>
      </c>
      <c r="AO19" s="13">
        <f>AO7+AO11+AO17</f>
        <v>0</v>
      </c>
      <c r="AP19" s="13">
        <f>AP7+AP11+AP17</f>
        <v>0</v>
      </c>
      <c r="AQ19" s="13">
        <f>AQ7+AQ11+AQ17</f>
        <v>0</v>
      </c>
      <c r="AR19" s="13">
        <f>AR7+AR11+AR17</f>
        <v>0</v>
      </c>
      <c r="AS19" s="13">
        <f>AS7+AS11+AS17</f>
        <v>0</v>
      </c>
      <c r="AT19" s="13">
        <f>AT7+AT11+AT17</f>
        <v>0</v>
      </c>
      <c r="AU19" s="13">
        <f>AU7+AU11+AU17</f>
        <v>0</v>
      </c>
      <c r="AV19" s="13">
        <f>AV7+AV11+AV17</f>
        <v>0</v>
      </c>
      <c r="AW19" s="13">
        <f>AW7+AW11+AW17</f>
        <v>0</v>
      </c>
      <c r="AX19" s="13">
        <f>AX7+AX11+AX17</f>
        <v>0</v>
      </c>
      <c r="AY19" s="13">
        <f>AY7+AY11+AY17</f>
        <v>0</v>
      </c>
      <c r="AZ19" s="13">
        <f>AZ7+AZ11+AZ17</f>
        <v>0</v>
      </c>
      <c r="BA19" s="13">
        <f>BA7+BA11+BA17</f>
        <v>0</v>
      </c>
      <c r="BB19" s="13">
        <f>BB7+BB11+BB17</f>
        <v>0</v>
      </c>
      <c r="BC19" s="13">
        <f>BC7+BC11+BC17</f>
        <v>0</v>
      </c>
      <c r="BD19" s="13">
        <f>BD7+BD11+BD17</f>
        <v>0</v>
      </c>
      <c r="BE19" s="13">
        <f>BE7+BE11+BE17</f>
        <v>0</v>
      </c>
      <c r="BF19" s="13">
        <f>BF7+BF11+BF17</f>
        <v>0</v>
      </c>
      <c r="BG19" s="13">
        <f>BG7+BG11+BG17</f>
        <v>0</v>
      </c>
      <c r="BH19" s="13">
        <f>BH7+BH11+BH17</f>
        <v>0</v>
      </c>
      <c r="BI19" s="13">
        <f>BI7+BI11+BI17</f>
        <v>0</v>
      </c>
    </row>
    <row r="20" spans="1:61">
      <c r="A20" s="5" t="s">
        <v>212</v>
      </c>
      <c r="B20" s="13">
        <v>0</v>
      </c>
      <c r="C20" s="13">
        <f>B21</f>
        <v>0</v>
      </c>
      <c r="D20" s="13">
        <f>C21</f>
        <v>0</v>
      </c>
      <c r="E20" s="13">
        <f>D21</f>
        <v>0</v>
      </c>
      <c r="F20" s="13">
        <f>E21</f>
        <v>0</v>
      </c>
      <c r="G20" s="13">
        <f>F21</f>
        <v>0</v>
      </c>
      <c r="H20" s="13">
        <f>G21</f>
        <v>0</v>
      </c>
      <c r="I20" s="13">
        <f>H21</f>
        <v>0</v>
      </c>
      <c r="J20" s="13">
        <f>I21</f>
        <v>0</v>
      </c>
      <c r="K20" s="13">
        <f>J21</f>
        <v>0</v>
      </c>
      <c r="L20" s="13">
        <f>K21</f>
        <v>0</v>
      </c>
      <c r="M20" s="13">
        <f>L21</f>
        <v>0</v>
      </c>
      <c r="N20" s="13">
        <f>M21</f>
        <v>0</v>
      </c>
      <c r="O20" s="13">
        <f>N21</f>
        <v>0</v>
      </c>
      <c r="P20" s="13">
        <f>O21</f>
        <v>0</v>
      </c>
      <c r="Q20" s="13">
        <f>P21</f>
        <v>0</v>
      </c>
      <c r="R20" s="13">
        <f>Q21</f>
        <v>0</v>
      </c>
      <c r="S20" s="13">
        <f>R21</f>
        <v>0</v>
      </c>
      <c r="T20" s="13">
        <f>S21</f>
        <v>0</v>
      </c>
      <c r="U20" s="13">
        <f>T21</f>
        <v>0</v>
      </c>
      <c r="V20" s="13">
        <f>U21</f>
        <v>0</v>
      </c>
      <c r="W20" s="13">
        <f>V21</f>
        <v>0</v>
      </c>
      <c r="X20" s="13">
        <f>W21</f>
        <v>0</v>
      </c>
      <c r="Y20" s="13">
        <f>X21</f>
        <v>0</v>
      </c>
      <c r="Z20" s="13">
        <f>Y21</f>
        <v>0</v>
      </c>
      <c r="AA20" s="13">
        <f>Z21</f>
        <v>0</v>
      </c>
      <c r="AB20" s="13">
        <f>AA21</f>
        <v>0</v>
      </c>
      <c r="AC20" s="13">
        <f>AB21</f>
        <v>0</v>
      </c>
      <c r="AD20" s="13">
        <f>AC21</f>
        <v>0</v>
      </c>
      <c r="AE20" s="13">
        <f>AD21</f>
        <v>0</v>
      </c>
      <c r="AF20" s="13">
        <f>AE21</f>
        <v>0</v>
      </c>
      <c r="AG20" s="13">
        <f>AF21</f>
        <v>0</v>
      </c>
      <c r="AH20" s="13">
        <f>AG21</f>
        <v>0</v>
      </c>
      <c r="AI20" s="13">
        <f>AH21</f>
        <v>0</v>
      </c>
      <c r="AJ20" s="13">
        <f>AI21</f>
        <v>0</v>
      </c>
      <c r="AK20" s="13">
        <f>AJ21</f>
        <v>0</v>
      </c>
      <c r="AL20" s="13">
        <f>AK21</f>
        <v>0</v>
      </c>
      <c r="AM20" s="13">
        <f>AL21</f>
        <v>0</v>
      </c>
      <c r="AN20" s="13">
        <f>AM21</f>
        <v>0</v>
      </c>
      <c r="AO20" s="13">
        <f>AN21</f>
        <v>0</v>
      </c>
      <c r="AP20" s="13">
        <f>AO21</f>
        <v>0</v>
      </c>
      <c r="AQ20" s="13">
        <f>AP21</f>
        <v>0</v>
      </c>
      <c r="AR20" s="13">
        <f>AQ21</f>
        <v>0</v>
      </c>
      <c r="AS20" s="13">
        <f>AR21</f>
        <v>0</v>
      </c>
      <c r="AT20" s="13">
        <f>AS21</f>
        <v>0</v>
      </c>
      <c r="AU20" s="13">
        <f>AT21</f>
        <v>0</v>
      </c>
      <c r="AV20" s="13">
        <f>AU21</f>
        <v>0</v>
      </c>
      <c r="AW20" s="13">
        <f>AV21</f>
        <v>0</v>
      </c>
      <c r="AX20" s="13">
        <f>AW21</f>
        <v>0</v>
      </c>
      <c r="AY20" s="13">
        <f>AX21</f>
        <v>0</v>
      </c>
      <c r="AZ20" s="13">
        <f>AY21</f>
        <v>0</v>
      </c>
      <c r="BA20" s="13">
        <f>AZ21</f>
        <v>0</v>
      </c>
      <c r="BB20" s="13">
        <f>BA21</f>
        <v>0</v>
      </c>
      <c r="BC20" s="13">
        <f>BB21</f>
        <v>0</v>
      </c>
      <c r="BD20" s="13">
        <f>BC21</f>
        <v>0</v>
      </c>
      <c r="BE20" s="13">
        <f>BD21</f>
        <v>0</v>
      </c>
      <c r="BF20" s="13">
        <f>BE21</f>
        <v>0</v>
      </c>
      <c r="BG20" s="13">
        <f>BF21</f>
        <v>0</v>
      </c>
      <c r="BH20" s="13">
        <f>BG21</f>
        <v>0</v>
      </c>
      <c r="BI20" s="13">
        <f>BH21</f>
        <v>0</v>
      </c>
    </row>
    <row r="21" spans="1:61">
      <c r="A21" s="16" t="s">
        <v>213</v>
      </c>
      <c r="B21" s="13">
        <f>B19+B20</f>
        <v>0</v>
      </c>
      <c r="C21" s="13">
        <f>C19+C20</f>
        <v>0</v>
      </c>
      <c r="D21" s="13">
        <f>D19+D20</f>
        <v>0</v>
      </c>
      <c r="E21" s="13">
        <f>E19+E20</f>
        <v>0</v>
      </c>
      <c r="F21" s="13">
        <f>F19+F20</f>
        <v>0</v>
      </c>
      <c r="G21" s="13">
        <f>G19+G20</f>
        <v>0</v>
      </c>
      <c r="H21" s="13">
        <f>H19+H20</f>
        <v>0</v>
      </c>
      <c r="I21" s="13">
        <f>I19+I20</f>
        <v>0</v>
      </c>
      <c r="J21" s="13">
        <f>J19+J20</f>
        <v>0</v>
      </c>
      <c r="K21" s="13">
        <f>K19+K20</f>
        <v>0</v>
      </c>
      <c r="L21" s="13">
        <f>L19+L20</f>
        <v>0</v>
      </c>
      <c r="M21" s="13">
        <f>M19+M20</f>
        <v>0</v>
      </c>
      <c r="N21" s="13">
        <f>N19+N20</f>
        <v>0</v>
      </c>
      <c r="O21" s="13">
        <f>O19+O20</f>
        <v>0</v>
      </c>
      <c r="P21" s="13">
        <f>P19+P20</f>
        <v>0</v>
      </c>
      <c r="Q21" s="13">
        <f>Q19+Q20</f>
        <v>0</v>
      </c>
      <c r="R21" s="13">
        <f>R19+R20</f>
        <v>0</v>
      </c>
      <c r="S21" s="13">
        <f>S19+S20</f>
        <v>0</v>
      </c>
      <c r="T21" s="13">
        <f>T19+T20</f>
        <v>0</v>
      </c>
      <c r="U21" s="13">
        <f>U19+U20</f>
        <v>0</v>
      </c>
      <c r="V21" s="13">
        <f>V19+V20</f>
        <v>0</v>
      </c>
      <c r="W21" s="13">
        <f>W19+W20</f>
        <v>0</v>
      </c>
      <c r="X21" s="13">
        <f>X19+X20</f>
        <v>0</v>
      </c>
      <c r="Y21" s="13">
        <f>Y19+Y20</f>
        <v>0</v>
      </c>
      <c r="Z21" s="13">
        <f>Z19+Z20</f>
        <v>0</v>
      </c>
      <c r="AA21" s="13">
        <f>AA19+AA20</f>
        <v>0</v>
      </c>
      <c r="AB21" s="13">
        <f>AB19+AB20</f>
        <v>0</v>
      </c>
      <c r="AC21" s="13">
        <f>AC19+AC20</f>
        <v>0</v>
      </c>
      <c r="AD21" s="13">
        <f>AD19+AD20</f>
        <v>0</v>
      </c>
      <c r="AE21" s="13">
        <f>AE19+AE20</f>
        <v>0</v>
      </c>
      <c r="AF21" s="13">
        <f>AF19+AF20</f>
        <v>0</v>
      </c>
      <c r="AG21" s="13">
        <f>AG19+AG20</f>
        <v>0</v>
      </c>
      <c r="AH21" s="13">
        <f>AH19+AH20</f>
        <v>0</v>
      </c>
      <c r="AI21" s="13">
        <f>AI19+AI20</f>
        <v>0</v>
      </c>
      <c r="AJ21" s="13">
        <f>AJ19+AJ20</f>
        <v>0</v>
      </c>
      <c r="AK21" s="13">
        <f>AK19+AK20</f>
        <v>0</v>
      </c>
      <c r="AL21" s="13">
        <f>AL19+AL20</f>
        <v>0</v>
      </c>
      <c r="AM21" s="13">
        <f>AM19+AM20</f>
        <v>0</v>
      </c>
      <c r="AN21" s="13">
        <f>AN19+AN20</f>
        <v>0</v>
      </c>
      <c r="AO21" s="13">
        <f>AO19+AO20</f>
        <v>0</v>
      </c>
      <c r="AP21" s="13">
        <f>AP19+AP20</f>
        <v>0</v>
      </c>
      <c r="AQ21" s="13">
        <f>AQ19+AQ20</f>
        <v>0</v>
      </c>
      <c r="AR21" s="13">
        <f>AR19+AR20</f>
        <v>0</v>
      </c>
      <c r="AS21" s="13">
        <f>AS19+AS20</f>
        <v>0</v>
      </c>
      <c r="AT21" s="13">
        <f>AT19+AT20</f>
        <v>0</v>
      </c>
      <c r="AU21" s="13">
        <f>AU19+AU20</f>
        <v>0</v>
      </c>
      <c r="AV21" s="13">
        <f>AV19+AV20</f>
        <v>0</v>
      </c>
      <c r="AW21" s="13">
        <f>AW19+AW20</f>
        <v>0</v>
      </c>
      <c r="AX21" s="13">
        <f>AX19+AX20</f>
        <v>0</v>
      </c>
      <c r="AY21" s="13">
        <f>AY19+AY20</f>
        <v>0</v>
      </c>
      <c r="AZ21" s="13">
        <f>AZ19+AZ20</f>
        <v>0</v>
      </c>
      <c r="BA21" s="13">
        <f>BA19+BA20</f>
        <v>0</v>
      </c>
      <c r="BB21" s="13">
        <f>BB19+BB20</f>
        <v>0</v>
      </c>
      <c r="BC21" s="13">
        <f>BC19+BC20</f>
        <v>0</v>
      </c>
      <c r="BD21" s="13">
        <f>BD19+BD20</f>
        <v>0</v>
      </c>
      <c r="BE21" s="13">
        <f>BE19+BE20</f>
        <v>0</v>
      </c>
      <c r="BF21" s="13">
        <f>BF19+BF20</f>
        <v>0</v>
      </c>
      <c r="BG21" s="13">
        <f>BG19+BG20</f>
        <v>0</v>
      </c>
      <c r="BH21" s="13">
        <f>BH19+BH20</f>
        <v>0</v>
      </c>
      <c r="BI21" s="13">
        <f>BI19+BI20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214</v>
      </c>
    </row>
    <row r="4" spans="1:61">
      <c r="A4" s="5" t="s">
        <v>215</v>
      </c>
      <c r="B4" s="13">
        <f>'Cash Flow Statement'!B21</f>
        <v>0</v>
      </c>
      <c r="C4" s="13">
        <f>'Cash Flow Statement'!C21</f>
        <v>0</v>
      </c>
      <c r="D4" s="13">
        <f>'Cash Flow Statement'!D21</f>
        <v>0</v>
      </c>
      <c r="E4" s="13">
        <f>'Cash Flow Statement'!E21</f>
        <v>0</v>
      </c>
      <c r="F4" s="13">
        <f>'Cash Flow Statement'!F21</f>
        <v>0</v>
      </c>
      <c r="G4" s="13">
        <f>'Cash Flow Statement'!G21</f>
        <v>0</v>
      </c>
      <c r="H4" s="13">
        <f>'Cash Flow Statement'!H21</f>
        <v>0</v>
      </c>
      <c r="I4" s="13">
        <f>'Cash Flow Statement'!I21</f>
        <v>0</v>
      </c>
      <c r="J4" s="13">
        <f>'Cash Flow Statement'!J21</f>
        <v>0</v>
      </c>
      <c r="K4" s="13">
        <f>'Cash Flow Statement'!K21</f>
        <v>0</v>
      </c>
      <c r="L4" s="13">
        <f>'Cash Flow Statement'!L21</f>
        <v>0</v>
      </c>
      <c r="M4" s="13">
        <f>'Cash Flow Statement'!M21</f>
        <v>0</v>
      </c>
      <c r="N4" s="13">
        <f>'Cash Flow Statement'!N21</f>
        <v>0</v>
      </c>
      <c r="O4" s="13">
        <f>'Cash Flow Statement'!O21</f>
        <v>0</v>
      </c>
      <c r="P4" s="13">
        <f>'Cash Flow Statement'!P21</f>
        <v>0</v>
      </c>
      <c r="Q4" s="13">
        <f>'Cash Flow Statement'!Q21</f>
        <v>0</v>
      </c>
      <c r="R4" s="13">
        <f>'Cash Flow Statement'!R21</f>
        <v>0</v>
      </c>
      <c r="S4" s="13">
        <f>'Cash Flow Statement'!S21</f>
        <v>0</v>
      </c>
      <c r="T4" s="13">
        <f>'Cash Flow Statement'!T21</f>
        <v>0</v>
      </c>
      <c r="U4" s="13">
        <f>'Cash Flow Statement'!U21</f>
        <v>0</v>
      </c>
      <c r="V4" s="13">
        <f>'Cash Flow Statement'!V21</f>
        <v>0</v>
      </c>
      <c r="W4" s="13">
        <f>'Cash Flow Statement'!W21</f>
        <v>0</v>
      </c>
      <c r="X4" s="13">
        <f>'Cash Flow Statement'!X21</f>
        <v>0</v>
      </c>
      <c r="Y4" s="13">
        <f>'Cash Flow Statement'!Y21</f>
        <v>0</v>
      </c>
      <c r="Z4" s="13">
        <f>'Cash Flow Statement'!Z21</f>
        <v>0</v>
      </c>
      <c r="AA4" s="13">
        <f>'Cash Flow Statement'!AA21</f>
        <v>0</v>
      </c>
      <c r="AB4" s="13">
        <f>'Cash Flow Statement'!AB21</f>
        <v>0</v>
      </c>
      <c r="AC4" s="13">
        <f>'Cash Flow Statement'!AC21</f>
        <v>0</v>
      </c>
      <c r="AD4" s="13">
        <f>'Cash Flow Statement'!AD21</f>
        <v>0</v>
      </c>
      <c r="AE4" s="13">
        <f>'Cash Flow Statement'!AE21</f>
        <v>0</v>
      </c>
      <c r="AF4" s="13">
        <f>'Cash Flow Statement'!AF21</f>
        <v>0</v>
      </c>
      <c r="AG4" s="13">
        <f>'Cash Flow Statement'!AG21</f>
        <v>0</v>
      </c>
      <c r="AH4" s="13">
        <f>'Cash Flow Statement'!AH21</f>
        <v>0</v>
      </c>
      <c r="AI4" s="13">
        <f>'Cash Flow Statement'!AI21</f>
        <v>0</v>
      </c>
      <c r="AJ4" s="13">
        <f>'Cash Flow Statement'!AJ21</f>
        <v>0</v>
      </c>
      <c r="AK4" s="13">
        <f>'Cash Flow Statement'!AK21</f>
        <v>0</v>
      </c>
      <c r="AL4" s="13">
        <f>'Cash Flow Statement'!AL21</f>
        <v>0</v>
      </c>
      <c r="AM4" s="13">
        <f>'Cash Flow Statement'!AM21</f>
        <v>0</v>
      </c>
      <c r="AN4" s="13">
        <f>'Cash Flow Statement'!AN21</f>
        <v>0</v>
      </c>
      <c r="AO4" s="13">
        <f>'Cash Flow Statement'!AO21</f>
        <v>0</v>
      </c>
      <c r="AP4" s="13">
        <f>'Cash Flow Statement'!AP21</f>
        <v>0</v>
      </c>
      <c r="AQ4" s="13">
        <f>'Cash Flow Statement'!AQ21</f>
        <v>0</v>
      </c>
      <c r="AR4" s="13">
        <f>'Cash Flow Statement'!AR21</f>
        <v>0</v>
      </c>
      <c r="AS4" s="13">
        <f>'Cash Flow Statement'!AS21</f>
        <v>0</v>
      </c>
      <c r="AT4" s="13">
        <f>'Cash Flow Statement'!AT21</f>
        <v>0</v>
      </c>
      <c r="AU4" s="13">
        <f>'Cash Flow Statement'!AU21</f>
        <v>0</v>
      </c>
      <c r="AV4" s="13">
        <f>'Cash Flow Statement'!AV21</f>
        <v>0</v>
      </c>
      <c r="AW4" s="13">
        <f>'Cash Flow Statement'!AW21</f>
        <v>0</v>
      </c>
      <c r="AX4" s="13">
        <f>'Cash Flow Statement'!AX21</f>
        <v>0</v>
      </c>
      <c r="AY4" s="13">
        <f>'Cash Flow Statement'!AY21</f>
        <v>0</v>
      </c>
      <c r="AZ4" s="13">
        <f>'Cash Flow Statement'!AZ21</f>
        <v>0</v>
      </c>
      <c r="BA4" s="13">
        <f>'Cash Flow Statement'!BA21</f>
        <v>0</v>
      </c>
      <c r="BB4" s="13">
        <f>'Cash Flow Statement'!BB21</f>
        <v>0</v>
      </c>
      <c r="BC4" s="13">
        <f>'Cash Flow Statement'!BC21</f>
        <v>0</v>
      </c>
      <c r="BD4" s="13">
        <f>'Cash Flow Statement'!BD21</f>
        <v>0</v>
      </c>
      <c r="BE4" s="13">
        <f>'Cash Flow Statement'!BE21</f>
        <v>0</v>
      </c>
      <c r="BF4" s="13">
        <f>'Cash Flow Statement'!BF21</f>
        <v>0</v>
      </c>
      <c r="BG4" s="13">
        <f>'Cash Flow Statement'!BG21</f>
        <v>0</v>
      </c>
      <c r="BH4" s="13">
        <f>'Cash Flow Statement'!BH21</f>
        <v>0</v>
      </c>
      <c r="BI4" s="13">
        <f>'Cash Flow Statement'!BI21</f>
        <v>0</v>
      </c>
    </row>
    <row r="5" spans="1:61">
      <c r="A5" s="5" t="s">
        <v>187</v>
      </c>
      <c r="B5" s="13">
        <f>'Working Capital'!B4</f>
        <v>0</v>
      </c>
      <c r="C5" s="13">
        <f>'Working Capital'!C4</f>
        <v>0</v>
      </c>
      <c r="D5" s="13">
        <f>'Working Capital'!D4</f>
        <v>0</v>
      </c>
      <c r="E5" s="13">
        <f>'Working Capital'!E4</f>
        <v>0</v>
      </c>
      <c r="F5" s="13">
        <f>'Working Capital'!F4</f>
        <v>0</v>
      </c>
      <c r="G5" s="13">
        <f>'Working Capital'!G4</f>
        <v>0</v>
      </c>
      <c r="H5" s="13">
        <f>'Working Capital'!H4</f>
        <v>0</v>
      </c>
      <c r="I5" s="13">
        <f>'Working Capital'!I4</f>
        <v>0</v>
      </c>
      <c r="J5" s="13">
        <f>'Working Capital'!J4</f>
        <v>0</v>
      </c>
      <c r="K5" s="13">
        <f>'Working Capital'!K4</f>
        <v>0</v>
      </c>
      <c r="L5" s="13">
        <f>'Working Capital'!L4</f>
        <v>0</v>
      </c>
      <c r="M5" s="13">
        <f>'Working Capital'!M4</f>
        <v>0</v>
      </c>
      <c r="N5" s="13">
        <f>'Working Capital'!N4</f>
        <v>0</v>
      </c>
      <c r="O5" s="13">
        <f>'Working Capital'!O4</f>
        <v>0</v>
      </c>
      <c r="P5" s="13">
        <f>'Working Capital'!P4</f>
        <v>0</v>
      </c>
      <c r="Q5" s="13">
        <f>'Working Capital'!Q4</f>
        <v>0</v>
      </c>
      <c r="R5" s="13">
        <f>'Working Capital'!R4</f>
        <v>0</v>
      </c>
      <c r="S5" s="13">
        <f>'Working Capital'!S4</f>
        <v>0</v>
      </c>
      <c r="T5" s="13">
        <f>'Working Capital'!T4</f>
        <v>0</v>
      </c>
      <c r="U5" s="13">
        <f>'Working Capital'!U4</f>
        <v>0</v>
      </c>
      <c r="V5" s="13">
        <f>'Working Capital'!V4</f>
        <v>0</v>
      </c>
      <c r="W5" s="13">
        <f>'Working Capital'!W4</f>
        <v>0</v>
      </c>
      <c r="X5" s="13">
        <f>'Working Capital'!X4</f>
        <v>0</v>
      </c>
      <c r="Y5" s="13">
        <f>'Working Capital'!Y4</f>
        <v>0</v>
      </c>
      <c r="Z5" s="13">
        <f>'Working Capital'!Z4</f>
        <v>0</v>
      </c>
      <c r="AA5" s="13">
        <f>'Working Capital'!AA4</f>
        <v>0</v>
      </c>
      <c r="AB5" s="13">
        <f>'Working Capital'!AB4</f>
        <v>0</v>
      </c>
      <c r="AC5" s="13">
        <f>'Working Capital'!AC4</f>
        <v>0</v>
      </c>
      <c r="AD5" s="13">
        <f>'Working Capital'!AD4</f>
        <v>0</v>
      </c>
      <c r="AE5" s="13">
        <f>'Working Capital'!AE4</f>
        <v>0</v>
      </c>
      <c r="AF5" s="13">
        <f>'Working Capital'!AF4</f>
        <v>0</v>
      </c>
      <c r="AG5" s="13">
        <f>'Working Capital'!AG4</f>
        <v>0</v>
      </c>
      <c r="AH5" s="13">
        <f>'Working Capital'!AH4</f>
        <v>0</v>
      </c>
      <c r="AI5" s="13">
        <f>'Working Capital'!AI4</f>
        <v>0</v>
      </c>
      <c r="AJ5" s="13">
        <f>'Working Capital'!AJ4</f>
        <v>0</v>
      </c>
      <c r="AK5" s="13">
        <f>'Working Capital'!AK4</f>
        <v>0</v>
      </c>
      <c r="AL5" s="13">
        <f>'Working Capital'!AL4</f>
        <v>0</v>
      </c>
      <c r="AM5" s="13">
        <f>'Working Capital'!AM4</f>
        <v>0</v>
      </c>
      <c r="AN5" s="13">
        <f>'Working Capital'!AN4</f>
        <v>0</v>
      </c>
      <c r="AO5" s="13">
        <f>'Working Capital'!AO4</f>
        <v>0</v>
      </c>
      <c r="AP5" s="13">
        <f>'Working Capital'!AP4</f>
        <v>0</v>
      </c>
      <c r="AQ5" s="13">
        <f>'Working Capital'!AQ4</f>
        <v>0</v>
      </c>
      <c r="AR5" s="13">
        <f>'Working Capital'!AR4</f>
        <v>0</v>
      </c>
      <c r="AS5" s="13">
        <f>'Working Capital'!AS4</f>
        <v>0</v>
      </c>
      <c r="AT5" s="13">
        <f>'Working Capital'!AT4</f>
        <v>0</v>
      </c>
      <c r="AU5" s="13">
        <f>'Working Capital'!AU4</f>
        <v>0</v>
      </c>
      <c r="AV5" s="13">
        <f>'Working Capital'!AV4</f>
        <v>0</v>
      </c>
      <c r="AW5" s="13">
        <f>'Working Capital'!AW4</f>
        <v>0</v>
      </c>
      <c r="AX5" s="13">
        <f>'Working Capital'!AX4</f>
        <v>0</v>
      </c>
      <c r="AY5" s="13">
        <f>'Working Capital'!AY4</f>
        <v>0</v>
      </c>
      <c r="AZ5" s="13">
        <f>'Working Capital'!AZ4</f>
        <v>0</v>
      </c>
      <c r="BA5" s="13">
        <f>'Working Capital'!BA4</f>
        <v>0</v>
      </c>
      <c r="BB5" s="13">
        <f>'Working Capital'!BB4</f>
        <v>0</v>
      </c>
      <c r="BC5" s="13">
        <f>'Working Capital'!BC4</f>
        <v>0</v>
      </c>
      <c r="BD5" s="13">
        <f>'Working Capital'!BD4</f>
        <v>0</v>
      </c>
      <c r="BE5" s="13">
        <f>'Working Capital'!BE4</f>
        <v>0</v>
      </c>
      <c r="BF5" s="13">
        <f>'Working Capital'!BF4</f>
        <v>0</v>
      </c>
      <c r="BG5" s="13">
        <f>'Working Capital'!BG4</f>
        <v>0</v>
      </c>
      <c r="BH5" s="13">
        <f>'Working Capital'!BH4</f>
        <v>0</v>
      </c>
      <c r="BI5" s="13">
        <f>'Working Capital'!BI4</f>
        <v>0</v>
      </c>
    </row>
    <row r="6" spans="1:61">
      <c r="A6" s="5" t="s">
        <v>188</v>
      </c>
      <c r="B6" s="13">
        <f>'Working Capital'!B5</f>
        <v>0</v>
      </c>
      <c r="C6" s="13">
        <f>'Working Capital'!C5</f>
        <v>0</v>
      </c>
      <c r="D6" s="13">
        <f>'Working Capital'!D5</f>
        <v>0</v>
      </c>
      <c r="E6" s="13">
        <f>'Working Capital'!E5</f>
        <v>0</v>
      </c>
      <c r="F6" s="13">
        <f>'Working Capital'!F5</f>
        <v>0</v>
      </c>
      <c r="G6" s="13">
        <f>'Working Capital'!G5</f>
        <v>0</v>
      </c>
      <c r="H6" s="13">
        <f>'Working Capital'!H5</f>
        <v>0</v>
      </c>
      <c r="I6" s="13">
        <f>'Working Capital'!I5</f>
        <v>0</v>
      </c>
      <c r="J6" s="13">
        <f>'Working Capital'!J5</f>
        <v>0</v>
      </c>
      <c r="K6" s="13">
        <f>'Working Capital'!K5</f>
        <v>0</v>
      </c>
      <c r="L6" s="13">
        <f>'Working Capital'!L5</f>
        <v>0</v>
      </c>
      <c r="M6" s="13">
        <f>'Working Capital'!M5</f>
        <v>0</v>
      </c>
      <c r="N6" s="13">
        <f>'Working Capital'!N5</f>
        <v>0</v>
      </c>
      <c r="O6" s="13">
        <f>'Working Capital'!O5</f>
        <v>0</v>
      </c>
      <c r="P6" s="13">
        <f>'Working Capital'!P5</f>
        <v>0</v>
      </c>
      <c r="Q6" s="13">
        <f>'Working Capital'!Q5</f>
        <v>0</v>
      </c>
      <c r="R6" s="13">
        <f>'Working Capital'!R5</f>
        <v>0</v>
      </c>
      <c r="S6" s="13">
        <f>'Working Capital'!S5</f>
        <v>0</v>
      </c>
      <c r="T6" s="13">
        <f>'Working Capital'!T5</f>
        <v>0</v>
      </c>
      <c r="U6" s="13">
        <f>'Working Capital'!U5</f>
        <v>0</v>
      </c>
      <c r="V6" s="13">
        <f>'Working Capital'!V5</f>
        <v>0</v>
      </c>
      <c r="W6" s="13">
        <f>'Working Capital'!W5</f>
        <v>0</v>
      </c>
      <c r="X6" s="13">
        <f>'Working Capital'!X5</f>
        <v>0</v>
      </c>
      <c r="Y6" s="13">
        <f>'Working Capital'!Y5</f>
        <v>0</v>
      </c>
      <c r="Z6" s="13">
        <f>'Working Capital'!Z5</f>
        <v>0</v>
      </c>
      <c r="AA6" s="13">
        <f>'Working Capital'!AA5</f>
        <v>0</v>
      </c>
      <c r="AB6" s="13">
        <f>'Working Capital'!AB5</f>
        <v>0</v>
      </c>
      <c r="AC6" s="13">
        <f>'Working Capital'!AC5</f>
        <v>0</v>
      </c>
      <c r="AD6" s="13">
        <f>'Working Capital'!AD5</f>
        <v>0</v>
      </c>
      <c r="AE6" s="13">
        <f>'Working Capital'!AE5</f>
        <v>0</v>
      </c>
      <c r="AF6" s="13">
        <f>'Working Capital'!AF5</f>
        <v>0</v>
      </c>
      <c r="AG6" s="13">
        <f>'Working Capital'!AG5</f>
        <v>0</v>
      </c>
      <c r="AH6" s="13">
        <f>'Working Capital'!AH5</f>
        <v>0</v>
      </c>
      <c r="AI6" s="13">
        <f>'Working Capital'!AI5</f>
        <v>0</v>
      </c>
      <c r="AJ6" s="13">
        <f>'Working Capital'!AJ5</f>
        <v>0</v>
      </c>
      <c r="AK6" s="13">
        <f>'Working Capital'!AK5</f>
        <v>0</v>
      </c>
      <c r="AL6" s="13">
        <f>'Working Capital'!AL5</f>
        <v>0</v>
      </c>
      <c r="AM6" s="13">
        <f>'Working Capital'!AM5</f>
        <v>0</v>
      </c>
      <c r="AN6" s="13">
        <f>'Working Capital'!AN5</f>
        <v>0</v>
      </c>
      <c r="AO6" s="13">
        <f>'Working Capital'!AO5</f>
        <v>0</v>
      </c>
      <c r="AP6" s="13">
        <f>'Working Capital'!AP5</f>
        <v>0</v>
      </c>
      <c r="AQ6" s="13">
        <f>'Working Capital'!AQ5</f>
        <v>0</v>
      </c>
      <c r="AR6" s="13">
        <f>'Working Capital'!AR5</f>
        <v>0</v>
      </c>
      <c r="AS6" s="13">
        <f>'Working Capital'!AS5</f>
        <v>0</v>
      </c>
      <c r="AT6" s="13">
        <f>'Working Capital'!AT5</f>
        <v>0</v>
      </c>
      <c r="AU6" s="13">
        <f>'Working Capital'!AU5</f>
        <v>0</v>
      </c>
      <c r="AV6" s="13">
        <f>'Working Capital'!AV5</f>
        <v>0</v>
      </c>
      <c r="AW6" s="13">
        <f>'Working Capital'!AW5</f>
        <v>0</v>
      </c>
      <c r="AX6" s="13">
        <f>'Working Capital'!AX5</f>
        <v>0</v>
      </c>
      <c r="AY6" s="13">
        <f>'Working Capital'!AY5</f>
        <v>0</v>
      </c>
      <c r="AZ6" s="13">
        <f>'Working Capital'!AZ5</f>
        <v>0</v>
      </c>
      <c r="BA6" s="13">
        <f>'Working Capital'!BA5</f>
        <v>0</v>
      </c>
      <c r="BB6" s="13">
        <f>'Working Capital'!BB5</f>
        <v>0</v>
      </c>
      <c r="BC6" s="13">
        <f>'Working Capital'!BC5</f>
        <v>0</v>
      </c>
      <c r="BD6" s="13">
        <f>'Working Capital'!BD5</f>
        <v>0</v>
      </c>
      <c r="BE6" s="13">
        <f>'Working Capital'!BE5</f>
        <v>0</v>
      </c>
      <c r="BF6" s="13">
        <f>'Working Capital'!BF5</f>
        <v>0</v>
      </c>
      <c r="BG6" s="13">
        <f>'Working Capital'!BG5</f>
        <v>0</v>
      </c>
      <c r="BH6" s="13">
        <f>'Working Capital'!BH5</f>
        <v>0</v>
      </c>
      <c r="BI6" s="13">
        <f>'Working Capital'!BI5</f>
        <v>0</v>
      </c>
    </row>
    <row r="7" spans="1:61">
      <c r="A7" s="16" t="s">
        <v>216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8" spans="1:61">
      <c r="A8" s="5" t="s">
        <v>217</v>
      </c>
      <c r="B8" s="13">
        <f>'CapEx Schedule'!B11</f>
        <v>0</v>
      </c>
      <c r="C8" s="13">
        <f>'CapEx Schedule'!C11</f>
        <v>0</v>
      </c>
      <c r="D8" s="13">
        <f>'CapEx Schedule'!D11</f>
        <v>0</v>
      </c>
      <c r="E8" s="13">
        <f>'CapEx Schedule'!E11</f>
        <v>0</v>
      </c>
      <c r="F8" s="13">
        <f>'CapEx Schedule'!F11</f>
        <v>0</v>
      </c>
      <c r="G8" s="13">
        <f>'CapEx Schedule'!G11</f>
        <v>0</v>
      </c>
      <c r="H8" s="13">
        <f>'CapEx Schedule'!H11</f>
        <v>0</v>
      </c>
      <c r="I8" s="13">
        <f>'CapEx Schedule'!I11</f>
        <v>0</v>
      </c>
      <c r="J8" s="13">
        <f>'CapEx Schedule'!J11</f>
        <v>0</v>
      </c>
      <c r="K8" s="13">
        <f>'CapEx Schedule'!K11</f>
        <v>0</v>
      </c>
      <c r="L8" s="13">
        <f>'CapEx Schedule'!L11</f>
        <v>0</v>
      </c>
      <c r="M8" s="13">
        <f>'CapEx Schedule'!M11</f>
        <v>0</v>
      </c>
      <c r="N8" s="13">
        <f>'CapEx Schedule'!N11</f>
        <v>0</v>
      </c>
      <c r="O8" s="13">
        <f>'CapEx Schedule'!O11</f>
        <v>0</v>
      </c>
      <c r="P8" s="13">
        <f>'CapEx Schedule'!P11</f>
        <v>0</v>
      </c>
      <c r="Q8" s="13">
        <f>'CapEx Schedule'!Q11</f>
        <v>0</v>
      </c>
      <c r="R8" s="13">
        <f>'CapEx Schedule'!R11</f>
        <v>0</v>
      </c>
      <c r="S8" s="13">
        <f>'CapEx Schedule'!S11</f>
        <v>0</v>
      </c>
      <c r="T8" s="13">
        <f>'CapEx Schedule'!T11</f>
        <v>0</v>
      </c>
      <c r="U8" s="13">
        <f>'CapEx Schedule'!U11</f>
        <v>0</v>
      </c>
      <c r="V8" s="13">
        <f>'CapEx Schedule'!V11</f>
        <v>0</v>
      </c>
      <c r="W8" s="13">
        <f>'CapEx Schedule'!W11</f>
        <v>0</v>
      </c>
      <c r="X8" s="13">
        <f>'CapEx Schedule'!X11</f>
        <v>0</v>
      </c>
      <c r="Y8" s="13">
        <f>'CapEx Schedule'!Y11</f>
        <v>0</v>
      </c>
      <c r="Z8" s="13">
        <f>'CapEx Schedule'!Z11</f>
        <v>0</v>
      </c>
      <c r="AA8" s="13">
        <f>'CapEx Schedule'!AA11</f>
        <v>0</v>
      </c>
      <c r="AB8" s="13">
        <f>'CapEx Schedule'!AB11</f>
        <v>0</v>
      </c>
      <c r="AC8" s="13">
        <f>'CapEx Schedule'!AC11</f>
        <v>0</v>
      </c>
      <c r="AD8" s="13">
        <f>'CapEx Schedule'!AD11</f>
        <v>0</v>
      </c>
      <c r="AE8" s="13">
        <f>'CapEx Schedule'!AE11</f>
        <v>0</v>
      </c>
      <c r="AF8" s="13">
        <f>'CapEx Schedule'!AF11</f>
        <v>0</v>
      </c>
      <c r="AG8" s="13">
        <f>'CapEx Schedule'!AG11</f>
        <v>0</v>
      </c>
      <c r="AH8" s="13">
        <f>'CapEx Schedule'!AH11</f>
        <v>0</v>
      </c>
      <c r="AI8" s="13">
        <f>'CapEx Schedule'!AI11</f>
        <v>0</v>
      </c>
      <c r="AJ8" s="13">
        <f>'CapEx Schedule'!AJ11</f>
        <v>0</v>
      </c>
      <c r="AK8" s="13">
        <f>'CapEx Schedule'!AK11</f>
        <v>0</v>
      </c>
      <c r="AL8" s="13">
        <f>'CapEx Schedule'!AL11</f>
        <v>0</v>
      </c>
      <c r="AM8" s="13">
        <f>'CapEx Schedule'!AM11</f>
        <v>0</v>
      </c>
      <c r="AN8" s="13">
        <f>'CapEx Schedule'!AN11</f>
        <v>0</v>
      </c>
      <c r="AO8" s="13">
        <f>'CapEx Schedule'!AO11</f>
        <v>0</v>
      </c>
      <c r="AP8" s="13">
        <f>'CapEx Schedule'!AP11</f>
        <v>0</v>
      </c>
      <c r="AQ8" s="13">
        <f>'CapEx Schedule'!AQ11</f>
        <v>0</v>
      </c>
      <c r="AR8" s="13">
        <f>'CapEx Schedule'!AR11</f>
        <v>0</v>
      </c>
      <c r="AS8" s="13">
        <f>'CapEx Schedule'!AS11</f>
        <v>0</v>
      </c>
      <c r="AT8" s="13">
        <f>'CapEx Schedule'!AT11</f>
        <v>0</v>
      </c>
      <c r="AU8" s="13">
        <f>'CapEx Schedule'!AU11</f>
        <v>0</v>
      </c>
      <c r="AV8" s="13">
        <f>'CapEx Schedule'!AV11</f>
        <v>0</v>
      </c>
      <c r="AW8" s="13">
        <f>'CapEx Schedule'!AW11</f>
        <v>0</v>
      </c>
      <c r="AX8" s="13">
        <f>'CapEx Schedule'!AX11</f>
        <v>0</v>
      </c>
      <c r="AY8" s="13">
        <f>'CapEx Schedule'!AY11</f>
        <v>0</v>
      </c>
      <c r="AZ8" s="13">
        <f>'CapEx Schedule'!AZ11</f>
        <v>0</v>
      </c>
      <c r="BA8" s="13">
        <f>'CapEx Schedule'!BA11</f>
        <v>0</v>
      </c>
      <c r="BB8" s="13">
        <f>'CapEx Schedule'!BB11</f>
        <v>0</v>
      </c>
      <c r="BC8" s="13">
        <f>'CapEx Schedule'!BC11</f>
        <v>0</v>
      </c>
      <c r="BD8" s="13">
        <f>'CapEx Schedule'!BD11</f>
        <v>0</v>
      </c>
      <c r="BE8" s="13">
        <f>'CapEx Schedule'!BE11</f>
        <v>0</v>
      </c>
      <c r="BF8" s="13">
        <f>'CapEx Schedule'!BF11</f>
        <v>0</v>
      </c>
      <c r="BG8" s="13">
        <f>'CapEx Schedule'!BG11</f>
        <v>0</v>
      </c>
      <c r="BH8" s="13">
        <f>'CapEx Schedule'!BH11</f>
        <v>0</v>
      </c>
      <c r="BI8" s="13">
        <f>'CapEx Schedule'!BI11</f>
        <v>0</v>
      </c>
    </row>
    <row r="9" spans="1:61">
      <c r="A9" s="16" t="s">
        <v>218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1" spans="1:61">
      <c r="A11" s="4" t="s">
        <v>219</v>
      </c>
    </row>
    <row r="12" spans="1:61">
      <c r="A12" s="5" t="s">
        <v>189</v>
      </c>
      <c r="B12" s="13">
        <f>'Working Capital'!B6</f>
        <v>0</v>
      </c>
      <c r="C12" s="13">
        <f>'Working Capital'!C6</f>
        <v>0</v>
      </c>
      <c r="D12" s="13">
        <f>'Working Capital'!D6</f>
        <v>0</v>
      </c>
      <c r="E12" s="13">
        <f>'Working Capital'!E6</f>
        <v>0</v>
      </c>
      <c r="F12" s="13">
        <f>'Working Capital'!F6</f>
        <v>0</v>
      </c>
      <c r="G12" s="13">
        <f>'Working Capital'!G6</f>
        <v>0</v>
      </c>
      <c r="H12" s="13">
        <f>'Working Capital'!H6</f>
        <v>0</v>
      </c>
      <c r="I12" s="13">
        <f>'Working Capital'!I6</f>
        <v>0</v>
      </c>
      <c r="J12" s="13">
        <f>'Working Capital'!J6</f>
        <v>0</v>
      </c>
      <c r="K12" s="13">
        <f>'Working Capital'!K6</f>
        <v>0</v>
      </c>
      <c r="L12" s="13">
        <f>'Working Capital'!L6</f>
        <v>0</v>
      </c>
      <c r="M12" s="13">
        <f>'Working Capital'!M6</f>
        <v>0</v>
      </c>
      <c r="N12" s="13">
        <f>'Working Capital'!N6</f>
        <v>0</v>
      </c>
      <c r="O12" s="13">
        <f>'Working Capital'!O6</f>
        <v>0</v>
      </c>
      <c r="P12" s="13">
        <f>'Working Capital'!P6</f>
        <v>0</v>
      </c>
      <c r="Q12" s="13">
        <f>'Working Capital'!Q6</f>
        <v>0</v>
      </c>
      <c r="R12" s="13">
        <f>'Working Capital'!R6</f>
        <v>0</v>
      </c>
      <c r="S12" s="13">
        <f>'Working Capital'!S6</f>
        <v>0</v>
      </c>
      <c r="T12" s="13">
        <f>'Working Capital'!T6</f>
        <v>0</v>
      </c>
      <c r="U12" s="13">
        <f>'Working Capital'!U6</f>
        <v>0</v>
      </c>
      <c r="V12" s="13">
        <f>'Working Capital'!V6</f>
        <v>0</v>
      </c>
      <c r="W12" s="13">
        <f>'Working Capital'!W6</f>
        <v>0</v>
      </c>
      <c r="X12" s="13">
        <f>'Working Capital'!X6</f>
        <v>0</v>
      </c>
      <c r="Y12" s="13">
        <f>'Working Capital'!Y6</f>
        <v>0</v>
      </c>
      <c r="Z12" s="13">
        <f>'Working Capital'!Z6</f>
        <v>0</v>
      </c>
      <c r="AA12" s="13">
        <f>'Working Capital'!AA6</f>
        <v>0</v>
      </c>
      <c r="AB12" s="13">
        <f>'Working Capital'!AB6</f>
        <v>0</v>
      </c>
      <c r="AC12" s="13">
        <f>'Working Capital'!AC6</f>
        <v>0</v>
      </c>
      <c r="AD12" s="13">
        <f>'Working Capital'!AD6</f>
        <v>0</v>
      </c>
      <c r="AE12" s="13">
        <f>'Working Capital'!AE6</f>
        <v>0</v>
      </c>
      <c r="AF12" s="13">
        <f>'Working Capital'!AF6</f>
        <v>0</v>
      </c>
      <c r="AG12" s="13">
        <f>'Working Capital'!AG6</f>
        <v>0</v>
      </c>
      <c r="AH12" s="13">
        <f>'Working Capital'!AH6</f>
        <v>0</v>
      </c>
      <c r="AI12" s="13">
        <f>'Working Capital'!AI6</f>
        <v>0</v>
      </c>
      <c r="AJ12" s="13">
        <f>'Working Capital'!AJ6</f>
        <v>0</v>
      </c>
      <c r="AK12" s="13">
        <f>'Working Capital'!AK6</f>
        <v>0</v>
      </c>
      <c r="AL12" s="13">
        <f>'Working Capital'!AL6</f>
        <v>0</v>
      </c>
      <c r="AM12" s="13">
        <f>'Working Capital'!AM6</f>
        <v>0</v>
      </c>
      <c r="AN12" s="13">
        <f>'Working Capital'!AN6</f>
        <v>0</v>
      </c>
      <c r="AO12" s="13">
        <f>'Working Capital'!AO6</f>
        <v>0</v>
      </c>
      <c r="AP12" s="13">
        <f>'Working Capital'!AP6</f>
        <v>0</v>
      </c>
      <c r="AQ12" s="13">
        <f>'Working Capital'!AQ6</f>
        <v>0</v>
      </c>
      <c r="AR12" s="13">
        <f>'Working Capital'!AR6</f>
        <v>0</v>
      </c>
      <c r="AS12" s="13">
        <f>'Working Capital'!AS6</f>
        <v>0</v>
      </c>
      <c r="AT12" s="13">
        <f>'Working Capital'!AT6</f>
        <v>0</v>
      </c>
      <c r="AU12" s="13">
        <f>'Working Capital'!AU6</f>
        <v>0</v>
      </c>
      <c r="AV12" s="13">
        <f>'Working Capital'!AV6</f>
        <v>0</v>
      </c>
      <c r="AW12" s="13">
        <f>'Working Capital'!AW6</f>
        <v>0</v>
      </c>
      <c r="AX12" s="13">
        <f>'Working Capital'!AX6</f>
        <v>0</v>
      </c>
      <c r="AY12" s="13">
        <f>'Working Capital'!AY6</f>
        <v>0</v>
      </c>
      <c r="AZ12" s="13">
        <f>'Working Capital'!AZ6</f>
        <v>0</v>
      </c>
      <c r="BA12" s="13">
        <f>'Working Capital'!BA6</f>
        <v>0</v>
      </c>
      <c r="BB12" s="13">
        <f>'Working Capital'!BB6</f>
        <v>0</v>
      </c>
      <c r="BC12" s="13">
        <f>'Working Capital'!BC6</f>
        <v>0</v>
      </c>
      <c r="BD12" s="13">
        <f>'Working Capital'!BD6</f>
        <v>0</v>
      </c>
      <c r="BE12" s="13">
        <f>'Working Capital'!BE6</f>
        <v>0</v>
      </c>
      <c r="BF12" s="13">
        <f>'Working Capital'!BF6</f>
        <v>0</v>
      </c>
      <c r="BG12" s="13">
        <f>'Working Capital'!BG6</f>
        <v>0</v>
      </c>
      <c r="BH12" s="13">
        <f>'Working Capital'!BH6</f>
        <v>0</v>
      </c>
      <c r="BI12" s="13">
        <f>'Working Capital'!BI6</f>
        <v>0</v>
      </c>
    </row>
    <row r="13" spans="1:61">
      <c r="A13" s="16" t="s">
        <v>220</v>
      </c>
      <c r="B13" s="13">
        <f>B12</f>
        <v>0</v>
      </c>
      <c r="C13" s="13">
        <f>C12</f>
        <v>0</v>
      </c>
      <c r="D13" s="13">
        <f>D12</f>
        <v>0</v>
      </c>
      <c r="E13" s="13">
        <f>E12</f>
        <v>0</v>
      </c>
      <c r="F13" s="13">
        <f>F12</f>
        <v>0</v>
      </c>
      <c r="G13" s="13">
        <f>G12</f>
        <v>0</v>
      </c>
      <c r="H13" s="13">
        <f>H12</f>
        <v>0</v>
      </c>
      <c r="I13" s="13">
        <f>I12</f>
        <v>0</v>
      </c>
      <c r="J13" s="13">
        <f>J12</f>
        <v>0</v>
      </c>
      <c r="K13" s="13">
        <f>K12</f>
        <v>0</v>
      </c>
      <c r="L13" s="13">
        <f>L12</f>
        <v>0</v>
      </c>
      <c r="M13" s="13">
        <f>M12</f>
        <v>0</v>
      </c>
      <c r="N13" s="13">
        <f>N12</f>
        <v>0</v>
      </c>
      <c r="O13" s="13">
        <f>O12</f>
        <v>0</v>
      </c>
      <c r="P13" s="13">
        <f>P12</f>
        <v>0</v>
      </c>
      <c r="Q13" s="13">
        <f>Q12</f>
        <v>0</v>
      </c>
      <c r="R13" s="13">
        <f>R12</f>
        <v>0</v>
      </c>
      <c r="S13" s="13">
        <f>S12</f>
        <v>0</v>
      </c>
      <c r="T13" s="13">
        <f>T12</f>
        <v>0</v>
      </c>
      <c r="U13" s="13">
        <f>U12</f>
        <v>0</v>
      </c>
      <c r="V13" s="13">
        <f>V12</f>
        <v>0</v>
      </c>
      <c r="W13" s="13">
        <f>W12</f>
        <v>0</v>
      </c>
      <c r="X13" s="13">
        <f>X12</f>
        <v>0</v>
      </c>
      <c r="Y13" s="13">
        <f>Y12</f>
        <v>0</v>
      </c>
      <c r="Z13" s="13">
        <f>Z12</f>
        <v>0</v>
      </c>
      <c r="AA13" s="13">
        <f>AA12</f>
        <v>0</v>
      </c>
      <c r="AB13" s="13">
        <f>AB12</f>
        <v>0</v>
      </c>
      <c r="AC13" s="13">
        <f>AC12</f>
        <v>0</v>
      </c>
      <c r="AD13" s="13">
        <f>AD12</f>
        <v>0</v>
      </c>
      <c r="AE13" s="13">
        <f>AE12</f>
        <v>0</v>
      </c>
      <c r="AF13" s="13">
        <f>AF12</f>
        <v>0</v>
      </c>
      <c r="AG13" s="13">
        <f>AG12</f>
        <v>0</v>
      </c>
      <c r="AH13" s="13">
        <f>AH12</f>
        <v>0</v>
      </c>
      <c r="AI13" s="13">
        <f>AI12</f>
        <v>0</v>
      </c>
      <c r="AJ13" s="13">
        <f>AJ12</f>
        <v>0</v>
      </c>
      <c r="AK13" s="13">
        <f>AK12</f>
        <v>0</v>
      </c>
      <c r="AL13" s="13">
        <f>AL12</f>
        <v>0</v>
      </c>
      <c r="AM13" s="13">
        <f>AM12</f>
        <v>0</v>
      </c>
      <c r="AN13" s="13">
        <f>AN12</f>
        <v>0</v>
      </c>
      <c r="AO13" s="13">
        <f>AO12</f>
        <v>0</v>
      </c>
      <c r="AP13" s="13">
        <f>AP12</f>
        <v>0</v>
      </c>
      <c r="AQ13" s="13">
        <f>AQ12</f>
        <v>0</v>
      </c>
      <c r="AR13" s="13">
        <f>AR12</f>
        <v>0</v>
      </c>
      <c r="AS13" s="13">
        <f>AS12</f>
        <v>0</v>
      </c>
      <c r="AT13" s="13">
        <f>AT12</f>
        <v>0</v>
      </c>
      <c r="AU13" s="13">
        <f>AU12</f>
        <v>0</v>
      </c>
      <c r="AV13" s="13">
        <f>AV12</f>
        <v>0</v>
      </c>
      <c r="AW13" s="13">
        <f>AW12</f>
        <v>0</v>
      </c>
      <c r="AX13" s="13">
        <f>AX12</f>
        <v>0</v>
      </c>
      <c r="AY13" s="13">
        <f>AY12</f>
        <v>0</v>
      </c>
      <c r="AZ13" s="13">
        <f>AZ12</f>
        <v>0</v>
      </c>
      <c r="BA13" s="13">
        <f>BA12</f>
        <v>0</v>
      </c>
      <c r="BB13" s="13">
        <f>BB12</f>
        <v>0</v>
      </c>
      <c r="BC13" s="13">
        <f>BC12</f>
        <v>0</v>
      </c>
      <c r="BD13" s="13">
        <f>BD12</f>
        <v>0</v>
      </c>
      <c r="BE13" s="13">
        <f>BE12</f>
        <v>0</v>
      </c>
      <c r="BF13" s="13">
        <f>BF12</f>
        <v>0</v>
      </c>
      <c r="BG13" s="13">
        <f>BG12</f>
        <v>0</v>
      </c>
      <c r="BH13" s="13">
        <f>BH12</f>
        <v>0</v>
      </c>
      <c r="BI13" s="13">
        <f>BI12</f>
        <v>0</v>
      </c>
    </row>
    <row r="14" spans="1:61">
      <c r="A14" s="5" t="s">
        <v>221</v>
      </c>
      <c r="B14" s="13">
        <f>'Debt Schedule'!B7</f>
        <v>0</v>
      </c>
      <c r="C14" s="13">
        <f>'Debt Schedule'!C7</f>
        <v>0</v>
      </c>
      <c r="D14" s="13">
        <f>'Debt Schedule'!D7</f>
        <v>0</v>
      </c>
      <c r="E14" s="13">
        <f>'Debt Schedule'!E7</f>
        <v>0</v>
      </c>
      <c r="F14" s="13">
        <f>'Debt Schedule'!F7</f>
        <v>0</v>
      </c>
      <c r="G14" s="13">
        <f>'Debt Schedule'!G7</f>
        <v>0</v>
      </c>
      <c r="H14" s="13">
        <f>'Debt Schedule'!H7</f>
        <v>0</v>
      </c>
      <c r="I14" s="13">
        <f>'Debt Schedule'!I7</f>
        <v>0</v>
      </c>
      <c r="J14" s="13">
        <f>'Debt Schedule'!J7</f>
        <v>0</v>
      </c>
      <c r="K14" s="13">
        <f>'Debt Schedule'!K7</f>
        <v>0</v>
      </c>
      <c r="L14" s="13">
        <f>'Debt Schedule'!L7</f>
        <v>0</v>
      </c>
      <c r="M14" s="13">
        <f>'Debt Schedule'!M7</f>
        <v>0</v>
      </c>
      <c r="N14" s="13">
        <f>'Debt Schedule'!N7</f>
        <v>0</v>
      </c>
      <c r="O14" s="13">
        <f>'Debt Schedule'!O7</f>
        <v>0</v>
      </c>
      <c r="P14" s="13">
        <f>'Debt Schedule'!P7</f>
        <v>0</v>
      </c>
      <c r="Q14" s="13">
        <f>'Debt Schedule'!Q7</f>
        <v>0</v>
      </c>
      <c r="R14" s="13">
        <f>'Debt Schedule'!R7</f>
        <v>0</v>
      </c>
      <c r="S14" s="13">
        <f>'Debt Schedule'!S7</f>
        <v>0</v>
      </c>
      <c r="T14" s="13">
        <f>'Debt Schedule'!T7</f>
        <v>0</v>
      </c>
      <c r="U14" s="13">
        <f>'Debt Schedule'!U7</f>
        <v>0</v>
      </c>
      <c r="V14" s="13">
        <f>'Debt Schedule'!V7</f>
        <v>0</v>
      </c>
      <c r="W14" s="13">
        <f>'Debt Schedule'!W7</f>
        <v>0</v>
      </c>
      <c r="X14" s="13">
        <f>'Debt Schedule'!X7</f>
        <v>0</v>
      </c>
      <c r="Y14" s="13">
        <f>'Debt Schedule'!Y7</f>
        <v>0</v>
      </c>
      <c r="Z14" s="13">
        <f>'Debt Schedule'!Z7</f>
        <v>0</v>
      </c>
      <c r="AA14" s="13">
        <f>'Debt Schedule'!AA7</f>
        <v>0</v>
      </c>
      <c r="AB14" s="13">
        <f>'Debt Schedule'!AB7</f>
        <v>0</v>
      </c>
      <c r="AC14" s="13">
        <f>'Debt Schedule'!AC7</f>
        <v>0</v>
      </c>
      <c r="AD14" s="13">
        <f>'Debt Schedule'!AD7</f>
        <v>0</v>
      </c>
      <c r="AE14" s="13">
        <f>'Debt Schedule'!AE7</f>
        <v>0</v>
      </c>
      <c r="AF14" s="13">
        <f>'Debt Schedule'!AF7</f>
        <v>0</v>
      </c>
      <c r="AG14" s="13">
        <f>'Debt Schedule'!AG7</f>
        <v>0</v>
      </c>
      <c r="AH14" s="13">
        <f>'Debt Schedule'!AH7</f>
        <v>0</v>
      </c>
      <c r="AI14" s="13">
        <f>'Debt Schedule'!AI7</f>
        <v>0</v>
      </c>
      <c r="AJ14" s="13">
        <f>'Debt Schedule'!AJ7</f>
        <v>0</v>
      </c>
      <c r="AK14" s="13">
        <f>'Debt Schedule'!AK7</f>
        <v>0</v>
      </c>
      <c r="AL14" s="13">
        <f>'Debt Schedule'!AL7</f>
        <v>0</v>
      </c>
      <c r="AM14" s="13">
        <f>'Debt Schedule'!AM7</f>
        <v>0</v>
      </c>
      <c r="AN14" s="13">
        <f>'Debt Schedule'!AN7</f>
        <v>0</v>
      </c>
      <c r="AO14" s="13">
        <f>'Debt Schedule'!AO7</f>
        <v>0</v>
      </c>
      <c r="AP14" s="13">
        <f>'Debt Schedule'!AP7</f>
        <v>0</v>
      </c>
      <c r="AQ14" s="13">
        <f>'Debt Schedule'!AQ7</f>
        <v>0</v>
      </c>
      <c r="AR14" s="13">
        <f>'Debt Schedule'!AR7</f>
        <v>0</v>
      </c>
      <c r="AS14" s="13">
        <f>'Debt Schedule'!AS7</f>
        <v>0</v>
      </c>
      <c r="AT14" s="13">
        <f>'Debt Schedule'!AT7</f>
        <v>0</v>
      </c>
      <c r="AU14" s="13">
        <f>'Debt Schedule'!AU7</f>
        <v>0</v>
      </c>
      <c r="AV14" s="13">
        <f>'Debt Schedule'!AV7</f>
        <v>0</v>
      </c>
      <c r="AW14" s="13">
        <f>'Debt Schedule'!AW7</f>
        <v>0</v>
      </c>
      <c r="AX14" s="13">
        <f>'Debt Schedule'!AX7</f>
        <v>0</v>
      </c>
      <c r="AY14" s="13">
        <f>'Debt Schedule'!AY7</f>
        <v>0</v>
      </c>
      <c r="AZ14" s="13">
        <f>'Debt Schedule'!AZ7</f>
        <v>0</v>
      </c>
      <c r="BA14" s="13">
        <f>'Debt Schedule'!BA7</f>
        <v>0</v>
      </c>
      <c r="BB14" s="13">
        <f>'Debt Schedule'!BB7</f>
        <v>0</v>
      </c>
      <c r="BC14" s="13">
        <f>'Debt Schedule'!BC7</f>
        <v>0</v>
      </c>
      <c r="BD14" s="13">
        <f>'Debt Schedule'!BD7</f>
        <v>0</v>
      </c>
      <c r="BE14" s="13">
        <f>'Debt Schedule'!BE7</f>
        <v>0</v>
      </c>
      <c r="BF14" s="13">
        <f>'Debt Schedule'!BF7</f>
        <v>0</v>
      </c>
      <c r="BG14" s="13">
        <f>'Debt Schedule'!BG7</f>
        <v>0</v>
      </c>
      <c r="BH14" s="13">
        <f>'Debt Schedule'!BH7</f>
        <v>0</v>
      </c>
      <c r="BI14" s="13">
        <f>'Debt Schedule'!BI7</f>
        <v>0</v>
      </c>
    </row>
    <row r="15" spans="1:61">
      <c r="A15" s="16" t="s">
        <v>222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5" t="s">
        <v>223</v>
      </c>
      <c r="B17" s="13">
        <f>'Cash Flow Statement'!B16</f>
        <v>0</v>
      </c>
      <c r="C17" s="13">
        <f>B17+'Cash Flow Statement'!C16</f>
        <v>0</v>
      </c>
      <c r="D17" s="13">
        <f>C17+'Cash Flow Statement'!D16</f>
        <v>0</v>
      </c>
      <c r="E17" s="13">
        <f>D17+'Cash Flow Statement'!E16</f>
        <v>0</v>
      </c>
      <c r="F17" s="13">
        <f>E17+'Cash Flow Statement'!F16</f>
        <v>0</v>
      </c>
      <c r="G17" s="13">
        <f>F17+'Cash Flow Statement'!G16</f>
        <v>0</v>
      </c>
      <c r="H17" s="13">
        <f>G17+'Cash Flow Statement'!H16</f>
        <v>0</v>
      </c>
      <c r="I17" s="13">
        <f>H17+'Cash Flow Statement'!I16</f>
        <v>0</v>
      </c>
      <c r="J17" s="13">
        <f>I17+'Cash Flow Statement'!J16</f>
        <v>0</v>
      </c>
      <c r="K17" s="13">
        <f>J17+'Cash Flow Statement'!K16</f>
        <v>0</v>
      </c>
      <c r="L17" s="13">
        <f>K17+'Cash Flow Statement'!L16</f>
        <v>0</v>
      </c>
      <c r="M17" s="13">
        <f>L17+'Cash Flow Statement'!M16</f>
        <v>0</v>
      </c>
      <c r="N17" s="13">
        <f>M17+'Cash Flow Statement'!N16</f>
        <v>0</v>
      </c>
      <c r="O17" s="13">
        <f>N17+'Cash Flow Statement'!O16</f>
        <v>0</v>
      </c>
      <c r="P17" s="13">
        <f>O17+'Cash Flow Statement'!P16</f>
        <v>0</v>
      </c>
      <c r="Q17" s="13">
        <f>P17+'Cash Flow Statement'!Q16</f>
        <v>0</v>
      </c>
      <c r="R17" s="13">
        <f>Q17+'Cash Flow Statement'!R16</f>
        <v>0</v>
      </c>
      <c r="S17" s="13">
        <f>R17+'Cash Flow Statement'!S16</f>
        <v>0</v>
      </c>
      <c r="T17" s="13">
        <f>S17+'Cash Flow Statement'!T16</f>
        <v>0</v>
      </c>
      <c r="U17" s="13">
        <f>T17+'Cash Flow Statement'!U16</f>
        <v>0</v>
      </c>
      <c r="V17" s="13">
        <f>U17+'Cash Flow Statement'!V16</f>
        <v>0</v>
      </c>
      <c r="W17" s="13">
        <f>V17+'Cash Flow Statement'!W16</f>
        <v>0</v>
      </c>
      <c r="X17" s="13">
        <f>W17+'Cash Flow Statement'!X16</f>
        <v>0</v>
      </c>
      <c r="Y17" s="13">
        <f>X17+'Cash Flow Statement'!Y16</f>
        <v>0</v>
      </c>
      <c r="Z17" s="13">
        <f>Y17+'Cash Flow Statement'!Z16</f>
        <v>0</v>
      </c>
      <c r="AA17" s="13">
        <f>Z17+'Cash Flow Statement'!AA16</f>
        <v>0</v>
      </c>
      <c r="AB17" s="13">
        <f>AA17+'Cash Flow Statement'!AB16</f>
        <v>0</v>
      </c>
      <c r="AC17" s="13">
        <f>AB17+'Cash Flow Statement'!AC16</f>
        <v>0</v>
      </c>
      <c r="AD17" s="13">
        <f>AC17+'Cash Flow Statement'!AD16</f>
        <v>0</v>
      </c>
      <c r="AE17" s="13">
        <f>AD17+'Cash Flow Statement'!AE16</f>
        <v>0</v>
      </c>
      <c r="AF17" s="13">
        <f>AE17+'Cash Flow Statement'!AF16</f>
        <v>0</v>
      </c>
      <c r="AG17" s="13">
        <f>AF17+'Cash Flow Statement'!AG16</f>
        <v>0</v>
      </c>
      <c r="AH17" s="13">
        <f>AG17+'Cash Flow Statement'!AH16</f>
        <v>0</v>
      </c>
      <c r="AI17" s="13">
        <f>AH17+'Cash Flow Statement'!AI16</f>
        <v>0</v>
      </c>
      <c r="AJ17" s="13">
        <f>AI17+'Cash Flow Statement'!AJ16</f>
        <v>0</v>
      </c>
      <c r="AK17" s="13">
        <f>AJ17+'Cash Flow Statement'!AK16</f>
        <v>0</v>
      </c>
      <c r="AL17" s="13">
        <f>AK17+'Cash Flow Statement'!AL16</f>
        <v>0</v>
      </c>
      <c r="AM17" s="13">
        <f>AL17+'Cash Flow Statement'!AM16</f>
        <v>0</v>
      </c>
      <c r="AN17" s="13">
        <f>AM17+'Cash Flow Statement'!AN16</f>
        <v>0</v>
      </c>
      <c r="AO17" s="13">
        <f>AN17+'Cash Flow Statement'!AO16</f>
        <v>0</v>
      </c>
      <c r="AP17" s="13">
        <f>AO17+'Cash Flow Statement'!AP16</f>
        <v>0</v>
      </c>
      <c r="AQ17" s="13">
        <f>AP17+'Cash Flow Statement'!AQ16</f>
        <v>0</v>
      </c>
      <c r="AR17" s="13">
        <f>AQ17+'Cash Flow Statement'!AR16</f>
        <v>0</v>
      </c>
      <c r="AS17" s="13">
        <f>AR17+'Cash Flow Statement'!AS16</f>
        <v>0</v>
      </c>
      <c r="AT17" s="13">
        <f>AS17+'Cash Flow Statement'!AT16</f>
        <v>0</v>
      </c>
      <c r="AU17" s="13">
        <f>AT17+'Cash Flow Statement'!AU16</f>
        <v>0</v>
      </c>
      <c r="AV17" s="13">
        <f>AU17+'Cash Flow Statement'!AV16</f>
        <v>0</v>
      </c>
      <c r="AW17" s="13">
        <f>AV17+'Cash Flow Statement'!AW16</f>
        <v>0</v>
      </c>
      <c r="AX17" s="13">
        <f>AW17+'Cash Flow Statement'!AX16</f>
        <v>0</v>
      </c>
      <c r="AY17" s="13">
        <f>AX17+'Cash Flow Statement'!AY16</f>
        <v>0</v>
      </c>
      <c r="AZ17" s="13">
        <f>AY17+'Cash Flow Statement'!AZ16</f>
        <v>0</v>
      </c>
      <c r="BA17" s="13">
        <f>AZ17+'Cash Flow Statement'!BA16</f>
        <v>0</v>
      </c>
      <c r="BB17" s="13">
        <f>BA17+'Cash Flow Statement'!BB16</f>
        <v>0</v>
      </c>
      <c r="BC17" s="13">
        <f>BB17+'Cash Flow Statement'!BC16</f>
        <v>0</v>
      </c>
      <c r="BD17" s="13">
        <f>BC17+'Cash Flow Statement'!BD16</f>
        <v>0</v>
      </c>
      <c r="BE17" s="13">
        <f>BD17+'Cash Flow Statement'!BE16</f>
        <v>0</v>
      </c>
      <c r="BF17" s="13">
        <f>BE17+'Cash Flow Statement'!BF16</f>
        <v>0</v>
      </c>
      <c r="BG17" s="13">
        <f>BF17+'Cash Flow Statement'!BG16</f>
        <v>0</v>
      </c>
      <c r="BH17" s="13">
        <f>BG17+'Cash Flow Statement'!BH16</f>
        <v>0</v>
      </c>
      <c r="BI17" s="13">
        <f>BH17+'Cash Flow Statement'!BI16</f>
        <v>0</v>
      </c>
    </row>
    <row r="18" spans="1:61">
      <c r="A18" s="5" t="s">
        <v>224</v>
      </c>
      <c r="B18" s="13">
        <f>'Income Statement'!B20</f>
        <v>0</v>
      </c>
      <c r="C18" s="13">
        <f>B18+'Income Statement'!C20</f>
        <v>0</v>
      </c>
      <c r="D18" s="13">
        <f>C18+'Income Statement'!D20</f>
        <v>0</v>
      </c>
      <c r="E18" s="13">
        <f>D18+'Income Statement'!E20</f>
        <v>0</v>
      </c>
      <c r="F18" s="13">
        <f>E18+'Income Statement'!F20</f>
        <v>0</v>
      </c>
      <c r="G18" s="13">
        <f>F18+'Income Statement'!G20</f>
        <v>0</v>
      </c>
      <c r="H18" s="13">
        <f>G18+'Income Statement'!H20</f>
        <v>0</v>
      </c>
      <c r="I18" s="13">
        <f>H18+'Income Statement'!I20</f>
        <v>0</v>
      </c>
      <c r="J18" s="13">
        <f>I18+'Income Statement'!J20</f>
        <v>0</v>
      </c>
      <c r="K18" s="13">
        <f>J18+'Income Statement'!K20</f>
        <v>0</v>
      </c>
      <c r="L18" s="13">
        <f>K18+'Income Statement'!L20</f>
        <v>0</v>
      </c>
      <c r="M18" s="13">
        <f>L18+'Income Statement'!M20</f>
        <v>0</v>
      </c>
      <c r="N18" s="13">
        <f>M18+'Income Statement'!N20</f>
        <v>0</v>
      </c>
      <c r="O18" s="13">
        <f>N18+'Income Statement'!O20</f>
        <v>0</v>
      </c>
      <c r="P18" s="13">
        <f>O18+'Income Statement'!P20</f>
        <v>0</v>
      </c>
      <c r="Q18" s="13">
        <f>P18+'Income Statement'!Q20</f>
        <v>0</v>
      </c>
      <c r="R18" s="13">
        <f>Q18+'Income Statement'!R20</f>
        <v>0</v>
      </c>
      <c r="S18" s="13">
        <f>R18+'Income Statement'!S20</f>
        <v>0</v>
      </c>
      <c r="T18" s="13">
        <f>S18+'Income Statement'!T20</f>
        <v>0</v>
      </c>
      <c r="U18" s="13">
        <f>T18+'Income Statement'!U20</f>
        <v>0</v>
      </c>
      <c r="V18" s="13">
        <f>U18+'Income Statement'!V20</f>
        <v>0</v>
      </c>
      <c r="W18" s="13">
        <f>V18+'Income Statement'!W20</f>
        <v>0</v>
      </c>
      <c r="X18" s="13">
        <f>W18+'Income Statement'!X20</f>
        <v>0</v>
      </c>
      <c r="Y18" s="13">
        <f>X18+'Income Statement'!Y20</f>
        <v>0</v>
      </c>
      <c r="Z18" s="13">
        <f>Y18+'Income Statement'!Z20</f>
        <v>0</v>
      </c>
      <c r="AA18" s="13">
        <f>Z18+'Income Statement'!AA20</f>
        <v>0</v>
      </c>
      <c r="AB18" s="13">
        <f>AA18+'Income Statement'!AB20</f>
        <v>0</v>
      </c>
      <c r="AC18" s="13">
        <f>AB18+'Income Statement'!AC20</f>
        <v>0</v>
      </c>
      <c r="AD18" s="13">
        <f>AC18+'Income Statement'!AD20</f>
        <v>0</v>
      </c>
      <c r="AE18" s="13">
        <f>AD18+'Income Statement'!AE20</f>
        <v>0</v>
      </c>
      <c r="AF18" s="13">
        <f>AE18+'Income Statement'!AF20</f>
        <v>0</v>
      </c>
      <c r="AG18" s="13">
        <f>AF18+'Income Statement'!AG20</f>
        <v>0</v>
      </c>
      <c r="AH18" s="13">
        <f>AG18+'Income Statement'!AH20</f>
        <v>0</v>
      </c>
      <c r="AI18" s="13">
        <f>AH18+'Income Statement'!AI20</f>
        <v>0</v>
      </c>
      <c r="AJ18" s="13">
        <f>AI18+'Income Statement'!AJ20</f>
        <v>0</v>
      </c>
      <c r="AK18" s="13">
        <f>AJ18+'Income Statement'!AK20</f>
        <v>0</v>
      </c>
      <c r="AL18" s="13">
        <f>AK18+'Income Statement'!AL20</f>
        <v>0</v>
      </c>
      <c r="AM18" s="13">
        <f>AL18+'Income Statement'!AM20</f>
        <v>0</v>
      </c>
      <c r="AN18" s="13">
        <f>AM18+'Income Statement'!AN20</f>
        <v>0</v>
      </c>
      <c r="AO18" s="13">
        <f>AN18+'Income Statement'!AO20</f>
        <v>0</v>
      </c>
      <c r="AP18" s="13">
        <f>AO18+'Income Statement'!AP20</f>
        <v>0</v>
      </c>
      <c r="AQ18" s="13">
        <f>AP18+'Income Statement'!AQ20</f>
        <v>0</v>
      </c>
      <c r="AR18" s="13">
        <f>AQ18+'Income Statement'!AR20</f>
        <v>0</v>
      </c>
      <c r="AS18" s="13">
        <f>AR18+'Income Statement'!AS20</f>
        <v>0</v>
      </c>
      <c r="AT18" s="13">
        <f>AS18+'Income Statement'!AT20</f>
        <v>0</v>
      </c>
      <c r="AU18" s="13">
        <f>AT18+'Income Statement'!AU20</f>
        <v>0</v>
      </c>
      <c r="AV18" s="13">
        <f>AU18+'Income Statement'!AV20</f>
        <v>0</v>
      </c>
      <c r="AW18" s="13">
        <f>AV18+'Income Statement'!AW20</f>
        <v>0</v>
      </c>
      <c r="AX18" s="13">
        <f>AW18+'Income Statement'!AX20</f>
        <v>0</v>
      </c>
      <c r="AY18" s="13">
        <f>AX18+'Income Statement'!AY20</f>
        <v>0</v>
      </c>
      <c r="AZ18" s="13">
        <f>AY18+'Income Statement'!AZ20</f>
        <v>0</v>
      </c>
      <c r="BA18" s="13">
        <f>AZ18+'Income Statement'!BA20</f>
        <v>0</v>
      </c>
      <c r="BB18" s="13">
        <f>BA18+'Income Statement'!BB20</f>
        <v>0</v>
      </c>
      <c r="BC18" s="13">
        <f>BB18+'Income Statement'!BC20</f>
        <v>0</v>
      </c>
      <c r="BD18" s="13">
        <f>BC18+'Income Statement'!BD20</f>
        <v>0</v>
      </c>
      <c r="BE18" s="13">
        <f>BD18+'Income Statement'!BE20</f>
        <v>0</v>
      </c>
      <c r="BF18" s="13">
        <f>BE18+'Income Statement'!BF20</f>
        <v>0</v>
      </c>
      <c r="BG18" s="13">
        <f>BF18+'Income Statement'!BG20</f>
        <v>0</v>
      </c>
      <c r="BH18" s="13">
        <f>BG18+'Income Statement'!BH20</f>
        <v>0</v>
      </c>
      <c r="BI18" s="13">
        <f>BH18+'Income Statement'!BI20</f>
        <v>0</v>
      </c>
    </row>
    <row r="19" spans="1:61">
      <c r="A19" s="16" t="s">
        <v>225</v>
      </c>
      <c r="B19" s="13">
        <f>B17+B18</f>
        <v>0</v>
      </c>
      <c r="C19" s="13">
        <f>C17+C18</f>
        <v>0</v>
      </c>
      <c r="D19" s="13">
        <f>D17+D18</f>
        <v>0</v>
      </c>
      <c r="E19" s="13">
        <f>E17+E18</f>
        <v>0</v>
      </c>
      <c r="F19" s="13">
        <f>F17+F18</f>
        <v>0</v>
      </c>
      <c r="G19" s="13">
        <f>G17+G18</f>
        <v>0</v>
      </c>
      <c r="H19" s="13">
        <f>H17+H18</f>
        <v>0</v>
      </c>
      <c r="I19" s="13">
        <f>I17+I18</f>
        <v>0</v>
      </c>
      <c r="J19" s="13">
        <f>J17+J18</f>
        <v>0</v>
      </c>
      <c r="K19" s="13">
        <f>K17+K18</f>
        <v>0</v>
      </c>
      <c r="L19" s="13">
        <f>L17+L18</f>
        <v>0</v>
      </c>
      <c r="M19" s="13">
        <f>M17+M18</f>
        <v>0</v>
      </c>
      <c r="N19" s="13">
        <f>N17+N18</f>
        <v>0</v>
      </c>
      <c r="O19" s="13">
        <f>O17+O18</f>
        <v>0</v>
      </c>
      <c r="P19" s="13">
        <f>P17+P18</f>
        <v>0</v>
      </c>
      <c r="Q19" s="13">
        <f>Q17+Q18</f>
        <v>0</v>
      </c>
      <c r="R19" s="13">
        <f>R17+R18</f>
        <v>0</v>
      </c>
      <c r="S19" s="13">
        <f>S17+S18</f>
        <v>0</v>
      </c>
      <c r="T19" s="13">
        <f>T17+T18</f>
        <v>0</v>
      </c>
      <c r="U19" s="13">
        <f>U17+U18</f>
        <v>0</v>
      </c>
      <c r="V19" s="13">
        <f>V17+V18</f>
        <v>0</v>
      </c>
      <c r="W19" s="13">
        <f>W17+W18</f>
        <v>0</v>
      </c>
      <c r="X19" s="13">
        <f>X17+X18</f>
        <v>0</v>
      </c>
      <c r="Y19" s="13">
        <f>Y17+Y18</f>
        <v>0</v>
      </c>
      <c r="Z19" s="13">
        <f>Z17+Z18</f>
        <v>0</v>
      </c>
      <c r="AA19" s="13">
        <f>AA17+AA18</f>
        <v>0</v>
      </c>
      <c r="AB19" s="13">
        <f>AB17+AB18</f>
        <v>0</v>
      </c>
      <c r="AC19" s="13">
        <f>AC17+AC18</f>
        <v>0</v>
      </c>
      <c r="AD19" s="13">
        <f>AD17+AD18</f>
        <v>0</v>
      </c>
      <c r="AE19" s="13">
        <f>AE17+AE18</f>
        <v>0</v>
      </c>
      <c r="AF19" s="13">
        <f>AF17+AF18</f>
        <v>0</v>
      </c>
      <c r="AG19" s="13">
        <f>AG17+AG18</f>
        <v>0</v>
      </c>
      <c r="AH19" s="13">
        <f>AH17+AH18</f>
        <v>0</v>
      </c>
      <c r="AI19" s="13">
        <f>AI17+AI18</f>
        <v>0</v>
      </c>
      <c r="AJ19" s="13">
        <f>AJ17+AJ18</f>
        <v>0</v>
      </c>
      <c r="AK19" s="13">
        <f>AK17+AK18</f>
        <v>0</v>
      </c>
      <c r="AL19" s="13">
        <f>AL17+AL18</f>
        <v>0</v>
      </c>
      <c r="AM19" s="13">
        <f>AM17+AM18</f>
        <v>0</v>
      </c>
      <c r="AN19" s="13">
        <f>AN17+AN18</f>
        <v>0</v>
      </c>
      <c r="AO19" s="13">
        <f>AO17+AO18</f>
        <v>0</v>
      </c>
      <c r="AP19" s="13">
        <f>AP17+AP18</f>
        <v>0</v>
      </c>
      <c r="AQ19" s="13">
        <f>AQ17+AQ18</f>
        <v>0</v>
      </c>
      <c r="AR19" s="13">
        <f>AR17+AR18</f>
        <v>0</v>
      </c>
      <c r="AS19" s="13">
        <f>AS17+AS18</f>
        <v>0</v>
      </c>
      <c r="AT19" s="13">
        <f>AT17+AT18</f>
        <v>0</v>
      </c>
      <c r="AU19" s="13">
        <f>AU17+AU18</f>
        <v>0</v>
      </c>
      <c r="AV19" s="13">
        <f>AV17+AV18</f>
        <v>0</v>
      </c>
      <c r="AW19" s="13">
        <f>AW17+AW18</f>
        <v>0</v>
      </c>
      <c r="AX19" s="13">
        <f>AX17+AX18</f>
        <v>0</v>
      </c>
      <c r="AY19" s="13">
        <f>AY17+AY18</f>
        <v>0</v>
      </c>
      <c r="AZ19" s="13">
        <f>AZ17+AZ18</f>
        <v>0</v>
      </c>
      <c r="BA19" s="13">
        <f>BA17+BA18</f>
        <v>0</v>
      </c>
      <c r="BB19" s="13">
        <f>BB17+BB18</f>
        <v>0</v>
      </c>
      <c r="BC19" s="13">
        <f>BC17+BC18</f>
        <v>0</v>
      </c>
      <c r="BD19" s="13">
        <f>BD17+BD18</f>
        <v>0</v>
      </c>
      <c r="BE19" s="13">
        <f>BE17+BE18</f>
        <v>0</v>
      </c>
      <c r="BF19" s="13">
        <f>BF17+BF18</f>
        <v>0</v>
      </c>
      <c r="BG19" s="13">
        <f>BG17+BG18</f>
        <v>0</v>
      </c>
      <c r="BH19" s="13">
        <f>BH17+BH18</f>
        <v>0</v>
      </c>
      <c r="BI19" s="13">
        <f>BI17+BI18</f>
        <v>0</v>
      </c>
    </row>
    <row r="20" spans="1:61">
      <c r="A20" s="16" t="s">
        <v>226</v>
      </c>
      <c r="B20" s="13">
        <f>B15+B19</f>
        <v>0</v>
      </c>
      <c r="C20" s="13">
        <f>C15+C19</f>
        <v>0</v>
      </c>
      <c r="D20" s="13">
        <f>D15+D19</f>
        <v>0</v>
      </c>
      <c r="E20" s="13">
        <f>E15+E19</f>
        <v>0</v>
      </c>
      <c r="F20" s="13">
        <f>F15+F19</f>
        <v>0</v>
      </c>
      <c r="G20" s="13">
        <f>G15+G19</f>
        <v>0</v>
      </c>
      <c r="H20" s="13">
        <f>H15+H19</f>
        <v>0</v>
      </c>
      <c r="I20" s="13">
        <f>I15+I19</f>
        <v>0</v>
      </c>
      <c r="J20" s="13">
        <f>J15+J19</f>
        <v>0</v>
      </c>
      <c r="K20" s="13">
        <f>K15+K19</f>
        <v>0</v>
      </c>
      <c r="L20" s="13">
        <f>L15+L19</f>
        <v>0</v>
      </c>
      <c r="M20" s="13">
        <f>M15+M19</f>
        <v>0</v>
      </c>
      <c r="N20" s="13">
        <f>N15+N19</f>
        <v>0</v>
      </c>
      <c r="O20" s="13">
        <f>O15+O19</f>
        <v>0</v>
      </c>
      <c r="P20" s="13">
        <f>P15+P19</f>
        <v>0</v>
      </c>
      <c r="Q20" s="13">
        <f>Q15+Q19</f>
        <v>0</v>
      </c>
      <c r="R20" s="13">
        <f>R15+R19</f>
        <v>0</v>
      </c>
      <c r="S20" s="13">
        <f>S15+S19</f>
        <v>0</v>
      </c>
      <c r="T20" s="13">
        <f>T15+T19</f>
        <v>0</v>
      </c>
      <c r="U20" s="13">
        <f>U15+U19</f>
        <v>0</v>
      </c>
      <c r="V20" s="13">
        <f>V15+V19</f>
        <v>0</v>
      </c>
      <c r="W20" s="13">
        <f>W15+W19</f>
        <v>0</v>
      </c>
      <c r="X20" s="13">
        <f>X15+X19</f>
        <v>0</v>
      </c>
      <c r="Y20" s="13">
        <f>Y15+Y19</f>
        <v>0</v>
      </c>
      <c r="Z20" s="13">
        <f>Z15+Z19</f>
        <v>0</v>
      </c>
      <c r="AA20" s="13">
        <f>AA15+AA19</f>
        <v>0</v>
      </c>
      <c r="AB20" s="13">
        <f>AB15+AB19</f>
        <v>0</v>
      </c>
      <c r="AC20" s="13">
        <f>AC15+AC19</f>
        <v>0</v>
      </c>
      <c r="AD20" s="13">
        <f>AD15+AD19</f>
        <v>0</v>
      </c>
      <c r="AE20" s="13">
        <f>AE15+AE19</f>
        <v>0</v>
      </c>
      <c r="AF20" s="13">
        <f>AF15+AF19</f>
        <v>0</v>
      </c>
      <c r="AG20" s="13">
        <f>AG15+AG19</f>
        <v>0</v>
      </c>
      <c r="AH20" s="13">
        <f>AH15+AH19</f>
        <v>0</v>
      </c>
      <c r="AI20" s="13">
        <f>AI15+AI19</f>
        <v>0</v>
      </c>
      <c r="AJ20" s="13">
        <f>AJ15+AJ19</f>
        <v>0</v>
      </c>
      <c r="AK20" s="13">
        <f>AK15+AK19</f>
        <v>0</v>
      </c>
      <c r="AL20" s="13">
        <f>AL15+AL19</f>
        <v>0</v>
      </c>
      <c r="AM20" s="13">
        <f>AM15+AM19</f>
        <v>0</v>
      </c>
      <c r="AN20" s="13">
        <f>AN15+AN19</f>
        <v>0</v>
      </c>
      <c r="AO20" s="13">
        <f>AO15+AO19</f>
        <v>0</v>
      </c>
      <c r="AP20" s="13">
        <f>AP15+AP19</f>
        <v>0</v>
      </c>
      <c r="AQ20" s="13">
        <f>AQ15+AQ19</f>
        <v>0</v>
      </c>
      <c r="AR20" s="13">
        <f>AR15+AR19</f>
        <v>0</v>
      </c>
      <c r="AS20" s="13">
        <f>AS15+AS19</f>
        <v>0</v>
      </c>
      <c r="AT20" s="13">
        <f>AT15+AT19</f>
        <v>0</v>
      </c>
      <c r="AU20" s="13">
        <f>AU15+AU19</f>
        <v>0</v>
      </c>
      <c r="AV20" s="13">
        <f>AV15+AV19</f>
        <v>0</v>
      </c>
      <c r="AW20" s="13">
        <f>AW15+AW19</f>
        <v>0</v>
      </c>
      <c r="AX20" s="13">
        <f>AX15+AX19</f>
        <v>0</v>
      </c>
      <c r="AY20" s="13">
        <f>AY15+AY19</f>
        <v>0</v>
      </c>
      <c r="AZ20" s="13">
        <f>AZ15+AZ19</f>
        <v>0</v>
      </c>
      <c r="BA20" s="13">
        <f>BA15+BA19</f>
        <v>0</v>
      </c>
      <c r="BB20" s="13">
        <f>BB15+BB19</f>
        <v>0</v>
      </c>
      <c r="BC20" s="13">
        <f>BC15+BC19</f>
        <v>0</v>
      </c>
      <c r="BD20" s="13">
        <f>BD15+BD19</f>
        <v>0</v>
      </c>
      <c r="BE20" s="13">
        <f>BE15+BE19</f>
        <v>0</v>
      </c>
      <c r="BF20" s="13">
        <f>BF15+BF19</f>
        <v>0</v>
      </c>
      <c r="BG20" s="13">
        <f>BG15+BG19</f>
        <v>0</v>
      </c>
      <c r="BH20" s="13">
        <f>BH15+BH19</f>
        <v>0</v>
      </c>
      <c r="BI20" s="13">
        <f>BI15+BI19</f>
        <v>0</v>
      </c>
    </row>
    <row r="22" spans="1:61">
      <c r="A22" s="5" t="s">
        <v>227</v>
      </c>
      <c r="B22" s="13">
        <f>B9-B20</f>
        <v>0</v>
      </c>
      <c r="C22" s="13">
        <f>C9-C20</f>
        <v>0</v>
      </c>
      <c r="D22" s="13">
        <f>D9-D20</f>
        <v>0</v>
      </c>
      <c r="E22" s="13">
        <f>E9-E20</f>
        <v>0</v>
      </c>
      <c r="F22" s="13">
        <f>F9-F20</f>
        <v>0</v>
      </c>
      <c r="G22" s="13">
        <f>G9-G20</f>
        <v>0</v>
      </c>
      <c r="H22" s="13">
        <f>H9-H20</f>
        <v>0</v>
      </c>
      <c r="I22" s="13">
        <f>I9-I20</f>
        <v>0</v>
      </c>
      <c r="J22" s="13">
        <f>J9-J20</f>
        <v>0</v>
      </c>
      <c r="K22" s="13">
        <f>K9-K20</f>
        <v>0</v>
      </c>
      <c r="L22" s="13">
        <f>L9-L20</f>
        <v>0</v>
      </c>
      <c r="M22" s="13">
        <f>M9-M20</f>
        <v>0</v>
      </c>
      <c r="N22" s="13">
        <f>N9-N20</f>
        <v>0</v>
      </c>
      <c r="O22" s="13">
        <f>O9-O20</f>
        <v>0</v>
      </c>
      <c r="P22" s="13">
        <f>P9-P20</f>
        <v>0</v>
      </c>
      <c r="Q22" s="13">
        <f>Q9-Q20</f>
        <v>0</v>
      </c>
      <c r="R22" s="13">
        <f>R9-R20</f>
        <v>0</v>
      </c>
      <c r="S22" s="13">
        <f>S9-S20</f>
        <v>0</v>
      </c>
      <c r="T22" s="13">
        <f>T9-T20</f>
        <v>0</v>
      </c>
      <c r="U22" s="13">
        <f>U9-U20</f>
        <v>0</v>
      </c>
      <c r="V22" s="13">
        <f>V9-V20</f>
        <v>0</v>
      </c>
      <c r="W22" s="13">
        <f>W9-W20</f>
        <v>0</v>
      </c>
      <c r="X22" s="13">
        <f>X9-X20</f>
        <v>0</v>
      </c>
      <c r="Y22" s="13">
        <f>Y9-Y20</f>
        <v>0</v>
      </c>
      <c r="Z22" s="13">
        <f>Z9-Z20</f>
        <v>0</v>
      </c>
      <c r="AA22" s="13">
        <f>AA9-AA20</f>
        <v>0</v>
      </c>
      <c r="AB22" s="13">
        <f>AB9-AB20</f>
        <v>0</v>
      </c>
      <c r="AC22" s="13">
        <f>AC9-AC20</f>
        <v>0</v>
      </c>
      <c r="AD22" s="13">
        <f>AD9-AD20</f>
        <v>0</v>
      </c>
      <c r="AE22" s="13">
        <f>AE9-AE20</f>
        <v>0</v>
      </c>
      <c r="AF22" s="13">
        <f>AF9-AF20</f>
        <v>0</v>
      </c>
      <c r="AG22" s="13">
        <f>AG9-AG20</f>
        <v>0</v>
      </c>
      <c r="AH22" s="13">
        <f>AH9-AH20</f>
        <v>0</v>
      </c>
      <c r="AI22" s="13">
        <f>AI9-AI20</f>
        <v>0</v>
      </c>
      <c r="AJ22" s="13">
        <f>AJ9-AJ20</f>
        <v>0</v>
      </c>
      <c r="AK22" s="13">
        <f>AK9-AK20</f>
        <v>0</v>
      </c>
      <c r="AL22" s="13">
        <f>AL9-AL20</f>
        <v>0</v>
      </c>
      <c r="AM22" s="13">
        <f>AM9-AM20</f>
        <v>0</v>
      </c>
      <c r="AN22" s="13">
        <f>AN9-AN20</f>
        <v>0</v>
      </c>
      <c r="AO22" s="13">
        <f>AO9-AO20</f>
        <v>0</v>
      </c>
      <c r="AP22" s="13">
        <f>AP9-AP20</f>
        <v>0</v>
      </c>
      <c r="AQ22" s="13">
        <f>AQ9-AQ20</f>
        <v>0</v>
      </c>
      <c r="AR22" s="13">
        <f>AR9-AR20</f>
        <v>0</v>
      </c>
      <c r="AS22" s="13">
        <f>AS9-AS20</f>
        <v>0</v>
      </c>
      <c r="AT22" s="13">
        <f>AT9-AT20</f>
        <v>0</v>
      </c>
      <c r="AU22" s="13">
        <f>AU9-AU20</f>
        <v>0</v>
      </c>
      <c r="AV22" s="13">
        <f>AV9-AV20</f>
        <v>0</v>
      </c>
      <c r="AW22" s="13">
        <f>AW9-AW20</f>
        <v>0</v>
      </c>
      <c r="AX22" s="13">
        <f>AX9-AX20</f>
        <v>0</v>
      </c>
      <c r="AY22" s="13">
        <f>AY9-AY20</f>
        <v>0</v>
      </c>
      <c r="AZ22" s="13">
        <f>AZ9-AZ20</f>
        <v>0</v>
      </c>
      <c r="BA22" s="13">
        <f>BA9-BA20</f>
        <v>0</v>
      </c>
      <c r="BB22" s="13">
        <f>BB9-BB20</f>
        <v>0</v>
      </c>
      <c r="BC22" s="13">
        <f>BC9-BC20</f>
        <v>0</v>
      </c>
      <c r="BD22" s="13">
        <f>BD9-BD20</f>
        <v>0</v>
      </c>
      <c r="BE22" s="13">
        <f>BE9-BE20</f>
        <v>0</v>
      </c>
      <c r="BF22" s="13">
        <f>BF9-BF20</f>
        <v>0</v>
      </c>
      <c r="BG22" s="13">
        <f>BG9-BG20</f>
        <v>0</v>
      </c>
      <c r="BH22" s="13">
        <f>BH9-BH20</f>
        <v>0</v>
      </c>
      <c r="BI22" s="13">
        <f>BI9-BI20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6" width="15.7109375" customWidth="1"/>
  </cols>
  <sheetData>
    <row r="1" spans="1:5">
      <c r="A1" s="1" t="s">
        <v>252</v>
      </c>
    </row>
    <row r="2" spans="1:5">
      <c r="B2" s="2" t="s">
        <v>228</v>
      </c>
      <c r="C2" s="2"/>
      <c r="D2" s="2"/>
      <c r="E2" s="2"/>
    </row>
    <row r="4" spans="1:5">
      <c r="B4" s="3" t="s">
        <v>229</v>
      </c>
      <c r="C4" s="3" t="s">
        <v>230</v>
      </c>
      <c r="D4" s="3" t="s">
        <v>231</v>
      </c>
      <c r="E4" s="3" t="s">
        <v>232</v>
      </c>
    </row>
    <row r="5" spans="1:5">
      <c r="B5" s="5" t="s">
        <v>233</v>
      </c>
      <c r="C5" s="17">
        <f>Initial_Equity</f>
        <v>0</v>
      </c>
      <c r="D5" s="7">
        <v>1000000</v>
      </c>
      <c r="E5" s="8">
        <f>D5/D6</f>
        <v>0</v>
      </c>
    </row>
    <row r="6" spans="1:5">
      <c r="B6" s="16" t="s">
        <v>234</v>
      </c>
      <c r="C6" s="16">
        <f>C5</f>
        <v>0</v>
      </c>
      <c r="D6" s="16">
        <f>D5</f>
        <v>0</v>
      </c>
      <c r="E6" s="16">
        <f>E5</f>
        <v>0</v>
      </c>
    </row>
  </sheetData>
  <mergeCells count="1">
    <mergeCell ref="B2:E2"/>
  </mergeCells>
  <hyperlinks>
    <hyperlink ref="A1" location="Dashboard!A1" display="Go to Dashboa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1" max="1" width="25.7109375" customWidth="1"/>
    <col min="2" max="7" width="15.7109375" customWidth="1"/>
  </cols>
  <sheetData>
    <row r="1" spans="1:7">
      <c r="A1" s="1" t="s">
        <v>252</v>
      </c>
    </row>
    <row r="3" spans="1:7">
      <c r="A3" s="2" t="s">
        <v>235</v>
      </c>
    </row>
    <row r="5" spans="1:7">
      <c r="A5" s="3" t="s">
        <v>236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</row>
    <row r="6" spans="1:7">
      <c r="A6" s="5" t="s">
        <v>237</v>
      </c>
      <c r="B6" s="13">
        <f>0</f>
        <v>0</v>
      </c>
      <c r="C6" s="13">
        <f>SUM('Income Statement'!B10:M10)+SUM('Income Statement'!B19:M19)-SUM('CapEx Schedule'!B9:M9)-SUM('Working Capital'!B9:M9)</f>
        <v>0</v>
      </c>
      <c r="D6" s="13">
        <f>SUM('Income Statement'!N10:Y10)+SUM('Income Statement'!N19:Y19)-SUM('CapEx Schedule'!N9:Y9)-SUM('Working Capital'!N9:Y9)</f>
        <v>0</v>
      </c>
      <c r="E6" s="13">
        <f>SUM('Income Statement'!Z10:AK10)+SUM('Income Statement'!Z19:AK19)-SUM('CapEx Schedule'!Z9:AK9)-SUM('Working Capital'!Z9:AK9)</f>
        <v>0</v>
      </c>
      <c r="F6" s="13">
        <f>SUM('Income Statement'!AL10:AO10)+SUM('Income Statement'!AL19:AO19)-SUM('CapEx Schedule'!AL9:AO9)-SUM('Working Capital'!AL9:AO9)</f>
        <v>0</v>
      </c>
      <c r="G6" s="13">
        <f>SUM('Income Statement'!AP10:AS10)+SUM('Income Statement'!AP19:AS19)-SUM('CapEx Schedule'!AP9:AS9)-SUM('Working Capital'!AP9:AS9)</f>
        <v>0</v>
      </c>
    </row>
    <row r="7" spans="1:7">
      <c r="A7" s="5" t="s">
        <v>238</v>
      </c>
      <c r="B7" s="13">
        <f>0</f>
        <v>0</v>
      </c>
      <c r="C7" s="13">
        <f>C6+SUM('Debt Schedule'!B9:M9)+SUM('Debt Schedule'!B6:M6)+SUM('Debt Schedule'!B5:M5)</f>
        <v>0</v>
      </c>
      <c r="D7" s="13">
        <f>D6+SUM('Debt Schedule'!N9:Y9)+SUM('Debt Schedule'!N6:Y6)+SUM('Debt Schedule'!N5:Y5)</f>
        <v>0</v>
      </c>
      <c r="E7" s="13">
        <f>E6+SUM('Debt Schedule'!Z9:AK9)+SUM('Debt Schedule'!Z6:AK6)+SUM('Debt Schedule'!Z5:AK5)</f>
        <v>0</v>
      </c>
      <c r="F7" s="13">
        <f>F6+SUM('Debt Schedule'!AL9:AO9)+SUM('Debt Schedule'!AL6:AO6)+SUM('Debt Schedule'!AL5:AO5)</f>
        <v>0</v>
      </c>
      <c r="G7" s="13">
        <f>G6+SUM('Debt Schedule'!AP9:AS9)+SUM('Debt Schedule'!AP6:AS6)+SUM('Debt Schedule'!AP5:AS5)</f>
        <v>0</v>
      </c>
    </row>
    <row r="8" spans="1:7">
      <c r="A8" s="5" t="s">
        <v>239</v>
      </c>
      <c r="B8" s="13">
        <f>B9</f>
        <v>0</v>
      </c>
      <c r="C8" s="13">
        <f>B8+C9</f>
        <v>0</v>
      </c>
      <c r="D8" s="13">
        <f>C8+D9</f>
        <v>0</v>
      </c>
      <c r="E8" s="13">
        <f>D8+E9</f>
        <v>0</v>
      </c>
      <c r="F8" s="13">
        <f>E8+F9</f>
        <v>0</v>
      </c>
      <c r="G8" s="13">
        <f>F8+G9</f>
        <v>0</v>
      </c>
    </row>
    <row r="9" spans="1:7">
      <c r="A9" s="5" t="s">
        <v>240</v>
      </c>
      <c r="B9" s="13">
        <f>-Initial_Equity</f>
        <v>0</v>
      </c>
      <c r="C9" s="13">
        <f>C7</f>
        <v>0</v>
      </c>
      <c r="D9" s="13">
        <f>D7</f>
        <v>0</v>
      </c>
      <c r="E9" s="13">
        <f>E7</f>
        <v>0</v>
      </c>
      <c r="F9" s="13">
        <f>F7</f>
        <v>0</v>
      </c>
      <c r="G9" s="13">
        <f>G7+(SUM('Income Statement'!AP10:AS10)*10)</f>
        <v>0</v>
      </c>
    </row>
    <row r="11" spans="1:7">
      <c r="A11" s="4" t="s">
        <v>241</v>
      </c>
    </row>
    <row r="12" spans="1:7">
      <c r="A12" s="5" t="s">
        <v>242</v>
      </c>
      <c r="C12" s="15">
        <f>IRR(B9:G9)</f>
        <v>0</v>
      </c>
    </row>
    <row r="13" spans="1:7">
      <c r="A13" s="5" t="s">
        <v>243</v>
      </c>
      <c r="C13" s="11">
        <f>SUMIF(B9:G9,"&gt;0")/ABS(SUMIF(B9:G9,"&lt;0"))</f>
        <v>0</v>
      </c>
    </row>
    <row r="14" spans="1:7">
      <c r="A14" s="5" t="s">
        <v>244</v>
      </c>
      <c r="C14" s="11">
        <f>IFERROR(MATCH(TRUE,B8:G8&gt;0,0)-2 + (0-INDEX(B8:G8,MATCH(TRUE,B8:G8&gt;0,0)-1))/INDEX(B9:G9,MATCH(TRUE,B8:G8&gt;0,0)), "Never")</f>
        <v>0</v>
      </c>
    </row>
    <row r="15" spans="1:7">
      <c r="A15" s="5" t="s">
        <v>245</v>
      </c>
      <c r="C15" s="13">
        <f>MIN(B8:G8)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D12"/>
  <sheetViews>
    <sheetView workbookViewId="0"/>
  </sheetViews>
  <sheetFormatPr defaultRowHeight="15"/>
  <cols>
    <col min="1" max="1" width="5.7109375" customWidth="1"/>
    <col min="2" max="4" width="20.7109375" customWidth="1"/>
    <col min="6" max="9" width="15.7109375" customWidth="1"/>
  </cols>
  <sheetData>
    <row r="2" spans="2:4">
      <c r="B2" s="2" t="s">
        <v>246</v>
      </c>
      <c r="C2" s="2"/>
      <c r="D2" s="2"/>
    </row>
    <row r="4" spans="2:4">
      <c r="B4" s="5" t="s">
        <v>16</v>
      </c>
      <c r="D4" s="7">
        <f>SelectedScenario</f>
        <v>0</v>
      </c>
    </row>
    <row r="6" spans="2:4">
      <c r="B6" s="3" t="s">
        <v>247</v>
      </c>
      <c r="C6" s="3"/>
      <c r="D6" s="3"/>
    </row>
    <row r="7" spans="2:4">
      <c r="B7" s="5" t="s">
        <v>242</v>
      </c>
      <c r="D7" s="15">
        <f>Project_IRR</f>
        <v>0</v>
      </c>
    </row>
    <row r="8" spans="2:4">
      <c r="B8" s="5" t="s">
        <v>243</v>
      </c>
      <c r="D8" s="11">
        <f>Project_MOIC</f>
        <v>0</v>
      </c>
    </row>
    <row r="9" spans="2:4">
      <c r="B9" s="5" t="s">
        <v>248</v>
      </c>
      <c r="D9" s="11">
        <f>'Returns Analysis'!C14</f>
        <v>0</v>
      </c>
    </row>
    <row r="10" spans="2:4">
      <c r="B10" s="5" t="s">
        <v>245</v>
      </c>
      <c r="D10" s="13">
        <f>Peak_Cash_Need</f>
        <v>0</v>
      </c>
    </row>
    <row r="11" spans="2:4">
      <c r="B11" s="5" t="s">
        <v>249</v>
      </c>
      <c r="D11" s="11" t="s">
        <v>250</v>
      </c>
    </row>
    <row r="12" spans="2:4">
      <c r="B12" s="5" t="s">
        <v>251</v>
      </c>
      <c r="D12" s="11" t="s">
        <v>250</v>
      </c>
    </row>
  </sheetData>
  <mergeCells count="2">
    <mergeCell ref="B2:D2"/>
    <mergeCell ref="B6:D6"/>
  </mergeCells>
  <dataValidations count="1">
    <dataValidation type="list" allowBlank="1" showInputMessage="1" showErrorMessage="1" promptTitle="Select Scenario:" sqref="D4">
      <formula1>'Control Panel'!$D$4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I4"/>
  <sheetViews>
    <sheetView workbookViewId="0"/>
  </sheetViews>
  <sheetFormatPr defaultRowHeight="15"/>
  <cols>
    <col min="1" max="1" width="30.7109375" customWidth="1"/>
    <col min="2" max="60" width="12.7109375" customWidth="1"/>
  </cols>
  <sheetData>
    <row r="1" spans="1:61">
      <c r="A1" s="1" t="s">
        <v>252</v>
      </c>
    </row>
    <row r="4" spans="1:61">
      <c r="A4" s="5" t="s">
        <v>227</v>
      </c>
      <c r="B4" s="13">
        <f>'Balance Sheet'!B22</f>
        <v>0</v>
      </c>
      <c r="C4" s="13">
        <f>'Balance Sheet'!C22</f>
        <v>0</v>
      </c>
      <c r="D4" s="13">
        <f>'Balance Sheet'!D22</f>
        <v>0</v>
      </c>
      <c r="E4" s="13">
        <f>'Balance Sheet'!E22</f>
        <v>0</v>
      </c>
      <c r="F4" s="13">
        <f>'Balance Sheet'!F22</f>
        <v>0</v>
      </c>
      <c r="G4" s="13">
        <f>'Balance Sheet'!G22</f>
        <v>0</v>
      </c>
      <c r="H4" s="13">
        <f>'Balance Sheet'!H22</f>
        <v>0</v>
      </c>
      <c r="I4" s="13">
        <f>'Balance Sheet'!I22</f>
        <v>0</v>
      </c>
      <c r="J4" s="13">
        <f>'Balance Sheet'!J22</f>
        <v>0</v>
      </c>
      <c r="K4" s="13">
        <f>'Balance Sheet'!K22</f>
        <v>0</v>
      </c>
      <c r="L4" s="13">
        <f>'Balance Sheet'!L22</f>
        <v>0</v>
      </c>
      <c r="M4" s="13">
        <f>'Balance Sheet'!M22</f>
        <v>0</v>
      </c>
      <c r="N4" s="13">
        <f>'Balance Sheet'!N22</f>
        <v>0</v>
      </c>
      <c r="O4" s="13">
        <f>'Balance Sheet'!O22</f>
        <v>0</v>
      </c>
      <c r="P4" s="13">
        <f>'Balance Sheet'!P22</f>
        <v>0</v>
      </c>
      <c r="Q4" s="13">
        <f>'Balance Sheet'!Q22</f>
        <v>0</v>
      </c>
      <c r="R4" s="13">
        <f>'Balance Sheet'!R22</f>
        <v>0</v>
      </c>
      <c r="S4" s="13">
        <f>'Balance Sheet'!S22</f>
        <v>0</v>
      </c>
      <c r="T4" s="13">
        <f>'Balance Sheet'!T22</f>
        <v>0</v>
      </c>
      <c r="U4" s="13">
        <f>'Balance Sheet'!U22</f>
        <v>0</v>
      </c>
      <c r="V4" s="13">
        <f>'Balance Sheet'!V22</f>
        <v>0</v>
      </c>
      <c r="W4" s="13">
        <f>'Balance Sheet'!W22</f>
        <v>0</v>
      </c>
      <c r="X4" s="13">
        <f>'Balance Sheet'!X22</f>
        <v>0</v>
      </c>
      <c r="Y4" s="13">
        <f>'Balance Sheet'!Y22</f>
        <v>0</v>
      </c>
      <c r="Z4" s="13">
        <f>'Balance Sheet'!Z22</f>
        <v>0</v>
      </c>
      <c r="AA4" s="13">
        <f>'Balance Sheet'!AA22</f>
        <v>0</v>
      </c>
      <c r="AB4" s="13">
        <f>'Balance Sheet'!AB22</f>
        <v>0</v>
      </c>
      <c r="AC4" s="13">
        <f>'Balance Sheet'!AC22</f>
        <v>0</v>
      </c>
      <c r="AD4" s="13">
        <f>'Balance Sheet'!AD22</f>
        <v>0</v>
      </c>
      <c r="AE4" s="13">
        <f>'Balance Sheet'!AE22</f>
        <v>0</v>
      </c>
      <c r="AF4" s="13">
        <f>'Balance Sheet'!AF22</f>
        <v>0</v>
      </c>
      <c r="AG4" s="13">
        <f>'Balance Sheet'!AG22</f>
        <v>0</v>
      </c>
      <c r="AH4" s="13">
        <f>'Balance Sheet'!AH22</f>
        <v>0</v>
      </c>
      <c r="AI4" s="13">
        <f>'Balance Sheet'!AI22</f>
        <v>0</v>
      </c>
      <c r="AJ4" s="13">
        <f>'Balance Sheet'!AJ22</f>
        <v>0</v>
      </c>
      <c r="AK4" s="13">
        <f>'Balance Sheet'!AK22</f>
        <v>0</v>
      </c>
      <c r="AL4" s="13">
        <f>'Balance Sheet'!AL22</f>
        <v>0</v>
      </c>
      <c r="AM4" s="13">
        <f>'Balance Sheet'!AM22</f>
        <v>0</v>
      </c>
      <c r="AN4" s="13">
        <f>'Balance Sheet'!AN22</f>
        <v>0</v>
      </c>
      <c r="AO4" s="13">
        <f>'Balance Sheet'!AO22</f>
        <v>0</v>
      </c>
      <c r="AP4" s="13">
        <f>'Balance Sheet'!AP22</f>
        <v>0</v>
      </c>
      <c r="AQ4" s="13">
        <f>'Balance Sheet'!AQ22</f>
        <v>0</v>
      </c>
      <c r="AR4" s="13">
        <f>'Balance Sheet'!AR22</f>
        <v>0</v>
      </c>
      <c r="AS4" s="13">
        <f>'Balance Sheet'!AS22</f>
        <v>0</v>
      </c>
      <c r="AT4" s="13">
        <f>'Balance Sheet'!AT22</f>
        <v>0</v>
      </c>
      <c r="AU4" s="13">
        <f>'Balance Sheet'!AU22</f>
        <v>0</v>
      </c>
      <c r="AV4" s="13">
        <f>'Balance Sheet'!AV22</f>
        <v>0</v>
      </c>
      <c r="AW4" s="13">
        <f>'Balance Sheet'!AW22</f>
        <v>0</v>
      </c>
      <c r="AX4" s="13">
        <f>'Balance Sheet'!AX22</f>
        <v>0</v>
      </c>
      <c r="AY4" s="13">
        <f>'Balance Sheet'!AY22</f>
        <v>0</v>
      </c>
      <c r="AZ4" s="13">
        <f>'Balance Sheet'!AZ22</f>
        <v>0</v>
      </c>
      <c r="BA4" s="13">
        <f>'Balance Sheet'!BA22</f>
        <v>0</v>
      </c>
      <c r="BB4" s="13">
        <f>'Balance Sheet'!BB22</f>
        <v>0</v>
      </c>
      <c r="BC4" s="13">
        <f>'Balance Sheet'!BC22</f>
        <v>0</v>
      </c>
      <c r="BD4" s="13">
        <f>'Balance Sheet'!BD22</f>
        <v>0</v>
      </c>
      <c r="BE4" s="13">
        <f>'Balance Sheet'!BE22</f>
        <v>0</v>
      </c>
      <c r="BF4" s="13">
        <f>'Balance Sheet'!BF22</f>
        <v>0</v>
      </c>
      <c r="BG4" s="13">
        <f>'Balance Sheet'!BG22</f>
        <v>0</v>
      </c>
      <c r="BH4" s="13">
        <f>'Balance Sheet'!BH22</f>
        <v>0</v>
      </c>
      <c r="BI4" s="13">
        <f>'Balance Sheet'!BI22</f>
        <v>0</v>
      </c>
    </row>
  </sheetData>
  <conditionalFormatting sqref="AA4">
    <cfRule type="cellIs" dxfId="0" priority="51" operator="notEqual">
      <formula>0</formula>
    </cfRule>
    <cfRule type="cellIs" dxfId="1" priority="52" operator="equal">
      <formula>0</formula>
    </cfRule>
  </conditionalFormatting>
  <conditionalFormatting sqref="AB4">
    <cfRule type="cellIs" dxfId="0" priority="53" operator="notEqual">
      <formula>0</formula>
    </cfRule>
    <cfRule type="cellIs" dxfId="1" priority="54" operator="equal">
      <formula>0</formula>
    </cfRule>
  </conditionalFormatting>
  <conditionalFormatting sqref="AC4">
    <cfRule type="cellIs" dxfId="0" priority="55" operator="notEqual">
      <formula>0</formula>
    </cfRule>
    <cfRule type="cellIs" dxfId="1" priority="56" operator="equal">
      <formula>0</formula>
    </cfRule>
  </conditionalFormatting>
  <conditionalFormatting sqref="AD4">
    <cfRule type="cellIs" dxfId="0" priority="57" operator="notEqual">
      <formula>0</formula>
    </cfRule>
    <cfRule type="cellIs" dxfId="1" priority="58" operator="equal">
      <formula>0</formula>
    </cfRule>
  </conditionalFormatting>
  <conditionalFormatting sqref="AE4">
    <cfRule type="cellIs" dxfId="0" priority="59" operator="notEqual">
      <formula>0</formula>
    </cfRule>
    <cfRule type="cellIs" dxfId="1" priority="60" operator="equal">
      <formula>0</formula>
    </cfRule>
  </conditionalFormatting>
  <conditionalFormatting sqref="AF4">
    <cfRule type="cellIs" dxfId="0" priority="61" operator="notEqual">
      <formula>0</formula>
    </cfRule>
    <cfRule type="cellIs" dxfId="1" priority="62" operator="equal">
      <formula>0</formula>
    </cfRule>
  </conditionalFormatting>
  <conditionalFormatting sqref="AG4">
    <cfRule type="cellIs" dxfId="0" priority="63" operator="notEqual">
      <formula>0</formula>
    </cfRule>
    <cfRule type="cellIs" dxfId="1" priority="64" operator="equal">
      <formula>0</formula>
    </cfRule>
  </conditionalFormatting>
  <conditionalFormatting sqref="AH4">
    <cfRule type="cellIs" dxfId="0" priority="65" operator="notEqual">
      <formula>0</formula>
    </cfRule>
    <cfRule type="cellIs" dxfId="1" priority="66" operator="equal">
      <formula>0</formula>
    </cfRule>
  </conditionalFormatting>
  <conditionalFormatting sqref="AI4">
    <cfRule type="cellIs" dxfId="0" priority="67" operator="notEqual">
      <formula>0</formula>
    </cfRule>
    <cfRule type="cellIs" dxfId="1" priority="68" operator="equal">
      <formula>0</formula>
    </cfRule>
  </conditionalFormatting>
  <conditionalFormatting sqref="AJ4">
    <cfRule type="cellIs" dxfId="0" priority="69" operator="notEqual">
      <formula>0</formula>
    </cfRule>
    <cfRule type="cellIs" dxfId="1" priority="70" operator="equal">
      <formula>0</formula>
    </cfRule>
  </conditionalFormatting>
  <conditionalFormatting sqref="AK4">
    <cfRule type="cellIs" dxfId="0" priority="71" operator="notEqual">
      <formula>0</formula>
    </cfRule>
    <cfRule type="cellIs" dxfId="1" priority="72" operator="equal">
      <formula>0</formula>
    </cfRule>
  </conditionalFormatting>
  <conditionalFormatting sqref="AL4">
    <cfRule type="cellIs" dxfId="0" priority="73" operator="notEqual">
      <formula>0</formula>
    </cfRule>
    <cfRule type="cellIs" dxfId="1" priority="74" operator="equal">
      <formula>0</formula>
    </cfRule>
  </conditionalFormatting>
  <conditionalFormatting sqref="AM4">
    <cfRule type="cellIs" dxfId="0" priority="75" operator="notEqual">
      <formula>0</formula>
    </cfRule>
    <cfRule type="cellIs" dxfId="1" priority="76" operator="equal">
      <formula>0</formula>
    </cfRule>
  </conditionalFormatting>
  <conditionalFormatting sqref="AN4">
    <cfRule type="cellIs" dxfId="0" priority="77" operator="notEqual">
      <formula>0</formula>
    </cfRule>
    <cfRule type="cellIs" dxfId="1" priority="78" operator="equal">
      <formula>0</formula>
    </cfRule>
  </conditionalFormatting>
  <conditionalFormatting sqref="AO4">
    <cfRule type="cellIs" dxfId="0" priority="79" operator="notEqual">
      <formula>0</formula>
    </cfRule>
    <cfRule type="cellIs" dxfId="1" priority="80" operator="equal">
      <formula>0</formula>
    </cfRule>
  </conditionalFormatting>
  <conditionalFormatting sqref="AP4">
    <cfRule type="cellIs" dxfId="0" priority="81" operator="notEqual">
      <formula>0</formula>
    </cfRule>
    <cfRule type="cellIs" dxfId="1" priority="82" operator="equal">
      <formula>0</formula>
    </cfRule>
  </conditionalFormatting>
  <conditionalFormatting sqref="AQ4">
    <cfRule type="cellIs" dxfId="0" priority="83" operator="notEqual">
      <formula>0</formula>
    </cfRule>
    <cfRule type="cellIs" dxfId="1" priority="84" operator="equal">
      <formula>0</formula>
    </cfRule>
  </conditionalFormatting>
  <conditionalFormatting sqref="AR4">
    <cfRule type="cellIs" dxfId="0" priority="85" operator="notEqual">
      <formula>0</formula>
    </cfRule>
    <cfRule type="cellIs" dxfId="1" priority="86" operator="equal">
      <formula>0</formula>
    </cfRule>
  </conditionalFormatting>
  <conditionalFormatting sqref="AS4">
    <cfRule type="cellIs" dxfId="0" priority="87" operator="notEqual">
      <formula>0</formula>
    </cfRule>
    <cfRule type="cellIs" dxfId="1" priority="88" operator="equal">
      <formula>0</formula>
    </cfRule>
  </conditionalFormatting>
  <conditionalFormatting sqref="AT4">
    <cfRule type="cellIs" dxfId="0" priority="89" operator="notEqual">
      <formula>0</formula>
    </cfRule>
    <cfRule type="cellIs" dxfId="1" priority="90" operator="equal">
      <formula>0</formula>
    </cfRule>
  </conditionalFormatting>
  <conditionalFormatting sqref="AU4">
    <cfRule type="cellIs" dxfId="0" priority="91" operator="notEqual">
      <formula>0</formula>
    </cfRule>
    <cfRule type="cellIs" dxfId="1" priority="92" operator="equal">
      <formula>0</formula>
    </cfRule>
  </conditionalFormatting>
  <conditionalFormatting sqref="AV4">
    <cfRule type="cellIs" dxfId="0" priority="93" operator="notEqual">
      <formula>0</formula>
    </cfRule>
    <cfRule type="cellIs" dxfId="1" priority="94" operator="equal">
      <formula>0</formula>
    </cfRule>
  </conditionalFormatting>
  <conditionalFormatting sqref="AW4">
    <cfRule type="cellIs" dxfId="0" priority="95" operator="notEqual">
      <formula>0</formula>
    </cfRule>
    <cfRule type="cellIs" dxfId="1" priority="96" operator="equal">
      <formula>0</formula>
    </cfRule>
  </conditionalFormatting>
  <conditionalFormatting sqref="AX4">
    <cfRule type="cellIs" dxfId="0" priority="97" operator="notEqual">
      <formula>0</formula>
    </cfRule>
    <cfRule type="cellIs" dxfId="1" priority="98" operator="equal">
      <formula>0</formula>
    </cfRule>
  </conditionalFormatting>
  <conditionalFormatting sqref="AY4">
    <cfRule type="cellIs" dxfId="0" priority="99" operator="notEqual">
      <formula>0</formula>
    </cfRule>
    <cfRule type="cellIs" dxfId="1" priority="100" operator="equal">
      <formula>0</formula>
    </cfRule>
  </conditionalFormatting>
  <conditionalFormatting sqref="AZ4">
    <cfRule type="cellIs" dxfId="0" priority="101" operator="notEqual">
      <formula>0</formula>
    </cfRule>
    <cfRule type="cellIs" dxfId="1" priority="102" operator="equal">
      <formula>0</formula>
    </cfRule>
  </conditionalFormatting>
  <conditionalFormatting sqref="B4">
    <cfRule type="cellIs" dxfId="0" priority="1" operator="notEqual">
      <formula>0</formula>
    </cfRule>
    <cfRule type="cellIs" dxfId="1" priority="2" operator="equal">
      <formula>0</formula>
    </cfRule>
  </conditionalFormatting>
  <conditionalFormatting sqref="BA4">
    <cfRule type="cellIs" dxfId="0" priority="103" operator="notEqual">
      <formula>0</formula>
    </cfRule>
    <cfRule type="cellIs" dxfId="1" priority="104" operator="equal">
      <formula>0</formula>
    </cfRule>
  </conditionalFormatting>
  <conditionalFormatting sqref="BB4">
    <cfRule type="cellIs" dxfId="0" priority="105" operator="notEqual">
      <formula>0</formula>
    </cfRule>
    <cfRule type="cellIs" dxfId="1" priority="106" operator="equal">
      <formula>0</formula>
    </cfRule>
  </conditionalFormatting>
  <conditionalFormatting sqref="BC4">
    <cfRule type="cellIs" dxfId="0" priority="107" operator="notEqual">
      <formula>0</formula>
    </cfRule>
    <cfRule type="cellIs" dxfId="1" priority="108" operator="equal">
      <formula>0</formula>
    </cfRule>
  </conditionalFormatting>
  <conditionalFormatting sqref="BD4">
    <cfRule type="cellIs" dxfId="0" priority="109" operator="notEqual">
      <formula>0</formula>
    </cfRule>
    <cfRule type="cellIs" dxfId="1" priority="110" operator="equal">
      <formula>0</formula>
    </cfRule>
  </conditionalFormatting>
  <conditionalFormatting sqref="BE4">
    <cfRule type="cellIs" dxfId="0" priority="111" operator="notEqual">
      <formula>0</formula>
    </cfRule>
    <cfRule type="cellIs" dxfId="1" priority="112" operator="equal">
      <formula>0</formula>
    </cfRule>
  </conditionalFormatting>
  <conditionalFormatting sqref="BF4">
    <cfRule type="cellIs" dxfId="0" priority="113" operator="notEqual">
      <formula>0</formula>
    </cfRule>
    <cfRule type="cellIs" dxfId="1" priority="114" operator="equal">
      <formula>0</formula>
    </cfRule>
  </conditionalFormatting>
  <conditionalFormatting sqref="BG4">
    <cfRule type="cellIs" dxfId="0" priority="115" operator="notEqual">
      <formula>0</formula>
    </cfRule>
    <cfRule type="cellIs" dxfId="1" priority="116" operator="equal">
      <formula>0</formula>
    </cfRule>
  </conditionalFormatting>
  <conditionalFormatting sqref="BH4">
    <cfRule type="cellIs" dxfId="0" priority="117" operator="notEqual">
      <formula>0</formula>
    </cfRule>
    <cfRule type="cellIs" dxfId="1" priority="118" operator="equal">
      <formula>0</formula>
    </cfRule>
  </conditionalFormatting>
  <conditionalFormatting sqref="BI4">
    <cfRule type="cellIs" dxfId="0" priority="119" operator="notEqual">
      <formula>0</formula>
    </cfRule>
    <cfRule type="cellIs" dxfId="1" priority="120" operator="equal">
      <formula>0</formula>
    </cfRule>
  </conditionalFormatting>
  <conditionalFormatting sqref="C4">
    <cfRule type="cellIs" dxfId="0" priority="3" operator="notEqual">
      <formula>0</formula>
    </cfRule>
    <cfRule type="cellIs" dxfId="1" priority="4" operator="equal">
      <formula>0</formula>
    </cfRule>
  </conditionalFormatting>
  <conditionalFormatting sqref="D4">
    <cfRule type="cellIs" dxfId="0" priority="5" operator="notEqual">
      <formula>0</formula>
    </cfRule>
    <cfRule type="cellIs" dxfId="1" priority="6" operator="equal">
      <formula>0</formula>
    </cfRule>
  </conditionalFormatting>
  <conditionalFormatting sqref="E4">
    <cfRule type="cellIs" dxfId="0" priority="7" operator="notEqual">
      <formula>0</formula>
    </cfRule>
    <cfRule type="cellIs" dxfId="1" priority="8" operator="equal">
      <formula>0</formula>
    </cfRule>
  </conditionalFormatting>
  <conditionalFormatting sqref="F4">
    <cfRule type="cellIs" dxfId="0" priority="9" operator="notEqual">
      <formula>0</formula>
    </cfRule>
    <cfRule type="cellIs" dxfId="1" priority="10" operator="equal">
      <formula>0</formula>
    </cfRule>
  </conditionalFormatting>
  <conditionalFormatting sqref="G4">
    <cfRule type="cellIs" dxfId="0" priority="11" operator="notEqual">
      <formula>0</formula>
    </cfRule>
    <cfRule type="cellIs" dxfId="1" priority="12" operator="equal">
      <formula>0</formula>
    </cfRule>
  </conditionalFormatting>
  <conditionalFormatting sqref="H4">
    <cfRule type="cellIs" dxfId="0" priority="13" operator="notEqual">
      <formula>0</formula>
    </cfRule>
    <cfRule type="cellIs" dxfId="1" priority="14" operator="equal">
      <formula>0</formula>
    </cfRule>
  </conditionalFormatting>
  <conditionalFormatting sqref="I4">
    <cfRule type="cellIs" dxfId="0" priority="15" operator="notEqual">
      <formula>0</formula>
    </cfRule>
    <cfRule type="cellIs" dxfId="1" priority="16" operator="equal">
      <formula>0</formula>
    </cfRule>
  </conditionalFormatting>
  <conditionalFormatting sqref="J4">
    <cfRule type="cellIs" dxfId="0" priority="17" operator="notEqual">
      <formula>0</formula>
    </cfRule>
    <cfRule type="cellIs" dxfId="1" priority="18" operator="equal">
      <formula>0</formula>
    </cfRule>
  </conditionalFormatting>
  <conditionalFormatting sqref="K4">
    <cfRule type="cellIs" dxfId="0" priority="19" operator="notEqual">
      <formula>0</formula>
    </cfRule>
    <cfRule type="cellIs" dxfId="1" priority="20" operator="equal">
      <formula>0</formula>
    </cfRule>
  </conditionalFormatting>
  <conditionalFormatting sqref="L4">
    <cfRule type="cellIs" dxfId="0" priority="21" operator="notEqual">
      <formula>0</formula>
    </cfRule>
    <cfRule type="cellIs" dxfId="1" priority="22" operator="equal">
      <formula>0</formula>
    </cfRule>
  </conditionalFormatting>
  <conditionalFormatting sqref="M4">
    <cfRule type="cellIs" dxfId="0" priority="23" operator="notEqual">
      <formula>0</formula>
    </cfRule>
    <cfRule type="cellIs" dxfId="1" priority="24" operator="equal">
      <formula>0</formula>
    </cfRule>
  </conditionalFormatting>
  <conditionalFormatting sqref="N4">
    <cfRule type="cellIs" dxfId="0" priority="25" operator="notEqual">
      <formula>0</formula>
    </cfRule>
    <cfRule type="cellIs" dxfId="1" priority="26" operator="equal">
      <formula>0</formula>
    </cfRule>
  </conditionalFormatting>
  <conditionalFormatting sqref="O4">
    <cfRule type="cellIs" dxfId="0" priority="27" operator="notEqual">
      <formula>0</formula>
    </cfRule>
    <cfRule type="cellIs" dxfId="1" priority="28" operator="equal">
      <formula>0</formula>
    </cfRule>
  </conditionalFormatting>
  <conditionalFormatting sqref="P4">
    <cfRule type="cellIs" dxfId="0" priority="29" operator="notEqual">
      <formula>0</formula>
    </cfRule>
    <cfRule type="cellIs" dxfId="1" priority="30" operator="equal">
      <formula>0</formula>
    </cfRule>
  </conditionalFormatting>
  <conditionalFormatting sqref="Q4">
    <cfRule type="cellIs" dxfId="0" priority="31" operator="notEqual">
      <formula>0</formula>
    </cfRule>
    <cfRule type="cellIs" dxfId="1" priority="32" operator="equal">
      <formula>0</formula>
    </cfRule>
  </conditionalFormatting>
  <conditionalFormatting sqref="R4">
    <cfRule type="cellIs" dxfId="0" priority="33" operator="notEqual">
      <formula>0</formula>
    </cfRule>
    <cfRule type="cellIs" dxfId="1" priority="34" operator="equal">
      <formula>0</formula>
    </cfRule>
  </conditionalFormatting>
  <conditionalFormatting sqref="S4">
    <cfRule type="cellIs" dxfId="0" priority="35" operator="notEqual">
      <formula>0</formula>
    </cfRule>
    <cfRule type="cellIs" dxfId="1" priority="36" operator="equal">
      <formula>0</formula>
    </cfRule>
  </conditionalFormatting>
  <conditionalFormatting sqref="T4">
    <cfRule type="cellIs" dxfId="0" priority="37" operator="notEqual">
      <formula>0</formula>
    </cfRule>
    <cfRule type="cellIs" dxfId="1" priority="38" operator="equal">
      <formula>0</formula>
    </cfRule>
  </conditionalFormatting>
  <conditionalFormatting sqref="U4">
    <cfRule type="cellIs" dxfId="0" priority="39" operator="notEqual">
      <formula>0</formula>
    </cfRule>
    <cfRule type="cellIs" dxfId="1" priority="40" operator="equal">
      <formula>0</formula>
    </cfRule>
  </conditionalFormatting>
  <conditionalFormatting sqref="V4">
    <cfRule type="cellIs" dxfId="0" priority="41" operator="notEqual">
      <formula>0</formula>
    </cfRule>
    <cfRule type="cellIs" dxfId="1" priority="42" operator="equal">
      <formula>0</formula>
    </cfRule>
  </conditionalFormatting>
  <conditionalFormatting sqref="W4">
    <cfRule type="cellIs" dxfId="0" priority="43" operator="notEqual">
      <formula>0</formula>
    </cfRule>
    <cfRule type="cellIs" dxfId="1" priority="44" operator="equal">
      <formula>0</formula>
    </cfRule>
  </conditionalFormatting>
  <conditionalFormatting sqref="X4">
    <cfRule type="cellIs" dxfId="0" priority="45" operator="notEqual">
      <formula>0</formula>
    </cfRule>
    <cfRule type="cellIs" dxfId="1" priority="46" operator="equal">
      <formula>0</formula>
    </cfRule>
  </conditionalFormatting>
  <conditionalFormatting sqref="Y4">
    <cfRule type="cellIs" dxfId="0" priority="47" operator="notEqual">
      <formula>0</formula>
    </cfRule>
    <cfRule type="cellIs" dxfId="1" priority="48" operator="equal">
      <formula>0</formula>
    </cfRule>
  </conditionalFormatting>
  <conditionalFormatting sqref="Z4">
    <cfRule type="cellIs" dxfId="0" priority="49" operator="notEqual">
      <formula>0</formula>
    </cfRule>
    <cfRule type="cellIs" dxfId="1" priority="50" operator="equal">
      <formula>0</formula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5.7109375" customWidth="1"/>
    <col min="2" max="3" width="20.7109375" customWidth="1"/>
    <col min="4" max="5" width="15.7109375" customWidth="1"/>
  </cols>
  <sheetData>
    <row r="1" spans="1:4">
      <c r="A1" s="1" t="s">
        <v>252</v>
      </c>
    </row>
    <row r="2" spans="1:4">
      <c r="B2" s="2" t="s">
        <v>15</v>
      </c>
      <c r="C2" s="2"/>
      <c r="D2" s="2"/>
    </row>
    <row r="4" spans="1:4">
      <c r="B4" s="5" t="s">
        <v>16</v>
      </c>
      <c r="D4" s="7" t="s">
        <v>17</v>
      </c>
    </row>
    <row r="6" spans="1:4">
      <c r="B6" s="5" t="s">
        <v>12</v>
      </c>
      <c r="D6" s="7">
        <v>45292</v>
      </c>
    </row>
    <row r="7" spans="1:4">
      <c r="B7" s="5" t="s">
        <v>18</v>
      </c>
      <c r="D7" s="7">
        <v>45291</v>
      </c>
    </row>
    <row r="9" spans="1:4">
      <c r="B9" s="4" t="s">
        <v>19</v>
      </c>
      <c r="C9" s="4"/>
      <c r="D9" s="4"/>
    </row>
    <row r="10" spans="1:4">
      <c r="B10" s="5" t="s">
        <v>20</v>
      </c>
      <c r="D10" s="8">
        <v>0.21</v>
      </c>
    </row>
    <row r="11" spans="1:4">
      <c r="B11" s="5" t="s">
        <v>21</v>
      </c>
      <c r="D11" s="8">
        <v>0.12</v>
      </c>
    </row>
  </sheetData>
  <sheetProtection sheet="1" objects="1" scenarios="1"/>
  <mergeCells count="2">
    <mergeCell ref="B2:D2"/>
    <mergeCell ref="B9:D9"/>
  </mergeCells>
  <dataValidations count="1">
    <dataValidation type="list" allowBlank="1" showInputMessage="1" showErrorMessage="1" sqref="D4">
      <formula1>"Base Case,Upside Case,Downside Case"</formula1>
    </dataValidation>
  </dataValidations>
  <hyperlinks>
    <hyperlink ref="A1" location="Dashboard!A1" display="Go to Dashboa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25.7109375" customWidth="1"/>
    <col min="3" max="5" width="15.7109375" customWidth="1"/>
    <col min="6" max="6" width="20.7109375" customWidth="1"/>
    <col min="7" max="7" width="10.7109375" customWidth="1"/>
  </cols>
  <sheetData>
    <row r="1" spans="1:47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47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47" hidden="1">
      <c r="F4" t="s">
        <v>17</v>
      </c>
      <c r="G4" t="s">
        <v>70</v>
      </c>
      <c r="H4" t="s">
        <v>71</v>
      </c>
    </row>
    <row r="5" spans="1:47">
      <c r="A5" s="3" t="s">
        <v>68</v>
      </c>
      <c r="B5" s="3" t="s">
        <v>69</v>
      </c>
      <c r="C5" s="3" t="s">
        <v>17</v>
      </c>
      <c r="D5" s="3" t="s">
        <v>70</v>
      </c>
      <c r="E5" s="3" t="s">
        <v>71</v>
      </c>
      <c r="F5" s="3" t="s">
        <v>72</v>
      </c>
      <c r="G5" s="3" t="s">
        <v>73</v>
      </c>
    </row>
    <row r="7" spans="1:47">
      <c r="A7" s="4" t="s">
        <v>74</v>
      </c>
      <c r="B7" s="4"/>
      <c r="C7" s="4"/>
      <c r="D7" s="4"/>
      <c r="E7" s="4"/>
      <c r="F7" s="4"/>
      <c r="G7" s="4"/>
    </row>
    <row r="8" spans="1:47">
      <c r="A8" s="5" t="s">
        <v>75</v>
      </c>
      <c r="B8" s="5" t="s">
        <v>76</v>
      </c>
      <c r="C8" s="10">
        <v>50000</v>
      </c>
      <c r="D8" s="10">
        <v>65000</v>
      </c>
      <c r="E8" s="10">
        <v>35000</v>
      </c>
      <c r="F8" s="11">
        <f>INDEX(C8:E8,1,MATCH(SelectedScenario,Assumptions!$F$4:$H$4,0))</f>
        <v>0</v>
      </c>
      <c r="G8" s="5" t="s">
        <v>77</v>
      </c>
    </row>
    <row r="9" spans="1:47">
      <c r="A9" s="5" t="s">
        <v>75</v>
      </c>
      <c r="B9" s="5" t="s">
        <v>78</v>
      </c>
      <c r="C9" s="10">
        <v>0.25</v>
      </c>
      <c r="D9" s="10">
        <v>0.35</v>
      </c>
      <c r="E9" s="10">
        <v>0.15</v>
      </c>
      <c r="F9" s="11">
        <f>INDEX(C9:E9,1,MATCH(SelectedScenario,Assumptions!$F$4:$H$4,0))</f>
        <v>0</v>
      </c>
      <c r="G9" s="5"/>
    </row>
    <row r="10" spans="1:47">
      <c r="A10" s="5" t="s">
        <v>75</v>
      </c>
      <c r="B10" s="5" t="s">
        <v>79</v>
      </c>
      <c r="C10" s="12">
        <v>45</v>
      </c>
      <c r="D10" s="12">
        <v>50</v>
      </c>
      <c r="E10" s="12">
        <v>40</v>
      </c>
      <c r="F10" s="13">
        <f>INDEX(C10:E10,1,MATCH(SelectedScenario,Assumptions!$F$4:$H$4,0))</f>
        <v>0</v>
      </c>
      <c r="G10" s="5" t="s">
        <v>80</v>
      </c>
    </row>
    <row r="11" spans="1:47">
      <c r="A11" s="5" t="s">
        <v>75</v>
      </c>
      <c r="B11" s="5" t="s">
        <v>81</v>
      </c>
      <c r="C11" s="14">
        <v>0.7</v>
      </c>
      <c r="D11" s="14">
        <v>0.65</v>
      </c>
      <c r="E11" s="14">
        <v>0.75</v>
      </c>
      <c r="F11" s="15">
        <f>INDEX(C11:E11,1,MATCH(SelectedScenario,Assumptions!$F$4:$H$4,0))</f>
        <v>0</v>
      </c>
      <c r="G11" s="5" t="s">
        <v>82</v>
      </c>
    </row>
    <row r="12" spans="1:47">
      <c r="A12" s="5" t="s">
        <v>75</v>
      </c>
      <c r="B12" s="5" t="s">
        <v>83</v>
      </c>
      <c r="C12" s="10">
        <v>0.3</v>
      </c>
      <c r="D12" s="10">
        <v>0.28</v>
      </c>
      <c r="E12" s="10">
        <v>0.32</v>
      </c>
      <c r="F12" s="11">
        <f>INDEX(C12:E12,1,MATCH(SelectedScenario,Assumptions!$F$4:$H$4,0))</f>
        <v>0</v>
      </c>
      <c r="G12" s="5"/>
    </row>
    <row r="13" spans="1:47">
      <c r="A13" s="5" t="s">
        <v>75</v>
      </c>
      <c r="B13" s="5" t="s">
        <v>84</v>
      </c>
      <c r="C13" s="10">
        <v>2.7</v>
      </c>
      <c r="D13" s="10">
        <v>2.7</v>
      </c>
      <c r="E13" s="10">
        <v>2.7</v>
      </c>
      <c r="F13" s="11">
        <f>INDEX(C13:E13,1,MATCH(SelectedScenario,Assumptions!$F$4:$H$4,0))</f>
        <v>0</v>
      </c>
      <c r="G13" s="5"/>
    </row>
    <row r="15" spans="1:47">
      <c r="A15" s="4" t="s">
        <v>85</v>
      </c>
      <c r="B15" s="4"/>
      <c r="C15" s="4"/>
      <c r="D15" s="4"/>
      <c r="E15" s="4"/>
      <c r="F15" s="4"/>
      <c r="G15" s="4"/>
    </row>
    <row r="16" spans="1:47">
      <c r="A16" s="5" t="s">
        <v>86</v>
      </c>
      <c r="B16" s="5" t="s">
        <v>87</v>
      </c>
      <c r="C16" s="10">
        <v>3.5</v>
      </c>
      <c r="D16" s="10">
        <v>3.25</v>
      </c>
      <c r="E16" s="10">
        <v>3.75</v>
      </c>
      <c r="F16" s="11">
        <f>INDEX(C16:E16,1,MATCH(SelectedScenario,Assumptions!$F$4:$H$4,0))</f>
        <v>0</v>
      </c>
      <c r="G16" s="5"/>
    </row>
    <row r="17" spans="1:7">
      <c r="A17" s="5" t="s">
        <v>86</v>
      </c>
      <c r="B17" s="5" t="s">
        <v>88</v>
      </c>
      <c r="C17" s="10">
        <v>4.8</v>
      </c>
      <c r="D17" s="10">
        <v>4.5</v>
      </c>
      <c r="E17" s="10">
        <v>5</v>
      </c>
      <c r="F17" s="11">
        <f>INDEX(C17:E17,1,MATCH(SelectedScenario,Assumptions!$F$4:$H$4,0))</f>
        <v>0</v>
      </c>
      <c r="G17" s="5"/>
    </row>
    <row r="18" spans="1:7">
      <c r="A18" s="5" t="s">
        <v>86</v>
      </c>
      <c r="B18" s="5" t="s">
        <v>89</v>
      </c>
      <c r="C18" s="10">
        <v>2.4</v>
      </c>
      <c r="D18" s="10">
        <v>2.2</v>
      </c>
      <c r="E18" s="10">
        <v>2.6</v>
      </c>
      <c r="F18" s="11">
        <f>INDEX(C18:E18,1,MATCH(SelectedScenario,Assumptions!$F$4:$H$4,0))</f>
        <v>0</v>
      </c>
      <c r="G18" s="5"/>
    </row>
    <row r="19" spans="1:7">
      <c r="A19" s="5" t="s">
        <v>86</v>
      </c>
      <c r="B19" s="5" t="s">
        <v>90</v>
      </c>
      <c r="C19" s="10">
        <v>7.5</v>
      </c>
      <c r="D19" s="10">
        <v>7</v>
      </c>
      <c r="E19" s="10">
        <v>8</v>
      </c>
      <c r="F19" s="11">
        <f>INDEX(C19:E19,1,MATCH(SelectedScenario,Assumptions!$F$4:$H$4,0))</f>
        <v>0</v>
      </c>
      <c r="G19" s="5"/>
    </row>
    <row r="20" spans="1:7">
      <c r="A20" s="5" t="s">
        <v>86</v>
      </c>
      <c r="B20" s="5" t="s">
        <v>91</v>
      </c>
      <c r="C20" s="10">
        <v>0.04</v>
      </c>
      <c r="D20" s="10">
        <v>0.035</v>
      </c>
      <c r="E20" s="10">
        <v>0.045</v>
      </c>
      <c r="F20" s="11">
        <f>INDEX(C20:E20,1,MATCH(SelectedScenario,Assumptions!$F$4:$H$4,0))</f>
        <v>0</v>
      </c>
      <c r="G20" s="5"/>
    </row>
    <row r="22" spans="1:7">
      <c r="A22" s="4" t="s">
        <v>92</v>
      </c>
      <c r="B22" s="4"/>
      <c r="C22" s="4"/>
      <c r="D22" s="4"/>
      <c r="E22" s="4"/>
      <c r="F22" s="4"/>
      <c r="G22" s="4"/>
    </row>
    <row r="23" spans="1:7">
      <c r="A23" s="5" t="s">
        <v>93</v>
      </c>
      <c r="B23" s="5" t="s">
        <v>94</v>
      </c>
      <c r="C23" s="12">
        <v>780000</v>
      </c>
      <c r="D23" s="12">
        <v>750000</v>
      </c>
      <c r="E23" s="12">
        <v>820000</v>
      </c>
      <c r="F23" s="13">
        <f>INDEX(C23:E23,1,MATCH(SelectedScenario,Assumptions!$F$4:$H$4,0))</f>
        <v>0</v>
      </c>
      <c r="G23" s="5" t="s">
        <v>80</v>
      </c>
    </row>
    <row r="24" spans="1:7">
      <c r="A24" s="5" t="s">
        <v>93</v>
      </c>
      <c r="B24" s="5" t="s">
        <v>95</v>
      </c>
      <c r="C24" s="14">
        <v>0.12</v>
      </c>
      <c r="D24" s="14">
        <v>0.15</v>
      </c>
      <c r="E24" s="14">
        <v>0.1</v>
      </c>
      <c r="F24" s="15">
        <f>INDEX(C24:E24,1,MATCH(SelectedScenario,Assumptions!$F$4:$H$4,0))</f>
        <v>0</v>
      </c>
      <c r="G24" s="5" t="s">
        <v>82</v>
      </c>
    </row>
    <row r="25" spans="1:7">
      <c r="A25" s="5" t="s">
        <v>93</v>
      </c>
      <c r="B25" s="5" t="s">
        <v>96</v>
      </c>
      <c r="C25" s="12">
        <v>25000</v>
      </c>
      <c r="D25" s="12">
        <v>23000</v>
      </c>
      <c r="E25" s="12">
        <v>28000</v>
      </c>
      <c r="F25" s="13">
        <f>INDEX(C25:E25,1,MATCH(SelectedScenario,Assumptions!$F$4:$H$4,0))</f>
        <v>0</v>
      </c>
      <c r="G25" s="5" t="s">
        <v>80</v>
      </c>
    </row>
    <row r="26" spans="1:7">
      <c r="A26" s="5" t="s">
        <v>93</v>
      </c>
      <c r="B26" s="5" t="s">
        <v>97</v>
      </c>
      <c r="C26" s="12">
        <v>120000</v>
      </c>
      <c r="D26" s="12">
        <v>110000</v>
      </c>
      <c r="E26" s="12">
        <v>130000</v>
      </c>
      <c r="F26" s="13">
        <f>INDEX(C26:E26,1,MATCH(SelectedScenario,Assumptions!$F$4:$H$4,0))</f>
        <v>0</v>
      </c>
      <c r="G26" s="5" t="s">
        <v>80</v>
      </c>
    </row>
    <row r="28" spans="1:7">
      <c r="A28" s="4" t="s">
        <v>98</v>
      </c>
      <c r="B28" s="4"/>
      <c r="C28" s="4"/>
      <c r="D28" s="4"/>
      <c r="E28" s="4"/>
      <c r="F28" s="4"/>
      <c r="G28" s="4"/>
    </row>
    <row r="29" spans="1:7">
      <c r="A29" s="5" t="s">
        <v>99</v>
      </c>
      <c r="B29" s="5" t="s">
        <v>100</v>
      </c>
      <c r="C29" s="12">
        <v>900000</v>
      </c>
      <c r="D29" s="12">
        <v>850000</v>
      </c>
      <c r="E29" s="12">
        <v>950000</v>
      </c>
      <c r="F29" s="13">
        <f>INDEX(C29:E29,1,MATCH(SelectedScenario,Assumptions!$F$4:$H$4,0))</f>
        <v>0</v>
      </c>
      <c r="G29" s="5" t="s">
        <v>80</v>
      </c>
    </row>
    <row r="30" spans="1:7">
      <c r="A30" s="5" t="s">
        <v>99</v>
      </c>
      <c r="B30" s="5" t="s">
        <v>101</v>
      </c>
      <c r="C30" s="10">
        <v>500000</v>
      </c>
      <c r="D30" s="10">
        <v>600000</v>
      </c>
      <c r="E30" s="10">
        <v>400000</v>
      </c>
      <c r="F30" s="11">
        <f>INDEX(C30:E30,1,MATCH(SelectedScenario,Assumptions!$F$4:$H$4,0))</f>
        <v>0</v>
      </c>
      <c r="G30" s="5"/>
    </row>
    <row r="31" spans="1:7">
      <c r="A31" s="5" t="s">
        <v>99</v>
      </c>
      <c r="B31" s="5" t="s">
        <v>102</v>
      </c>
      <c r="C31" s="14">
        <v>0.02</v>
      </c>
      <c r="D31" s="14">
        <v>0.02</v>
      </c>
      <c r="E31" s="14">
        <v>0.025</v>
      </c>
      <c r="F31" s="15">
        <f>INDEX(C31:E31,1,MATCH(SelectedScenario,Assumptions!$F$4:$H$4,0))</f>
        <v>0</v>
      </c>
      <c r="G31" s="5" t="s">
        <v>82</v>
      </c>
    </row>
    <row r="33" spans="1:7">
      <c r="A33" s="4" t="s">
        <v>103</v>
      </c>
      <c r="B33" s="4"/>
      <c r="C33" s="4"/>
      <c r="D33" s="4"/>
      <c r="E33" s="4"/>
      <c r="F33" s="4"/>
      <c r="G33" s="4"/>
    </row>
    <row r="34" spans="1:7">
      <c r="A34" s="5" t="s">
        <v>104</v>
      </c>
      <c r="B34" s="5" t="s">
        <v>105</v>
      </c>
      <c r="C34" s="10">
        <v>45</v>
      </c>
      <c r="D34" s="10">
        <v>40</v>
      </c>
      <c r="E34" s="10">
        <v>50</v>
      </c>
      <c r="F34" s="11">
        <f>INDEX(C34:E34,1,MATCH(SelectedScenario,Assumptions!$F$4:$H$4,0))</f>
        <v>0</v>
      </c>
      <c r="G34" s="5" t="s">
        <v>106</v>
      </c>
    </row>
    <row r="35" spans="1:7">
      <c r="A35" s="5" t="s">
        <v>104</v>
      </c>
      <c r="B35" s="5" t="s">
        <v>107</v>
      </c>
      <c r="C35" s="10">
        <v>180</v>
      </c>
      <c r="D35" s="10">
        <v>160</v>
      </c>
      <c r="E35" s="10">
        <v>200</v>
      </c>
      <c r="F35" s="11">
        <f>INDEX(C35:E35,1,MATCH(SelectedScenario,Assumptions!$F$4:$H$4,0))</f>
        <v>0</v>
      </c>
      <c r="G35" s="5" t="s">
        <v>106</v>
      </c>
    </row>
    <row r="36" spans="1:7">
      <c r="A36" s="5" t="s">
        <v>104</v>
      </c>
      <c r="B36" s="5" t="s">
        <v>108</v>
      </c>
      <c r="C36" s="10">
        <v>30</v>
      </c>
      <c r="D36" s="10">
        <v>35</v>
      </c>
      <c r="E36" s="10">
        <v>25</v>
      </c>
      <c r="F36" s="11">
        <f>INDEX(C36:E36,1,MATCH(SelectedScenario,Assumptions!$F$4:$H$4,0))</f>
        <v>0</v>
      </c>
      <c r="G36" s="5" t="s">
        <v>106</v>
      </c>
    </row>
    <row r="38" spans="1:7">
      <c r="A38" s="4" t="s">
        <v>109</v>
      </c>
      <c r="B38" s="4"/>
      <c r="C38" s="4"/>
      <c r="D38" s="4"/>
      <c r="E38" s="4"/>
      <c r="F38" s="4"/>
      <c r="G38" s="4"/>
    </row>
    <row r="39" spans="1:7">
      <c r="A39" s="5" t="s">
        <v>110</v>
      </c>
      <c r="B39" s="5" t="s">
        <v>111</v>
      </c>
      <c r="C39" s="12">
        <v>2000000</v>
      </c>
      <c r="D39" s="12">
        <v>2000000</v>
      </c>
      <c r="E39" s="12">
        <v>2000000</v>
      </c>
      <c r="F39" s="13">
        <f>INDEX(C39:E39,1,MATCH(SelectedScenario,Assumptions!$F$4:$H$4,0))</f>
        <v>0</v>
      </c>
      <c r="G39" s="5" t="s">
        <v>80</v>
      </c>
    </row>
    <row r="40" spans="1:7">
      <c r="A40" s="5" t="s">
        <v>110</v>
      </c>
      <c r="B40" s="5" t="s">
        <v>112</v>
      </c>
      <c r="C40" s="12">
        <v>1000000</v>
      </c>
      <c r="D40" s="12">
        <v>800000</v>
      </c>
      <c r="E40" s="12">
        <v>1200000</v>
      </c>
      <c r="F40" s="13">
        <f>INDEX(C40:E40,1,MATCH(SelectedScenario,Assumptions!$F$4:$H$4,0))</f>
        <v>0</v>
      </c>
      <c r="G40" s="5" t="s">
        <v>80</v>
      </c>
    </row>
    <row r="41" spans="1:7">
      <c r="A41" s="5" t="s">
        <v>110</v>
      </c>
      <c r="B41" s="5" t="s">
        <v>113</v>
      </c>
      <c r="C41" s="10">
        <v>0.08</v>
      </c>
      <c r="D41" s="10">
        <v>0.07000000000000001</v>
      </c>
      <c r="E41" s="10">
        <v>0.09</v>
      </c>
      <c r="F41" s="11">
        <f>INDEX(C41:E41,1,MATCH(SelectedScenario,Assumptions!$F$4:$H$4,0))</f>
        <v>0</v>
      </c>
      <c r="G41" s="5"/>
    </row>
    <row r="42" spans="1:7">
      <c r="A42" s="5" t="s">
        <v>110</v>
      </c>
      <c r="B42" s="5" t="s">
        <v>114</v>
      </c>
      <c r="C42" s="12">
        <v>5</v>
      </c>
      <c r="D42" s="12">
        <v>5</v>
      </c>
      <c r="E42" s="12">
        <v>5</v>
      </c>
      <c r="F42" s="13">
        <f>INDEX(C42:E42,1,MATCH(SelectedScenario,Assumptions!$F$4:$H$4,0))</f>
        <v>0</v>
      </c>
      <c r="G42" s="5" t="s">
        <v>80</v>
      </c>
    </row>
  </sheetData>
  <mergeCells count="6">
    <mergeCell ref="A7:G7"/>
    <mergeCell ref="A15:G15"/>
    <mergeCell ref="A22:G22"/>
    <mergeCell ref="A28:G28"/>
    <mergeCell ref="A33:G33"/>
    <mergeCell ref="A38:G38"/>
  </mergeCells>
  <hyperlinks>
    <hyperlink ref="A1" location="Dashboard!A1" display="Go to Dashboar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115</v>
      </c>
    </row>
    <row r="4" spans="1:61">
      <c r="A4" s="5" t="s">
        <v>116</v>
      </c>
      <c r="B4" s="11">
        <f>B6*Wholesale_Pct_of_Sales</f>
        <v>0</v>
      </c>
      <c r="C4" s="11">
        <f>C6*Wholesale_Pct_of_Sales</f>
        <v>0</v>
      </c>
      <c r="D4" s="11">
        <f>D6*Wholesale_Pct_of_Sales</f>
        <v>0</v>
      </c>
      <c r="E4" s="11">
        <f>E6*Wholesale_Pct_of_Sales</f>
        <v>0</v>
      </c>
      <c r="F4" s="11">
        <f>F6*Wholesale_Pct_of_Sales</f>
        <v>0</v>
      </c>
      <c r="G4" s="11">
        <f>G6*Wholesale_Pct_of_Sales</f>
        <v>0</v>
      </c>
      <c r="H4" s="11">
        <f>H6*Wholesale_Pct_of_Sales</f>
        <v>0</v>
      </c>
      <c r="I4" s="11">
        <f>I6*Wholesale_Pct_of_Sales</f>
        <v>0</v>
      </c>
      <c r="J4" s="11">
        <f>J6*Wholesale_Pct_of_Sales</f>
        <v>0</v>
      </c>
      <c r="K4" s="11">
        <f>K6*Wholesale_Pct_of_Sales</f>
        <v>0</v>
      </c>
      <c r="L4" s="11">
        <f>L6*Wholesale_Pct_of_Sales</f>
        <v>0</v>
      </c>
      <c r="M4" s="11">
        <f>M6*Wholesale_Pct_of_Sales</f>
        <v>0</v>
      </c>
      <c r="N4" s="11">
        <f>N6*Wholesale_Pct_of_Sales</f>
        <v>0</v>
      </c>
      <c r="O4" s="11">
        <f>O6*Wholesale_Pct_of_Sales</f>
        <v>0</v>
      </c>
      <c r="P4" s="11">
        <f>P6*Wholesale_Pct_of_Sales</f>
        <v>0</v>
      </c>
      <c r="Q4" s="11">
        <f>Q6*Wholesale_Pct_of_Sales</f>
        <v>0</v>
      </c>
      <c r="R4" s="11">
        <f>R6*Wholesale_Pct_of_Sales</f>
        <v>0</v>
      </c>
      <c r="S4" s="11">
        <f>S6*Wholesale_Pct_of_Sales</f>
        <v>0</v>
      </c>
      <c r="T4" s="11">
        <f>T6*Wholesale_Pct_of_Sales</f>
        <v>0</v>
      </c>
      <c r="U4" s="11">
        <f>U6*Wholesale_Pct_of_Sales</f>
        <v>0</v>
      </c>
      <c r="V4" s="11">
        <f>V6*Wholesale_Pct_of_Sales</f>
        <v>0</v>
      </c>
      <c r="W4" s="11">
        <f>W6*Wholesale_Pct_of_Sales</f>
        <v>0</v>
      </c>
      <c r="X4" s="11">
        <f>X6*Wholesale_Pct_of_Sales</f>
        <v>0</v>
      </c>
      <c r="Y4" s="11">
        <f>Y6*Wholesale_Pct_of_Sales</f>
        <v>0</v>
      </c>
      <c r="Z4" s="11">
        <f>Z6*Wholesale_Pct_of_Sales</f>
        <v>0</v>
      </c>
      <c r="AA4" s="11">
        <f>AA6*Wholesale_Pct_of_Sales</f>
        <v>0</v>
      </c>
      <c r="AB4" s="11">
        <f>AB6*Wholesale_Pct_of_Sales</f>
        <v>0</v>
      </c>
      <c r="AC4" s="11">
        <f>AC6*Wholesale_Pct_of_Sales</f>
        <v>0</v>
      </c>
      <c r="AD4" s="11">
        <f>AD6*Wholesale_Pct_of_Sales</f>
        <v>0</v>
      </c>
      <c r="AE4" s="11">
        <f>AE6*Wholesale_Pct_of_Sales</f>
        <v>0</v>
      </c>
      <c r="AF4" s="11">
        <f>AF6*Wholesale_Pct_of_Sales</f>
        <v>0</v>
      </c>
      <c r="AG4" s="11">
        <f>AG6*Wholesale_Pct_of_Sales</f>
        <v>0</v>
      </c>
      <c r="AH4" s="11">
        <f>AH6*Wholesale_Pct_of_Sales</f>
        <v>0</v>
      </c>
      <c r="AI4" s="11">
        <f>AI6*Wholesale_Pct_of_Sales</f>
        <v>0</v>
      </c>
      <c r="AJ4" s="11">
        <f>AJ6*Wholesale_Pct_of_Sales</f>
        <v>0</v>
      </c>
      <c r="AK4" s="11">
        <f>AK6*Wholesale_Pct_of_Sales</f>
        <v>0</v>
      </c>
      <c r="AL4" s="11">
        <f>AL6*Wholesale_Pct_of_Sales</f>
        <v>0</v>
      </c>
      <c r="AM4" s="11">
        <f>AM6*Wholesale_Pct_of_Sales</f>
        <v>0</v>
      </c>
      <c r="AN4" s="11">
        <f>AN6*Wholesale_Pct_of_Sales</f>
        <v>0</v>
      </c>
      <c r="AO4" s="11">
        <f>AO6*Wholesale_Pct_of_Sales</f>
        <v>0</v>
      </c>
      <c r="AP4" s="11">
        <f>AP6*Wholesale_Pct_of_Sales</f>
        <v>0</v>
      </c>
      <c r="AQ4" s="11">
        <f>AQ6*Wholesale_Pct_of_Sales</f>
        <v>0</v>
      </c>
      <c r="AR4" s="11">
        <f>AR6*Wholesale_Pct_of_Sales</f>
        <v>0</v>
      </c>
      <c r="AS4" s="11">
        <f>AS6*Wholesale_Pct_of_Sales</f>
        <v>0</v>
      </c>
      <c r="AT4" s="11">
        <f>AT6*Wholesale_Pct_of_Sales</f>
        <v>0</v>
      </c>
      <c r="AU4" s="11">
        <f>AU6*Wholesale_Pct_of_Sales</f>
        <v>0</v>
      </c>
      <c r="AV4" s="11">
        <f>AV6*Wholesale_Pct_of_Sales</f>
        <v>0</v>
      </c>
      <c r="AW4" s="11">
        <f>AW6*Wholesale_Pct_of_Sales</f>
        <v>0</v>
      </c>
      <c r="AX4" s="11">
        <f>AX6*Wholesale_Pct_of_Sales</f>
        <v>0</v>
      </c>
      <c r="AY4" s="11">
        <f>AY6*Wholesale_Pct_of_Sales</f>
        <v>0</v>
      </c>
      <c r="AZ4" s="11">
        <f>AZ6*Wholesale_Pct_of_Sales</f>
        <v>0</v>
      </c>
      <c r="BA4" s="11">
        <f>BA6*Wholesale_Pct_of_Sales</f>
        <v>0</v>
      </c>
      <c r="BB4" s="11">
        <f>BB6*Wholesale_Pct_of_Sales</f>
        <v>0</v>
      </c>
      <c r="BC4" s="11">
        <f>BC6*Wholesale_Pct_of_Sales</f>
        <v>0</v>
      </c>
      <c r="BD4" s="11">
        <f>BD6*Wholesale_Pct_of_Sales</f>
        <v>0</v>
      </c>
      <c r="BE4" s="11">
        <f>BE6*Wholesale_Pct_of_Sales</f>
        <v>0</v>
      </c>
      <c r="BF4" s="11">
        <f>BF6*Wholesale_Pct_of_Sales</f>
        <v>0</v>
      </c>
      <c r="BG4" s="11">
        <f>BG6*Wholesale_Pct_of_Sales</f>
        <v>0</v>
      </c>
      <c r="BH4" s="11">
        <f>BH6*Wholesale_Pct_of_Sales</f>
        <v>0</v>
      </c>
      <c r="BI4" s="11">
        <f>BI6*Wholesale_Pct_of_Sales</f>
        <v>0</v>
      </c>
    </row>
    <row r="5" spans="1:61">
      <c r="A5" s="5" t="s">
        <v>117</v>
      </c>
      <c r="B5" s="11">
        <f>B6-B4</f>
        <v>0</v>
      </c>
      <c r="C5" s="11">
        <f>C6-C4</f>
        <v>0</v>
      </c>
      <c r="D5" s="11">
        <f>D6-D4</f>
        <v>0</v>
      </c>
      <c r="E5" s="11">
        <f>E6-E4</f>
        <v>0</v>
      </c>
      <c r="F5" s="11">
        <f>F6-F4</f>
        <v>0</v>
      </c>
      <c r="G5" s="11">
        <f>G6-G4</f>
        <v>0</v>
      </c>
      <c r="H5" s="11">
        <f>H6-H4</f>
        <v>0</v>
      </c>
      <c r="I5" s="11">
        <f>I6-I4</f>
        <v>0</v>
      </c>
      <c r="J5" s="11">
        <f>J6-J4</f>
        <v>0</v>
      </c>
      <c r="K5" s="11">
        <f>K6-K4</f>
        <v>0</v>
      </c>
      <c r="L5" s="11">
        <f>L6-L4</f>
        <v>0</v>
      </c>
      <c r="M5" s="11">
        <f>M6-M4</f>
        <v>0</v>
      </c>
      <c r="N5" s="11">
        <f>N6-N4</f>
        <v>0</v>
      </c>
      <c r="O5" s="11">
        <f>O6-O4</f>
        <v>0</v>
      </c>
      <c r="P5" s="11">
        <f>P6-P4</f>
        <v>0</v>
      </c>
      <c r="Q5" s="11">
        <f>Q6-Q4</f>
        <v>0</v>
      </c>
      <c r="R5" s="11">
        <f>R6-R4</f>
        <v>0</v>
      </c>
      <c r="S5" s="11">
        <f>S6-S4</f>
        <v>0</v>
      </c>
      <c r="T5" s="11">
        <f>T6-T4</f>
        <v>0</v>
      </c>
      <c r="U5" s="11">
        <f>U6-U4</f>
        <v>0</v>
      </c>
      <c r="V5" s="11">
        <f>V6-V4</f>
        <v>0</v>
      </c>
      <c r="W5" s="11">
        <f>W6-W4</f>
        <v>0</v>
      </c>
      <c r="X5" s="11">
        <f>X6-X4</f>
        <v>0</v>
      </c>
      <c r="Y5" s="11">
        <f>Y6-Y4</f>
        <v>0</v>
      </c>
      <c r="Z5" s="11">
        <f>Z6-Z4</f>
        <v>0</v>
      </c>
      <c r="AA5" s="11">
        <f>AA6-AA4</f>
        <v>0</v>
      </c>
      <c r="AB5" s="11">
        <f>AB6-AB4</f>
        <v>0</v>
      </c>
      <c r="AC5" s="11">
        <f>AC6-AC4</f>
        <v>0</v>
      </c>
      <c r="AD5" s="11">
        <f>AD6-AD4</f>
        <v>0</v>
      </c>
      <c r="AE5" s="11">
        <f>AE6-AE4</f>
        <v>0</v>
      </c>
      <c r="AF5" s="11">
        <f>AF6-AF4</f>
        <v>0</v>
      </c>
      <c r="AG5" s="11">
        <f>AG6-AG4</f>
        <v>0</v>
      </c>
      <c r="AH5" s="11">
        <f>AH6-AH4</f>
        <v>0</v>
      </c>
      <c r="AI5" s="11">
        <f>AI6-AI4</f>
        <v>0</v>
      </c>
      <c r="AJ5" s="11">
        <f>AJ6-AJ4</f>
        <v>0</v>
      </c>
      <c r="AK5" s="11">
        <f>AK6-AK4</f>
        <v>0</v>
      </c>
      <c r="AL5" s="11">
        <f>AL6-AL4</f>
        <v>0</v>
      </c>
      <c r="AM5" s="11">
        <f>AM6-AM4</f>
        <v>0</v>
      </c>
      <c r="AN5" s="11">
        <f>AN6-AN4</f>
        <v>0</v>
      </c>
      <c r="AO5" s="11">
        <f>AO6-AO4</f>
        <v>0</v>
      </c>
      <c r="AP5" s="11">
        <f>AP6-AP4</f>
        <v>0</v>
      </c>
      <c r="AQ5" s="11">
        <f>AQ6-AQ4</f>
        <v>0</v>
      </c>
      <c r="AR5" s="11">
        <f>AR6-AR4</f>
        <v>0</v>
      </c>
      <c r="AS5" s="11">
        <f>AS6-AS4</f>
        <v>0</v>
      </c>
      <c r="AT5" s="11">
        <f>AT6-AT4</f>
        <v>0</v>
      </c>
      <c r="AU5" s="11">
        <f>AU6-AU4</f>
        <v>0</v>
      </c>
      <c r="AV5" s="11">
        <f>AV6-AV4</f>
        <v>0</v>
      </c>
      <c r="AW5" s="11">
        <f>AW6-AW4</f>
        <v>0</v>
      </c>
      <c r="AX5" s="11">
        <f>AX6-AX4</f>
        <v>0</v>
      </c>
      <c r="AY5" s="11">
        <f>AY6-AY4</f>
        <v>0</v>
      </c>
      <c r="AZ5" s="11">
        <f>AZ6-AZ4</f>
        <v>0</v>
      </c>
      <c r="BA5" s="11">
        <f>BA6-BA4</f>
        <v>0</v>
      </c>
      <c r="BB5" s="11">
        <f>BB6-BB4</f>
        <v>0</v>
      </c>
      <c r="BC5" s="11">
        <f>BC6-BC4</f>
        <v>0</v>
      </c>
      <c r="BD5" s="11">
        <f>BD6-BD4</f>
        <v>0</v>
      </c>
      <c r="BE5" s="11">
        <f>BE6-BE4</f>
        <v>0</v>
      </c>
      <c r="BF5" s="11">
        <f>BF6-BF4</f>
        <v>0</v>
      </c>
      <c r="BG5" s="11">
        <f>BG6-BG4</f>
        <v>0</v>
      </c>
      <c r="BH5" s="11">
        <f>BH6-BH4</f>
        <v>0</v>
      </c>
      <c r="BI5" s="11">
        <f>BI6-BI4</f>
        <v>0</v>
      </c>
    </row>
    <row r="6" spans="1:61">
      <c r="A6" s="16" t="s">
        <v>118</v>
      </c>
      <c r="B6" s="11">
        <f>Year_1_Bottles_Sold/12 * (1+Annual_Growth_Rate)^((COLUMN()-2)/12) * IF(OR(MOD(COLUMN()-2,12)=10,MOD(COLUMN()-2,12)=11),1.4,IF(OR(MOD(COLUMN()-2,12)=0,MOD(COLUMN()-2,12)=1),0.8,1))</f>
        <v>0</v>
      </c>
      <c r="C6" s="11">
        <f>Year_1_Bottles_Sold/12 * (1+Annual_Growth_Rate)^((COLUMN()-2)/12) * IF(OR(MOD(COLUMN()-2,12)=10,MOD(COLUMN()-2,12)=11),1.4,IF(OR(MOD(COLUMN()-2,12)=0,MOD(COLUMN()-2,12)=1),0.8,1))</f>
        <v>0</v>
      </c>
      <c r="D6" s="11">
        <f>Year_1_Bottles_Sold/12 * (1+Annual_Growth_Rate)^((COLUMN()-2)/12) * IF(OR(MOD(COLUMN()-2,12)=10,MOD(COLUMN()-2,12)=11),1.4,IF(OR(MOD(COLUMN()-2,12)=0,MOD(COLUMN()-2,12)=1),0.8,1))</f>
        <v>0</v>
      </c>
      <c r="E6" s="11">
        <f>Year_1_Bottles_Sold/12 * (1+Annual_Growth_Rate)^((COLUMN()-2)/12) * IF(OR(MOD(COLUMN()-2,12)=10,MOD(COLUMN()-2,12)=11),1.4,IF(OR(MOD(COLUMN()-2,12)=0,MOD(COLUMN()-2,12)=1),0.8,1))</f>
        <v>0</v>
      </c>
      <c r="F6" s="11">
        <f>Year_1_Bottles_Sold/12 * (1+Annual_Growth_Rate)^((COLUMN()-2)/12) * IF(OR(MOD(COLUMN()-2,12)=10,MOD(COLUMN()-2,12)=11),1.4,IF(OR(MOD(COLUMN()-2,12)=0,MOD(COLUMN()-2,12)=1),0.8,1))</f>
        <v>0</v>
      </c>
      <c r="G6" s="11">
        <f>Year_1_Bottles_Sold/12 * (1+Annual_Growth_Rate)^((COLUMN()-2)/12) * IF(OR(MOD(COLUMN()-2,12)=10,MOD(COLUMN()-2,12)=11),1.4,IF(OR(MOD(COLUMN()-2,12)=0,MOD(COLUMN()-2,12)=1),0.8,1))</f>
        <v>0</v>
      </c>
      <c r="H6" s="11">
        <f>Year_1_Bottles_Sold/12 * (1+Annual_Growth_Rate)^((COLUMN()-2)/12) * IF(OR(MOD(COLUMN()-2,12)=10,MOD(COLUMN()-2,12)=11),1.4,IF(OR(MOD(COLUMN()-2,12)=0,MOD(COLUMN()-2,12)=1),0.8,1))</f>
        <v>0</v>
      </c>
      <c r="I6" s="11">
        <f>Year_1_Bottles_Sold/12 * (1+Annual_Growth_Rate)^((COLUMN()-2)/12) * IF(OR(MOD(COLUMN()-2,12)=10,MOD(COLUMN()-2,12)=11),1.4,IF(OR(MOD(COLUMN()-2,12)=0,MOD(COLUMN()-2,12)=1),0.8,1))</f>
        <v>0</v>
      </c>
      <c r="J6" s="11">
        <f>Year_1_Bottles_Sold/12 * (1+Annual_Growth_Rate)^((COLUMN()-2)/12) * IF(OR(MOD(COLUMN()-2,12)=10,MOD(COLUMN()-2,12)=11),1.4,IF(OR(MOD(COLUMN()-2,12)=0,MOD(COLUMN()-2,12)=1),0.8,1))</f>
        <v>0</v>
      </c>
      <c r="K6" s="11">
        <f>Year_1_Bottles_Sold/12 * (1+Annual_Growth_Rate)^((COLUMN()-2)/12) * IF(OR(MOD(COLUMN()-2,12)=10,MOD(COLUMN()-2,12)=11),1.4,IF(OR(MOD(COLUMN()-2,12)=0,MOD(COLUMN()-2,12)=1),0.8,1))</f>
        <v>0</v>
      </c>
      <c r="L6" s="11">
        <f>Year_1_Bottles_Sold/12 * (1+Annual_Growth_Rate)^((COLUMN()-2)/12) * IF(OR(MOD(COLUMN()-2,12)=10,MOD(COLUMN()-2,12)=11),1.4,IF(OR(MOD(COLUMN()-2,12)=0,MOD(COLUMN()-2,12)=1),0.8,1))</f>
        <v>0</v>
      </c>
      <c r="M6" s="11">
        <f>Year_1_Bottles_Sold/12 * (1+Annual_Growth_Rate)^((COLUMN()-2)/12) * IF(OR(MOD(COLUMN()-2,12)=10,MOD(COLUMN()-2,12)=11),1.4,IF(OR(MOD(COLUMN()-2,12)=0,MOD(COLUMN()-2,12)=1),0.8,1))</f>
        <v>0</v>
      </c>
      <c r="N6" s="11">
        <f>Year_1_Bottles_Sold/12 * (1+Annual_Growth_Rate)^((COLUMN()-2)/12) * IF(OR(MOD(COLUMN()-2,12)=10,MOD(COLUMN()-2,12)=11),1.4,IF(OR(MOD(COLUMN()-2,12)=0,MOD(COLUMN()-2,12)=1),0.8,1))</f>
        <v>0</v>
      </c>
      <c r="O6" s="11">
        <f>Year_1_Bottles_Sold/12 * (1+Annual_Growth_Rate)^((COLUMN()-2)/12) * IF(OR(MOD(COLUMN()-2,12)=10,MOD(COLUMN()-2,12)=11),1.4,IF(OR(MOD(COLUMN()-2,12)=0,MOD(COLUMN()-2,12)=1),0.8,1))</f>
        <v>0</v>
      </c>
      <c r="P6" s="11">
        <f>Year_1_Bottles_Sold/12 * (1+Annual_Growth_Rate)^((COLUMN()-2)/12) * IF(OR(MOD(COLUMN()-2,12)=10,MOD(COLUMN()-2,12)=11),1.4,IF(OR(MOD(COLUMN()-2,12)=0,MOD(COLUMN()-2,12)=1),0.8,1))</f>
        <v>0</v>
      </c>
      <c r="Q6" s="11">
        <f>Year_1_Bottles_Sold/12 * (1+Annual_Growth_Rate)^((COLUMN()-2)/12) * IF(OR(MOD(COLUMN()-2,12)=10,MOD(COLUMN()-2,12)=11),1.4,IF(OR(MOD(COLUMN()-2,12)=0,MOD(COLUMN()-2,12)=1),0.8,1))</f>
        <v>0</v>
      </c>
      <c r="R6" s="11">
        <f>Year_1_Bottles_Sold/12 * (1+Annual_Growth_Rate)^((COLUMN()-2)/12) * IF(OR(MOD(COLUMN()-2,12)=10,MOD(COLUMN()-2,12)=11),1.4,IF(OR(MOD(COLUMN()-2,12)=0,MOD(COLUMN()-2,12)=1),0.8,1))</f>
        <v>0</v>
      </c>
      <c r="S6" s="11">
        <f>Year_1_Bottles_Sold/12 * (1+Annual_Growth_Rate)^((COLUMN()-2)/12) * IF(OR(MOD(COLUMN()-2,12)=10,MOD(COLUMN()-2,12)=11),1.4,IF(OR(MOD(COLUMN()-2,12)=0,MOD(COLUMN()-2,12)=1),0.8,1))</f>
        <v>0</v>
      </c>
      <c r="T6" s="11">
        <f>Year_1_Bottles_Sold/12 * (1+Annual_Growth_Rate)^((COLUMN()-2)/12) * IF(OR(MOD(COLUMN()-2,12)=10,MOD(COLUMN()-2,12)=11),1.4,IF(OR(MOD(COLUMN()-2,12)=0,MOD(COLUMN()-2,12)=1),0.8,1))</f>
        <v>0</v>
      </c>
      <c r="U6" s="11">
        <f>Year_1_Bottles_Sold/12 * (1+Annual_Growth_Rate)^((COLUMN()-2)/12) * IF(OR(MOD(COLUMN()-2,12)=10,MOD(COLUMN()-2,12)=11),1.4,IF(OR(MOD(COLUMN()-2,12)=0,MOD(COLUMN()-2,12)=1),0.8,1))</f>
        <v>0</v>
      </c>
      <c r="V6" s="11">
        <f>Year_1_Bottles_Sold/12 * (1+Annual_Growth_Rate)^((COLUMN()-2)/12) * IF(OR(MOD(COLUMN()-2,12)=10,MOD(COLUMN()-2,12)=11),1.4,IF(OR(MOD(COLUMN()-2,12)=0,MOD(COLUMN()-2,12)=1),0.8,1))</f>
        <v>0</v>
      </c>
      <c r="W6" s="11">
        <f>Year_1_Bottles_Sold/12 * (1+Annual_Growth_Rate)^((COLUMN()-2)/12) * IF(OR(MOD(COLUMN()-2,12)=10,MOD(COLUMN()-2,12)=11),1.4,IF(OR(MOD(COLUMN()-2,12)=0,MOD(COLUMN()-2,12)=1),0.8,1))</f>
        <v>0</v>
      </c>
      <c r="X6" s="11">
        <f>Year_1_Bottles_Sold/12 * (1+Annual_Growth_Rate)^((COLUMN()-2)/12) * IF(OR(MOD(COLUMN()-2,12)=10,MOD(COLUMN()-2,12)=11),1.4,IF(OR(MOD(COLUMN()-2,12)=0,MOD(COLUMN()-2,12)=1),0.8,1))</f>
        <v>0</v>
      </c>
      <c r="Y6" s="11">
        <f>Year_1_Bottles_Sold/12 * (1+Annual_Growth_Rate)^((COLUMN()-2)/12) * IF(OR(MOD(COLUMN()-2,12)=10,MOD(COLUMN()-2,12)=11),1.4,IF(OR(MOD(COLUMN()-2,12)=0,MOD(COLUMN()-2,12)=1),0.8,1))</f>
        <v>0</v>
      </c>
      <c r="Z6" s="11">
        <f>Year_1_Bottles_Sold/12 * (1+Annual_Growth_Rate)^((COLUMN()-2)/12) * IF(OR(MOD(COLUMN()-2,12)=10,MOD(COLUMN()-2,12)=11),1.4,IF(OR(MOD(COLUMN()-2,12)=0,MOD(COLUMN()-2,12)=1),0.8,1))</f>
        <v>0</v>
      </c>
      <c r="AA6" s="11">
        <f>Year_1_Bottles_Sold/12 * (1+Annual_Growth_Rate)^((COLUMN()-2)/12) * IF(OR(MOD(COLUMN()-2,12)=10,MOD(COLUMN()-2,12)=11),1.4,IF(OR(MOD(COLUMN()-2,12)=0,MOD(COLUMN()-2,12)=1),0.8,1))</f>
        <v>0</v>
      </c>
      <c r="AB6" s="11">
        <f>Year_1_Bottles_Sold/12 * (1+Annual_Growth_Rate)^((COLUMN()-2)/12) * IF(OR(MOD(COLUMN()-2,12)=10,MOD(COLUMN()-2,12)=11),1.4,IF(OR(MOD(COLUMN()-2,12)=0,MOD(COLUMN()-2,12)=1),0.8,1))</f>
        <v>0</v>
      </c>
      <c r="AC6" s="11">
        <f>Year_1_Bottles_Sold/12 * (1+Annual_Growth_Rate)^((COLUMN()-2)/12) * IF(OR(MOD(COLUMN()-2,12)=10,MOD(COLUMN()-2,12)=11),1.4,IF(OR(MOD(COLUMN()-2,12)=0,MOD(COLUMN()-2,12)=1),0.8,1))</f>
        <v>0</v>
      </c>
      <c r="AD6" s="11">
        <f>Year_1_Bottles_Sold/12 * (1+Annual_Growth_Rate)^((COLUMN()-2)/12) * IF(OR(MOD(COLUMN()-2,12)=10,MOD(COLUMN()-2,12)=11),1.4,IF(OR(MOD(COLUMN()-2,12)=0,MOD(COLUMN()-2,12)=1),0.8,1))</f>
        <v>0</v>
      </c>
      <c r="AE6" s="11">
        <f>Year_1_Bottles_Sold/12 * (1+Annual_Growth_Rate)^((COLUMN()-2)/12) * IF(OR(MOD(COLUMN()-2,12)=10,MOD(COLUMN()-2,12)=11),1.4,IF(OR(MOD(COLUMN()-2,12)=0,MOD(COLUMN()-2,12)=1),0.8,1))</f>
        <v>0</v>
      </c>
      <c r="AF6" s="11">
        <f>Year_1_Bottles_Sold/12 * (1+Annual_Growth_Rate)^((COLUMN()-2)/12) * IF(OR(MOD(COLUMN()-2,12)=10,MOD(COLUMN()-2,12)=11),1.4,IF(OR(MOD(COLUMN()-2,12)=0,MOD(COLUMN()-2,12)=1),0.8,1))</f>
        <v>0</v>
      </c>
      <c r="AG6" s="11">
        <f>Year_1_Bottles_Sold/12 * (1+Annual_Growth_Rate)^((COLUMN()-2)/12) * IF(OR(MOD(COLUMN()-2,12)=10,MOD(COLUMN()-2,12)=11),1.4,IF(OR(MOD(COLUMN()-2,12)=0,MOD(COLUMN()-2,12)=1),0.8,1))</f>
        <v>0</v>
      </c>
      <c r="AH6" s="11">
        <f>Year_1_Bottles_Sold/12 * (1+Annual_Growth_Rate)^((COLUMN()-2)/12) * IF(OR(MOD(COLUMN()-2,12)=10,MOD(COLUMN()-2,12)=11),1.4,IF(OR(MOD(COLUMN()-2,12)=0,MOD(COLUMN()-2,12)=1),0.8,1))</f>
        <v>0</v>
      </c>
      <c r="AI6" s="11">
        <f>Year_1_Bottles_Sold/12 * (1+Annual_Growth_Rate)^((COLUMN()-2)/12) * IF(OR(MOD(COLUMN()-2,12)=10,MOD(COLUMN()-2,12)=11),1.4,IF(OR(MOD(COLUMN()-2,12)=0,MOD(COLUMN()-2,12)=1),0.8,1))</f>
        <v>0</v>
      </c>
      <c r="AJ6" s="11">
        <f>Year_1_Bottles_Sold/12 * (1+Annual_Growth_Rate)^((COLUMN()-2)/12) * IF(OR(MOD(COLUMN()-2,12)=10,MOD(COLUMN()-2,12)=11),1.4,IF(OR(MOD(COLUMN()-2,12)=0,MOD(COLUMN()-2,12)=1),0.8,1))</f>
        <v>0</v>
      </c>
      <c r="AK6" s="11">
        <f>Year_1_Bottles_Sold/12 * (1+Annual_Growth_Rate)^((COLUMN()-2)/12) * IF(OR(MOD(COLUMN()-2,12)=10,MOD(COLUMN()-2,12)=11),1.4,IF(OR(MOD(COLUMN()-2,12)=0,MOD(COLUMN()-2,12)=1),0.8,1))</f>
        <v>0</v>
      </c>
      <c r="AL6" s="11">
        <f>Year_1_Bottles_Sold/12 * (1+Annual_Growth_Rate)^((COLUMN()-2)/12) * IF(OR(MOD(COLUMN()-2,12)=10,MOD(COLUMN()-2,12)=11),1.4,IF(OR(MOD(COLUMN()-2,12)=0,MOD(COLUMN()-2,12)=1),0.8,1))</f>
        <v>0</v>
      </c>
      <c r="AM6" s="11">
        <f>Year_1_Bottles_Sold/12 * (1+Annual_Growth_Rate)^((COLUMN()-2)/12) * IF(OR(MOD(COLUMN()-2,12)=10,MOD(COLUMN()-2,12)=11),1.4,IF(OR(MOD(COLUMN()-2,12)=0,MOD(COLUMN()-2,12)=1),0.8,1))</f>
        <v>0</v>
      </c>
      <c r="AN6" s="11">
        <f>Year_1_Bottles_Sold/12 * (1+Annual_Growth_Rate)^((COLUMN()-2)/12) * IF(OR(MOD(COLUMN()-2,12)=10,MOD(COLUMN()-2,12)=11),1.4,IF(OR(MOD(COLUMN()-2,12)=0,MOD(COLUMN()-2,12)=1),0.8,1))</f>
        <v>0</v>
      </c>
      <c r="AO6" s="11">
        <f>Year_1_Bottles_Sold/12 * (1+Annual_Growth_Rate)^((COLUMN()-2)/12) * IF(OR(MOD(COLUMN()-2,12)=10,MOD(COLUMN()-2,12)=11),1.4,IF(OR(MOD(COLUMN()-2,12)=0,MOD(COLUMN()-2,12)=1),0.8,1))</f>
        <v>0</v>
      </c>
      <c r="AP6" s="11">
        <f>Year_1_Bottles_Sold/12 * (1+Annual_Growth_Rate)^((COLUMN()-2)/12) * IF(OR(MOD(COLUMN()-2,12)=10,MOD(COLUMN()-2,12)=11),1.4,IF(OR(MOD(COLUMN()-2,12)=0,MOD(COLUMN()-2,12)=1),0.8,1))</f>
        <v>0</v>
      </c>
      <c r="AQ6" s="11">
        <f>Year_1_Bottles_Sold/12 * (1+Annual_Growth_Rate)^((COLUMN()-2)/12) * IF(OR(MOD(COLUMN()-2,12)=10,MOD(COLUMN()-2,12)=11),1.4,IF(OR(MOD(COLUMN()-2,12)=0,MOD(COLUMN()-2,12)=1),0.8,1))</f>
        <v>0</v>
      </c>
      <c r="AR6" s="11">
        <f>Year_1_Bottles_Sold/12 * (1+Annual_Growth_Rate)^((COLUMN()-2)/12) * IF(OR(MOD(COLUMN()-2,12)=10,MOD(COLUMN()-2,12)=11),1.4,IF(OR(MOD(COLUMN()-2,12)=0,MOD(COLUMN()-2,12)=1),0.8,1))</f>
        <v>0</v>
      </c>
      <c r="AS6" s="11">
        <f>Year_1_Bottles_Sold/12 * (1+Annual_Growth_Rate)^((COLUMN()-2)/12) * IF(OR(MOD(COLUMN()-2,12)=10,MOD(COLUMN()-2,12)=11),1.4,IF(OR(MOD(COLUMN()-2,12)=0,MOD(COLUMN()-2,12)=1),0.8,1))</f>
        <v>0</v>
      </c>
      <c r="AT6" s="11">
        <f>Year_1_Bottles_Sold/12 * (1+Annual_Growth_Rate)^((COLUMN()-2)/12) * IF(OR(MOD(COLUMN()-2,12)=10,MOD(COLUMN()-2,12)=11),1.4,IF(OR(MOD(COLUMN()-2,12)=0,MOD(COLUMN()-2,12)=1),0.8,1))</f>
        <v>0</v>
      </c>
      <c r="AU6" s="11">
        <f>Year_1_Bottles_Sold/12 * (1+Annual_Growth_Rate)^((COLUMN()-2)/12) * IF(OR(MOD(COLUMN()-2,12)=10,MOD(COLUMN()-2,12)=11),1.4,IF(OR(MOD(COLUMN()-2,12)=0,MOD(COLUMN()-2,12)=1),0.8,1))</f>
        <v>0</v>
      </c>
      <c r="AV6" s="11">
        <f>Year_1_Bottles_Sold/12 * (1+Annual_Growth_Rate)^((COLUMN()-2)/12) * IF(OR(MOD(COLUMN()-2,12)=10,MOD(COLUMN()-2,12)=11),1.4,IF(OR(MOD(COLUMN()-2,12)=0,MOD(COLUMN()-2,12)=1),0.8,1))</f>
        <v>0</v>
      </c>
      <c r="AW6" s="11">
        <f>Year_1_Bottles_Sold/12 * (1+Annual_Growth_Rate)^((COLUMN()-2)/12) * IF(OR(MOD(COLUMN()-2,12)=10,MOD(COLUMN()-2,12)=11),1.4,IF(OR(MOD(COLUMN()-2,12)=0,MOD(COLUMN()-2,12)=1),0.8,1))</f>
        <v>0</v>
      </c>
      <c r="AX6" s="11">
        <f>Year_1_Bottles_Sold/12 * (1+Annual_Growth_Rate)^((COLUMN()-2)/12) * IF(OR(MOD(COLUMN()-2,12)=10,MOD(COLUMN()-2,12)=11),1.4,IF(OR(MOD(COLUMN()-2,12)=0,MOD(COLUMN()-2,12)=1),0.8,1))</f>
        <v>0</v>
      </c>
      <c r="AY6" s="11">
        <f>Year_1_Bottles_Sold/12 * (1+Annual_Growth_Rate)^((COLUMN()-2)/12) * IF(OR(MOD(COLUMN()-2,12)=10,MOD(COLUMN()-2,12)=11),1.4,IF(OR(MOD(COLUMN()-2,12)=0,MOD(COLUMN()-2,12)=1),0.8,1))</f>
        <v>0</v>
      </c>
      <c r="AZ6" s="11">
        <f>Year_1_Bottles_Sold/12 * (1+Annual_Growth_Rate)^((COLUMN()-2)/12) * IF(OR(MOD(COLUMN()-2,12)=10,MOD(COLUMN()-2,12)=11),1.4,IF(OR(MOD(COLUMN()-2,12)=0,MOD(COLUMN()-2,12)=1),0.8,1))</f>
        <v>0</v>
      </c>
      <c r="BA6" s="11">
        <f>Year_1_Bottles_Sold/12 * (1+Annual_Growth_Rate)^((COLUMN()-2)/12) * IF(OR(MOD(COLUMN()-2,12)=10,MOD(COLUMN()-2,12)=11),1.4,IF(OR(MOD(COLUMN()-2,12)=0,MOD(COLUMN()-2,12)=1),0.8,1))</f>
        <v>0</v>
      </c>
      <c r="BB6" s="11">
        <f>Year_1_Bottles_Sold/12 * (1+Annual_Growth_Rate)^((COLUMN()-2)/12) * IF(OR(MOD(COLUMN()-2,12)=10,MOD(COLUMN()-2,12)=11),1.4,IF(OR(MOD(COLUMN()-2,12)=0,MOD(COLUMN()-2,12)=1),0.8,1))</f>
        <v>0</v>
      </c>
      <c r="BC6" s="11">
        <f>Year_1_Bottles_Sold/12 * (1+Annual_Growth_Rate)^((COLUMN()-2)/12) * IF(OR(MOD(COLUMN()-2,12)=10,MOD(COLUMN()-2,12)=11),1.4,IF(OR(MOD(COLUMN()-2,12)=0,MOD(COLUMN()-2,12)=1),0.8,1))</f>
        <v>0</v>
      </c>
      <c r="BD6" s="11">
        <f>Year_1_Bottles_Sold/12 * (1+Annual_Growth_Rate)^((COLUMN()-2)/12) * IF(OR(MOD(COLUMN()-2,12)=10,MOD(COLUMN()-2,12)=11),1.4,IF(OR(MOD(COLUMN()-2,12)=0,MOD(COLUMN()-2,12)=1),0.8,1))</f>
        <v>0</v>
      </c>
      <c r="BE6" s="11">
        <f>Year_1_Bottles_Sold/12 * (1+Annual_Growth_Rate)^((COLUMN()-2)/12) * IF(OR(MOD(COLUMN()-2,12)=10,MOD(COLUMN()-2,12)=11),1.4,IF(OR(MOD(COLUMN()-2,12)=0,MOD(COLUMN()-2,12)=1),0.8,1))</f>
        <v>0</v>
      </c>
      <c r="BF6" s="11">
        <f>Year_1_Bottles_Sold/12 * (1+Annual_Growth_Rate)^((COLUMN()-2)/12) * IF(OR(MOD(COLUMN()-2,12)=10,MOD(COLUMN()-2,12)=11),1.4,IF(OR(MOD(COLUMN()-2,12)=0,MOD(COLUMN()-2,12)=1),0.8,1))</f>
        <v>0</v>
      </c>
      <c r="BG6" s="11">
        <f>Year_1_Bottles_Sold/12 * (1+Annual_Growth_Rate)^((COLUMN()-2)/12) * IF(OR(MOD(COLUMN()-2,12)=10,MOD(COLUMN()-2,12)=11),1.4,IF(OR(MOD(COLUMN()-2,12)=0,MOD(COLUMN()-2,12)=1),0.8,1))</f>
        <v>0</v>
      </c>
      <c r="BH6" s="11">
        <f>Year_1_Bottles_Sold/12 * (1+Annual_Growth_Rate)^((COLUMN()-2)/12) * IF(OR(MOD(COLUMN()-2,12)=10,MOD(COLUMN()-2,12)=11),1.4,IF(OR(MOD(COLUMN()-2,12)=0,MOD(COLUMN()-2,12)=1),0.8,1))</f>
        <v>0</v>
      </c>
      <c r="BI6" s="11">
        <f>Year_1_Bottles_Sold/12 * (1+Annual_Growth_Rate)^((COLUMN()-2)/12) * IF(OR(MOD(COLUMN()-2,12)=10,MOD(COLUMN()-2,12)=11),1.4,IF(OR(MOD(COLUMN()-2,12)=0,MOD(COLUMN()-2,12)=1),0.8,1))</f>
        <v>0</v>
      </c>
    </row>
    <row r="8" spans="1:61">
      <c r="A8" s="4" t="s">
        <v>119</v>
      </c>
    </row>
    <row r="9" spans="1:61">
      <c r="A9" s="5" t="s">
        <v>120</v>
      </c>
      <c r="B9" s="13">
        <f>Avg_Price_per_Bottle*(1-Distributor_Margin)</f>
        <v>0</v>
      </c>
      <c r="C9" s="13">
        <f>Avg_Price_per_Bottle*(1-Distributor_Margin)</f>
        <v>0</v>
      </c>
      <c r="D9" s="13">
        <f>Avg_Price_per_Bottle*(1-Distributor_Margin)</f>
        <v>0</v>
      </c>
      <c r="E9" s="13">
        <f>Avg_Price_per_Bottle*(1-Distributor_Margin)</f>
        <v>0</v>
      </c>
      <c r="F9" s="13">
        <f>Avg_Price_per_Bottle*(1-Distributor_Margin)</f>
        <v>0</v>
      </c>
      <c r="G9" s="13">
        <f>Avg_Price_per_Bottle*(1-Distributor_Margin)</f>
        <v>0</v>
      </c>
      <c r="H9" s="13">
        <f>Avg_Price_per_Bottle*(1-Distributor_Margin)</f>
        <v>0</v>
      </c>
      <c r="I9" s="13">
        <f>Avg_Price_per_Bottle*(1-Distributor_Margin)</f>
        <v>0</v>
      </c>
      <c r="J9" s="13">
        <f>Avg_Price_per_Bottle*(1-Distributor_Margin)</f>
        <v>0</v>
      </c>
      <c r="K9" s="13">
        <f>Avg_Price_per_Bottle*(1-Distributor_Margin)</f>
        <v>0</v>
      </c>
      <c r="L9" s="13">
        <f>Avg_Price_per_Bottle*(1-Distributor_Margin)</f>
        <v>0</v>
      </c>
      <c r="M9" s="13">
        <f>Avg_Price_per_Bottle*(1-Distributor_Margin)</f>
        <v>0</v>
      </c>
      <c r="N9" s="13">
        <f>Avg_Price_per_Bottle*(1-Distributor_Margin)</f>
        <v>0</v>
      </c>
      <c r="O9" s="13">
        <f>Avg_Price_per_Bottle*(1-Distributor_Margin)</f>
        <v>0</v>
      </c>
      <c r="P9" s="13">
        <f>Avg_Price_per_Bottle*(1-Distributor_Margin)</f>
        <v>0</v>
      </c>
      <c r="Q9" s="13">
        <f>Avg_Price_per_Bottle*(1-Distributor_Margin)</f>
        <v>0</v>
      </c>
      <c r="R9" s="13">
        <f>Avg_Price_per_Bottle*(1-Distributor_Margin)</f>
        <v>0</v>
      </c>
      <c r="S9" s="13">
        <f>Avg_Price_per_Bottle*(1-Distributor_Margin)</f>
        <v>0</v>
      </c>
      <c r="T9" s="13">
        <f>Avg_Price_per_Bottle*(1-Distributor_Margin)</f>
        <v>0</v>
      </c>
      <c r="U9" s="13">
        <f>Avg_Price_per_Bottle*(1-Distributor_Margin)</f>
        <v>0</v>
      </c>
      <c r="V9" s="13">
        <f>Avg_Price_per_Bottle*(1-Distributor_Margin)</f>
        <v>0</v>
      </c>
      <c r="W9" s="13">
        <f>Avg_Price_per_Bottle*(1-Distributor_Margin)</f>
        <v>0</v>
      </c>
      <c r="X9" s="13">
        <f>Avg_Price_per_Bottle*(1-Distributor_Margin)</f>
        <v>0</v>
      </c>
      <c r="Y9" s="13">
        <f>Avg_Price_per_Bottle*(1-Distributor_Margin)</f>
        <v>0</v>
      </c>
      <c r="Z9" s="13">
        <f>Avg_Price_per_Bottle*(1-Distributor_Margin)</f>
        <v>0</v>
      </c>
      <c r="AA9" s="13">
        <f>Avg_Price_per_Bottle*(1-Distributor_Margin)</f>
        <v>0</v>
      </c>
      <c r="AB9" s="13">
        <f>Avg_Price_per_Bottle*(1-Distributor_Margin)</f>
        <v>0</v>
      </c>
      <c r="AC9" s="13">
        <f>Avg_Price_per_Bottle*(1-Distributor_Margin)</f>
        <v>0</v>
      </c>
      <c r="AD9" s="13">
        <f>Avg_Price_per_Bottle*(1-Distributor_Margin)</f>
        <v>0</v>
      </c>
      <c r="AE9" s="13">
        <f>Avg_Price_per_Bottle*(1-Distributor_Margin)</f>
        <v>0</v>
      </c>
      <c r="AF9" s="13">
        <f>Avg_Price_per_Bottle*(1-Distributor_Margin)</f>
        <v>0</v>
      </c>
      <c r="AG9" s="13">
        <f>Avg_Price_per_Bottle*(1-Distributor_Margin)</f>
        <v>0</v>
      </c>
      <c r="AH9" s="13">
        <f>Avg_Price_per_Bottle*(1-Distributor_Margin)</f>
        <v>0</v>
      </c>
      <c r="AI9" s="13">
        <f>Avg_Price_per_Bottle*(1-Distributor_Margin)</f>
        <v>0</v>
      </c>
      <c r="AJ9" s="13">
        <f>Avg_Price_per_Bottle*(1-Distributor_Margin)</f>
        <v>0</v>
      </c>
      <c r="AK9" s="13">
        <f>Avg_Price_per_Bottle*(1-Distributor_Margin)</f>
        <v>0</v>
      </c>
      <c r="AL9" s="13">
        <f>Avg_Price_per_Bottle*(1-Distributor_Margin)</f>
        <v>0</v>
      </c>
      <c r="AM9" s="13">
        <f>Avg_Price_per_Bottle*(1-Distributor_Margin)</f>
        <v>0</v>
      </c>
      <c r="AN9" s="13">
        <f>Avg_Price_per_Bottle*(1-Distributor_Margin)</f>
        <v>0</v>
      </c>
      <c r="AO9" s="13">
        <f>Avg_Price_per_Bottle*(1-Distributor_Margin)</f>
        <v>0</v>
      </c>
      <c r="AP9" s="13">
        <f>Avg_Price_per_Bottle*(1-Distributor_Margin)</f>
        <v>0</v>
      </c>
      <c r="AQ9" s="13">
        <f>Avg_Price_per_Bottle*(1-Distributor_Margin)</f>
        <v>0</v>
      </c>
      <c r="AR9" s="13">
        <f>Avg_Price_per_Bottle*(1-Distributor_Margin)</f>
        <v>0</v>
      </c>
      <c r="AS9" s="13">
        <f>Avg_Price_per_Bottle*(1-Distributor_Margin)</f>
        <v>0</v>
      </c>
      <c r="AT9" s="13">
        <f>Avg_Price_per_Bottle*(1-Distributor_Margin)</f>
        <v>0</v>
      </c>
      <c r="AU9" s="13">
        <f>Avg_Price_per_Bottle*(1-Distributor_Margin)</f>
        <v>0</v>
      </c>
      <c r="AV9" s="13">
        <f>Avg_Price_per_Bottle*(1-Distributor_Margin)</f>
        <v>0</v>
      </c>
      <c r="AW9" s="13">
        <f>Avg_Price_per_Bottle*(1-Distributor_Margin)</f>
        <v>0</v>
      </c>
      <c r="AX9" s="13">
        <f>Avg_Price_per_Bottle*(1-Distributor_Margin)</f>
        <v>0</v>
      </c>
      <c r="AY9" s="13">
        <f>Avg_Price_per_Bottle*(1-Distributor_Margin)</f>
        <v>0</v>
      </c>
      <c r="AZ9" s="13">
        <f>Avg_Price_per_Bottle*(1-Distributor_Margin)</f>
        <v>0</v>
      </c>
      <c r="BA9" s="13">
        <f>Avg_Price_per_Bottle*(1-Distributor_Margin)</f>
        <v>0</v>
      </c>
      <c r="BB9" s="13">
        <f>Avg_Price_per_Bottle*(1-Distributor_Margin)</f>
        <v>0</v>
      </c>
      <c r="BC9" s="13">
        <f>Avg_Price_per_Bottle*(1-Distributor_Margin)</f>
        <v>0</v>
      </c>
      <c r="BD9" s="13">
        <f>Avg_Price_per_Bottle*(1-Distributor_Margin)</f>
        <v>0</v>
      </c>
      <c r="BE9" s="13">
        <f>Avg_Price_per_Bottle*(1-Distributor_Margin)</f>
        <v>0</v>
      </c>
      <c r="BF9" s="13">
        <f>Avg_Price_per_Bottle*(1-Distributor_Margin)</f>
        <v>0</v>
      </c>
      <c r="BG9" s="13">
        <f>Avg_Price_per_Bottle*(1-Distributor_Margin)</f>
        <v>0</v>
      </c>
      <c r="BH9" s="13">
        <f>Avg_Price_per_Bottle*(1-Distributor_Margin)</f>
        <v>0</v>
      </c>
      <c r="BI9" s="13">
        <f>Avg_Price_per_Bottle*(1-Distributor_Margin)</f>
        <v>0</v>
      </c>
    </row>
    <row r="10" spans="1:61">
      <c r="A10" s="5" t="s">
        <v>121</v>
      </c>
      <c r="B10" s="13">
        <f>Avg_Price_per_Bottle*1.3</f>
        <v>0</v>
      </c>
      <c r="C10" s="13">
        <f>Avg_Price_per_Bottle*1.3</f>
        <v>0</v>
      </c>
      <c r="D10" s="13">
        <f>Avg_Price_per_Bottle*1.3</f>
        <v>0</v>
      </c>
      <c r="E10" s="13">
        <f>Avg_Price_per_Bottle*1.3</f>
        <v>0</v>
      </c>
      <c r="F10" s="13">
        <f>Avg_Price_per_Bottle*1.3</f>
        <v>0</v>
      </c>
      <c r="G10" s="13">
        <f>Avg_Price_per_Bottle*1.3</f>
        <v>0</v>
      </c>
      <c r="H10" s="13">
        <f>Avg_Price_per_Bottle*1.3</f>
        <v>0</v>
      </c>
      <c r="I10" s="13">
        <f>Avg_Price_per_Bottle*1.3</f>
        <v>0</v>
      </c>
      <c r="J10" s="13">
        <f>Avg_Price_per_Bottle*1.3</f>
        <v>0</v>
      </c>
      <c r="K10" s="13">
        <f>Avg_Price_per_Bottle*1.3</f>
        <v>0</v>
      </c>
      <c r="L10" s="13">
        <f>Avg_Price_per_Bottle*1.3</f>
        <v>0</v>
      </c>
      <c r="M10" s="13">
        <f>Avg_Price_per_Bottle*1.3</f>
        <v>0</v>
      </c>
      <c r="N10" s="13">
        <f>Avg_Price_per_Bottle*1.3</f>
        <v>0</v>
      </c>
      <c r="O10" s="13">
        <f>Avg_Price_per_Bottle*1.3</f>
        <v>0</v>
      </c>
      <c r="P10" s="13">
        <f>Avg_Price_per_Bottle*1.3</f>
        <v>0</v>
      </c>
      <c r="Q10" s="13">
        <f>Avg_Price_per_Bottle*1.3</f>
        <v>0</v>
      </c>
      <c r="R10" s="13">
        <f>Avg_Price_per_Bottle*1.3</f>
        <v>0</v>
      </c>
      <c r="S10" s="13">
        <f>Avg_Price_per_Bottle*1.3</f>
        <v>0</v>
      </c>
      <c r="T10" s="13">
        <f>Avg_Price_per_Bottle*1.3</f>
        <v>0</v>
      </c>
      <c r="U10" s="13">
        <f>Avg_Price_per_Bottle*1.3</f>
        <v>0</v>
      </c>
      <c r="V10" s="13">
        <f>Avg_Price_per_Bottle*1.3</f>
        <v>0</v>
      </c>
      <c r="W10" s="13">
        <f>Avg_Price_per_Bottle*1.3</f>
        <v>0</v>
      </c>
      <c r="X10" s="13">
        <f>Avg_Price_per_Bottle*1.3</f>
        <v>0</v>
      </c>
      <c r="Y10" s="13">
        <f>Avg_Price_per_Bottle*1.3</f>
        <v>0</v>
      </c>
      <c r="Z10" s="13">
        <f>Avg_Price_per_Bottle*1.3</f>
        <v>0</v>
      </c>
      <c r="AA10" s="13">
        <f>Avg_Price_per_Bottle*1.3</f>
        <v>0</v>
      </c>
      <c r="AB10" s="13">
        <f>Avg_Price_per_Bottle*1.3</f>
        <v>0</v>
      </c>
      <c r="AC10" s="13">
        <f>Avg_Price_per_Bottle*1.3</f>
        <v>0</v>
      </c>
      <c r="AD10" s="13">
        <f>Avg_Price_per_Bottle*1.3</f>
        <v>0</v>
      </c>
      <c r="AE10" s="13">
        <f>Avg_Price_per_Bottle*1.3</f>
        <v>0</v>
      </c>
      <c r="AF10" s="13">
        <f>Avg_Price_per_Bottle*1.3</f>
        <v>0</v>
      </c>
      <c r="AG10" s="13">
        <f>Avg_Price_per_Bottle*1.3</f>
        <v>0</v>
      </c>
      <c r="AH10" s="13">
        <f>Avg_Price_per_Bottle*1.3</f>
        <v>0</v>
      </c>
      <c r="AI10" s="13">
        <f>Avg_Price_per_Bottle*1.3</f>
        <v>0</v>
      </c>
      <c r="AJ10" s="13">
        <f>Avg_Price_per_Bottle*1.3</f>
        <v>0</v>
      </c>
      <c r="AK10" s="13">
        <f>Avg_Price_per_Bottle*1.3</f>
        <v>0</v>
      </c>
      <c r="AL10" s="13">
        <f>Avg_Price_per_Bottle*1.3</f>
        <v>0</v>
      </c>
      <c r="AM10" s="13">
        <f>Avg_Price_per_Bottle*1.3</f>
        <v>0</v>
      </c>
      <c r="AN10" s="13">
        <f>Avg_Price_per_Bottle*1.3</f>
        <v>0</v>
      </c>
      <c r="AO10" s="13">
        <f>Avg_Price_per_Bottle*1.3</f>
        <v>0</v>
      </c>
      <c r="AP10" s="13">
        <f>Avg_Price_per_Bottle*1.3</f>
        <v>0</v>
      </c>
      <c r="AQ10" s="13">
        <f>Avg_Price_per_Bottle*1.3</f>
        <v>0</v>
      </c>
      <c r="AR10" s="13">
        <f>Avg_Price_per_Bottle*1.3</f>
        <v>0</v>
      </c>
      <c r="AS10" s="13">
        <f>Avg_Price_per_Bottle*1.3</f>
        <v>0</v>
      </c>
      <c r="AT10" s="13">
        <f>Avg_Price_per_Bottle*1.3</f>
        <v>0</v>
      </c>
      <c r="AU10" s="13">
        <f>Avg_Price_per_Bottle*1.3</f>
        <v>0</v>
      </c>
      <c r="AV10" s="13">
        <f>Avg_Price_per_Bottle*1.3</f>
        <v>0</v>
      </c>
      <c r="AW10" s="13">
        <f>Avg_Price_per_Bottle*1.3</f>
        <v>0</v>
      </c>
      <c r="AX10" s="13">
        <f>Avg_Price_per_Bottle*1.3</f>
        <v>0</v>
      </c>
      <c r="AY10" s="13">
        <f>Avg_Price_per_Bottle*1.3</f>
        <v>0</v>
      </c>
      <c r="AZ10" s="13">
        <f>Avg_Price_per_Bottle*1.3</f>
        <v>0</v>
      </c>
      <c r="BA10" s="13">
        <f>Avg_Price_per_Bottle*1.3</f>
        <v>0</v>
      </c>
      <c r="BB10" s="13">
        <f>Avg_Price_per_Bottle*1.3</f>
        <v>0</v>
      </c>
      <c r="BC10" s="13">
        <f>Avg_Price_per_Bottle*1.3</f>
        <v>0</v>
      </c>
      <c r="BD10" s="13">
        <f>Avg_Price_per_Bottle*1.3</f>
        <v>0</v>
      </c>
      <c r="BE10" s="13">
        <f>Avg_Price_per_Bottle*1.3</f>
        <v>0</v>
      </c>
      <c r="BF10" s="13">
        <f>Avg_Price_per_Bottle*1.3</f>
        <v>0</v>
      </c>
      <c r="BG10" s="13">
        <f>Avg_Price_per_Bottle*1.3</f>
        <v>0</v>
      </c>
      <c r="BH10" s="13">
        <f>Avg_Price_per_Bottle*1.3</f>
        <v>0</v>
      </c>
      <c r="BI10" s="13">
        <f>Avg_Price_per_Bottle*1.3</f>
        <v>0</v>
      </c>
    </row>
    <row r="12" spans="1:61">
      <c r="A12" s="4" t="s">
        <v>122</v>
      </c>
    </row>
    <row r="13" spans="1:61">
      <c r="A13" s="5" t="s">
        <v>123</v>
      </c>
      <c r="B13" s="13">
        <f>B4*B9</f>
        <v>0</v>
      </c>
      <c r="C13" s="13">
        <f>C4*C9</f>
        <v>0</v>
      </c>
      <c r="D13" s="13">
        <f>D4*D9</f>
        <v>0</v>
      </c>
      <c r="E13" s="13">
        <f>E4*E9</f>
        <v>0</v>
      </c>
      <c r="F13" s="13">
        <f>F4*F9</f>
        <v>0</v>
      </c>
      <c r="G13" s="13">
        <f>G4*G9</f>
        <v>0</v>
      </c>
      <c r="H13" s="13">
        <f>H4*H9</f>
        <v>0</v>
      </c>
      <c r="I13" s="13">
        <f>I4*I9</f>
        <v>0</v>
      </c>
      <c r="J13" s="13">
        <f>J4*J9</f>
        <v>0</v>
      </c>
      <c r="K13" s="13">
        <f>K4*K9</f>
        <v>0</v>
      </c>
      <c r="L13" s="13">
        <f>L4*L9</f>
        <v>0</v>
      </c>
      <c r="M13" s="13">
        <f>M4*M9</f>
        <v>0</v>
      </c>
      <c r="N13" s="13">
        <f>N4*N9</f>
        <v>0</v>
      </c>
      <c r="O13" s="13">
        <f>O4*O9</f>
        <v>0</v>
      </c>
      <c r="P13" s="13">
        <f>P4*P9</f>
        <v>0</v>
      </c>
      <c r="Q13" s="13">
        <f>Q4*Q9</f>
        <v>0</v>
      </c>
      <c r="R13" s="13">
        <f>R4*R9</f>
        <v>0</v>
      </c>
      <c r="S13" s="13">
        <f>S4*S9</f>
        <v>0</v>
      </c>
      <c r="T13" s="13">
        <f>T4*T9</f>
        <v>0</v>
      </c>
      <c r="U13" s="13">
        <f>U4*U9</f>
        <v>0</v>
      </c>
      <c r="V13" s="13">
        <f>V4*V9</f>
        <v>0</v>
      </c>
      <c r="W13" s="13">
        <f>W4*W9</f>
        <v>0</v>
      </c>
      <c r="X13" s="13">
        <f>X4*X9</f>
        <v>0</v>
      </c>
      <c r="Y13" s="13">
        <f>Y4*Y9</f>
        <v>0</v>
      </c>
      <c r="Z13" s="13">
        <f>Z4*Z9</f>
        <v>0</v>
      </c>
      <c r="AA13" s="13">
        <f>AA4*AA9</f>
        <v>0</v>
      </c>
      <c r="AB13" s="13">
        <f>AB4*AB9</f>
        <v>0</v>
      </c>
      <c r="AC13" s="13">
        <f>AC4*AC9</f>
        <v>0</v>
      </c>
      <c r="AD13" s="13">
        <f>AD4*AD9</f>
        <v>0</v>
      </c>
      <c r="AE13" s="13">
        <f>AE4*AE9</f>
        <v>0</v>
      </c>
      <c r="AF13" s="13">
        <f>AF4*AF9</f>
        <v>0</v>
      </c>
      <c r="AG13" s="13">
        <f>AG4*AG9</f>
        <v>0</v>
      </c>
      <c r="AH13" s="13">
        <f>AH4*AH9</f>
        <v>0</v>
      </c>
      <c r="AI13" s="13">
        <f>AI4*AI9</f>
        <v>0</v>
      </c>
      <c r="AJ13" s="13">
        <f>AJ4*AJ9</f>
        <v>0</v>
      </c>
      <c r="AK13" s="13">
        <f>AK4*AK9</f>
        <v>0</v>
      </c>
      <c r="AL13" s="13">
        <f>AL4*AL9</f>
        <v>0</v>
      </c>
      <c r="AM13" s="13">
        <f>AM4*AM9</f>
        <v>0</v>
      </c>
      <c r="AN13" s="13">
        <f>AN4*AN9</f>
        <v>0</v>
      </c>
      <c r="AO13" s="13">
        <f>AO4*AO9</f>
        <v>0</v>
      </c>
      <c r="AP13" s="13">
        <f>AP4*AP9</f>
        <v>0</v>
      </c>
      <c r="AQ13" s="13">
        <f>AQ4*AQ9</f>
        <v>0</v>
      </c>
      <c r="AR13" s="13">
        <f>AR4*AR9</f>
        <v>0</v>
      </c>
      <c r="AS13" s="13">
        <f>AS4*AS9</f>
        <v>0</v>
      </c>
      <c r="AT13" s="13">
        <f>AT4*AT9</f>
        <v>0</v>
      </c>
      <c r="AU13" s="13">
        <f>AU4*AU9</f>
        <v>0</v>
      </c>
      <c r="AV13" s="13">
        <f>AV4*AV9</f>
        <v>0</v>
      </c>
      <c r="AW13" s="13">
        <f>AW4*AW9</f>
        <v>0</v>
      </c>
      <c r="AX13" s="13">
        <f>AX4*AX9</f>
        <v>0</v>
      </c>
      <c r="AY13" s="13">
        <f>AY4*AY9</f>
        <v>0</v>
      </c>
      <c r="AZ13" s="13">
        <f>AZ4*AZ9</f>
        <v>0</v>
      </c>
      <c r="BA13" s="13">
        <f>BA4*BA9</f>
        <v>0</v>
      </c>
      <c r="BB13" s="13">
        <f>BB4*BB9</f>
        <v>0</v>
      </c>
      <c r="BC13" s="13">
        <f>BC4*BC9</f>
        <v>0</v>
      </c>
      <c r="BD13" s="13">
        <f>BD4*BD9</f>
        <v>0</v>
      </c>
      <c r="BE13" s="13">
        <f>BE4*BE9</f>
        <v>0</v>
      </c>
      <c r="BF13" s="13">
        <f>BF4*BF9</f>
        <v>0</v>
      </c>
      <c r="BG13" s="13">
        <f>BG4*BG9</f>
        <v>0</v>
      </c>
      <c r="BH13" s="13">
        <f>BH4*BH9</f>
        <v>0</v>
      </c>
      <c r="BI13" s="13">
        <f>BI4*BI9</f>
        <v>0</v>
      </c>
    </row>
    <row r="14" spans="1:61">
      <c r="A14" s="5" t="s">
        <v>124</v>
      </c>
      <c r="B14" s="13">
        <f>B5*B10</f>
        <v>0</v>
      </c>
      <c r="C14" s="13">
        <f>C5*C10</f>
        <v>0</v>
      </c>
      <c r="D14" s="13">
        <f>D5*D10</f>
        <v>0</v>
      </c>
      <c r="E14" s="13">
        <f>E5*E10</f>
        <v>0</v>
      </c>
      <c r="F14" s="13">
        <f>F5*F10</f>
        <v>0</v>
      </c>
      <c r="G14" s="13">
        <f>G5*G10</f>
        <v>0</v>
      </c>
      <c r="H14" s="13">
        <f>H5*H10</f>
        <v>0</v>
      </c>
      <c r="I14" s="13">
        <f>I5*I10</f>
        <v>0</v>
      </c>
      <c r="J14" s="13">
        <f>J5*J10</f>
        <v>0</v>
      </c>
      <c r="K14" s="13">
        <f>K5*K10</f>
        <v>0</v>
      </c>
      <c r="L14" s="13">
        <f>L5*L10</f>
        <v>0</v>
      </c>
      <c r="M14" s="13">
        <f>M5*M10</f>
        <v>0</v>
      </c>
      <c r="N14" s="13">
        <f>N5*N10</f>
        <v>0</v>
      </c>
      <c r="O14" s="13">
        <f>O5*O10</f>
        <v>0</v>
      </c>
      <c r="P14" s="13">
        <f>P5*P10</f>
        <v>0</v>
      </c>
      <c r="Q14" s="13">
        <f>Q5*Q10</f>
        <v>0</v>
      </c>
      <c r="R14" s="13">
        <f>R5*R10</f>
        <v>0</v>
      </c>
      <c r="S14" s="13">
        <f>S5*S10</f>
        <v>0</v>
      </c>
      <c r="T14" s="13">
        <f>T5*T10</f>
        <v>0</v>
      </c>
      <c r="U14" s="13">
        <f>U5*U10</f>
        <v>0</v>
      </c>
      <c r="V14" s="13">
        <f>V5*V10</f>
        <v>0</v>
      </c>
      <c r="W14" s="13">
        <f>W5*W10</f>
        <v>0</v>
      </c>
      <c r="X14" s="13">
        <f>X5*X10</f>
        <v>0</v>
      </c>
      <c r="Y14" s="13">
        <f>Y5*Y10</f>
        <v>0</v>
      </c>
      <c r="Z14" s="13">
        <f>Z5*Z10</f>
        <v>0</v>
      </c>
      <c r="AA14" s="13">
        <f>AA5*AA10</f>
        <v>0</v>
      </c>
      <c r="AB14" s="13">
        <f>AB5*AB10</f>
        <v>0</v>
      </c>
      <c r="AC14" s="13">
        <f>AC5*AC10</f>
        <v>0</v>
      </c>
      <c r="AD14" s="13">
        <f>AD5*AD10</f>
        <v>0</v>
      </c>
      <c r="AE14" s="13">
        <f>AE5*AE10</f>
        <v>0</v>
      </c>
      <c r="AF14" s="13">
        <f>AF5*AF10</f>
        <v>0</v>
      </c>
      <c r="AG14" s="13">
        <f>AG5*AG10</f>
        <v>0</v>
      </c>
      <c r="AH14" s="13">
        <f>AH5*AH10</f>
        <v>0</v>
      </c>
      <c r="AI14" s="13">
        <f>AI5*AI10</f>
        <v>0</v>
      </c>
      <c r="AJ14" s="13">
        <f>AJ5*AJ10</f>
        <v>0</v>
      </c>
      <c r="AK14" s="13">
        <f>AK5*AK10</f>
        <v>0</v>
      </c>
      <c r="AL14" s="13">
        <f>AL5*AL10</f>
        <v>0</v>
      </c>
      <c r="AM14" s="13">
        <f>AM5*AM10</f>
        <v>0</v>
      </c>
      <c r="AN14" s="13">
        <f>AN5*AN10</f>
        <v>0</v>
      </c>
      <c r="AO14" s="13">
        <f>AO5*AO10</f>
        <v>0</v>
      </c>
      <c r="AP14" s="13">
        <f>AP5*AP10</f>
        <v>0</v>
      </c>
      <c r="AQ14" s="13">
        <f>AQ5*AQ10</f>
        <v>0</v>
      </c>
      <c r="AR14" s="13">
        <f>AR5*AR10</f>
        <v>0</v>
      </c>
      <c r="AS14" s="13">
        <f>AS5*AS10</f>
        <v>0</v>
      </c>
      <c r="AT14" s="13">
        <f>AT5*AT10</f>
        <v>0</v>
      </c>
      <c r="AU14" s="13">
        <f>AU5*AU10</f>
        <v>0</v>
      </c>
      <c r="AV14" s="13">
        <f>AV5*AV10</f>
        <v>0</v>
      </c>
      <c r="AW14" s="13">
        <f>AW5*AW10</f>
        <v>0</v>
      </c>
      <c r="AX14" s="13">
        <f>AX5*AX10</f>
        <v>0</v>
      </c>
      <c r="AY14" s="13">
        <f>AY5*AY10</f>
        <v>0</v>
      </c>
      <c r="AZ14" s="13">
        <f>AZ5*AZ10</f>
        <v>0</v>
      </c>
      <c r="BA14" s="13">
        <f>BA5*BA10</f>
        <v>0</v>
      </c>
      <c r="BB14" s="13">
        <f>BB5*BB10</f>
        <v>0</v>
      </c>
      <c r="BC14" s="13">
        <f>BC5*BC10</f>
        <v>0</v>
      </c>
      <c r="BD14" s="13">
        <f>BD5*BD10</f>
        <v>0</v>
      </c>
      <c r="BE14" s="13">
        <f>BE5*BE10</f>
        <v>0</v>
      </c>
      <c r="BF14" s="13">
        <f>BF5*BF10</f>
        <v>0</v>
      </c>
      <c r="BG14" s="13">
        <f>BG5*BG10</f>
        <v>0</v>
      </c>
      <c r="BH14" s="13">
        <f>BH5*BH10</f>
        <v>0</v>
      </c>
      <c r="BI14" s="13">
        <f>BI5*BI10</f>
        <v>0</v>
      </c>
    </row>
    <row r="15" spans="1:61">
      <c r="A15" s="16" t="s">
        <v>125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4" t="s">
        <v>126</v>
      </c>
    </row>
    <row r="18" spans="1:61">
      <c r="A18" s="5" t="s">
        <v>127</v>
      </c>
      <c r="B18" s="13">
        <f>B13/(1-Distributor_Margin)*Distributor_Margin</f>
        <v>0</v>
      </c>
      <c r="C18" s="13">
        <f>C13/(1-Distributor_Margin)*Distributor_Margin</f>
        <v>0</v>
      </c>
      <c r="D18" s="13">
        <f>D13/(1-Distributor_Margin)*Distributor_Margin</f>
        <v>0</v>
      </c>
      <c r="E18" s="13">
        <f>E13/(1-Distributor_Margin)*Distributor_Margin</f>
        <v>0</v>
      </c>
      <c r="F18" s="13">
        <f>F13/(1-Distributor_Margin)*Distributor_Margin</f>
        <v>0</v>
      </c>
      <c r="G18" s="13">
        <f>G13/(1-Distributor_Margin)*Distributor_Margin</f>
        <v>0</v>
      </c>
      <c r="H18" s="13">
        <f>H13/(1-Distributor_Margin)*Distributor_Margin</f>
        <v>0</v>
      </c>
      <c r="I18" s="13">
        <f>I13/(1-Distributor_Margin)*Distributor_Margin</f>
        <v>0</v>
      </c>
      <c r="J18" s="13">
        <f>J13/(1-Distributor_Margin)*Distributor_Margin</f>
        <v>0</v>
      </c>
      <c r="K18" s="13">
        <f>K13/(1-Distributor_Margin)*Distributor_Margin</f>
        <v>0</v>
      </c>
      <c r="L18" s="13">
        <f>L13/(1-Distributor_Margin)*Distributor_Margin</f>
        <v>0</v>
      </c>
      <c r="M18" s="13">
        <f>M13/(1-Distributor_Margin)*Distributor_Margin</f>
        <v>0</v>
      </c>
      <c r="N18" s="13">
        <f>N13/(1-Distributor_Margin)*Distributor_Margin</f>
        <v>0</v>
      </c>
      <c r="O18" s="13">
        <f>O13/(1-Distributor_Margin)*Distributor_Margin</f>
        <v>0</v>
      </c>
      <c r="P18" s="13">
        <f>P13/(1-Distributor_Margin)*Distributor_Margin</f>
        <v>0</v>
      </c>
      <c r="Q18" s="13">
        <f>Q13/(1-Distributor_Margin)*Distributor_Margin</f>
        <v>0</v>
      </c>
      <c r="R18" s="13">
        <f>R13/(1-Distributor_Margin)*Distributor_Margin</f>
        <v>0</v>
      </c>
      <c r="S18" s="13">
        <f>S13/(1-Distributor_Margin)*Distributor_Margin</f>
        <v>0</v>
      </c>
      <c r="T18" s="13">
        <f>T13/(1-Distributor_Margin)*Distributor_Margin</f>
        <v>0</v>
      </c>
      <c r="U18" s="13">
        <f>U13/(1-Distributor_Margin)*Distributor_Margin</f>
        <v>0</v>
      </c>
      <c r="V18" s="13">
        <f>V13/(1-Distributor_Margin)*Distributor_Margin</f>
        <v>0</v>
      </c>
      <c r="W18" s="13">
        <f>W13/(1-Distributor_Margin)*Distributor_Margin</f>
        <v>0</v>
      </c>
      <c r="X18" s="13">
        <f>X13/(1-Distributor_Margin)*Distributor_Margin</f>
        <v>0</v>
      </c>
      <c r="Y18" s="13">
        <f>Y13/(1-Distributor_Margin)*Distributor_Margin</f>
        <v>0</v>
      </c>
      <c r="Z18" s="13">
        <f>Z13/(1-Distributor_Margin)*Distributor_Margin</f>
        <v>0</v>
      </c>
      <c r="AA18" s="13">
        <f>AA13/(1-Distributor_Margin)*Distributor_Margin</f>
        <v>0</v>
      </c>
      <c r="AB18" s="13">
        <f>AB13/(1-Distributor_Margin)*Distributor_Margin</f>
        <v>0</v>
      </c>
      <c r="AC18" s="13">
        <f>AC13/(1-Distributor_Margin)*Distributor_Margin</f>
        <v>0</v>
      </c>
      <c r="AD18" s="13">
        <f>AD13/(1-Distributor_Margin)*Distributor_Margin</f>
        <v>0</v>
      </c>
      <c r="AE18" s="13">
        <f>AE13/(1-Distributor_Margin)*Distributor_Margin</f>
        <v>0</v>
      </c>
      <c r="AF18" s="13">
        <f>AF13/(1-Distributor_Margin)*Distributor_Margin</f>
        <v>0</v>
      </c>
      <c r="AG18" s="13">
        <f>AG13/(1-Distributor_Margin)*Distributor_Margin</f>
        <v>0</v>
      </c>
      <c r="AH18" s="13">
        <f>AH13/(1-Distributor_Margin)*Distributor_Margin</f>
        <v>0</v>
      </c>
      <c r="AI18" s="13">
        <f>AI13/(1-Distributor_Margin)*Distributor_Margin</f>
        <v>0</v>
      </c>
      <c r="AJ18" s="13">
        <f>AJ13/(1-Distributor_Margin)*Distributor_Margin</f>
        <v>0</v>
      </c>
      <c r="AK18" s="13">
        <f>AK13/(1-Distributor_Margin)*Distributor_Margin</f>
        <v>0</v>
      </c>
      <c r="AL18" s="13">
        <f>AL13/(1-Distributor_Margin)*Distributor_Margin</f>
        <v>0</v>
      </c>
      <c r="AM18" s="13">
        <f>AM13/(1-Distributor_Margin)*Distributor_Margin</f>
        <v>0</v>
      </c>
      <c r="AN18" s="13">
        <f>AN13/(1-Distributor_Margin)*Distributor_Margin</f>
        <v>0</v>
      </c>
      <c r="AO18" s="13">
        <f>AO13/(1-Distributor_Margin)*Distributor_Margin</f>
        <v>0</v>
      </c>
      <c r="AP18" s="13">
        <f>AP13/(1-Distributor_Margin)*Distributor_Margin</f>
        <v>0</v>
      </c>
      <c r="AQ18" s="13">
        <f>AQ13/(1-Distributor_Margin)*Distributor_Margin</f>
        <v>0</v>
      </c>
      <c r="AR18" s="13">
        <f>AR13/(1-Distributor_Margin)*Distributor_Margin</f>
        <v>0</v>
      </c>
      <c r="AS18" s="13">
        <f>AS13/(1-Distributor_Margin)*Distributor_Margin</f>
        <v>0</v>
      </c>
      <c r="AT18" s="13">
        <f>AT13/(1-Distributor_Margin)*Distributor_Margin</f>
        <v>0</v>
      </c>
      <c r="AU18" s="13">
        <f>AU13/(1-Distributor_Margin)*Distributor_Margin</f>
        <v>0</v>
      </c>
      <c r="AV18" s="13">
        <f>AV13/(1-Distributor_Margin)*Distributor_Margin</f>
        <v>0</v>
      </c>
      <c r="AW18" s="13">
        <f>AW13/(1-Distributor_Margin)*Distributor_Margin</f>
        <v>0</v>
      </c>
      <c r="AX18" s="13">
        <f>AX13/(1-Distributor_Margin)*Distributor_Margin</f>
        <v>0</v>
      </c>
      <c r="AY18" s="13">
        <f>AY13/(1-Distributor_Margin)*Distributor_Margin</f>
        <v>0</v>
      </c>
      <c r="AZ18" s="13">
        <f>AZ13/(1-Distributor_Margin)*Distributor_Margin</f>
        <v>0</v>
      </c>
      <c r="BA18" s="13">
        <f>BA13/(1-Distributor_Margin)*Distributor_Margin</f>
        <v>0</v>
      </c>
      <c r="BB18" s="13">
        <f>BB13/(1-Distributor_Margin)*Distributor_Margin</f>
        <v>0</v>
      </c>
      <c r="BC18" s="13">
        <f>BC13/(1-Distributor_Margin)*Distributor_Margin</f>
        <v>0</v>
      </c>
      <c r="BD18" s="13">
        <f>BD13/(1-Distributor_Margin)*Distributor_Margin</f>
        <v>0</v>
      </c>
      <c r="BE18" s="13">
        <f>BE13/(1-Distributor_Margin)*Distributor_Margin</f>
        <v>0</v>
      </c>
      <c r="BF18" s="13">
        <f>BF13/(1-Distributor_Margin)*Distributor_Margin</f>
        <v>0</v>
      </c>
      <c r="BG18" s="13">
        <f>BG13/(1-Distributor_Margin)*Distributor_Margin</f>
        <v>0</v>
      </c>
      <c r="BH18" s="13">
        <f>BH13/(1-Distributor_Margin)*Distributor_Margin</f>
        <v>0</v>
      </c>
      <c r="BI18" s="13">
        <f>BI13/(1-Distributor_Margin)*Distributor_Margin</f>
        <v>0</v>
      </c>
    </row>
    <row r="19" spans="1:61">
      <c r="A19" s="5" t="s">
        <v>128</v>
      </c>
      <c r="B19" s="13">
        <f>B6*Excise_Tax_per_Bottle</f>
        <v>0</v>
      </c>
      <c r="C19" s="13">
        <f>C6*Excise_Tax_per_Bottle</f>
        <v>0</v>
      </c>
      <c r="D19" s="13">
        <f>D6*Excise_Tax_per_Bottle</f>
        <v>0</v>
      </c>
      <c r="E19" s="13">
        <f>E6*Excise_Tax_per_Bottle</f>
        <v>0</v>
      </c>
      <c r="F19" s="13">
        <f>F6*Excise_Tax_per_Bottle</f>
        <v>0</v>
      </c>
      <c r="G19" s="13">
        <f>G6*Excise_Tax_per_Bottle</f>
        <v>0</v>
      </c>
      <c r="H19" s="13">
        <f>H6*Excise_Tax_per_Bottle</f>
        <v>0</v>
      </c>
      <c r="I19" s="13">
        <f>I6*Excise_Tax_per_Bottle</f>
        <v>0</v>
      </c>
      <c r="J19" s="13">
        <f>J6*Excise_Tax_per_Bottle</f>
        <v>0</v>
      </c>
      <c r="K19" s="13">
        <f>K6*Excise_Tax_per_Bottle</f>
        <v>0</v>
      </c>
      <c r="L19" s="13">
        <f>L6*Excise_Tax_per_Bottle</f>
        <v>0</v>
      </c>
      <c r="M19" s="13">
        <f>M6*Excise_Tax_per_Bottle</f>
        <v>0</v>
      </c>
      <c r="N19" s="13">
        <f>N6*Excise_Tax_per_Bottle</f>
        <v>0</v>
      </c>
      <c r="O19" s="13">
        <f>O6*Excise_Tax_per_Bottle</f>
        <v>0</v>
      </c>
      <c r="P19" s="13">
        <f>P6*Excise_Tax_per_Bottle</f>
        <v>0</v>
      </c>
      <c r="Q19" s="13">
        <f>Q6*Excise_Tax_per_Bottle</f>
        <v>0</v>
      </c>
      <c r="R19" s="13">
        <f>R6*Excise_Tax_per_Bottle</f>
        <v>0</v>
      </c>
      <c r="S19" s="13">
        <f>S6*Excise_Tax_per_Bottle</f>
        <v>0</v>
      </c>
      <c r="T19" s="13">
        <f>T6*Excise_Tax_per_Bottle</f>
        <v>0</v>
      </c>
      <c r="U19" s="13">
        <f>U6*Excise_Tax_per_Bottle</f>
        <v>0</v>
      </c>
      <c r="V19" s="13">
        <f>V6*Excise_Tax_per_Bottle</f>
        <v>0</v>
      </c>
      <c r="W19" s="13">
        <f>W6*Excise_Tax_per_Bottle</f>
        <v>0</v>
      </c>
      <c r="X19" s="13">
        <f>X6*Excise_Tax_per_Bottle</f>
        <v>0</v>
      </c>
      <c r="Y19" s="13">
        <f>Y6*Excise_Tax_per_Bottle</f>
        <v>0</v>
      </c>
      <c r="Z19" s="13">
        <f>Z6*Excise_Tax_per_Bottle</f>
        <v>0</v>
      </c>
      <c r="AA19" s="13">
        <f>AA6*Excise_Tax_per_Bottle</f>
        <v>0</v>
      </c>
      <c r="AB19" s="13">
        <f>AB6*Excise_Tax_per_Bottle</f>
        <v>0</v>
      </c>
      <c r="AC19" s="13">
        <f>AC6*Excise_Tax_per_Bottle</f>
        <v>0</v>
      </c>
      <c r="AD19" s="13">
        <f>AD6*Excise_Tax_per_Bottle</f>
        <v>0</v>
      </c>
      <c r="AE19" s="13">
        <f>AE6*Excise_Tax_per_Bottle</f>
        <v>0</v>
      </c>
      <c r="AF19" s="13">
        <f>AF6*Excise_Tax_per_Bottle</f>
        <v>0</v>
      </c>
      <c r="AG19" s="13">
        <f>AG6*Excise_Tax_per_Bottle</f>
        <v>0</v>
      </c>
      <c r="AH19" s="13">
        <f>AH6*Excise_Tax_per_Bottle</f>
        <v>0</v>
      </c>
      <c r="AI19" s="13">
        <f>AI6*Excise_Tax_per_Bottle</f>
        <v>0</v>
      </c>
      <c r="AJ19" s="13">
        <f>AJ6*Excise_Tax_per_Bottle</f>
        <v>0</v>
      </c>
      <c r="AK19" s="13">
        <f>AK6*Excise_Tax_per_Bottle</f>
        <v>0</v>
      </c>
      <c r="AL19" s="13">
        <f>AL6*Excise_Tax_per_Bottle</f>
        <v>0</v>
      </c>
      <c r="AM19" s="13">
        <f>AM6*Excise_Tax_per_Bottle</f>
        <v>0</v>
      </c>
      <c r="AN19" s="13">
        <f>AN6*Excise_Tax_per_Bottle</f>
        <v>0</v>
      </c>
      <c r="AO19" s="13">
        <f>AO6*Excise_Tax_per_Bottle</f>
        <v>0</v>
      </c>
      <c r="AP19" s="13">
        <f>AP6*Excise_Tax_per_Bottle</f>
        <v>0</v>
      </c>
      <c r="AQ19" s="13">
        <f>AQ6*Excise_Tax_per_Bottle</f>
        <v>0</v>
      </c>
      <c r="AR19" s="13">
        <f>AR6*Excise_Tax_per_Bottle</f>
        <v>0</v>
      </c>
      <c r="AS19" s="13">
        <f>AS6*Excise_Tax_per_Bottle</f>
        <v>0</v>
      </c>
      <c r="AT19" s="13">
        <f>AT6*Excise_Tax_per_Bottle</f>
        <v>0</v>
      </c>
      <c r="AU19" s="13">
        <f>AU6*Excise_Tax_per_Bottle</f>
        <v>0</v>
      </c>
      <c r="AV19" s="13">
        <f>AV6*Excise_Tax_per_Bottle</f>
        <v>0</v>
      </c>
      <c r="AW19" s="13">
        <f>AW6*Excise_Tax_per_Bottle</f>
        <v>0</v>
      </c>
      <c r="AX19" s="13">
        <f>AX6*Excise_Tax_per_Bottle</f>
        <v>0</v>
      </c>
      <c r="AY19" s="13">
        <f>AY6*Excise_Tax_per_Bottle</f>
        <v>0</v>
      </c>
      <c r="AZ19" s="13">
        <f>AZ6*Excise_Tax_per_Bottle</f>
        <v>0</v>
      </c>
      <c r="BA19" s="13">
        <f>BA6*Excise_Tax_per_Bottle</f>
        <v>0</v>
      </c>
      <c r="BB19" s="13">
        <f>BB6*Excise_Tax_per_Bottle</f>
        <v>0</v>
      </c>
      <c r="BC19" s="13">
        <f>BC6*Excise_Tax_per_Bottle</f>
        <v>0</v>
      </c>
      <c r="BD19" s="13">
        <f>BD6*Excise_Tax_per_Bottle</f>
        <v>0</v>
      </c>
      <c r="BE19" s="13">
        <f>BE6*Excise_Tax_per_Bottle</f>
        <v>0</v>
      </c>
      <c r="BF19" s="13">
        <f>BF6*Excise_Tax_per_Bottle</f>
        <v>0</v>
      </c>
      <c r="BG19" s="13">
        <f>BG6*Excise_Tax_per_Bottle</f>
        <v>0</v>
      </c>
      <c r="BH19" s="13">
        <f>BH6*Excise_Tax_per_Bottle</f>
        <v>0</v>
      </c>
      <c r="BI19" s="13">
        <f>BI6*Excise_Tax_per_Bottle</f>
        <v>0</v>
      </c>
    </row>
    <row r="20" spans="1:61">
      <c r="A20" s="16" t="s">
        <v>129</v>
      </c>
      <c r="B20" s="13">
        <f>B15-B18-B19</f>
        <v>0</v>
      </c>
      <c r="C20" s="13">
        <f>C15-C18-C19</f>
        <v>0</v>
      </c>
      <c r="D20" s="13">
        <f>D15-D18-D19</f>
        <v>0</v>
      </c>
      <c r="E20" s="13">
        <f>E15-E18-E19</f>
        <v>0</v>
      </c>
      <c r="F20" s="13">
        <f>F15-F18-F19</f>
        <v>0</v>
      </c>
      <c r="G20" s="13">
        <f>G15-G18-G19</f>
        <v>0</v>
      </c>
      <c r="H20" s="13">
        <f>H15-H18-H19</f>
        <v>0</v>
      </c>
      <c r="I20" s="13">
        <f>I15-I18-I19</f>
        <v>0</v>
      </c>
      <c r="J20" s="13">
        <f>J15-J18-J19</f>
        <v>0</v>
      </c>
      <c r="K20" s="13">
        <f>K15-K18-K19</f>
        <v>0</v>
      </c>
      <c r="L20" s="13">
        <f>L15-L18-L19</f>
        <v>0</v>
      </c>
      <c r="M20" s="13">
        <f>M15-M18-M19</f>
        <v>0</v>
      </c>
      <c r="N20" s="13">
        <f>N15-N18-N19</f>
        <v>0</v>
      </c>
      <c r="O20" s="13">
        <f>O15-O18-O19</f>
        <v>0</v>
      </c>
      <c r="P20" s="13">
        <f>P15-P18-P19</f>
        <v>0</v>
      </c>
      <c r="Q20" s="13">
        <f>Q15-Q18-Q19</f>
        <v>0</v>
      </c>
      <c r="R20" s="13">
        <f>R15-R18-R19</f>
        <v>0</v>
      </c>
      <c r="S20" s="13">
        <f>S15-S18-S19</f>
        <v>0</v>
      </c>
      <c r="T20" s="13">
        <f>T15-T18-T19</f>
        <v>0</v>
      </c>
      <c r="U20" s="13">
        <f>U15-U18-U19</f>
        <v>0</v>
      </c>
      <c r="V20" s="13">
        <f>V15-V18-V19</f>
        <v>0</v>
      </c>
      <c r="W20" s="13">
        <f>W15-W18-W19</f>
        <v>0</v>
      </c>
      <c r="X20" s="13">
        <f>X15-X18-X19</f>
        <v>0</v>
      </c>
      <c r="Y20" s="13">
        <f>Y15-Y18-Y19</f>
        <v>0</v>
      </c>
      <c r="Z20" s="13">
        <f>Z15-Z18-Z19</f>
        <v>0</v>
      </c>
      <c r="AA20" s="13">
        <f>AA15-AA18-AA19</f>
        <v>0</v>
      </c>
      <c r="AB20" s="13">
        <f>AB15-AB18-AB19</f>
        <v>0</v>
      </c>
      <c r="AC20" s="13">
        <f>AC15-AC18-AC19</f>
        <v>0</v>
      </c>
      <c r="AD20" s="13">
        <f>AD15-AD18-AD19</f>
        <v>0</v>
      </c>
      <c r="AE20" s="13">
        <f>AE15-AE18-AE19</f>
        <v>0</v>
      </c>
      <c r="AF20" s="13">
        <f>AF15-AF18-AF19</f>
        <v>0</v>
      </c>
      <c r="AG20" s="13">
        <f>AG15-AG18-AG19</f>
        <v>0</v>
      </c>
      <c r="AH20" s="13">
        <f>AH15-AH18-AH19</f>
        <v>0</v>
      </c>
      <c r="AI20" s="13">
        <f>AI15-AI18-AI19</f>
        <v>0</v>
      </c>
      <c r="AJ20" s="13">
        <f>AJ15-AJ18-AJ19</f>
        <v>0</v>
      </c>
      <c r="AK20" s="13">
        <f>AK15-AK18-AK19</f>
        <v>0</v>
      </c>
      <c r="AL20" s="13">
        <f>AL15-AL18-AL19</f>
        <v>0</v>
      </c>
      <c r="AM20" s="13">
        <f>AM15-AM18-AM19</f>
        <v>0</v>
      </c>
      <c r="AN20" s="13">
        <f>AN15-AN18-AN19</f>
        <v>0</v>
      </c>
      <c r="AO20" s="13">
        <f>AO15-AO18-AO19</f>
        <v>0</v>
      </c>
      <c r="AP20" s="13">
        <f>AP15-AP18-AP19</f>
        <v>0</v>
      </c>
      <c r="AQ20" s="13">
        <f>AQ15-AQ18-AQ19</f>
        <v>0</v>
      </c>
      <c r="AR20" s="13">
        <f>AR15-AR18-AR19</f>
        <v>0</v>
      </c>
      <c r="AS20" s="13">
        <f>AS15-AS18-AS19</f>
        <v>0</v>
      </c>
      <c r="AT20" s="13">
        <f>AT15-AT18-AT19</f>
        <v>0</v>
      </c>
      <c r="AU20" s="13">
        <f>AU15-AU18-AU19</f>
        <v>0</v>
      </c>
      <c r="AV20" s="13">
        <f>AV15-AV18-AV19</f>
        <v>0</v>
      </c>
      <c r="AW20" s="13">
        <f>AW15-AW18-AW19</f>
        <v>0</v>
      </c>
      <c r="AX20" s="13">
        <f>AX15-AX18-AX19</f>
        <v>0</v>
      </c>
      <c r="AY20" s="13">
        <f>AY15-AY18-AY19</f>
        <v>0</v>
      </c>
      <c r="AZ20" s="13">
        <f>AZ15-AZ18-AZ19</f>
        <v>0</v>
      </c>
      <c r="BA20" s="13">
        <f>BA15-BA18-BA19</f>
        <v>0</v>
      </c>
      <c r="BB20" s="13">
        <f>BB15-BB18-BB19</f>
        <v>0</v>
      </c>
      <c r="BC20" s="13">
        <f>BC15-BC18-BC19</f>
        <v>0</v>
      </c>
      <c r="BD20" s="13">
        <f>BD15-BD18-BD19</f>
        <v>0</v>
      </c>
      <c r="BE20" s="13">
        <f>BE15-BE18-BE19</f>
        <v>0</v>
      </c>
      <c r="BF20" s="13">
        <f>BF15-BF18-BF19</f>
        <v>0</v>
      </c>
      <c r="BG20" s="13">
        <f>BG15-BG18-BG19</f>
        <v>0</v>
      </c>
      <c r="BH20" s="13">
        <f>BH15-BH18-BH19</f>
        <v>0</v>
      </c>
      <c r="BI20" s="13">
        <f>BI15-BI18-BI19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130</v>
      </c>
    </row>
    <row r="4" spans="1:61">
      <c r="A4" s="5" t="s">
        <v>131</v>
      </c>
      <c r="B4" s="13">
        <f>Grain_per_Bottle*B25</f>
        <v>0</v>
      </c>
      <c r="C4" s="13">
        <f>Grain_per_Bottle*C25</f>
        <v>0</v>
      </c>
      <c r="D4" s="13">
        <f>Grain_per_Bottle*D25</f>
        <v>0</v>
      </c>
      <c r="E4" s="13">
        <f>Grain_per_Bottle*E25</f>
        <v>0</v>
      </c>
      <c r="F4" s="13">
        <f>Grain_per_Bottle*F25</f>
        <v>0</v>
      </c>
      <c r="G4" s="13">
        <f>Grain_per_Bottle*G25</f>
        <v>0</v>
      </c>
      <c r="H4" s="13">
        <f>Grain_per_Bottle*H25</f>
        <v>0</v>
      </c>
      <c r="I4" s="13">
        <f>Grain_per_Bottle*I25</f>
        <v>0</v>
      </c>
      <c r="J4" s="13">
        <f>Grain_per_Bottle*J25</f>
        <v>0</v>
      </c>
      <c r="K4" s="13">
        <f>Grain_per_Bottle*K25</f>
        <v>0</v>
      </c>
      <c r="L4" s="13">
        <f>Grain_per_Bottle*L25</f>
        <v>0</v>
      </c>
      <c r="M4" s="13">
        <f>Grain_per_Bottle*M25</f>
        <v>0</v>
      </c>
      <c r="N4" s="13">
        <f>Grain_per_Bottle*N25</f>
        <v>0</v>
      </c>
      <c r="O4" s="13">
        <f>Grain_per_Bottle*O25</f>
        <v>0</v>
      </c>
      <c r="P4" s="13">
        <f>Grain_per_Bottle*P25</f>
        <v>0</v>
      </c>
      <c r="Q4" s="13">
        <f>Grain_per_Bottle*Q25</f>
        <v>0</v>
      </c>
      <c r="R4" s="13">
        <f>Grain_per_Bottle*R25</f>
        <v>0</v>
      </c>
      <c r="S4" s="13">
        <f>Grain_per_Bottle*S25</f>
        <v>0</v>
      </c>
      <c r="T4" s="13">
        <f>Grain_per_Bottle*T25</f>
        <v>0</v>
      </c>
      <c r="U4" s="13">
        <f>Grain_per_Bottle*U25</f>
        <v>0</v>
      </c>
      <c r="V4" s="13">
        <f>Grain_per_Bottle*V25</f>
        <v>0</v>
      </c>
      <c r="W4" s="13">
        <f>Grain_per_Bottle*W25</f>
        <v>0</v>
      </c>
      <c r="X4" s="13">
        <f>Grain_per_Bottle*X25</f>
        <v>0</v>
      </c>
      <c r="Y4" s="13">
        <f>Grain_per_Bottle*Y25</f>
        <v>0</v>
      </c>
      <c r="Z4" s="13">
        <f>Grain_per_Bottle*Z25</f>
        <v>0</v>
      </c>
      <c r="AA4" s="13">
        <f>Grain_per_Bottle*AA25</f>
        <v>0</v>
      </c>
      <c r="AB4" s="13">
        <f>Grain_per_Bottle*AB25</f>
        <v>0</v>
      </c>
      <c r="AC4" s="13">
        <f>Grain_per_Bottle*AC25</f>
        <v>0</v>
      </c>
      <c r="AD4" s="13">
        <f>Grain_per_Bottle*AD25</f>
        <v>0</v>
      </c>
      <c r="AE4" s="13">
        <f>Grain_per_Bottle*AE25</f>
        <v>0</v>
      </c>
      <c r="AF4" s="13">
        <f>Grain_per_Bottle*AF25</f>
        <v>0</v>
      </c>
      <c r="AG4" s="13">
        <f>Grain_per_Bottle*AG25</f>
        <v>0</v>
      </c>
      <c r="AH4" s="13">
        <f>Grain_per_Bottle*AH25</f>
        <v>0</v>
      </c>
      <c r="AI4" s="13">
        <f>Grain_per_Bottle*AI25</f>
        <v>0</v>
      </c>
      <c r="AJ4" s="13">
        <f>Grain_per_Bottle*AJ25</f>
        <v>0</v>
      </c>
      <c r="AK4" s="13">
        <f>Grain_per_Bottle*AK25</f>
        <v>0</v>
      </c>
      <c r="AL4" s="13">
        <f>Grain_per_Bottle*AL25</f>
        <v>0</v>
      </c>
      <c r="AM4" s="13">
        <f>Grain_per_Bottle*AM25</f>
        <v>0</v>
      </c>
      <c r="AN4" s="13">
        <f>Grain_per_Bottle*AN25</f>
        <v>0</v>
      </c>
      <c r="AO4" s="13">
        <f>Grain_per_Bottle*AO25</f>
        <v>0</v>
      </c>
      <c r="AP4" s="13">
        <f>Grain_per_Bottle*AP25</f>
        <v>0</v>
      </c>
      <c r="AQ4" s="13">
        <f>Grain_per_Bottle*AQ25</f>
        <v>0</v>
      </c>
      <c r="AR4" s="13">
        <f>Grain_per_Bottle*AR25</f>
        <v>0</v>
      </c>
      <c r="AS4" s="13">
        <f>Grain_per_Bottle*AS25</f>
        <v>0</v>
      </c>
      <c r="AT4" s="13">
        <f>Grain_per_Bottle*AT25</f>
        <v>0</v>
      </c>
      <c r="AU4" s="13">
        <f>Grain_per_Bottle*AU25</f>
        <v>0</v>
      </c>
      <c r="AV4" s="13">
        <f>Grain_per_Bottle*AV25</f>
        <v>0</v>
      </c>
      <c r="AW4" s="13">
        <f>Grain_per_Bottle*AW25</f>
        <v>0</v>
      </c>
      <c r="AX4" s="13">
        <f>Grain_per_Bottle*AX25</f>
        <v>0</v>
      </c>
      <c r="AY4" s="13">
        <f>Grain_per_Bottle*AY25</f>
        <v>0</v>
      </c>
      <c r="AZ4" s="13">
        <f>Grain_per_Bottle*AZ25</f>
        <v>0</v>
      </c>
      <c r="BA4" s="13">
        <f>Grain_per_Bottle*BA25</f>
        <v>0</v>
      </c>
      <c r="BB4" s="13">
        <f>Grain_per_Bottle*BB25</f>
        <v>0</v>
      </c>
      <c r="BC4" s="13">
        <f>Grain_per_Bottle*BC25</f>
        <v>0</v>
      </c>
      <c r="BD4" s="13">
        <f>Grain_per_Bottle*BD25</f>
        <v>0</v>
      </c>
      <c r="BE4" s="13">
        <f>Grain_per_Bottle*BE25</f>
        <v>0</v>
      </c>
      <c r="BF4" s="13">
        <f>Grain_per_Bottle*BF25</f>
        <v>0</v>
      </c>
      <c r="BG4" s="13">
        <f>Grain_per_Bottle*BG25</f>
        <v>0</v>
      </c>
      <c r="BH4" s="13">
        <f>Grain_per_Bottle*BH25</f>
        <v>0</v>
      </c>
      <c r="BI4" s="13">
        <f>Grain_per_Bottle*BI25</f>
        <v>0</v>
      </c>
    </row>
    <row r="5" spans="1:61">
      <c r="A5" s="5" t="s">
        <v>88</v>
      </c>
      <c r="B5" s="13">
        <f>Other_Materials*B25</f>
        <v>0</v>
      </c>
      <c r="C5" s="13">
        <f>Other_Materials*C25</f>
        <v>0</v>
      </c>
      <c r="D5" s="13">
        <f>Other_Materials*D25</f>
        <v>0</v>
      </c>
      <c r="E5" s="13">
        <f>Other_Materials*E25</f>
        <v>0</v>
      </c>
      <c r="F5" s="13">
        <f>Other_Materials*F25</f>
        <v>0</v>
      </c>
      <c r="G5" s="13">
        <f>Other_Materials*G25</f>
        <v>0</v>
      </c>
      <c r="H5" s="13">
        <f>Other_Materials*H25</f>
        <v>0</v>
      </c>
      <c r="I5" s="13">
        <f>Other_Materials*I25</f>
        <v>0</v>
      </c>
      <c r="J5" s="13">
        <f>Other_Materials*J25</f>
        <v>0</v>
      </c>
      <c r="K5" s="13">
        <f>Other_Materials*K25</f>
        <v>0</v>
      </c>
      <c r="L5" s="13">
        <f>Other_Materials*L25</f>
        <v>0</v>
      </c>
      <c r="M5" s="13">
        <f>Other_Materials*M25</f>
        <v>0</v>
      </c>
      <c r="N5" s="13">
        <f>Other_Materials*N25</f>
        <v>0</v>
      </c>
      <c r="O5" s="13">
        <f>Other_Materials*O25</f>
        <v>0</v>
      </c>
      <c r="P5" s="13">
        <f>Other_Materials*P25</f>
        <v>0</v>
      </c>
      <c r="Q5" s="13">
        <f>Other_Materials*Q25</f>
        <v>0</v>
      </c>
      <c r="R5" s="13">
        <f>Other_Materials*R25</f>
        <v>0</v>
      </c>
      <c r="S5" s="13">
        <f>Other_Materials*S25</f>
        <v>0</v>
      </c>
      <c r="T5" s="13">
        <f>Other_Materials*T25</f>
        <v>0</v>
      </c>
      <c r="U5" s="13">
        <f>Other_Materials*U25</f>
        <v>0</v>
      </c>
      <c r="V5" s="13">
        <f>Other_Materials*V25</f>
        <v>0</v>
      </c>
      <c r="W5" s="13">
        <f>Other_Materials*W25</f>
        <v>0</v>
      </c>
      <c r="X5" s="13">
        <f>Other_Materials*X25</f>
        <v>0</v>
      </c>
      <c r="Y5" s="13">
        <f>Other_Materials*Y25</f>
        <v>0</v>
      </c>
      <c r="Z5" s="13">
        <f>Other_Materials*Z25</f>
        <v>0</v>
      </c>
      <c r="AA5" s="13">
        <f>Other_Materials*AA25</f>
        <v>0</v>
      </c>
      <c r="AB5" s="13">
        <f>Other_Materials*AB25</f>
        <v>0</v>
      </c>
      <c r="AC5" s="13">
        <f>Other_Materials*AC25</f>
        <v>0</v>
      </c>
      <c r="AD5" s="13">
        <f>Other_Materials*AD25</f>
        <v>0</v>
      </c>
      <c r="AE5" s="13">
        <f>Other_Materials*AE25</f>
        <v>0</v>
      </c>
      <c r="AF5" s="13">
        <f>Other_Materials*AF25</f>
        <v>0</v>
      </c>
      <c r="AG5" s="13">
        <f>Other_Materials*AG25</f>
        <v>0</v>
      </c>
      <c r="AH5" s="13">
        <f>Other_Materials*AH25</f>
        <v>0</v>
      </c>
      <c r="AI5" s="13">
        <f>Other_Materials*AI25</f>
        <v>0</v>
      </c>
      <c r="AJ5" s="13">
        <f>Other_Materials*AJ25</f>
        <v>0</v>
      </c>
      <c r="AK5" s="13">
        <f>Other_Materials*AK25</f>
        <v>0</v>
      </c>
      <c r="AL5" s="13">
        <f>Other_Materials*AL25</f>
        <v>0</v>
      </c>
      <c r="AM5" s="13">
        <f>Other_Materials*AM25</f>
        <v>0</v>
      </c>
      <c r="AN5" s="13">
        <f>Other_Materials*AN25</f>
        <v>0</v>
      </c>
      <c r="AO5" s="13">
        <f>Other_Materials*AO25</f>
        <v>0</v>
      </c>
      <c r="AP5" s="13">
        <f>Other_Materials*AP25</f>
        <v>0</v>
      </c>
      <c r="AQ5" s="13">
        <f>Other_Materials*AQ25</f>
        <v>0</v>
      </c>
      <c r="AR5" s="13">
        <f>Other_Materials*AR25</f>
        <v>0</v>
      </c>
      <c r="AS5" s="13">
        <f>Other_Materials*AS25</f>
        <v>0</v>
      </c>
      <c r="AT5" s="13">
        <f>Other_Materials*AT25</f>
        <v>0</v>
      </c>
      <c r="AU5" s="13">
        <f>Other_Materials*AU25</f>
        <v>0</v>
      </c>
      <c r="AV5" s="13">
        <f>Other_Materials*AV25</f>
        <v>0</v>
      </c>
      <c r="AW5" s="13">
        <f>Other_Materials*AW25</f>
        <v>0</v>
      </c>
      <c r="AX5" s="13">
        <f>Other_Materials*AX25</f>
        <v>0</v>
      </c>
      <c r="AY5" s="13">
        <f>Other_Materials*AY25</f>
        <v>0</v>
      </c>
      <c r="AZ5" s="13">
        <f>Other_Materials*AZ25</f>
        <v>0</v>
      </c>
      <c r="BA5" s="13">
        <f>Other_Materials*BA25</f>
        <v>0</v>
      </c>
      <c r="BB5" s="13">
        <f>Other_Materials*BB25</f>
        <v>0</v>
      </c>
      <c r="BC5" s="13">
        <f>Other_Materials*BC25</f>
        <v>0</v>
      </c>
      <c r="BD5" s="13">
        <f>Other_Materials*BD25</f>
        <v>0</v>
      </c>
      <c r="BE5" s="13">
        <f>Other_Materials*BE25</f>
        <v>0</v>
      </c>
      <c r="BF5" s="13">
        <f>Other_Materials*BF25</f>
        <v>0</v>
      </c>
      <c r="BG5" s="13">
        <f>Other_Materials*BG25</f>
        <v>0</v>
      </c>
      <c r="BH5" s="13">
        <f>Other_Materials*BH25</f>
        <v>0</v>
      </c>
      <c r="BI5" s="13">
        <f>Other_Materials*BI25</f>
        <v>0</v>
      </c>
    </row>
    <row r="6" spans="1:61">
      <c r="A6" s="5" t="s">
        <v>132</v>
      </c>
      <c r="B6" s="13">
        <f>Bottle_and_Packaging*B24</f>
        <v>0</v>
      </c>
      <c r="C6" s="13">
        <f>Bottle_and_Packaging*C24</f>
        <v>0</v>
      </c>
      <c r="D6" s="13">
        <f>Bottle_and_Packaging*D24</f>
        <v>0</v>
      </c>
      <c r="E6" s="13">
        <f>Bottle_and_Packaging*E24</f>
        <v>0</v>
      </c>
      <c r="F6" s="13">
        <f>Bottle_and_Packaging*F24</f>
        <v>0</v>
      </c>
      <c r="G6" s="13">
        <f>Bottle_and_Packaging*G24</f>
        <v>0</v>
      </c>
      <c r="H6" s="13">
        <f>Bottle_and_Packaging*H24</f>
        <v>0</v>
      </c>
      <c r="I6" s="13">
        <f>Bottle_and_Packaging*I24</f>
        <v>0</v>
      </c>
      <c r="J6" s="13">
        <f>Bottle_and_Packaging*J24</f>
        <v>0</v>
      </c>
      <c r="K6" s="13">
        <f>Bottle_and_Packaging*K24</f>
        <v>0</v>
      </c>
      <c r="L6" s="13">
        <f>Bottle_and_Packaging*L24</f>
        <v>0</v>
      </c>
      <c r="M6" s="13">
        <f>Bottle_and_Packaging*M24</f>
        <v>0</v>
      </c>
      <c r="N6" s="13">
        <f>Bottle_and_Packaging*N24</f>
        <v>0</v>
      </c>
      <c r="O6" s="13">
        <f>Bottle_and_Packaging*O24</f>
        <v>0</v>
      </c>
      <c r="P6" s="13">
        <f>Bottle_and_Packaging*P24</f>
        <v>0</v>
      </c>
      <c r="Q6" s="13">
        <f>Bottle_and_Packaging*Q24</f>
        <v>0</v>
      </c>
      <c r="R6" s="13">
        <f>Bottle_and_Packaging*R24</f>
        <v>0</v>
      </c>
      <c r="S6" s="13">
        <f>Bottle_and_Packaging*S24</f>
        <v>0</v>
      </c>
      <c r="T6" s="13">
        <f>Bottle_and_Packaging*T24</f>
        <v>0</v>
      </c>
      <c r="U6" s="13">
        <f>Bottle_and_Packaging*U24</f>
        <v>0</v>
      </c>
      <c r="V6" s="13">
        <f>Bottle_and_Packaging*V24</f>
        <v>0</v>
      </c>
      <c r="W6" s="13">
        <f>Bottle_and_Packaging*W24</f>
        <v>0</v>
      </c>
      <c r="X6" s="13">
        <f>Bottle_and_Packaging*X24</f>
        <v>0</v>
      </c>
      <c r="Y6" s="13">
        <f>Bottle_and_Packaging*Y24</f>
        <v>0</v>
      </c>
      <c r="Z6" s="13">
        <f>Bottle_and_Packaging*Z24</f>
        <v>0</v>
      </c>
      <c r="AA6" s="13">
        <f>Bottle_and_Packaging*AA24</f>
        <v>0</v>
      </c>
      <c r="AB6" s="13">
        <f>Bottle_and_Packaging*AB24</f>
        <v>0</v>
      </c>
      <c r="AC6" s="13">
        <f>Bottle_and_Packaging*AC24</f>
        <v>0</v>
      </c>
      <c r="AD6" s="13">
        <f>Bottle_and_Packaging*AD24</f>
        <v>0</v>
      </c>
      <c r="AE6" s="13">
        <f>Bottle_and_Packaging*AE24</f>
        <v>0</v>
      </c>
      <c r="AF6" s="13">
        <f>Bottle_and_Packaging*AF24</f>
        <v>0</v>
      </c>
      <c r="AG6" s="13">
        <f>Bottle_and_Packaging*AG24</f>
        <v>0</v>
      </c>
      <c r="AH6" s="13">
        <f>Bottle_and_Packaging*AH24</f>
        <v>0</v>
      </c>
      <c r="AI6" s="13">
        <f>Bottle_and_Packaging*AI24</f>
        <v>0</v>
      </c>
      <c r="AJ6" s="13">
        <f>Bottle_and_Packaging*AJ24</f>
        <v>0</v>
      </c>
      <c r="AK6" s="13">
        <f>Bottle_and_Packaging*AK24</f>
        <v>0</v>
      </c>
      <c r="AL6" s="13">
        <f>Bottle_and_Packaging*AL24</f>
        <v>0</v>
      </c>
      <c r="AM6" s="13">
        <f>Bottle_and_Packaging*AM24</f>
        <v>0</v>
      </c>
      <c r="AN6" s="13">
        <f>Bottle_and_Packaging*AN24</f>
        <v>0</v>
      </c>
      <c r="AO6" s="13">
        <f>Bottle_and_Packaging*AO24</f>
        <v>0</v>
      </c>
      <c r="AP6" s="13">
        <f>Bottle_and_Packaging*AP24</f>
        <v>0</v>
      </c>
      <c r="AQ6" s="13">
        <f>Bottle_and_Packaging*AQ24</f>
        <v>0</v>
      </c>
      <c r="AR6" s="13">
        <f>Bottle_and_Packaging*AR24</f>
        <v>0</v>
      </c>
      <c r="AS6" s="13">
        <f>Bottle_and_Packaging*AS24</f>
        <v>0</v>
      </c>
      <c r="AT6" s="13">
        <f>Bottle_and_Packaging*AT24</f>
        <v>0</v>
      </c>
      <c r="AU6" s="13">
        <f>Bottle_and_Packaging*AU24</f>
        <v>0</v>
      </c>
      <c r="AV6" s="13">
        <f>Bottle_and_Packaging*AV24</f>
        <v>0</v>
      </c>
      <c r="AW6" s="13">
        <f>Bottle_and_Packaging*AW24</f>
        <v>0</v>
      </c>
      <c r="AX6" s="13">
        <f>Bottle_and_Packaging*AX24</f>
        <v>0</v>
      </c>
      <c r="AY6" s="13">
        <f>Bottle_and_Packaging*AY24</f>
        <v>0</v>
      </c>
      <c r="AZ6" s="13">
        <f>Bottle_and_Packaging*AZ24</f>
        <v>0</v>
      </c>
      <c r="BA6" s="13">
        <f>Bottle_and_Packaging*BA24</f>
        <v>0</v>
      </c>
      <c r="BB6" s="13">
        <f>Bottle_and_Packaging*BB24</f>
        <v>0</v>
      </c>
      <c r="BC6" s="13">
        <f>Bottle_and_Packaging*BC24</f>
        <v>0</v>
      </c>
      <c r="BD6" s="13">
        <f>Bottle_and_Packaging*BD24</f>
        <v>0</v>
      </c>
      <c r="BE6" s="13">
        <f>Bottle_and_Packaging*BE24</f>
        <v>0</v>
      </c>
      <c r="BF6" s="13">
        <f>Bottle_and_Packaging*BF24</f>
        <v>0</v>
      </c>
      <c r="BG6" s="13">
        <f>Bottle_and_Packaging*BG24</f>
        <v>0</v>
      </c>
      <c r="BH6" s="13">
        <f>Bottle_and_Packaging*BH24</f>
        <v>0</v>
      </c>
      <c r="BI6" s="13">
        <f>Bottle_and_Packaging*BI24</f>
        <v>0</v>
      </c>
    </row>
    <row r="7" spans="1:61">
      <c r="A7" s="16" t="s">
        <v>133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89</v>
      </c>
    </row>
    <row r="10" spans="1:61">
      <c r="A10" s="5" t="s">
        <v>134</v>
      </c>
      <c r="B10" s="13">
        <f>Direct_Labor*B24</f>
        <v>0</v>
      </c>
      <c r="C10" s="13">
        <f>Direct_Labor*C24</f>
        <v>0</v>
      </c>
      <c r="D10" s="13">
        <f>Direct_Labor*D24</f>
        <v>0</v>
      </c>
      <c r="E10" s="13">
        <f>Direct_Labor*E24</f>
        <v>0</v>
      </c>
      <c r="F10" s="13">
        <f>Direct_Labor*F24</f>
        <v>0</v>
      </c>
      <c r="G10" s="13">
        <f>Direct_Labor*G24</f>
        <v>0</v>
      </c>
      <c r="H10" s="13">
        <f>Direct_Labor*H24</f>
        <v>0</v>
      </c>
      <c r="I10" s="13">
        <f>Direct_Labor*I24</f>
        <v>0</v>
      </c>
      <c r="J10" s="13">
        <f>Direct_Labor*J24</f>
        <v>0</v>
      </c>
      <c r="K10" s="13">
        <f>Direct_Labor*K24</f>
        <v>0</v>
      </c>
      <c r="L10" s="13">
        <f>Direct_Labor*L24</f>
        <v>0</v>
      </c>
      <c r="M10" s="13">
        <f>Direct_Labor*M24</f>
        <v>0</v>
      </c>
      <c r="N10" s="13">
        <f>Direct_Labor*N24</f>
        <v>0</v>
      </c>
      <c r="O10" s="13">
        <f>Direct_Labor*O24</f>
        <v>0</v>
      </c>
      <c r="P10" s="13">
        <f>Direct_Labor*P24</f>
        <v>0</v>
      </c>
      <c r="Q10" s="13">
        <f>Direct_Labor*Q24</f>
        <v>0</v>
      </c>
      <c r="R10" s="13">
        <f>Direct_Labor*R24</f>
        <v>0</v>
      </c>
      <c r="S10" s="13">
        <f>Direct_Labor*S24</f>
        <v>0</v>
      </c>
      <c r="T10" s="13">
        <f>Direct_Labor*T24</f>
        <v>0</v>
      </c>
      <c r="U10" s="13">
        <f>Direct_Labor*U24</f>
        <v>0</v>
      </c>
      <c r="V10" s="13">
        <f>Direct_Labor*V24</f>
        <v>0</v>
      </c>
      <c r="W10" s="13">
        <f>Direct_Labor*W24</f>
        <v>0</v>
      </c>
      <c r="X10" s="13">
        <f>Direct_Labor*X24</f>
        <v>0</v>
      </c>
      <c r="Y10" s="13">
        <f>Direct_Labor*Y24</f>
        <v>0</v>
      </c>
      <c r="Z10" s="13">
        <f>Direct_Labor*Z24</f>
        <v>0</v>
      </c>
      <c r="AA10" s="13">
        <f>Direct_Labor*AA24</f>
        <v>0</v>
      </c>
      <c r="AB10" s="13">
        <f>Direct_Labor*AB24</f>
        <v>0</v>
      </c>
      <c r="AC10" s="13">
        <f>Direct_Labor*AC24</f>
        <v>0</v>
      </c>
      <c r="AD10" s="13">
        <f>Direct_Labor*AD24</f>
        <v>0</v>
      </c>
      <c r="AE10" s="13">
        <f>Direct_Labor*AE24</f>
        <v>0</v>
      </c>
      <c r="AF10" s="13">
        <f>Direct_Labor*AF24</f>
        <v>0</v>
      </c>
      <c r="AG10" s="13">
        <f>Direct_Labor*AG24</f>
        <v>0</v>
      </c>
      <c r="AH10" s="13">
        <f>Direct_Labor*AH24</f>
        <v>0</v>
      </c>
      <c r="AI10" s="13">
        <f>Direct_Labor*AI24</f>
        <v>0</v>
      </c>
      <c r="AJ10" s="13">
        <f>Direct_Labor*AJ24</f>
        <v>0</v>
      </c>
      <c r="AK10" s="13">
        <f>Direct_Labor*AK24</f>
        <v>0</v>
      </c>
      <c r="AL10" s="13">
        <f>Direct_Labor*AL24</f>
        <v>0</v>
      </c>
      <c r="AM10" s="13">
        <f>Direct_Labor*AM24</f>
        <v>0</v>
      </c>
      <c r="AN10" s="13">
        <f>Direct_Labor*AN24</f>
        <v>0</v>
      </c>
      <c r="AO10" s="13">
        <f>Direct_Labor*AO24</f>
        <v>0</v>
      </c>
      <c r="AP10" s="13">
        <f>Direct_Labor*AP24</f>
        <v>0</v>
      </c>
      <c r="AQ10" s="13">
        <f>Direct_Labor*AQ24</f>
        <v>0</v>
      </c>
      <c r="AR10" s="13">
        <f>Direct_Labor*AR24</f>
        <v>0</v>
      </c>
      <c r="AS10" s="13">
        <f>Direct_Labor*AS24</f>
        <v>0</v>
      </c>
      <c r="AT10" s="13">
        <f>Direct_Labor*AT24</f>
        <v>0</v>
      </c>
      <c r="AU10" s="13">
        <f>Direct_Labor*AU24</f>
        <v>0</v>
      </c>
      <c r="AV10" s="13">
        <f>Direct_Labor*AV24</f>
        <v>0</v>
      </c>
      <c r="AW10" s="13">
        <f>Direct_Labor*AW24</f>
        <v>0</v>
      </c>
      <c r="AX10" s="13">
        <f>Direct_Labor*AX24</f>
        <v>0</v>
      </c>
      <c r="AY10" s="13">
        <f>Direct_Labor*AY24</f>
        <v>0</v>
      </c>
      <c r="AZ10" s="13">
        <f>Direct_Labor*AZ24</f>
        <v>0</v>
      </c>
      <c r="BA10" s="13">
        <f>Direct_Labor*BA24</f>
        <v>0</v>
      </c>
      <c r="BB10" s="13">
        <f>Direct_Labor*BB24</f>
        <v>0</v>
      </c>
      <c r="BC10" s="13">
        <f>Direct_Labor*BC24</f>
        <v>0</v>
      </c>
      <c r="BD10" s="13">
        <f>Direct_Labor*BD24</f>
        <v>0</v>
      </c>
      <c r="BE10" s="13">
        <f>Direct_Labor*BE24</f>
        <v>0</v>
      </c>
      <c r="BF10" s="13">
        <f>Direct_Labor*BF24</f>
        <v>0</v>
      </c>
      <c r="BG10" s="13">
        <f>Direct_Labor*BG24</f>
        <v>0</v>
      </c>
      <c r="BH10" s="13">
        <f>Direct_Labor*BH24</f>
        <v>0</v>
      </c>
      <c r="BI10" s="13">
        <f>Direct_Labor*BI24</f>
        <v>0</v>
      </c>
    </row>
    <row r="12" spans="1:61">
      <c r="A12" s="4" t="s">
        <v>135</v>
      </c>
    </row>
    <row r="13" spans="1:61">
      <c r="A13" s="5" t="s">
        <v>136</v>
      </c>
      <c r="B13" s="13">
        <f>0</f>
        <v>0</v>
      </c>
      <c r="C13" s="13">
        <f>0</f>
        <v>0</v>
      </c>
      <c r="D13" s="13">
        <f>0</f>
        <v>0</v>
      </c>
      <c r="E13" s="13">
        <f>0</f>
        <v>0</v>
      </c>
      <c r="F13" s="13">
        <f>0</f>
        <v>0</v>
      </c>
      <c r="G13" s="13">
        <f>0</f>
        <v>0</v>
      </c>
      <c r="H13" s="13">
        <f>0</f>
        <v>0</v>
      </c>
      <c r="I13" s="13">
        <f>0</f>
        <v>0</v>
      </c>
      <c r="J13" s="13">
        <f>0</f>
        <v>0</v>
      </c>
      <c r="K13" s="13">
        <f>0</f>
        <v>0</v>
      </c>
      <c r="L13" s="13">
        <f>0</f>
        <v>0</v>
      </c>
      <c r="M13" s="13">
        <f>0</f>
        <v>0</v>
      </c>
      <c r="N13" s="13">
        <f>0</f>
        <v>0</v>
      </c>
      <c r="O13" s="13">
        <f>0</f>
        <v>0</v>
      </c>
      <c r="P13" s="13">
        <f>0</f>
        <v>0</v>
      </c>
      <c r="Q13" s="13">
        <f>0</f>
        <v>0</v>
      </c>
      <c r="R13" s="13">
        <f>0</f>
        <v>0</v>
      </c>
      <c r="S13" s="13">
        <f>0</f>
        <v>0</v>
      </c>
      <c r="T13" s="13">
        <f>0</f>
        <v>0</v>
      </c>
      <c r="U13" s="13">
        <f>0</f>
        <v>0</v>
      </c>
      <c r="V13" s="13">
        <f>0</f>
        <v>0</v>
      </c>
      <c r="W13" s="13">
        <f>0</f>
        <v>0</v>
      </c>
      <c r="X13" s="13">
        <f>0</f>
        <v>0</v>
      </c>
      <c r="Y13" s="13">
        <f>0</f>
        <v>0</v>
      </c>
      <c r="Z13" s="13">
        <f>0</f>
        <v>0</v>
      </c>
      <c r="AA13" s="13">
        <f>0</f>
        <v>0</v>
      </c>
      <c r="AB13" s="13">
        <f>0</f>
        <v>0</v>
      </c>
      <c r="AC13" s="13">
        <f>0</f>
        <v>0</v>
      </c>
      <c r="AD13" s="13">
        <f>0</f>
        <v>0</v>
      </c>
      <c r="AE13" s="13">
        <f>0</f>
        <v>0</v>
      </c>
      <c r="AF13" s="13">
        <f>0</f>
        <v>0</v>
      </c>
      <c r="AG13" s="13">
        <f>0</f>
        <v>0</v>
      </c>
      <c r="AH13" s="13">
        <f>0</f>
        <v>0</v>
      </c>
      <c r="AI13" s="13">
        <f>0</f>
        <v>0</v>
      </c>
      <c r="AJ13" s="13">
        <f>0</f>
        <v>0</v>
      </c>
      <c r="AK13" s="13">
        <f>0</f>
        <v>0</v>
      </c>
      <c r="AL13" s="13">
        <f>0</f>
        <v>0</v>
      </c>
      <c r="AM13" s="13">
        <f>0</f>
        <v>0</v>
      </c>
      <c r="AN13" s="13">
        <f>0</f>
        <v>0</v>
      </c>
      <c r="AO13" s="13">
        <f>0</f>
        <v>0</v>
      </c>
      <c r="AP13" s="13">
        <f>0</f>
        <v>0</v>
      </c>
      <c r="AQ13" s="13">
        <f>0</f>
        <v>0</v>
      </c>
      <c r="AR13" s="13">
        <f>0</f>
        <v>0</v>
      </c>
      <c r="AS13" s="13">
        <f>0</f>
        <v>0</v>
      </c>
      <c r="AT13" s="13">
        <f>0</f>
        <v>0</v>
      </c>
      <c r="AU13" s="13">
        <f>0</f>
        <v>0</v>
      </c>
      <c r="AV13" s="13">
        <f>0</f>
        <v>0</v>
      </c>
      <c r="AW13" s="13">
        <f>0</f>
        <v>0</v>
      </c>
      <c r="AX13" s="13">
        <f>0</f>
        <v>0</v>
      </c>
      <c r="AY13" s="13">
        <f>0</f>
        <v>0</v>
      </c>
      <c r="AZ13" s="13">
        <f>0</f>
        <v>0</v>
      </c>
      <c r="BA13" s="13">
        <f>0</f>
        <v>0</v>
      </c>
      <c r="BB13" s="13">
        <f>0</f>
        <v>0</v>
      </c>
      <c r="BC13" s="13">
        <f>0</f>
        <v>0</v>
      </c>
      <c r="BD13" s="13">
        <f>0</f>
        <v>0</v>
      </c>
      <c r="BE13" s="13">
        <f>0</f>
        <v>0</v>
      </c>
      <c r="BF13" s="13">
        <f>0</f>
        <v>0</v>
      </c>
      <c r="BG13" s="13">
        <f>0</f>
        <v>0</v>
      </c>
      <c r="BH13" s="13">
        <f>0</f>
        <v>0</v>
      </c>
      <c r="BI13" s="13">
        <f>0</f>
        <v>0</v>
      </c>
    </row>
    <row r="14" spans="1:61">
      <c r="A14" s="5" t="s">
        <v>137</v>
      </c>
      <c r="B14" s="13">
        <f>'CapEx Schedule'!B10</f>
        <v>0</v>
      </c>
      <c r="C14" s="13">
        <f>'CapEx Schedule'!C10</f>
        <v>0</v>
      </c>
      <c r="D14" s="13">
        <f>'CapEx Schedule'!D10</f>
        <v>0</v>
      </c>
      <c r="E14" s="13">
        <f>'CapEx Schedule'!E10</f>
        <v>0</v>
      </c>
      <c r="F14" s="13">
        <f>'CapEx Schedule'!F10</f>
        <v>0</v>
      </c>
      <c r="G14" s="13">
        <f>'CapEx Schedule'!G10</f>
        <v>0</v>
      </c>
      <c r="H14" s="13">
        <f>'CapEx Schedule'!H10</f>
        <v>0</v>
      </c>
      <c r="I14" s="13">
        <f>'CapEx Schedule'!I10</f>
        <v>0</v>
      </c>
      <c r="J14" s="13">
        <f>'CapEx Schedule'!J10</f>
        <v>0</v>
      </c>
      <c r="K14" s="13">
        <f>'CapEx Schedule'!K10</f>
        <v>0</v>
      </c>
      <c r="L14" s="13">
        <f>'CapEx Schedule'!L10</f>
        <v>0</v>
      </c>
      <c r="M14" s="13">
        <f>'CapEx Schedule'!M10</f>
        <v>0</v>
      </c>
      <c r="N14" s="13">
        <f>'CapEx Schedule'!N10</f>
        <v>0</v>
      </c>
      <c r="O14" s="13">
        <f>'CapEx Schedule'!O10</f>
        <v>0</v>
      </c>
      <c r="P14" s="13">
        <f>'CapEx Schedule'!P10</f>
        <v>0</v>
      </c>
      <c r="Q14" s="13">
        <f>'CapEx Schedule'!Q10</f>
        <v>0</v>
      </c>
      <c r="R14" s="13">
        <f>'CapEx Schedule'!R10</f>
        <v>0</v>
      </c>
      <c r="S14" s="13">
        <f>'CapEx Schedule'!S10</f>
        <v>0</v>
      </c>
      <c r="T14" s="13">
        <f>'CapEx Schedule'!T10</f>
        <v>0</v>
      </c>
      <c r="U14" s="13">
        <f>'CapEx Schedule'!U10</f>
        <v>0</v>
      </c>
      <c r="V14" s="13">
        <f>'CapEx Schedule'!V10</f>
        <v>0</v>
      </c>
      <c r="W14" s="13">
        <f>'CapEx Schedule'!W10</f>
        <v>0</v>
      </c>
      <c r="X14" s="13">
        <f>'CapEx Schedule'!X10</f>
        <v>0</v>
      </c>
      <c r="Y14" s="13">
        <f>'CapEx Schedule'!Y10</f>
        <v>0</v>
      </c>
      <c r="Z14" s="13">
        <f>'CapEx Schedule'!Z10</f>
        <v>0</v>
      </c>
      <c r="AA14" s="13">
        <f>'CapEx Schedule'!AA10</f>
        <v>0</v>
      </c>
      <c r="AB14" s="13">
        <f>'CapEx Schedule'!AB10</f>
        <v>0</v>
      </c>
      <c r="AC14" s="13">
        <f>'CapEx Schedule'!AC10</f>
        <v>0</v>
      </c>
      <c r="AD14" s="13">
        <f>'CapEx Schedule'!AD10</f>
        <v>0</v>
      </c>
      <c r="AE14" s="13">
        <f>'CapEx Schedule'!AE10</f>
        <v>0</v>
      </c>
      <c r="AF14" s="13">
        <f>'CapEx Schedule'!AF10</f>
        <v>0</v>
      </c>
      <c r="AG14" s="13">
        <f>'CapEx Schedule'!AG10</f>
        <v>0</v>
      </c>
      <c r="AH14" s="13">
        <f>'CapEx Schedule'!AH10</f>
        <v>0</v>
      </c>
      <c r="AI14" s="13">
        <f>'CapEx Schedule'!AI10</f>
        <v>0</v>
      </c>
      <c r="AJ14" s="13">
        <f>'CapEx Schedule'!AJ10</f>
        <v>0</v>
      </c>
      <c r="AK14" s="13">
        <f>'CapEx Schedule'!AK10</f>
        <v>0</v>
      </c>
      <c r="AL14" s="13">
        <f>'CapEx Schedule'!AL10</f>
        <v>0</v>
      </c>
      <c r="AM14" s="13">
        <f>'CapEx Schedule'!AM10</f>
        <v>0</v>
      </c>
      <c r="AN14" s="13">
        <f>'CapEx Schedule'!AN10</f>
        <v>0</v>
      </c>
      <c r="AO14" s="13">
        <f>'CapEx Schedule'!AO10</f>
        <v>0</v>
      </c>
      <c r="AP14" s="13">
        <f>'CapEx Schedule'!AP10</f>
        <v>0</v>
      </c>
      <c r="AQ14" s="13">
        <f>'CapEx Schedule'!AQ10</f>
        <v>0</v>
      </c>
      <c r="AR14" s="13">
        <f>'CapEx Schedule'!AR10</f>
        <v>0</v>
      </c>
      <c r="AS14" s="13">
        <f>'CapEx Schedule'!AS10</f>
        <v>0</v>
      </c>
      <c r="AT14" s="13">
        <f>'CapEx Schedule'!AT10</f>
        <v>0</v>
      </c>
      <c r="AU14" s="13">
        <f>'CapEx Schedule'!AU10</f>
        <v>0</v>
      </c>
      <c r="AV14" s="13">
        <f>'CapEx Schedule'!AV10</f>
        <v>0</v>
      </c>
      <c r="AW14" s="13">
        <f>'CapEx Schedule'!AW10</f>
        <v>0</v>
      </c>
      <c r="AX14" s="13">
        <f>'CapEx Schedule'!AX10</f>
        <v>0</v>
      </c>
      <c r="AY14" s="13">
        <f>'CapEx Schedule'!AY10</f>
        <v>0</v>
      </c>
      <c r="AZ14" s="13">
        <f>'CapEx Schedule'!AZ10</f>
        <v>0</v>
      </c>
      <c r="BA14" s="13">
        <f>'CapEx Schedule'!BA10</f>
        <v>0</v>
      </c>
      <c r="BB14" s="13">
        <f>'CapEx Schedule'!BB10</f>
        <v>0</v>
      </c>
      <c r="BC14" s="13">
        <f>'CapEx Schedule'!BC10</f>
        <v>0</v>
      </c>
      <c r="BD14" s="13">
        <f>'CapEx Schedule'!BD10</f>
        <v>0</v>
      </c>
      <c r="BE14" s="13">
        <f>'CapEx Schedule'!BE10</f>
        <v>0</v>
      </c>
      <c r="BF14" s="13">
        <f>'CapEx Schedule'!BF10</f>
        <v>0</v>
      </c>
      <c r="BG14" s="13">
        <f>'CapEx Schedule'!BG10</f>
        <v>0</v>
      </c>
      <c r="BH14" s="13">
        <f>'CapEx Schedule'!BH10</f>
        <v>0</v>
      </c>
      <c r="BI14" s="13">
        <f>'CapEx Schedule'!BI10</f>
        <v>0</v>
      </c>
    </row>
    <row r="15" spans="1:61">
      <c r="A15" s="16" t="s">
        <v>138</v>
      </c>
      <c r="B15" s="13">
        <f>SUM(B7, B10, B14)</f>
        <v>0</v>
      </c>
      <c r="C15" s="13">
        <f>SUM(C7, C10, C14)</f>
        <v>0</v>
      </c>
      <c r="D15" s="13">
        <f>SUM(D7, D10, D14)</f>
        <v>0</v>
      </c>
      <c r="E15" s="13">
        <f>SUM(E7, E10, E14)</f>
        <v>0</v>
      </c>
      <c r="F15" s="13">
        <f>SUM(F7, F10, F14)</f>
        <v>0</v>
      </c>
      <c r="G15" s="13">
        <f>SUM(G7, G10, G14)</f>
        <v>0</v>
      </c>
      <c r="H15" s="13">
        <f>SUM(H7, H10, H14)</f>
        <v>0</v>
      </c>
      <c r="I15" s="13">
        <f>SUM(I7, I10, I14)</f>
        <v>0</v>
      </c>
      <c r="J15" s="13">
        <f>SUM(J7, J10, J14)</f>
        <v>0</v>
      </c>
      <c r="K15" s="13">
        <f>SUM(K7, K10, K14)</f>
        <v>0</v>
      </c>
      <c r="L15" s="13">
        <f>SUM(L7, L10, L14)</f>
        <v>0</v>
      </c>
      <c r="M15" s="13">
        <f>SUM(M7, M10, M14)</f>
        <v>0</v>
      </c>
      <c r="N15" s="13">
        <f>SUM(N7, N10, N14)</f>
        <v>0</v>
      </c>
      <c r="O15" s="13">
        <f>SUM(O7, O10, O14)</f>
        <v>0</v>
      </c>
      <c r="P15" s="13">
        <f>SUM(P7, P10, P14)</f>
        <v>0</v>
      </c>
      <c r="Q15" s="13">
        <f>SUM(Q7, Q10, Q14)</f>
        <v>0</v>
      </c>
      <c r="R15" s="13">
        <f>SUM(R7, R10, R14)</f>
        <v>0</v>
      </c>
      <c r="S15" s="13">
        <f>SUM(S7, S10, S14)</f>
        <v>0</v>
      </c>
      <c r="T15" s="13">
        <f>SUM(T7, T10, T14)</f>
        <v>0</v>
      </c>
      <c r="U15" s="13">
        <f>SUM(U7, U10, U14)</f>
        <v>0</v>
      </c>
      <c r="V15" s="13">
        <f>SUM(V7, V10, V14)</f>
        <v>0</v>
      </c>
      <c r="W15" s="13">
        <f>SUM(W7, W10, W14)</f>
        <v>0</v>
      </c>
      <c r="X15" s="13">
        <f>SUM(X7, X10, X14)</f>
        <v>0</v>
      </c>
      <c r="Y15" s="13">
        <f>SUM(Y7, Y10, Y14)</f>
        <v>0</v>
      </c>
      <c r="Z15" s="13">
        <f>SUM(Z7, Z10, Z14)</f>
        <v>0</v>
      </c>
      <c r="AA15" s="13">
        <f>SUM(AA7, AA10, AA14)</f>
        <v>0</v>
      </c>
      <c r="AB15" s="13">
        <f>SUM(AB7, AB10, AB14)</f>
        <v>0</v>
      </c>
      <c r="AC15" s="13">
        <f>SUM(AC7, AC10, AC14)</f>
        <v>0</v>
      </c>
      <c r="AD15" s="13">
        <f>SUM(AD7, AD10, AD14)</f>
        <v>0</v>
      </c>
      <c r="AE15" s="13">
        <f>SUM(AE7, AE10, AE14)</f>
        <v>0</v>
      </c>
      <c r="AF15" s="13">
        <f>SUM(AF7, AF10, AF14)</f>
        <v>0</v>
      </c>
      <c r="AG15" s="13">
        <f>SUM(AG7, AG10, AG14)</f>
        <v>0</v>
      </c>
      <c r="AH15" s="13">
        <f>SUM(AH7, AH10, AH14)</f>
        <v>0</v>
      </c>
      <c r="AI15" s="13">
        <f>SUM(AI7, AI10, AI14)</f>
        <v>0</v>
      </c>
      <c r="AJ15" s="13">
        <f>SUM(AJ7, AJ10, AJ14)</f>
        <v>0</v>
      </c>
      <c r="AK15" s="13">
        <f>SUM(AK7, AK10, AK14)</f>
        <v>0</v>
      </c>
      <c r="AL15" s="13">
        <f>SUM(AL7, AL10, AL14)</f>
        <v>0</v>
      </c>
      <c r="AM15" s="13">
        <f>SUM(AM7, AM10, AM14)</f>
        <v>0</v>
      </c>
      <c r="AN15" s="13">
        <f>SUM(AN7, AN10, AN14)</f>
        <v>0</v>
      </c>
      <c r="AO15" s="13">
        <f>SUM(AO7, AO10, AO14)</f>
        <v>0</v>
      </c>
      <c r="AP15" s="13">
        <f>SUM(AP7, AP10, AP14)</f>
        <v>0</v>
      </c>
      <c r="AQ15" s="13">
        <f>SUM(AQ7, AQ10, AQ14)</f>
        <v>0</v>
      </c>
      <c r="AR15" s="13">
        <f>SUM(AR7, AR10, AR14)</f>
        <v>0</v>
      </c>
      <c r="AS15" s="13">
        <f>SUM(AS7, AS10, AS14)</f>
        <v>0</v>
      </c>
      <c r="AT15" s="13">
        <f>SUM(AT7, AT10, AT14)</f>
        <v>0</v>
      </c>
      <c r="AU15" s="13">
        <f>SUM(AU7, AU10, AU14)</f>
        <v>0</v>
      </c>
      <c r="AV15" s="13">
        <f>SUM(AV7, AV10, AV14)</f>
        <v>0</v>
      </c>
      <c r="AW15" s="13">
        <f>SUM(AW7, AW10, AW14)</f>
        <v>0</v>
      </c>
      <c r="AX15" s="13">
        <f>SUM(AX7, AX10, AX14)</f>
        <v>0</v>
      </c>
      <c r="AY15" s="13">
        <f>SUM(AY7, AY10, AY14)</f>
        <v>0</v>
      </c>
      <c r="AZ15" s="13">
        <f>SUM(AZ7, AZ10, AZ14)</f>
        <v>0</v>
      </c>
      <c r="BA15" s="13">
        <f>SUM(BA7, BA10, BA14)</f>
        <v>0</v>
      </c>
      <c r="BB15" s="13">
        <f>SUM(BB7, BB10, BB14)</f>
        <v>0</v>
      </c>
      <c r="BC15" s="13">
        <f>SUM(BC7, BC10, BC14)</f>
        <v>0</v>
      </c>
      <c r="BD15" s="13">
        <f>SUM(BD7, BD10, BD14)</f>
        <v>0</v>
      </c>
      <c r="BE15" s="13">
        <f>SUM(BE7, BE10, BE14)</f>
        <v>0</v>
      </c>
      <c r="BF15" s="13">
        <f>SUM(BF7, BF10, BF14)</f>
        <v>0</v>
      </c>
      <c r="BG15" s="13">
        <f>SUM(BG7, BG10, BG14)</f>
        <v>0</v>
      </c>
      <c r="BH15" s="13">
        <f>SUM(BH7, BH10, BH14)</f>
        <v>0</v>
      </c>
      <c r="BI15" s="13">
        <f>SUM(BI7, BI10, BI14)</f>
        <v>0</v>
      </c>
    </row>
    <row r="17" spans="1:61">
      <c r="A17" s="4" t="s">
        <v>139</v>
      </c>
    </row>
    <row r="18" spans="1:61">
      <c r="A18" s="5" t="s">
        <v>140</v>
      </c>
      <c r="B18" s="13">
        <v>0</v>
      </c>
      <c r="C18" s="13">
        <f>B21</f>
        <v>0</v>
      </c>
      <c r="D18" s="13">
        <f>C21</f>
        <v>0</v>
      </c>
      <c r="E18" s="13">
        <f>D21</f>
        <v>0</v>
      </c>
      <c r="F18" s="13">
        <f>E21</f>
        <v>0</v>
      </c>
      <c r="G18" s="13">
        <f>F21</f>
        <v>0</v>
      </c>
      <c r="H18" s="13">
        <f>G21</f>
        <v>0</v>
      </c>
      <c r="I18" s="13">
        <f>H21</f>
        <v>0</v>
      </c>
      <c r="J18" s="13">
        <f>I21</f>
        <v>0</v>
      </c>
      <c r="K18" s="13">
        <f>J21</f>
        <v>0</v>
      </c>
      <c r="L18" s="13">
        <f>K21</f>
        <v>0</v>
      </c>
      <c r="M18" s="13">
        <f>L21</f>
        <v>0</v>
      </c>
      <c r="N18" s="13">
        <f>M21</f>
        <v>0</v>
      </c>
      <c r="O18" s="13">
        <f>N21</f>
        <v>0</v>
      </c>
      <c r="P18" s="13">
        <f>O21</f>
        <v>0</v>
      </c>
      <c r="Q18" s="13">
        <f>P21</f>
        <v>0</v>
      </c>
      <c r="R18" s="13">
        <f>Q21</f>
        <v>0</v>
      </c>
      <c r="S18" s="13">
        <f>R21</f>
        <v>0</v>
      </c>
      <c r="T18" s="13">
        <f>S21</f>
        <v>0</v>
      </c>
      <c r="U18" s="13">
        <f>T21</f>
        <v>0</v>
      </c>
      <c r="V18" s="13">
        <f>U21</f>
        <v>0</v>
      </c>
      <c r="W18" s="13">
        <f>V21</f>
        <v>0</v>
      </c>
      <c r="X18" s="13">
        <f>W21</f>
        <v>0</v>
      </c>
      <c r="Y18" s="13">
        <f>X21</f>
        <v>0</v>
      </c>
      <c r="Z18" s="13">
        <f>Y21</f>
        <v>0</v>
      </c>
      <c r="AA18" s="13">
        <f>Z21</f>
        <v>0</v>
      </c>
      <c r="AB18" s="13">
        <f>AA21</f>
        <v>0</v>
      </c>
      <c r="AC18" s="13">
        <f>AB21</f>
        <v>0</v>
      </c>
      <c r="AD18" s="13">
        <f>AC21</f>
        <v>0</v>
      </c>
      <c r="AE18" s="13">
        <f>AD21</f>
        <v>0</v>
      </c>
      <c r="AF18" s="13">
        <f>AE21</f>
        <v>0</v>
      </c>
      <c r="AG18" s="13">
        <f>AF21</f>
        <v>0</v>
      </c>
      <c r="AH18" s="13">
        <f>AG21</f>
        <v>0</v>
      </c>
      <c r="AI18" s="13">
        <f>AH21</f>
        <v>0</v>
      </c>
      <c r="AJ18" s="13">
        <f>AI21</f>
        <v>0</v>
      </c>
      <c r="AK18" s="13">
        <f>AJ21</f>
        <v>0</v>
      </c>
      <c r="AL18" s="13">
        <f>AK21</f>
        <v>0</v>
      </c>
      <c r="AM18" s="13">
        <f>AL21</f>
        <v>0</v>
      </c>
      <c r="AN18" s="13">
        <f>AM21</f>
        <v>0</v>
      </c>
      <c r="AO18" s="13">
        <f>AN21</f>
        <v>0</v>
      </c>
      <c r="AP18" s="13">
        <f>AO21</f>
        <v>0</v>
      </c>
      <c r="AQ18" s="13">
        <f>AP21</f>
        <v>0</v>
      </c>
      <c r="AR18" s="13">
        <f>AQ21</f>
        <v>0</v>
      </c>
      <c r="AS18" s="13">
        <f>AR21</f>
        <v>0</v>
      </c>
      <c r="AT18" s="13">
        <f>AS21</f>
        <v>0</v>
      </c>
      <c r="AU18" s="13">
        <f>AT21</f>
        <v>0</v>
      </c>
      <c r="AV18" s="13">
        <f>AU21</f>
        <v>0</v>
      </c>
      <c r="AW18" s="13">
        <f>AV21</f>
        <v>0</v>
      </c>
      <c r="AX18" s="13">
        <f>AW21</f>
        <v>0</v>
      </c>
      <c r="AY18" s="13">
        <f>AX21</f>
        <v>0</v>
      </c>
      <c r="AZ18" s="13">
        <f>AY21</f>
        <v>0</v>
      </c>
      <c r="BA18" s="13">
        <f>AZ21</f>
        <v>0</v>
      </c>
      <c r="BB18" s="13">
        <f>BA21</f>
        <v>0</v>
      </c>
      <c r="BC18" s="13">
        <f>BB21</f>
        <v>0</v>
      </c>
      <c r="BD18" s="13">
        <f>BC21</f>
        <v>0</v>
      </c>
      <c r="BE18" s="13">
        <f>BD21</f>
        <v>0</v>
      </c>
      <c r="BF18" s="13">
        <f>BE21</f>
        <v>0</v>
      </c>
      <c r="BG18" s="13">
        <f>BF21</f>
        <v>0</v>
      </c>
      <c r="BH18" s="13">
        <f>BG21</f>
        <v>0</v>
      </c>
      <c r="BI18" s="13">
        <f>BH21</f>
        <v>0</v>
      </c>
    </row>
    <row r="19" spans="1:61">
      <c r="A19" s="5" t="s">
        <v>141</v>
      </c>
      <c r="B19" s="13">
        <f>B4+B5</f>
        <v>0</v>
      </c>
      <c r="C19" s="13">
        <f>C4+C5</f>
        <v>0</v>
      </c>
      <c r="D19" s="13">
        <f>D4+D5</f>
        <v>0</v>
      </c>
      <c r="E19" s="13">
        <f>E4+E5</f>
        <v>0</v>
      </c>
      <c r="F19" s="13">
        <f>F4+F5</f>
        <v>0</v>
      </c>
      <c r="G19" s="13">
        <f>G4+G5</f>
        <v>0</v>
      </c>
      <c r="H19" s="13">
        <f>H4+H5</f>
        <v>0</v>
      </c>
      <c r="I19" s="13">
        <f>I4+I5</f>
        <v>0</v>
      </c>
      <c r="J19" s="13">
        <f>J4+J5</f>
        <v>0</v>
      </c>
      <c r="K19" s="13">
        <f>K4+K5</f>
        <v>0</v>
      </c>
      <c r="L19" s="13">
        <f>L4+L5</f>
        <v>0</v>
      </c>
      <c r="M19" s="13">
        <f>M4+M5</f>
        <v>0</v>
      </c>
      <c r="N19" s="13">
        <f>N4+N5</f>
        <v>0</v>
      </c>
      <c r="O19" s="13">
        <f>O4+O5</f>
        <v>0</v>
      </c>
      <c r="P19" s="13">
        <f>P4+P5</f>
        <v>0</v>
      </c>
      <c r="Q19" s="13">
        <f>Q4+Q5</f>
        <v>0</v>
      </c>
      <c r="R19" s="13">
        <f>R4+R5</f>
        <v>0</v>
      </c>
      <c r="S19" s="13">
        <f>S4+S5</f>
        <v>0</v>
      </c>
      <c r="T19" s="13">
        <f>T4+T5</f>
        <v>0</v>
      </c>
      <c r="U19" s="13">
        <f>U4+U5</f>
        <v>0</v>
      </c>
      <c r="V19" s="13">
        <f>V4+V5</f>
        <v>0</v>
      </c>
      <c r="W19" s="13">
        <f>W4+W5</f>
        <v>0</v>
      </c>
      <c r="X19" s="13">
        <f>X4+X5</f>
        <v>0</v>
      </c>
      <c r="Y19" s="13">
        <f>Y4+Y5</f>
        <v>0</v>
      </c>
      <c r="Z19" s="13">
        <f>Z4+Z5</f>
        <v>0</v>
      </c>
      <c r="AA19" s="13">
        <f>AA4+AA5</f>
        <v>0</v>
      </c>
      <c r="AB19" s="13">
        <f>AB4+AB5</f>
        <v>0</v>
      </c>
      <c r="AC19" s="13">
        <f>AC4+AC5</f>
        <v>0</v>
      </c>
      <c r="AD19" s="13">
        <f>AD4+AD5</f>
        <v>0</v>
      </c>
      <c r="AE19" s="13">
        <f>AE4+AE5</f>
        <v>0</v>
      </c>
      <c r="AF19" s="13">
        <f>AF4+AF5</f>
        <v>0</v>
      </c>
      <c r="AG19" s="13">
        <f>AG4+AG5</f>
        <v>0</v>
      </c>
      <c r="AH19" s="13">
        <f>AH4+AH5</f>
        <v>0</v>
      </c>
      <c r="AI19" s="13">
        <f>AI4+AI5</f>
        <v>0</v>
      </c>
      <c r="AJ19" s="13">
        <f>AJ4+AJ5</f>
        <v>0</v>
      </c>
      <c r="AK19" s="13">
        <f>AK4+AK5</f>
        <v>0</v>
      </c>
      <c r="AL19" s="13">
        <f>AL4+AL5</f>
        <v>0</v>
      </c>
      <c r="AM19" s="13">
        <f>AM4+AM5</f>
        <v>0</v>
      </c>
      <c r="AN19" s="13">
        <f>AN4+AN5</f>
        <v>0</v>
      </c>
      <c r="AO19" s="13">
        <f>AO4+AO5</f>
        <v>0</v>
      </c>
      <c r="AP19" s="13">
        <f>AP4+AP5</f>
        <v>0</v>
      </c>
      <c r="AQ19" s="13">
        <f>AQ4+AQ5</f>
        <v>0</v>
      </c>
      <c r="AR19" s="13">
        <f>AR4+AR5</f>
        <v>0</v>
      </c>
      <c r="AS19" s="13">
        <f>AS4+AS5</f>
        <v>0</v>
      </c>
      <c r="AT19" s="13">
        <f>AT4+AT5</f>
        <v>0</v>
      </c>
      <c r="AU19" s="13">
        <f>AU4+AU5</f>
        <v>0</v>
      </c>
      <c r="AV19" s="13">
        <f>AV4+AV5</f>
        <v>0</v>
      </c>
      <c r="AW19" s="13">
        <f>AW4+AW5</f>
        <v>0</v>
      </c>
      <c r="AX19" s="13">
        <f>AX4+AX5</f>
        <v>0</v>
      </c>
      <c r="AY19" s="13">
        <f>AY4+AY5</f>
        <v>0</v>
      </c>
      <c r="AZ19" s="13">
        <f>AZ4+AZ5</f>
        <v>0</v>
      </c>
      <c r="BA19" s="13">
        <f>BA4+BA5</f>
        <v>0</v>
      </c>
      <c r="BB19" s="13">
        <f>BB4+BB5</f>
        <v>0</v>
      </c>
      <c r="BC19" s="13">
        <f>BC4+BC5</f>
        <v>0</v>
      </c>
      <c r="BD19" s="13">
        <f>BD4+BD5</f>
        <v>0</v>
      </c>
      <c r="BE19" s="13">
        <f>BE4+BE5</f>
        <v>0</v>
      </c>
      <c r="BF19" s="13">
        <f>BF4+BF5</f>
        <v>0</v>
      </c>
      <c r="BG19" s="13">
        <f>BG4+BG5</f>
        <v>0</v>
      </c>
      <c r="BH19" s="13">
        <f>BH4+BH5</f>
        <v>0</v>
      </c>
      <c r="BI19" s="13">
        <f>BI4+BI5</f>
        <v>0</v>
      </c>
    </row>
    <row r="20" spans="1:61">
      <c r="A20" s="5" t="s">
        <v>142</v>
      </c>
      <c r="B20" s="13">
        <f>B15</f>
        <v>0</v>
      </c>
      <c r="C20" s="13">
        <f>C15</f>
        <v>0</v>
      </c>
      <c r="D20" s="13">
        <f>D15</f>
        <v>0</v>
      </c>
      <c r="E20" s="13">
        <f>E15</f>
        <v>0</v>
      </c>
      <c r="F20" s="13">
        <f>F15</f>
        <v>0</v>
      </c>
      <c r="G20" s="13">
        <f>G15</f>
        <v>0</v>
      </c>
      <c r="H20" s="13">
        <f>H15</f>
        <v>0</v>
      </c>
      <c r="I20" s="13">
        <f>I15</f>
        <v>0</v>
      </c>
      <c r="J20" s="13">
        <f>J15</f>
        <v>0</v>
      </c>
      <c r="K20" s="13">
        <f>K15</f>
        <v>0</v>
      </c>
      <c r="L20" s="13">
        <f>L15</f>
        <v>0</v>
      </c>
      <c r="M20" s="13">
        <f>M15</f>
        <v>0</v>
      </c>
      <c r="N20" s="13">
        <f>N15</f>
        <v>0</v>
      </c>
      <c r="O20" s="13">
        <f>O15</f>
        <v>0</v>
      </c>
      <c r="P20" s="13">
        <f>P15</f>
        <v>0</v>
      </c>
      <c r="Q20" s="13">
        <f>Q15</f>
        <v>0</v>
      </c>
      <c r="R20" s="13">
        <f>R15</f>
        <v>0</v>
      </c>
      <c r="S20" s="13">
        <f>S15</f>
        <v>0</v>
      </c>
      <c r="T20" s="13">
        <f>T15</f>
        <v>0</v>
      </c>
      <c r="U20" s="13">
        <f>U15</f>
        <v>0</v>
      </c>
      <c r="V20" s="13">
        <f>V15</f>
        <v>0</v>
      </c>
      <c r="W20" s="13">
        <f>W15</f>
        <v>0</v>
      </c>
      <c r="X20" s="13">
        <f>X15</f>
        <v>0</v>
      </c>
      <c r="Y20" s="13">
        <f>Y15</f>
        <v>0</v>
      </c>
      <c r="Z20" s="13">
        <f>Z15</f>
        <v>0</v>
      </c>
      <c r="AA20" s="13">
        <f>AA15</f>
        <v>0</v>
      </c>
      <c r="AB20" s="13">
        <f>AB15</f>
        <v>0</v>
      </c>
      <c r="AC20" s="13">
        <f>AC15</f>
        <v>0</v>
      </c>
      <c r="AD20" s="13">
        <f>AD15</f>
        <v>0</v>
      </c>
      <c r="AE20" s="13">
        <f>AE15</f>
        <v>0</v>
      </c>
      <c r="AF20" s="13">
        <f>AF15</f>
        <v>0</v>
      </c>
      <c r="AG20" s="13">
        <f>AG15</f>
        <v>0</v>
      </c>
      <c r="AH20" s="13">
        <f>AH15</f>
        <v>0</v>
      </c>
      <c r="AI20" s="13">
        <f>AI15</f>
        <v>0</v>
      </c>
      <c r="AJ20" s="13">
        <f>AJ15</f>
        <v>0</v>
      </c>
      <c r="AK20" s="13">
        <f>AK15</f>
        <v>0</v>
      </c>
      <c r="AL20" s="13">
        <f>AL15</f>
        <v>0</v>
      </c>
      <c r="AM20" s="13">
        <f>AM15</f>
        <v>0</v>
      </c>
      <c r="AN20" s="13">
        <f>AN15</f>
        <v>0</v>
      </c>
      <c r="AO20" s="13">
        <f>AO15</f>
        <v>0</v>
      </c>
      <c r="AP20" s="13">
        <f>AP15</f>
        <v>0</v>
      </c>
      <c r="AQ20" s="13">
        <f>AQ15</f>
        <v>0</v>
      </c>
      <c r="AR20" s="13">
        <f>AR15</f>
        <v>0</v>
      </c>
      <c r="AS20" s="13">
        <f>AS15</f>
        <v>0</v>
      </c>
      <c r="AT20" s="13">
        <f>AT15</f>
        <v>0</v>
      </c>
      <c r="AU20" s="13">
        <f>AU15</f>
        <v>0</v>
      </c>
      <c r="AV20" s="13">
        <f>AV15</f>
        <v>0</v>
      </c>
      <c r="AW20" s="13">
        <f>AW15</f>
        <v>0</v>
      </c>
      <c r="AX20" s="13">
        <f>AX15</f>
        <v>0</v>
      </c>
      <c r="AY20" s="13">
        <f>AY15</f>
        <v>0</v>
      </c>
      <c r="AZ20" s="13">
        <f>AZ15</f>
        <v>0</v>
      </c>
      <c r="BA20" s="13">
        <f>BA15</f>
        <v>0</v>
      </c>
      <c r="BB20" s="13">
        <f>BB15</f>
        <v>0</v>
      </c>
      <c r="BC20" s="13">
        <f>BC15</f>
        <v>0</v>
      </c>
      <c r="BD20" s="13">
        <f>BD15</f>
        <v>0</v>
      </c>
      <c r="BE20" s="13">
        <f>BE15</f>
        <v>0</v>
      </c>
      <c r="BF20" s="13">
        <f>BF15</f>
        <v>0</v>
      </c>
      <c r="BG20" s="13">
        <f>BG15</f>
        <v>0</v>
      </c>
      <c r="BH20" s="13">
        <f>BH15</f>
        <v>0</v>
      </c>
      <c r="BI20" s="13">
        <f>BI15</f>
        <v>0</v>
      </c>
    </row>
    <row r="21" spans="1:61">
      <c r="A21" s="16" t="s">
        <v>143</v>
      </c>
      <c r="B21" s="13">
        <f>B18+B19-B20</f>
        <v>0</v>
      </c>
      <c r="C21" s="13">
        <f>C18+C19-C20</f>
        <v>0</v>
      </c>
      <c r="D21" s="13">
        <f>D18+D19-D20</f>
        <v>0</v>
      </c>
      <c r="E21" s="13">
        <f>E18+E19-E20</f>
        <v>0</v>
      </c>
      <c r="F21" s="13">
        <f>F18+F19-F20</f>
        <v>0</v>
      </c>
      <c r="G21" s="13">
        <f>G18+G19-G20</f>
        <v>0</v>
      </c>
      <c r="H21" s="13">
        <f>H18+H19-H20</f>
        <v>0</v>
      </c>
      <c r="I21" s="13">
        <f>I18+I19-I20</f>
        <v>0</v>
      </c>
      <c r="J21" s="13">
        <f>J18+J19-J20</f>
        <v>0</v>
      </c>
      <c r="K21" s="13">
        <f>K18+K19-K20</f>
        <v>0</v>
      </c>
      <c r="L21" s="13">
        <f>L18+L19-L20</f>
        <v>0</v>
      </c>
      <c r="M21" s="13">
        <f>M18+M19-M20</f>
        <v>0</v>
      </c>
      <c r="N21" s="13">
        <f>N18+N19-N20</f>
        <v>0</v>
      </c>
      <c r="O21" s="13">
        <f>O18+O19-O20</f>
        <v>0</v>
      </c>
      <c r="P21" s="13">
        <f>P18+P19-P20</f>
        <v>0</v>
      </c>
      <c r="Q21" s="13">
        <f>Q18+Q19-Q20</f>
        <v>0</v>
      </c>
      <c r="R21" s="13">
        <f>R18+R19-R20</f>
        <v>0</v>
      </c>
      <c r="S21" s="13">
        <f>S18+S19-S20</f>
        <v>0</v>
      </c>
      <c r="T21" s="13">
        <f>T18+T19-T20</f>
        <v>0</v>
      </c>
      <c r="U21" s="13">
        <f>U18+U19-U20</f>
        <v>0</v>
      </c>
      <c r="V21" s="13">
        <f>V18+V19-V20</f>
        <v>0</v>
      </c>
      <c r="W21" s="13">
        <f>W18+W19-W20</f>
        <v>0</v>
      </c>
      <c r="X21" s="13">
        <f>X18+X19-X20</f>
        <v>0</v>
      </c>
      <c r="Y21" s="13">
        <f>Y18+Y19-Y20</f>
        <v>0</v>
      </c>
      <c r="Z21" s="13">
        <f>Z18+Z19-Z20</f>
        <v>0</v>
      </c>
      <c r="AA21" s="13">
        <f>AA18+AA19-AA20</f>
        <v>0</v>
      </c>
      <c r="AB21" s="13">
        <f>AB18+AB19-AB20</f>
        <v>0</v>
      </c>
      <c r="AC21" s="13">
        <f>AC18+AC19-AC20</f>
        <v>0</v>
      </c>
      <c r="AD21" s="13">
        <f>AD18+AD19-AD20</f>
        <v>0</v>
      </c>
      <c r="AE21" s="13">
        <f>AE18+AE19-AE20</f>
        <v>0</v>
      </c>
      <c r="AF21" s="13">
        <f>AF18+AF19-AF20</f>
        <v>0</v>
      </c>
      <c r="AG21" s="13">
        <f>AG18+AG19-AG20</f>
        <v>0</v>
      </c>
      <c r="AH21" s="13">
        <f>AH18+AH19-AH20</f>
        <v>0</v>
      </c>
      <c r="AI21" s="13">
        <f>AI18+AI19-AI20</f>
        <v>0</v>
      </c>
      <c r="AJ21" s="13">
        <f>AJ18+AJ19-AJ20</f>
        <v>0</v>
      </c>
      <c r="AK21" s="13">
        <f>AK18+AK19-AK20</f>
        <v>0</v>
      </c>
      <c r="AL21" s="13">
        <f>AL18+AL19-AL20</f>
        <v>0</v>
      </c>
      <c r="AM21" s="13">
        <f>AM18+AM19-AM20</f>
        <v>0</v>
      </c>
      <c r="AN21" s="13">
        <f>AN18+AN19-AN20</f>
        <v>0</v>
      </c>
      <c r="AO21" s="13">
        <f>AO18+AO19-AO20</f>
        <v>0</v>
      </c>
      <c r="AP21" s="13">
        <f>AP18+AP19-AP20</f>
        <v>0</v>
      </c>
      <c r="AQ21" s="13">
        <f>AQ18+AQ19-AQ20</f>
        <v>0</v>
      </c>
      <c r="AR21" s="13">
        <f>AR18+AR19-AR20</f>
        <v>0</v>
      </c>
      <c r="AS21" s="13">
        <f>AS18+AS19-AS20</f>
        <v>0</v>
      </c>
      <c r="AT21" s="13">
        <f>AT18+AT19-AT20</f>
        <v>0</v>
      </c>
      <c r="AU21" s="13">
        <f>AU18+AU19-AU20</f>
        <v>0</v>
      </c>
      <c r="AV21" s="13">
        <f>AV18+AV19-AV20</f>
        <v>0</v>
      </c>
      <c r="AW21" s="13">
        <f>AW18+AW19-AW20</f>
        <v>0</v>
      </c>
      <c r="AX21" s="13">
        <f>AX18+AX19-AX20</f>
        <v>0</v>
      </c>
      <c r="AY21" s="13">
        <f>AY18+AY19-AY20</f>
        <v>0</v>
      </c>
      <c r="AZ21" s="13">
        <f>AZ18+AZ19-AZ20</f>
        <v>0</v>
      </c>
      <c r="BA21" s="13">
        <f>BA18+BA19-BA20</f>
        <v>0</v>
      </c>
      <c r="BB21" s="13">
        <f>BB18+BB19-BB20</f>
        <v>0</v>
      </c>
      <c r="BC21" s="13">
        <f>BC18+BC19-BC20</f>
        <v>0</v>
      </c>
      <c r="BD21" s="13">
        <f>BD18+BD19-BD20</f>
        <v>0</v>
      </c>
      <c r="BE21" s="13">
        <f>BE18+BE19-BE20</f>
        <v>0</v>
      </c>
      <c r="BF21" s="13">
        <f>BF18+BF19-BF20</f>
        <v>0</v>
      </c>
      <c r="BG21" s="13">
        <f>BG18+BG19-BG20</f>
        <v>0</v>
      </c>
      <c r="BH21" s="13">
        <f>BH18+BH19-BH20</f>
        <v>0</v>
      </c>
      <c r="BI21" s="13">
        <f>BI18+BI19-BI20</f>
        <v>0</v>
      </c>
    </row>
    <row r="23" spans="1:61">
      <c r="A23" s="4" t="s">
        <v>144</v>
      </c>
    </row>
    <row r="24" spans="1:61">
      <c r="A24" s="5" t="s">
        <v>145</v>
      </c>
      <c r="B24" s="11">
        <f>'Revenue Build'!B6</f>
        <v>0</v>
      </c>
      <c r="C24" s="11">
        <f>'Revenue Build'!C6</f>
        <v>0</v>
      </c>
      <c r="D24" s="11">
        <f>'Revenue Build'!D6</f>
        <v>0</v>
      </c>
      <c r="E24" s="11">
        <f>'Revenue Build'!E6</f>
        <v>0</v>
      </c>
      <c r="F24" s="11">
        <f>'Revenue Build'!F6</f>
        <v>0</v>
      </c>
      <c r="G24" s="11">
        <f>'Revenue Build'!G6</f>
        <v>0</v>
      </c>
      <c r="H24" s="11">
        <f>'Revenue Build'!H6</f>
        <v>0</v>
      </c>
      <c r="I24" s="11">
        <f>'Revenue Build'!I6</f>
        <v>0</v>
      </c>
      <c r="J24" s="11">
        <f>'Revenue Build'!J6</f>
        <v>0</v>
      </c>
      <c r="K24" s="11">
        <f>'Revenue Build'!K6</f>
        <v>0</v>
      </c>
      <c r="L24" s="11">
        <f>'Revenue Build'!L6</f>
        <v>0</v>
      </c>
      <c r="M24" s="11">
        <f>'Revenue Build'!M6</f>
        <v>0</v>
      </c>
      <c r="N24" s="11">
        <f>'Revenue Build'!N6</f>
        <v>0</v>
      </c>
      <c r="O24" s="11">
        <f>'Revenue Build'!O6</f>
        <v>0</v>
      </c>
      <c r="P24" s="11">
        <f>'Revenue Build'!P6</f>
        <v>0</v>
      </c>
      <c r="Q24" s="11">
        <f>'Revenue Build'!Q6</f>
        <v>0</v>
      </c>
      <c r="R24" s="11">
        <f>'Revenue Build'!R6</f>
        <v>0</v>
      </c>
      <c r="S24" s="11">
        <f>'Revenue Build'!S6</f>
        <v>0</v>
      </c>
      <c r="T24" s="11">
        <f>'Revenue Build'!T6</f>
        <v>0</v>
      </c>
      <c r="U24" s="11">
        <f>'Revenue Build'!U6</f>
        <v>0</v>
      </c>
      <c r="V24" s="11">
        <f>'Revenue Build'!V6</f>
        <v>0</v>
      </c>
      <c r="W24" s="11">
        <f>'Revenue Build'!W6</f>
        <v>0</v>
      </c>
      <c r="X24" s="11">
        <f>'Revenue Build'!X6</f>
        <v>0</v>
      </c>
      <c r="Y24" s="11">
        <f>'Revenue Build'!Y6</f>
        <v>0</v>
      </c>
      <c r="Z24" s="11">
        <f>'Revenue Build'!Z6</f>
        <v>0</v>
      </c>
      <c r="AA24" s="11">
        <f>'Revenue Build'!AA6</f>
        <v>0</v>
      </c>
      <c r="AB24" s="11">
        <f>'Revenue Build'!AB6</f>
        <v>0</v>
      </c>
      <c r="AC24" s="11">
        <f>'Revenue Build'!AC6</f>
        <v>0</v>
      </c>
      <c r="AD24" s="11">
        <f>'Revenue Build'!AD6</f>
        <v>0</v>
      </c>
      <c r="AE24" s="11">
        <f>'Revenue Build'!AE6</f>
        <v>0</v>
      </c>
      <c r="AF24" s="11">
        <f>'Revenue Build'!AF6</f>
        <v>0</v>
      </c>
      <c r="AG24" s="11">
        <f>'Revenue Build'!AG6</f>
        <v>0</v>
      </c>
      <c r="AH24" s="11">
        <f>'Revenue Build'!AH6</f>
        <v>0</v>
      </c>
      <c r="AI24" s="11">
        <f>'Revenue Build'!AI6</f>
        <v>0</v>
      </c>
      <c r="AJ24" s="11">
        <f>'Revenue Build'!AJ6</f>
        <v>0</v>
      </c>
      <c r="AK24" s="11">
        <f>'Revenue Build'!AK6</f>
        <v>0</v>
      </c>
      <c r="AL24" s="11">
        <f>'Revenue Build'!AL6</f>
        <v>0</v>
      </c>
      <c r="AM24" s="11">
        <f>'Revenue Build'!AM6</f>
        <v>0</v>
      </c>
      <c r="AN24" s="11">
        <f>'Revenue Build'!AN6</f>
        <v>0</v>
      </c>
      <c r="AO24" s="11">
        <f>'Revenue Build'!AO6</f>
        <v>0</v>
      </c>
      <c r="AP24" s="11">
        <f>'Revenue Build'!AP6</f>
        <v>0</v>
      </c>
      <c r="AQ24" s="11">
        <f>'Revenue Build'!AQ6</f>
        <v>0</v>
      </c>
      <c r="AR24" s="11">
        <f>'Revenue Build'!AR6</f>
        <v>0</v>
      </c>
      <c r="AS24" s="11">
        <f>'Revenue Build'!AS6</f>
        <v>0</v>
      </c>
      <c r="AT24" s="11">
        <f>'Revenue Build'!AT6</f>
        <v>0</v>
      </c>
      <c r="AU24" s="11">
        <f>'Revenue Build'!AU6</f>
        <v>0</v>
      </c>
      <c r="AV24" s="11">
        <f>'Revenue Build'!AV6</f>
        <v>0</v>
      </c>
      <c r="AW24" s="11">
        <f>'Revenue Build'!AW6</f>
        <v>0</v>
      </c>
      <c r="AX24" s="11">
        <f>'Revenue Build'!AX6</f>
        <v>0</v>
      </c>
      <c r="AY24" s="11">
        <f>'Revenue Build'!AY6</f>
        <v>0</v>
      </c>
      <c r="AZ24" s="11">
        <f>'Revenue Build'!AZ6</f>
        <v>0</v>
      </c>
      <c r="BA24" s="11">
        <f>'Revenue Build'!BA6</f>
        <v>0</v>
      </c>
      <c r="BB24" s="11">
        <f>'Revenue Build'!BB6</f>
        <v>0</v>
      </c>
      <c r="BC24" s="11">
        <f>'Revenue Build'!BC6</f>
        <v>0</v>
      </c>
      <c r="BD24" s="11">
        <f>'Revenue Build'!BD6</f>
        <v>0</v>
      </c>
      <c r="BE24" s="11">
        <f>'Revenue Build'!BE6</f>
        <v>0</v>
      </c>
      <c r="BF24" s="11">
        <f>'Revenue Build'!BF6</f>
        <v>0</v>
      </c>
      <c r="BG24" s="11">
        <f>'Revenue Build'!BG6</f>
        <v>0</v>
      </c>
      <c r="BH24" s="11">
        <f>'Revenue Build'!BH6</f>
        <v>0</v>
      </c>
      <c r="BI24" s="11">
        <f>'Revenue Build'!BI6</f>
        <v>0</v>
      </c>
    </row>
    <row r="25" spans="1:61">
      <c r="A25" s="5" t="s">
        <v>146</v>
      </c>
      <c r="B25" s="11">
        <f>IFERROR(OFFSET(B24, 0, 24), 0) / (1-Angels_Share_Annual)^2</f>
        <v>0</v>
      </c>
      <c r="C25" s="11">
        <f>IFERROR(OFFSET(C24, 0, 24), 0) / (1-Angels_Share_Annual)^2</f>
        <v>0</v>
      </c>
      <c r="D25" s="11">
        <f>IFERROR(OFFSET(D24, 0, 24), 0) / (1-Angels_Share_Annual)^2</f>
        <v>0</v>
      </c>
      <c r="E25" s="11">
        <f>IFERROR(OFFSET(E24, 0, 24), 0) / (1-Angels_Share_Annual)^2</f>
        <v>0</v>
      </c>
      <c r="F25" s="11">
        <f>IFERROR(OFFSET(F24, 0, 24), 0) / (1-Angels_Share_Annual)^2</f>
        <v>0</v>
      </c>
      <c r="G25" s="11">
        <f>IFERROR(OFFSET(G24, 0, 24), 0) / (1-Angels_Share_Annual)^2</f>
        <v>0</v>
      </c>
      <c r="H25" s="11">
        <f>IFERROR(OFFSET(H24, 0, 24), 0) / (1-Angels_Share_Annual)^2</f>
        <v>0</v>
      </c>
      <c r="I25" s="11">
        <f>IFERROR(OFFSET(I24, 0, 24), 0) / (1-Angels_Share_Annual)^2</f>
        <v>0</v>
      </c>
      <c r="J25" s="11">
        <f>IFERROR(OFFSET(J24, 0, 24), 0) / (1-Angels_Share_Annual)^2</f>
        <v>0</v>
      </c>
      <c r="K25" s="11">
        <f>IFERROR(OFFSET(K24, 0, 24), 0) / (1-Angels_Share_Annual)^2</f>
        <v>0</v>
      </c>
      <c r="L25" s="11">
        <f>IFERROR(OFFSET(L24, 0, 24), 0) / (1-Angels_Share_Annual)^2</f>
        <v>0</v>
      </c>
      <c r="M25" s="11">
        <f>IFERROR(OFFSET(M24, 0, 24), 0) / (1-Angels_Share_Annual)^2</f>
        <v>0</v>
      </c>
      <c r="N25" s="11">
        <f>IFERROR(OFFSET(N24, 0, 24), 0) / (1-Angels_Share_Annual)^2</f>
        <v>0</v>
      </c>
      <c r="O25" s="11">
        <f>IFERROR(OFFSET(O24, 0, 24), 0) / (1-Angels_Share_Annual)^2</f>
        <v>0</v>
      </c>
      <c r="P25" s="11">
        <f>IFERROR(OFFSET(P24, 0, 24), 0) / (1-Angels_Share_Annual)^2</f>
        <v>0</v>
      </c>
      <c r="Q25" s="11">
        <f>IFERROR(OFFSET(Q24, 0, 24), 0) / (1-Angels_Share_Annual)^2</f>
        <v>0</v>
      </c>
      <c r="R25" s="11">
        <f>IFERROR(OFFSET(R24, 0, 24), 0) / (1-Angels_Share_Annual)^2</f>
        <v>0</v>
      </c>
      <c r="S25" s="11">
        <f>IFERROR(OFFSET(S24, 0, 24), 0) / (1-Angels_Share_Annual)^2</f>
        <v>0</v>
      </c>
      <c r="T25" s="11">
        <f>IFERROR(OFFSET(T24, 0, 24), 0) / (1-Angels_Share_Annual)^2</f>
        <v>0</v>
      </c>
      <c r="U25" s="11">
        <f>IFERROR(OFFSET(U24, 0, 24), 0) / (1-Angels_Share_Annual)^2</f>
        <v>0</v>
      </c>
      <c r="V25" s="11">
        <f>IFERROR(OFFSET(V24, 0, 24), 0) / (1-Angels_Share_Annual)^2</f>
        <v>0</v>
      </c>
      <c r="W25" s="11">
        <f>IFERROR(OFFSET(W24, 0, 24), 0) / (1-Angels_Share_Annual)^2</f>
        <v>0</v>
      </c>
      <c r="X25" s="11">
        <f>IFERROR(OFFSET(X24, 0, 24), 0) / (1-Angels_Share_Annual)^2</f>
        <v>0</v>
      </c>
      <c r="Y25" s="11">
        <f>IFERROR(OFFSET(Y24, 0, 24), 0) / (1-Angels_Share_Annual)^2</f>
        <v>0</v>
      </c>
      <c r="Z25" s="11">
        <f>IFERROR(OFFSET(Z24, 0, 24), 0) / (1-Angels_Share_Annual)^2</f>
        <v>0</v>
      </c>
      <c r="AA25" s="11">
        <f>IFERROR(OFFSET(AA24, 0, 24), 0) / (1-Angels_Share_Annual)^2</f>
        <v>0</v>
      </c>
      <c r="AB25" s="11">
        <f>IFERROR(OFFSET(AB24, 0, 24), 0) / (1-Angels_Share_Annual)^2</f>
        <v>0</v>
      </c>
      <c r="AC25" s="11">
        <f>IFERROR(OFFSET(AC24, 0, 24), 0) / (1-Angels_Share_Annual)^2</f>
        <v>0</v>
      </c>
      <c r="AD25" s="11">
        <f>IFERROR(OFFSET(AD24, 0, 24), 0) / (1-Angels_Share_Annual)^2</f>
        <v>0</v>
      </c>
      <c r="AE25" s="11">
        <f>IFERROR(OFFSET(AE24, 0, 24), 0) / (1-Angels_Share_Annual)^2</f>
        <v>0</v>
      </c>
      <c r="AF25" s="11">
        <f>IFERROR(OFFSET(AF24, 0, 24), 0) / (1-Angels_Share_Annual)^2</f>
        <v>0</v>
      </c>
      <c r="AG25" s="11">
        <f>IFERROR(OFFSET(AG24, 0, 24), 0) / (1-Angels_Share_Annual)^2</f>
        <v>0</v>
      </c>
      <c r="AH25" s="11">
        <f>IFERROR(OFFSET(AH24, 0, 24), 0) / (1-Angels_Share_Annual)^2</f>
        <v>0</v>
      </c>
      <c r="AI25" s="11">
        <f>IFERROR(OFFSET(AI24, 0, 24), 0) / (1-Angels_Share_Annual)^2</f>
        <v>0</v>
      </c>
      <c r="AJ25" s="11">
        <f>IFERROR(OFFSET(AJ24, 0, 24), 0) / (1-Angels_Share_Annual)^2</f>
        <v>0</v>
      </c>
      <c r="AK25" s="11">
        <f>IFERROR(OFFSET(AK24, 0, 24), 0) / (1-Angels_Share_Annual)^2</f>
        <v>0</v>
      </c>
      <c r="AL25" s="11">
        <f>IFERROR(OFFSET(AL24, 0, 24), 0) / (1-Angels_Share_Annual)^2</f>
        <v>0</v>
      </c>
      <c r="AM25" s="11">
        <f>IFERROR(OFFSET(AM24, 0, 24), 0) / (1-Angels_Share_Annual)^2</f>
        <v>0</v>
      </c>
      <c r="AN25" s="11">
        <f>IFERROR(OFFSET(AN24, 0, 24), 0) / (1-Angels_Share_Annual)^2</f>
        <v>0</v>
      </c>
      <c r="AO25" s="11">
        <f>IFERROR(OFFSET(AO24, 0, 24), 0) / (1-Angels_Share_Annual)^2</f>
        <v>0</v>
      </c>
      <c r="AP25" s="11">
        <f>IFERROR(OFFSET(AP24, 0, 24), 0) / (1-Angels_Share_Annual)^2</f>
        <v>0</v>
      </c>
      <c r="AQ25" s="11">
        <f>IFERROR(OFFSET(AQ24, 0, 24), 0) / (1-Angels_Share_Annual)^2</f>
        <v>0</v>
      </c>
      <c r="AR25" s="11">
        <f>IFERROR(OFFSET(AR24, 0, 24), 0) / (1-Angels_Share_Annual)^2</f>
        <v>0</v>
      </c>
      <c r="AS25" s="11">
        <f>IFERROR(OFFSET(AS24, 0, 24), 0) / (1-Angels_Share_Annual)^2</f>
        <v>0</v>
      </c>
      <c r="AT25" s="11">
        <f>IFERROR(OFFSET(AT24, 0, 24), 0) / (1-Angels_Share_Annual)^2</f>
        <v>0</v>
      </c>
      <c r="AU25" s="11">
        <f>IFERROR(OFFSET(AU24, 0, 24), 0) / (1-Angels_Share_Annual)^2</f>
        <v>0</v>
      </c>
      <c r="AV25" s="11">
        <f>IFERROR(OFFSET(AV24, 0, 24), 0) / (1-Angels_Share_Annual)^2</f>
        <v>0</v>
      </c>
      <c r="AW25" s="11">
        <f>IFERROR(OFFSET(AW24, 0, 24), 0) / (1-Angels_Share_Annual)^2</f>
        <v>0</v>
      </c>
      <c r="AX25" s="11">
        <f>IFERROR(OFFSET(AX24, 0, 24), 0) / (1-Angels_Share_Annual)^2</f>
        <v>0</v>
      </c>
      <c r="AY25" s="11">
        <f>IFERROR(OFFSET(AY24, 0, 24), 0) / (1-Angels_Share_Annual)^2</f>
        <v>0</v>
      </c>
      <c r="AZ25" s="11">
        <f>IFERROR(OFFSET(AZ24, 0, 24), 0) / (1-Angels_Share_Annual)^2</f>
        <v>0</v>
      </c>
      <c r="BA25" s="11">
        <f>IFERROR(OFFSET(BA24, 0, 24), 0) / (1-Angels_Share_Annual)^2</f>
        <v>0</v>
      </c>
      <c r="BB25" s="11">
        <f>IFERROR(OFFSET(BB24, 0, 24), 0) / (1-Angels_Share_Annual)^2</f>
        <v>0</v>
      </c>
      <c r="BC25" s="11">
        <f>IFERROR(OFFSET(BC24, 0, 24), 0) / (1-Angels_Share_Annual)^2</f>
        <v>0</v>
      </c>
      <c r="BD25" s="11">
        <f>IFERROR(OFFSET(BD24, 0, 24), 0) / (1-Angels_Share_Annual)^2</f>
        <v>0</v>
      </c>
      <c r="BE25" s="11">
        <f>IFERROR(OFFSET(BE24, 0, 24), 0) / (1-Angels_Share_Annual)^2</f>
        <v>0</v>
      </c>
      <c r="BF25" s="11">
        <f>IFERROR(OFFSET(BF24, 0, 24), 0) / (1-Angels_Share_Annual)^2</f>
        <v>0</v>
      </c>
      <c r="BG25" s="11">
        <f>IFERROR(OFFSET(BG24, 0, 24), 0) / (1-Angels_Share_Annual)^2</f>
        <v>0</v>
      </c>
      <c r="BH25" s="11">
        <f>IFERROR(OFFSET(BH24, 0, 24), 0) / (1-Angels_Share_Annual)^2</f>
        <v>0</v>
      </c>
      <c r="BI25" s="11">
        <f>IFERROR(OFFSET(BI24, 0, 24), 0) / (1-Angels_Share_Annual)^2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3" spans="1:61">
      <c r="A3" s="4" t="s">
        <v>147</v>
      </c>
    </row>
    <row r="4" spans="1:61">
      <c r="A4" s="5" t="s">
        <v>148</v>
      </c>
      <c r="B4" s="13">
        <f>Base_Salaries/12</f>
        <v>0</v>
      </c>
      <c r="C4" s="13">
        <f>Base_Salaries/12</f>
        <v>0</v>
      </c>
      <c r="D4" s="13">
        <f>Base_Salaries/12</f>
        <v>0</v>
      </c>
      <c r="E4" s="13">
        <f>Base_Salaries/12</f>
        <v>0</v>
      </c>
      <c r="F4" s="13">
        <f>Base_Salaries/12</f>
        <v>0</v>
      </c>
      <c r="G4" s="13">
        <f>Base_Salaries/12</f>
        <v>0</v>
      </c>
      <c r="H4" s="13">
        <f>Base_Salaries/12</f>
        <v>0</v>
      </c>
      <c r="I4" s="13">
        <f>Base_Salaries/12</f>
        <v>0</v>
      </c>
      <c r="J4" s="13">
        <f>Base_Salaries/12</f>
        <v>0</v>
      </c>
      <c r="K4" s="13">
        <f>Base_Salaries/12</f>
        <v>0</v>
      </c>
      <c r="L4" s="13">
        <f>Base_Salaries/12</f>
        <v>0</v>
      </c>
      <c r="M4" s="13">
        <f>Base_Salaries/12</f>
        <v>0</v>
      </c>
      <c r="N4" s="13">
        <f>Base_Salaries/12</f>
        <v>0</v>
      </c>
      <c r="O4" s="13">
        <f>Base_Salaries/12</f>
        <v>0</v>
      </c>
      <c r="P4" s="13">
        <f>Base_Salaries/12</f>
        <v>0</v>
      </c>
      <c r="Q4" s="13">
        <f>Base_Salaries/12</f>
        <v>0</v>
      </c>
      <c r="R4" s="13">
        <f>Base_Salaries/12</f>
        <v>0</v>
      </c>
      <c r="S4" s="13">
        <f>Base_Salaries/12</f>
        <v>0</v>
      </c>
      <c r="T4" s="13">
        <f>Base_Salaries/12</f>
        <v>0</v>
      </c>
      <c r="U4" s="13">
        <f>Base_Salaries/12</f>
        <v>0</v>
      </c>
      <c r="V4" s="13">
        <f>Base_Salaries/12</f>
        <v>0</v>
      </c>
      <c r="W4" s="13">
        <f>Base_Salaries/12</f>
        <v>0</v>
      </c>
      <c r="X4" s="13">
        <f>Base_Salaries/12</f>
        <v>0</v>
      </c>
      <c r="Y4" s="13">
        <f>Base_Salaries/12</f>
        <v>0</v>
      </c>
      <c r="Z4" s="13">
        <f>Base_Salaries/12</f>
        <v>0</v>
      </c>
      <c r="AA4" s="13">
        <f>Base_Salaries/12</f>
        <v>0</v>
      </c>
      <c r="AB4" s="13">
        <f>Base_Salaries/12</f>
        <v>0</v>
      </c>
      <c r="AC4" s="13">
        <f>Base_Salaries/12</f>
        <v>0</v>
      </c>
      <c r="AD4" s="13">
        <f>Base_Salaries/12</f>
        <v>0</v>
      </c>
      <c r="AE4" s="13">
        <f>Base_Salaries/12</f>
        <v>0</v>
      </c>
      <c r="AF4" s="13">
        <f>Base_Salaries/12</f>
        <v>0</v>
      </c>
      <c r="AG4" s="13">
        <f>Base_Salaries/12</f>
        <v>0</v>
      </c>
      <c r="AH4" s="13">
        <f>Base_Salaries/12</f>
        <v>0</v>
      </c>
      <c r="AI4" s="13">
        <f>Base_Salaries/12</f>
        <v>0</v>
      </c>
      <c r="AJ4" s="13">
        <f>Base_Salaries/12</f>
        <v>0</v>
      </c>
      <c r="AK4" s="13">
        <f>Base_Salaries/12</f>
        <v>0</v>
      </c>
      <c r="AL4" s="13">
        <f>Base_Salaries/12</f>
        <v>0</v>
      </c>
      <c r="AM4" s="13">
        <f>Base_Salaries/12</f>
        <v>0</v>
      </c>
      <c r="AN4" s="13">
        <f>Base_Salaries/12</f>
        <v>0</v>
      </c>
      <c r="AO4" s="13">
        <f>Base_Salaries/12</f>
        <v>0</v>
      </c>
      <c r="AP4" s="13">
        <f>Base_Salaries/12</f>
        <v>0</v>
      </c>
      <c r="AQ4" s="13">
        <f>Base_Salaries/12</f>
        <v>0</v>
      </c>
      <c r="AR4" s="13">
        <f>Base_Salaries/12</f>
        <v>0</v>
      </c>
      <c r="AS4" s="13">
        <f>Base_Salaries/12</f>
        <v>0</v>
      </c>
      <c r="AT4" s="13">
        <f>Base_Salaries/12</f>
        <v>0</v>
      </c>
      <c r="AU4" s="13">
        <f>Base_Salaries/12</f>
        <v>0</v>
      </c>
      <c r="AV4" s="13">
        <f>Base_Salaries/12</f>
        <v>0</v>
      </c>
      <c r="AW4" s="13">
        <f>Base_Salaries/12</f>
        <v>0</v>
      </c>
      <c r="AX4" s="13">
        <f>Base_Salaries/12</f>
        <v>0</v>
      </c>
      <c r="AY4" s="13">
        <f>Base_Salaries/12</f>
        <v>0</v>
      </c>
      <c r="AZ4" s="13">
        <f>Base_Salaries/12</f>
        <v>0</v>
      </c>
      <c r="BA4" s="13">
        <f>Base_Salaries/12</f>
        <v>0</v>
      </c>
      <c r="BB4" s="13">
        <f>Base_Salaries/12</f>
        <v>0</v>
      </c>
      <c r="BC4" s="13">
        <f>Base_Salaries/12</f>
        <v>0</v>
      </c>
      <c r="BD4" s="13">
        <f>Base_Salaries/12</f>
        <v>0</v>
      </c>
      <c r="BE4" s="13">
        <f>Base_Salaries/12</f>
        <v>0</v>
      </c>
      <c r="BF4" s="13">
        <f>Base_Salaries/12</f>
        <v>0</v>
      </c>
      <c r="BG4" s="13">
        <f>Base_Salaries/12</f>
        <v>0</v>
      </c>
      <c r="BH4" s="13">
        <f>Base_Salaries/12</f>
        <v>0</v>
      </c>
      <c r="BI4" s="13">
        <f>Base_Salaries/12</f>
        <v>0</v>
      </c>
    </row>
    <row r="5" spans="1:61">
      <c r="A5" s="5" t="s">
        <v>149</v>
      </c>
      <c r="B5" s="13">
        <f>B4*0.20</f>
        <v>0</v>
      </c>
      <c r="C5" s="13">
        <f>C4*0.20</f>
        <v>0</v>
      </c>
      <c r="D5" s="13">
        <f>D4*0.20</f>
        <v>0</v>
      </c>
      <c r="E5" s="13">
        <f>E4*0.20</f>
        <v>0</v>
      </c>
      <c r="F5" s="13">
        <f>F4*0.20</f>
        <v>0</v>
      </c>
      <c r="G5" s="13">
        <f>G4*0.20</f>
        <v>0</v>
      </c>
      <c r="H5" s="13">
        <f>H4*0.20</f>
        <v>0</v>
      </c>
      <c r="I5" s="13">
        <f>I4*0.20</f>
        <v>0</v>
      </c>
      <c r="J5" s="13">
        <f>J4*0.20</f>
        <v>0</v>
      </c>
      <c r="K5" s="13">
        <f>K4*0.20</f>
        <v>0</v>
      </c>
      <c r="L5" s="13">
        <f>L4*0.20</f>
        <v>0</v>
      </c>
      <c r="M5" s="13">
        <f>M4*0.20</f>
        <v>0</v>
      </c>
      <c r="N5" s="13">
        <f>N4*0.20</f>
        <v>0</v>
      </c>
      <c r="O5" s="13">
        <f>O4*0.20</f>
        <v>0</v>
      </c>
      <c r="P5" s="13">
        <f>P4*0.20</f>
        <v>0</v>
      </c>
      <c r="Q5" s="13">
        <f>Q4*0.20</f>
        <v>0</v>
      </c>
      <c r="R5" s="13">
        <f>R4*0.20</f>
        <v>0</v>
      </c>
      <c r="S5" s="13">
        <f>S4*0.20</f>
        <v>0</v>
      </c>
      <c r="T5" s="13">
        <f>T4*0.20</f>
        <v>0</v>
      </c>
      <c r="U5" s="13">
        <f>U4*0.20</f>
        <v>0</v>
      </c>
      <c r="V5" s="13">
        <f>V4*0.20</f>
        <v>0</v>
      </c>
      <c r="W5" s="13">
        <f>W4*0.20</f>
        <v>0</v>
      </c>
      <c r="X5" s="13">
        <f>X4*0.20</f>
        <v>0</v>
      </c>
      <c r="Y5" s="13">
        <f>Y4*0.20</f>
        <v>0</v>
      </c>
      <c r="Z5" s="13">
        <f>Z4*0.20</f>
        <v>0</v>
      </c>
      <c r="AA5" s="13">
        <f>AA4*0.20</f>
        <v>0</v>
      </c>
      <c r="AB5" s="13">
        <f>AB4*0.20</f>
        <v>0</v>
      </c>
      <c r="AC5" s="13">
        <f>AC4*0.20</f>
        <v>0</v>
      </c>
      <c r="AD5" s="13">
        <f>AD4*0.20</f>
        <v>0</v>
      </c>
      <c r="AE5" s="13">
        <f>AE4*0.20</f>
        <v>0</v>
      </c>
      <c r="AF5" s="13">
        <f>AF4*0.20</f>
        <v>0</v>
      </c>
      <c r="AG5" s="13">
        <f>AG4*0.20</f>
        <v>0</v>
      </c>
      <c r="AH5" s="13">
        <f>AH4*0.20</f>
        <v>0</v>
      </c>
      <c r="AI5" s="13">
        <f>AI4*0.20</f>
        <v>0</v>
      </c>
      <c r="AJ5" s="13">
        <f>AJ4*0.20</f>
        <v>0</v>
      </c>
      <c r="AK5" s="13">
        <f>AK4*0.20</f>
        <v>0</v>
      </c>
      <c r="AL5" s="13">
        <f>AL4*0.20</f>
        <v>0</v>
      </c>
      <c r="AM5" s="13">
        <f>AM4*0.20</f>
        <v>0</v>
      </c>
      <c r="AN5" s="13">
        <f>AN4*0.20</f>
        <v>0</v>
      </c>
      <c r="AO5" s="13">
        <f>AO4*0.20</f>
        <v>0</v>
      </c>
      <c r="AP5" s="13">
        <f>AP4*0.20</f>
        <v>0</v>
      </c>
      <c r="AQ5" s="13">
        <f>AQ4*0.20</f>
        <v>0</v>
      </c>
      <c r="AR5" s="13">
        <f>AR4*0.20</f>
        <v>0</v>
      </c>
      <c r="AS5" s="13">
        <f>AS4*0.20</f>
        <v>0</v>
      </c>
      <c r="AT5" s="13">
        <f>AT4*0.20</f>
        <v>0</v>
      </c>
      <c r="AU5" s="13">
        <f>AU4*0.20</f>
        <v>0</v>
      </c>
      <c r="AV5" s="13">
        <f>AV4*0.20</f>
        <v>0</v>
      </c>
      <c r="AW5" s="13">
        <f>AW4*0.20</f>
        <v>0</v>
      </c>
      <c r="AX5" s="13">
        <f>AX4*0.20</f>
        <v>0</v>
      </c>
      <c r="AY5" s="13">
        <f>AY4*0.20</f>
        <v>0</v>
      </c>
      <c r="AZ5" s="13">
        <f>AZ4*0.20</f>
        <v>0</v>
      </c>
      <c r="BA5" s="13">
        <f>BA4*0.20</f>
        <v>0</v>
      </c>
      <c r="BB5" s="13">
        <f>BB4*0.20</f>
        <v>0</v>
      </c>
      <c r="BC5" s="13">
        <f>BC4*0.20</f>
        <v>0</v>
      </c>
      <c r="BD5" s="13">
        <f>BD4*0.20</f>
        <v>0</v>
      </c>
      <c r="BE5" s="13">
        <f>BE4*0.20</f>
        <v>0</v>
      </c>
      <c r="BF5" s="13">
        <f>BF4*0.20</f>
        <v>0</v>
      </c>
      <c r="BG5" s="13">
        <f>BG4*0.20</f>
        <v>0</v>
      </c>
      <c r="BH5" s="13">
        <f>BH4*0.20</f>
        <v>0</v>
      </c>
      <c r="BI5" s="13">
        <f>BI4*0.20</f>
        <v>0</v>
      </c>
    </row>
    <row r="6" spans="1:61">
      <c r="A6" s="16" t="s">
        <v>150</v>
      </c>
      <c r="B6" s="13">
        <f>B4+B5</f>
        <v>0</v>
      </c>
      <c r="C6" s="13">
        <f>C4+C5</f>
        <v>0</v>
      </c>
      <c r="D6" s="13">
        <f>D4+D5</f>
        <v>0</v>
      </c>
      <c r="E6" s="13">
        <f>E4+E5</f>
        <v>0</v>
      </c>
      <c r="F6" s="13">
        <f>F4+F5</f>
        <v>0</v>
      </c>
      <c r="G6" s="13">
        <f>G4+G5</f>
        <v>0</v>
      </c>
      <c r="H6" s="13">
        <f>H4+H5</f>
        <v>0</v>
      </c>
      <c r="I6" s="13">
        <f>I4+I5</f>
        <v>0</v>
      </c>
      <c r="J6" s="13">
        <f>J4+J5</f>
        <v>0</v>
      </c>
      <c r="K6" s="13">
        <f>K4+K5</f>
        <v>0</v>
      </c>
      <c r="L6" s="13">
        <f>L4+L5</f>
        <v>0</v>
      </c>
      <c r="M6" s="13">
        <f>M4+M5</f>
        <v>0</v>
      </c>
      <c r="N6" s="13">
        <f>N4+N5</f>
        <v>0</v>
      </c>
      <c r="O6" s="13">
        <f>O4+O5</f>
        <v>0</v>
      </c>
      <c r="P6" s="13">
        <f>P4+P5</f>
        <v>0</v>
      </c>
      <c r="Q6" s="13">
        <f>Q4+Q5</f>
        <v>0</v>
      </c>
      <c r="R6" s="13">
        <f>R4+R5</f>
        <v>0</v>
      </c>
      <c r="S6" s="13">
        <f>S4+S5</f>
        <v>0</v>
      </c>
      <c r="T6" s="13">
        <f>T4+T5</f>
        <v>0</v>
      </c>
      <c r="U6" s="13">
        <f>U4+U5</f>
        <v>0</v>
      </c>
      <c r="V6" s="13">
        <f>V4+V5</f>
        <v>0</v>
      </c>
      <c r="W6" s="13">
        <f>W4+W5</f>
        <v>0</v>
      </c>
      <c r="X6" s="13">
        <f>X4+X5</f>
        <v>0</v>
      </c>
      <c r="Y6" s="13">
        <f>Y4+Y5</f>
        <v>0</v>
      </c>
      <c r="Z6" s="13">
        <f>Z4+Z5</f>
        <v>0</v>
      </c>
      <c r="AA6" s="13">
        <f>AA4+AA5</f>
        <v>0</v>
      </c>
      <c r="AB6" s="13">
        <f>AB4+AB5</f>
        <v>0</v>
      </c>
      <c r="AC6" s="13">
        <f>AC4+AC5</f>
        <v>0</v>
      </c>
      <c r="AD6" s="13">
        <f>AD4+AD5</f>
        <v>0</v>
      </c>
      <c r="AE6" s="13">
        <f>AE4+AE5</f>
        <v>0</v>
      </c>
      <c r="AF6" s="13">
        <f>AF4+AF5</f>
        <v>0</v>
      </c>
      <c r="AG6" s="13">
        <f>AG4+AG5</f>
        <v>0</v>
      </c>
      <c r="AH6" s="13">
        <f>AH4+AH5</f>
        <v>0</v>
      </c>
      <c r="AI6" s="13">
        <f>AI4+AI5</f>
        <v>0</v>
      </c>
      <c r="AJ6" s="13">
        <f>AJ4+AJ5</f>
        <v>0</v>
      </c>
      <c r="AK6" s="13">
        <f>AK4+AK5</f>
        <v>0</v>
      </c>
      <c r="AL6" s="13">
        <f>AL4+AL5</f>
        <v>0</v>
      </c>
      <c r="AM6" s="13">
        <f>AM4+AM5</f>
        <v>0</v>
      </c>
      <c r="AN6" s="13">
        <f>AN4+AN5</f>
        <v>0</v>
      </c>
      <c r="AO6" s="13">
        <f>AO4+AO5</f>
        <v>0</v>
      </c>
      <c r="AP6" s="13">
        <f>AP4+AP5</f>
        <v>0</v>
      </c>
      <c r="AQ6" s="13">
        <f>AQ4+AQ5</f>
        <v>0</v>
      </c>
      <c r="AR6" s="13">
        <f>AR4+AR5</f>
        <v>0</v>
      </c>
      <c r="AS6" s="13">
        <f>AS4+AS5</f>
        <v>0</v>
      </c>
      <c r="AT6" s="13">
        <f>AT4+AT5</f>
        <v>0</v>
      </c>
      <c r="AU6" s="13">
        <f>AU4+AU5</f>
        <v>0</v>
      </c>
      <c r="AV6" s="13">
        <f>AV4+AV5</f>
        <v>0</v>
      </c>
      <c r="AW6" s="13">
        <f>AW4+AW5</f>
        <v>0</v>
      </c>
      <c r="AX6" s="13">
        <f>AX4+AX5</f>
        <v>0</v>
      </c>
      <c r="AY6" s="13">
        <f>AY4+AY5</f>
        <v>0</v>
      </c>
      <c r="AZ6" s="13">
        <f>AZ4+AZ5</f>
        <v>0</v>
      </c>
      <c r="BA6" s="13">
        <f>BA4+BA5</f>
        <v>0</v>
      </c>
      <c r="BB6" s="13">
        <f>BB4+BB5</f>
        <v>0</v>
      </c>
      <c r="BC6" s="13">
        <f>BC4+BC5</f>
        <v>0</v>
      </c>
      <c r="BD6" s="13">
        <f>BD4+BD5</f>
        <v>0</v>
      </c>
      <c r="BE6" s="13">
        <f>BE4+BE5</f>
        <v>0</v>
      </c>
      <c r="BF6" s="13">
        <f>BF4+BF5</f>
        <v>0</v>
      </c>
      <c r="BG6" s="13">
        <f>BG4+BG5</f>
        <v>0</v>
      </c>
      <c r="BH6" s="13">
        <f>BH4+BH5</f>
        <v>0</v>
      </c>
      <c r="BI6" s="13">
        <f>BI4+BI5</f>
        <v>0</v>
      </c>
    </row>
    <row r="8" spans="1:61">
      <c r="A8" s="4" t="s">
        <v>151</v>
      </c>
    </row>
    <row r="9" spans="1:61">
      <c r="A9" s="5" t="s">
        <v>152</v>
      </c>
      <c r="B9" s="13">
        <f>'Revenue Build'!B20*Marketing_Pct_Revenue</f>
        <v>0</v>
      </c>
      <c r="C9" s="13">
        <f>'Revenue Build'!C20*Marketing_Pct_Revenue</f>
        <v>0</v>
      </c>
      <c r="D9" s="13">
        <f>'Revenue Build'!D20*Marketing_Pct_Revenue</f>
        <v>0</v>
      </c>
      <c r="E9" s="13">
        <f>'Revenue Build'!E20*Marketing_Pct_Revenue</f>
        <v>0</v>
      </c>
      <c r="F9" s="13">
        <f>'Revenue Build'!F20*Marketing_Pct_Revenue</f>
        <v>0</v>
      </c>
      <c r="G9" s="13">
        <f>'Revenue Build'!G20*Marketing_Pct_Revenue</f>
        <v>0</v>
      </c>
      <c r="H9" s="13">
        <f>'Revenue Build'!H20*Marketing_Pct_Revenue</f>
        <v>0</v>
      </c>
      <c r="I9" s="13">
        <f>'Revenue Build'!I20*Marketing_Pct_Revenue</f>
        <v>0</v>
      </c>
      <c r="J9" s="13">
        <f>'Revenue Build'!J20*Marketing_Pct_Revenue</f>
        <v>0</v>
      </c>
      <c r="K9" s="13">
        <f>'Revenue Build'!K20*Marketing_Pct_Revenue</f>
        <v>0</v>
      </c>
      <c r="L9" s="13">
        <f>'Revenue Build'!L20*Marketing_Pct_Revenue</f>
        <v>0</v>
      </c>
      <c r="M9" s="13">
        <f>'Revenue Build'!M20*Marketing_Pct_Revenue</f>
        <v>0</v>
      </c>
      <c r="N9" s="13">
        <f>'Revenue Build'!N20*Marketing_Pct_Revenue</f>
        <v>0</v>
      </c>
      <c r="O9" s="13">
        <f>'Revenue Build'!O20*Marketing_Pct_Revenue</f>
        <v>0</v>
      </c>
      <c r="P9" s="13">
        <f>'Revenue Build'!P20*Marketing_Pct_Revenue</f>
        <v>0</v>
      </c>
      <c r="Q9" s="13">
        <f>'Revenue Build'!Q20*Marketing_Pct_Revenue</f>
        <v>0</v>
      </c>
      <c r="R9" s="13">
        <f>'Revenue Build'!R20*Marketing_Pct_Revenue</f>
        <v>0</v>
      </c>
      <c r="S9" s="13">
        <f>'Revenue Build'!S20*Marketing_Pct_Revenue</f>
        <v>0</v>
      </c>
      <c r="T9" s="13">
        <f>'Revenue Build'!T20*Marketing_Pct_Revenue</f>
        <v>0</v>
      </c>
      <c r="U9" s="13">
        <f>'Revenue Build'!U20*Marketing_Pct_Revenue</f>
        <v>0</v>
      </c>
      <c r="V9" s="13">
        <f>'Revenue Build'!V20*Marketing_Pct_Revenue</f>
        <v>0</v>
      </c>
      <c r="W9" s="13">
        <f>'Revenue Build'!W20*Marketing_Pct_Revenue</f>
        <v>0</v>
      </c>
      <c r="X9" s="13">
        <f>'Revenue Build'!X20*Marketing_Pct_Revenue</f>
        <v>0</v>
      </c>
      <c r="Y9" s="13">
        <f>'Revenue Build'!Y20*Marketing_Pct_Revenue</f>
        <v>0</v>
      </c>
      <c r="Z9" s="13">
        <f>'Revenue Build'!Z20*Marketing_Pct_Revenue</f>
        <v>0</v>
      </c>
      <c r="AA9" s="13">
        <f>'Revenue Build'!AA20*Marketing_Pct_Revenue</f>
        <v>0</v>
      </c>
      <c r="AB9" s="13">
        <f>'Revenue Build'!AB20*Marketing_Pct_Revenue</f>
        <v>0</v>
      </c>
      <c r="AC9" s="13">
        <f>'Revenue Build'!AC20*Marketing_Pct_Revenue</f>
        <v>0</v>
      </c>
      <c r="AD9" s="13">
        <f>'Revenue Build'!AD20*Marketing_Pct_Revenue</f>
        <v>0</v>
      </c>
      <c r="AE9" s="13">
        <f>'Revenue Build'!AE20*Marketing_Pct_Revenue</f>
        <v>0</v>
      </c>
      <c r="AF9" s="13">
        <f>'Revenue Build'!AF20*Marketing_Pct_Revenue</f>
        <v>0</v>
      </c>
      <c r="AG9" s="13">
        <f>'Revenue Build'!AG20*Marketing_Pct_Revenue</f>
        <v>0</v>
      </c>
      <c r="AH9" s="13">
        <f>'Revenue Build'!AH20*Marketing_Pct_Revenue</f>
        <v>0</v>
      </c>
      <c r="AI9" s="13">
        <f>'Revenue Build'!AI20*Marketing_Pct_Revenue</f>
        <v>0</v>
      </c>
      <c r="AJ9" s="13">
        <f>'Revenue Build'!AJ20*Marketing_Pct_Revenue</f>
        <v>0</v>
      </c>
      <c r="AK9" s="13">
        <f>'Revenue Build'!AK20*Marketing_Pct_Revenue</f>
        <v>0</v>
      </c>
      <c r="AL9" s="13">
        <f>'Revenue Build'!AL20*Marketing_Pct_Revenue</f>
        <v>0</v>
      </c>
      <c r="AM9" s="13">
        <f>'Revenue Build'!AM20*Marketing_Pct_Revenue</f>
        <v>0</v>
      </c>
      <c r="AN9" s="13">
        <f>'Revenue Build'!AN20*Marketing_Pct_Revenue</f>
        <v>0</v>
      </c>
      <c r="AO9" s="13">
        <f>'Revenue Build'!AO20*Marketing_Pct_Revenue</f>
        <v>0</v>
      </c>
      <c r="AP9" s="13">
        <f>'Revenue Build'!AP20*Marketing_Pct_Revenue</f>
        <v>0</v>
      </c>
      <c r="AQ9" s="13">
        <f>'Revenue Build'!AQ20*Marketing_Pct_Revenue</f>
        <v>0</v>
      </c>
      <c r="AR9" s="13">
        <f>'Revenue Build'!AR20*Marketing_Pct_Revenue</f>
        <v>0</v>
      </c>
      <c r="AS9" s="13">
        <f>'Revenue Build'!AS20*Marketing_Pct_Revenue</f>
        <v>0</v>
      </c>
      <c r="AT9" s="13">
        <f>'Revenue Build'!AT20*Marketing_Pct_Revenue</f>
        <v>0</v>
      </c>
      <c r="AU9" s="13">
        <f>'Revenue Build'!AU20*Marketing_Pct_Revenue</f>
        <v>0</v>
      </c>
      <c r="AV9" s="13">
        <f>'Revenue Build'!AV20*Marketing_Pct_Revenue</f>
        <v>0</v>
      </c>
      <c r="AW9" s="13">
        <f>'Revenue Build'!AW20*Marketing_Pct_Revenue</f>
        <v>0</v>
      </c>
      <c r="AX9" s="13">
        <f>'Revenue Build'!AX20*Marketing_Pct_Revenue</f>
        <v>0</v>
      </c>
      <c r="AY9" s="13">
        <f>'Revenue Build'!AY20*Marketing_Pct_Revenue</f>
        <v>0</v>
      </c>
      <c r="AZ9" s="13">
        <f>'Revenue Build'!AZ20*Marketing_Pct_Revenue</f>
        <v>0</v>
      </c>
      <c r="BA9" s="13">
        <f>'Revenue Build'!BA20*Marketing_Pct_Revenue</f>
        <v>0</v>
      </c>
      <c r="BB9" s="13">
        <f>'Revenue Build'!BB20*Marketing_Pct_Revenue</f>
        <v>0</v>
      </c>
      <c r="BC9" s="13">
        <f>'Revenue Build'!BC20*Marketing_Pct_Revenue</f>
        <v>0</v>
      </c>
      <c r="BD9" s="13">
        <f>'Revenue Build'!BD20*Marketing_Pct_Revenue</f>
        <v>0</v>
      </c>
      <c r="BE9" s="13">
        <f>'Revenue Build'!BE20*Marketing_Pct_Revenue</f>
        <v>0</v>
      </c>
      <c r="BF9" s="13">
        <f>'Revenue Build'!BF20*Marketing_Pct_Revenue</f>
        <v>0</v>
      </c>
      <c r="BG9" s="13">
        <f>'Revenue Build'!BG20*Marketing_Pct_Revenue</f>
        <v>0</v>
      </c>
      <c r="BH9" s="13">
        <f>'Revenue Build'!BH20*Marketing_Pct_Revenue</f>
        <v>0</v>
      </c>
      <c r="BI9" s="13">
        <f>'Revenue Build'!BI20*Marketing_Pct_Revenue</f>
        <v>0</v>
      </c>
    </row>
    <row r="10" spans="1:61">
      <c r="A10" s="16" t="s">
        <v>153</v>
      </c>
      <c r="B10" s="13">
        <f>B9</f>
        <v>0</v>
      </c>
      <c r="C10" s="13">
        <f>C9</f>
        <v>0</v>
      </c>
      <c r="D10" s="13">
        <f>D9</f>
        <v>0</v>
      </c>
      <c r="E10" s="13">
        <f>E9</f>
        <v>0</v>
      </c>
      <c r="F10" s="13">
        <f>F9</f>
        <v>0</v>
      </c>
      <c r="G10" s="13">
        <f>G9</f>
        <v>0</v>
      </c>
      <c r="H10" s="13">
        <f>H9</f>
        <v>0</v>
      </c>
      <c r="I10" s="13">
        <f>I9</f>
        <v>0</v>
      </c>
      <c r="J10" s="13">
        <f>J9</f>
        <v>0</v>
      </c>
      <c r="K10" s="13">
        <f>K9</f>
        <v>0</v>
      </c>
      <c r="L10" s="13">
        <f>L9</f>
        <v>0</v>
      </c>
      <c r="M10" s="13">
        <f>M9</f>
        <v>0</v>
      </c>
      <c r="N10" s="13">
        <f>N9</f>
        <v>0</v>
      </c>
      <c r="O10" s="13">
        <f>O9</f>
        <v>0</v>
      </c>
      <c r="P10" s="13">
        <f>P9</f>
        <v>0</v>
      </c>
      <c r="Q10" s="13">
        <f>Q9</f>
        <v>0</v>
      </c>
      <c r="R10" s="13">
        <f>R9</f>
        <v>0</v>
      </c>
      <c r="S10" s="13">
        <f>S9</f>
        <v>0</v>
      </c>
      <c r="T10" s="13">
        <f>T9</f>
        <v>0</v>
      </c>
      <c r="U10" s="13">
        <f>U9</f>
        <v>0</v>
      </c>
      <c r="V10" s="13">
        <f>V9</f>
        <v>0</v>
      </c>
      <c r="W10" s="13">
        <f>W9</f>
        <v>0</v>
      </c>
      <c r="X10" s="13">
        <f>X9</f>
        <v>0</v>
      </c>
      <c r="Y10" s="13">
        <f>Y9</f>
        <v>0</v>
      </c>
      <c r="Z10" s="13">
        <f>Z9</f>
        <v>0</v>
      </c>
      <c r="AA10" s="13">
        <f>AA9</f>
        <v>0</v>
      </c>
      <c r="AB10" s="13">
        <f>AB9</f>
        <v>0</v>
      </c>
      <c r="AC10" s="13">
        <f>AC9</f>
        <v>0</v>
      </c>
      <c r="AD10" s="13">
        <f>AD9</f>
        <v>0</v>
      </c>
      <c r="AE10" s="13">
        <f>AE9</f>
        <v>0</v>
      </c>
      <c r="AF10" s="13">
        <f>AF9</f>
        <v>0</v>
      </c>
      <c r="AG10" s="13">
        <f>AG9</f>
        <v>0</v>
      </c>
      <c r="AH10" s="13">
        <f>AH9</f>
        <v>0</v>
      </c>
      <c r="AI10" s="13">
        <f>AI9</f>
        <v>0</v>
      </c>
      <c r="AJ10" s="13">
        <f>AJ9</f>
        <v>0</v>
      </c>
      <c r="AK10" s="13">
        <f>AK9</f>
        <v>0</v>
      </c>
      <c r="AL10" s="13">
        <f>AL9</f>
        <v>0</v>
      </c>
      <c r="AM10" s="13">
        <f>AM9</f>
        <v>0</v>
      </c>
      <c r="AN10" s="13">
        <f>AN9</f>
        <v>0</v>
      </c>
      <c r="AO10" s="13">
        <f>AO9</f>
        <v>0</v>
      </c>
      <c r="AP10" s="13">
        <f>AP9</f>
        <v>0</v>
      </c>
      <c r="AQ10" s="13">
        <f>AQ9</f>
        <v>0</v>
      </c>
      <c r="AR10" s="13">
        <f>AR9</f>
        <v>0</v>
      </c>
      <c r="AS10" s="13">
        <f>AS9</f>
        <v>0</v>
      </c>
      <c r="AT10" s="13">
        <f>AT9</f>
        <v>0</v>
      </c>
      <c r="AU10" s="13">
        <f>AU9</f>
        <v>0</v>
      </c>
      <c r="AV10" s="13">
        <f>AV9</f>
        <v>0</v>
      </c>
      <c r="AW10" s="13">
        <f>AW9</f>
        <v>0</v>
      </c>
      <c r="AX10" s="13">
        <f>AX9</f>
        <v>0</v>
      </c>
      <c r="AY10" s="13">
        <f>AY9</f>
        <v>0</v>
      </c>
      <c r="AZ10" s="13">
        <f>AZ9</f>
        <v>0</v>
      </c>
      <c r="BA10" s="13">
        <f>BA9</f>
        <v>0</v>
      </c>
      <c r="BB10" s="13">
        <f>BB9</f>
        <v>0</v>
      </c>
      <c r="BC10" s="13">
        <f>BC9</f>
        <v>0</v>
      </c>
      <c r="BD10" s="13">
        <f>BD9</f>
        <v>0</v>
      </c>
      <c r="BE10" s="13">
        <f>BE9</f>
        <v>0</v>
      </c>
      <c r="BF10" s="13">
        <f>BF9</f>
        <v>0</v>
      </c>
      <c r="BG10" s="13">
        <f>BG9</f>
        <v>0</v>
      </c>
      <c r="BH10" s="13">
        <f>BH9</f>
        <v>0</v>
      </c>
      <c r="BI10" s="13">
        <f>BI9</f>
        <v>0</v>
      </c>
    </row>
    <row r="12" spans="1:61">
      <c r="A12" s="4" t="s">
        <v>154</v>
      </c>
    </row>
    <row r="13" spans="1:61">
      <c r="A13" s="5" t="s">
        <v>155</v>
      </c>
      <c r="B13" s="13">
        <f>Rent_per_Month</f>
        <v>0</v>
      </c>
      <c r="C13" s="13">
        <f>Rent_per_Month</f>
        <v>0</v>
      </c>
      <c r="D13" s="13">
        <f>Rent_per_Month</f>
        <v>0</v>
      </c>
      <c r="E13" s="13">
        <f>Rent_per_Month</f>
        <v>0</v>
      </c>
      <c r="F13" s="13">
        <f>Rent_per_Month</f>
        <v>0</v>
      </c>
      <c r="G13" s="13">
        <f>Rent_per_Month</f>
        <v>0</v>
      </c>
      <c r="H13" s="13">
        <f>Rent_per_Month</f>
        <v>0</v>
      </c>
      <c r="I13" s="13">
        <f>Rent_per_Month</f>
        <v>0</v>
      </c>
      <c r="J13" s="13">
        <f>Rent_per_Month</f>
        <v>0</v>
      </c>
      <c r="K13" s="13">
        <f>Rent_per_Month</f>
        <v>0</v>
      </c>
      <c r="L13" s="13">
        <f>Rent_per_Month</f>
        <v>0</v>
      </c>
      <c r="M13" s="13">
        <f>Rent_per_Month</f>
        <v>0</v>
      </c>
      <c r="N13" s="13">
        <f>Rent_per_Month</f>
        <v>0</v>
      </c>
      <c r="O13" s="13">
        <f>Rent_per_Month</f>
        <v>0</v>
      </c>
      <c r="P13" s="13">
        <f>Rent_per_Month</f>
        <v>0</v>
      </c>
      <c r="Q13" s="13">
        <f>Rent_per_Month</f>
        <v>0</v>
      </c>
      <c r="R13" s="13">
        <f>Rent_per_Month</f>
        <v>0</v>
      </c>
      <c r="S13" s="13">
        <f>Rent_per_Month</f>
        <v>0</v>
      </c>
      <c r="T13" s="13">
        <f>Rent_per_Month</f>
        <v>0</v>
      </c>
      <c r="U13" s="13">
        <f>Rent_per_Month</f>
        <v>0</v>
      </c>
      <c r="V13" s="13">
        <f>Rent_per_Month</f>
        <v>0</v>
      </c>
      <c r="W13" s="13">
        <f>Rent_per_Month</f>
        <v>0</v>
      </c>
      <c r="X13" s="13">
        <f>Rent_per_Month</f>
        <v>0</v>
      </c>
      <c r="Y13" s="13">
        <f>Rent_per_Month</f>
        <v>0</v>
      </c>
      <c r="Z13" s="13">
        <f>Rent_per_Month</f>
        <v>0</v>
      </c>
      <c r="AA13" s="13">
        <f>Rent_per_Month</f>
        <v>0</v>
      </c>
      <c r="AB13" s="13">
        <f>Rent_per_Month</f>
        <v>0</v>
      </c>
      <c r="AC13" s="13">
        <f>Rent_per_Month</f>
        <v>0</v>
      </c>
      <c r="AD13" s="13">
        <f>Rent_per_Month</f>
        <v>0</v>
      </c>
      <c r="AE13" s="13">
        <f>Rent_per_Month</f>
        <v>0</v>
      </c>
      <c r="AF13" s="13">
        <f>Rent_per_Month</f>
        <v>0</v>
      </c>
      <c r="AG13" s="13">
        <f>Rent_per_Month</f>
        <v>0</v>
      </c>
      <c r="AH13" s="13">
        <f>Rent_per_Month</f>
        <v>0</v>
      </c>
      <c r="AI13" s="13">
        <f>Rent_per_Month</f>
        <v>0</v>
      </c>
      <c r="AJ13" s="13">
        <f>Rent_per_Month</f>
        <v>0</v>
      </c>
      <c r="AK13" s="13">
        <f>Rent_per_Month</f>
        <v>0</v>
      </c>
      <c r="AL13" s="13">
        <f>Rent_per_Month</f>
        <v>0</v>
      </c>
      <c r="AM13" s="13">
        <f>Rent_per_Month</f>
        <v>0</v>
      </c>
      <c r="AN13" s="13">
        <f>Rent_per_Month</f>
        <v>0</v>
      </c>
      <c r="AO13" s="13">
        <f>Rent_per_Month</f>
        <v>0</v>
      </c>
      <c r="AP13" s="13">
        <f>Rent_per_Month</f>
        <v>0</v>
      </c>
      <c r="AQ13" s="13">
        <f>Rent_per_Month</f>
        <v>0</v>
      </c>
      <c r="AR13" s="13">
        <f>Rent_per_Month</f>
        <v>0</v>
      </c>
      <c r="AS13" s="13">
        <f>Rent_per_Month</f>
        <v>0</v>
      </c>
      <c r="AT13" s="13">
        <f>Rent_per_Month</f>
        <v>0</v>
      </c>
      <c r="AU13" s="13">
        <f>Rent_per_Month</f>
        <v>0</v>
      </c>
      <c r="AV13" s="13">
        <f>Rent_per_Month</f>
        <v>0</v>
      </c>
      <c r="AW13" s="13">
        <f>Rent_per_Month</f>
        <v>0</v>
      </c>
      <c r="AX13" s="13">
        <f>Rent_per_Month</f>
        <v>0</v>
      </c>
      <c r="AY13" s="13">
        <f>Rent_per_Month</f>
        <v>0</v>
      </c>
      <c r="AZ13" s="13">
        <f>Rent_per_Month</f>
        <v>0</v>
      </c>
      <c r="BA13" s="13">
        <f>Rent_per_Month</f>
        <v>0</v>
      </c>
      <c r="BB13" s="13">
        <f>Rent_per_Month</f>
        <v>0</v>
      </c>
      <c r="BC13" s="13">
        <f>Rent_per_Month</f>
        <v>0</v>
      </c>
      <c r="BD13" s="13">
        <f>Rent_per_Month</f>
        <v>0</v>
      </c>
      <c r="BE13" s="13">
        <f>Rent_per_Month</f>
        <v>0</v>
      </c>
      <c r="BF13" s="13">
        <f>Rent_per_Month</f>
        <v>0</v>
      </c>
      <c r="BG13" s="13">
        <f>Rent_per_Month</f>
        <v>0</v>
      </c>
      <c r="BH13" s="13">
        <f>Rent_per_Month</f>
        <v>0</v>
      </c>
      <c r="BI13" s="13">
        <f>Rent_per_Month</f>
        <v>0</v>
      </c>
    </row>
    <row r="14" spans="1:61">
      <c r="A14" s="5" t="s">
        <v>156</v>
      </c>
      <c r="B14" s="13">
        <f>Insurance_Annual/12</f>
        <v>0</v>
      </c>
      <c r="C14" s="13">
        <f>Insurance_Annual/12</f>
        <v>0</v>
      </c>
      <c r="D14" s="13">
        <f>Insurance_Annual/12</f>
        <v>0</v>
      </c>
      <c r="E14" s="13">
        <f>Insurance_Annual/12</f>
        <v>0</v>
      </c>
      <c r="F14" s="13">
        <f>Insurance_Annual/12</f>
        <v>0</v>
      </c>
      <c r="G14" s="13">
        <f>Insurance_Annual/12</f>
        <v>0</v>
      </c>
      <c r="H14" s="13">
        <f>Insurance_Annual/12</f>
        <v>0</v>
      </c>
      <c r="I14" s="13">
        <f>Insurance_Annual/12</f>
        <v>0</v>
      </c>
      <c r="J14" s="13">
        <f>Insurance_Annual/12</f>
        <v>0</v>
      </c>
      <c r="K14" s="13">
        <f>Insurance_Annual/12</f>
        <v>0</v>
      </c>
      <c r="L14" s="13">
        <f>Insurance_Annual/12</f>
        <v>0</v>
      </c>
      <c r="M14" s="13">
        <f>Insurance_Annual/12</f>
        <v>0</v>
      </c>
      <c r="N14" s="13">
        <f>Insurance_Annual/12</f>
        <v>0</v>
      </c>
      <c r="O14" s="13">
        <f>Insurance_Annual/12</f>
        <v>0</v>
      </c>
      <c r="P14" s="13">
        <f>Insurance_Annual/12</f>
        <v>0</v>
      </c>
      <c r="Q14" s="13">
        <f>Insurance_Annual/12</f>
        <v>0</v>
      </c>
      <c r="R14" s="13">
        <f>Insurance_Annual/12</f>
        <v>0</v>
      </c>
      <c r="S14" s="13">
        <f>Insurance_Annual/12</f>
        <v>0</v>
      </c>
      <c r="T14" s="13">
        <f>Insurance_Annual/12</f>
        <v>0</v>
      </c>
      <c r="U14" s="13">
        <f>Insurance_Annual/12</f>
        <v>0</v>
      </c>
      <c r="V14" s="13">
        <f>Insurance_Annual/12</f>
        <v>0</v>
      </c>
      <c r="W14" s="13">
        <f>Insurance_Annual/12</f>
        <v>0</v>
      </c>
      <c r="X14" s="13">
        <f>Insurance_Annual/12</f>
        <v>0</v>
      </c>
      <c r="Y14" s="13">
        <f>Insurance_Annual/12</f>
        <v>0</v>
      </c>
      <c r="Z14" s="13">
        <f>Insurance_Annual/12</f>
        <v>0</v>
      </c>
      <c r="AA14" s="13">
        <f>Insurance_Annual/12</f>
        <v>0</v>
      </c>
      <c r="AB14" s="13">
        <f>Insurance_Annual/12</f>
        <v>0</v>
      </c>
      <c r="AC14" s="13">
        <f>Insurance_Annual/12</f>
        <v>0</v>
      </c>
      <c r="AD14" s="13">
        <f>Insurance_Annual/12</f>
        <v>0</v>
      </c>
      <c r="AE14" s="13">
        <f>Insurance_Annual/12</f>
        <v>0</v>
      </c>
      <c r="AF14" s="13">
        <f>Insurance_Annual/12</f>
        <v>0</v>
      </c>
      <c r="AG14" s="13">
        <f>Insurance_Annual/12</f>
        <v>0</v>
      </c>
      <c r="AH14" s="13">
        <f>Insurance_Annual/12</f>
        <v>0</v>
      </c>
      <c r="AI14" s="13">
        <f>Insurance_Annual/12</f>
        <v>0</v>
      </c>
      <c r="AJ14" s="13">
        <f>Insurance_Annual/12</f>
        <v>0</v>
      </c>
      <c r="AK14" s="13">
        <f>Insurance_Annual/12</f>
        <v>0</v>
      </c>
      <c r="AL14" s="13">
        <f>Insurance_Annual/12</f>
        <v>0</v>
      </c>
      <c r="AM14" s="13">
        <f>Insurance_Annual/12</f>
        <v>0</v>
      </c>
      <c r="AN14" s="13">
        <f>Insurance_Annual/12</f>
        <v>0</v>
      </c>
      <c r="AO14" s="13">
        <f>Insurance_Annual/12</f>
        <v>0</v>
      </c>
      <c r="AP14" s="13">
        <f>Insurance_Annual/12</f>
        <v>0</v>
      </c>
      <c r="AQ14" s="13">
        <f>Insurance_Annual/12</f>
        <v>0</v>
      </c>
      <c r="AR14" s="13">
        <f>Insurance_Annual/12</f>
        <v>0</v>
      </c>
      <c r="AS14" s="13">
        <f>Insurance_Annual/12</f>
        <v>0</v>
      </c>
      <c r="AT14" s="13">
        <f>Insurance_Annual/12</f>
        <v>0</v>
      </c>
      <c r="AU14" s="13">
        <f>Insurance_Annual/12</f>
        <v>0</v>
      </c>
      <c r="AV14" s="13">
        <f>Insurance_Annual/12</f>
        <v>0</v>
      </c>
      <c r="AW14" s="13">
        <f>Insurance_Annual/12</f>
        <v>0</v>
      </c>
      <c r="AX14" s="13">
        <f>Insurance_Annual/12</f>
        <v>0</v>
      </c>
      <c r="AY14" s="13">
        <f>Insurance_Annual/12</f>
        <v>0</v>
      </c>
      <c r="AZ14" s="13">
        <f>Insurance_Annual/12</f>
        <v>0</v>
      </c>
      <c r="BA14" s="13">
        <f>Insurance_Annual/12</f>
        <v>0</v>
      </c>
      <c r="BB14" s="13">
        <f>Insurance_Annual/12</f>
        <v>0</v>
      </c>
      <c r="BC14" s="13">
        <f>Insurance_Annual/12</f>
        <v>0</v>
      </c>
      <c r="BD14" s="13">
        <f>Insurance_Annual/12</f>
        <v>0</v>
      </c>
      <c r="BE14" s="13">
        <f>Insurance_Annual/12</f>
        <v>0</v>
      </c>
      <c r="BF14" s="13">
        <f>Insurance_Annual/12</f>
        <v>0</v>
      </c>
      <c r="BG14" s="13">
        <f>Insurance_Annual/12</f>
        <v>0</v>
      </c>
      <c r="BH14" s="13">
        <f>Insurance_Annual/12</f>
        <v>0</v>
      </c>
      <c r="BI14" s="13">
        <f>Insurance_Annual/12</f>
        <v>0</v>
      </c>
    </row>
    <row r="15" spans="1:61">
      <c r="A15" s="16" t="s">
        <v>157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16" t="s">
        <v>158</v>
      </c>
      <c r="B17" s="13">
        <f>B6+B10+B15</f>
        <v>0</v>
      </c>
      <c r="C17" s="13">
        <f>C6+C10+C15</f>
        <v>0</v>
      </c>
      <c r="D17" s="13">
        <f>D6+D10+D15</f>
        <v>0</v>
      </c>
      <c r="E17" s="13">
        <f>E6+E10+E15</f>
        <v>0</v>
      </c>
      <c r="F17" s="13">
        <f>F6+F10+F15</f>
        <v>0</v>
      </c>
      <c r="G17" s="13">
        <f>G6+G10+G15</f>
        <v>0</v>
      </c>
      <c r="H17" s="13">
        <f>H6+H10+H15</f>
        <v>0</v>
      </c>
      <c r="I17" s="13">
        <f>I6+I10+I15</f>
        <v>0</v>
      </c>
      <c r="J17" s="13">
        <f>J6+J10+J15</f>
        <v>0</v>
      </c>
      <c r="K17" s="13">
        <f>K6+K10+K15</f>
        <v>0</v>
      </c>
      <c r="L17" s="13">
        <f>L6+L10+L15</f>
        <v>0</v>
      </c>
      <c r="M17" s="13">
        <f>M6+M10+M15</f>
        <v>0</v>
      </c>
      <c r="N17" s="13">
        <f>N6+N10+N15</f>
        <v>0</v>
      </c>
      <c r="O17" s="13">
        <f>O6+O10+O15</f>
        <v>0</v>
      </c>
      <c r="P17" s="13">
        <f>P6+P10+P15</f>
        <v>0</v>
      </c>
      <c r="Q17" s="13">
        <f>Q6+Q10+Q15</f>
        <v>0</v>
      </c>
      <c r="R17" s="13">
        <f>R6+R10+R15</f>
        <v>0</v>
      </c>
      <c r="S17" s="13">
        <f>S6+S10+S15</f>
        <v>0</v>
      </c>
      <c r="T17" s="13">
        <f>T6+T10+T15</f>
        <v>0</v>
      </c>
      <c r="U17" s="13">
        <f>U6+U10+U15</f>
        <v>0</v>
      </c>
      <c r="V17" s="13">
        <f>V6+V10+V15</f>
        <v>0</v>
      </c>
      <c r="W17" s="13">
        <f>W6+W10+W15</f>
        <v>0</v>
      </c>
      <c r="X17" s="13">
        <f>X6+X10+X15</f>
        <v>0</v>
      </c>
      <c r="Y17" s="13">
        <f>Y6+Y10+Y15</f>
        <v>0</v>
      </c>
      <c r="Z17" s="13">
        <f>Z6+Z10+Z15</f>
        <v>0</v>
      </c>
      <c r="AA17" s="13">
        <f>AA6+AA10+AA15</f>
        <v>0</v>
      </c>
      <c r="AB17" s="13">
        <f>AB6+AB10+AB15</f>
        <v>0</v>
      </c>
      <c r="AC17" s="13">
        <f>AC6+AC10+AC15</f>
        <v>0</v>
      </c>
      <c r="AD17" s="13">
        <f>AD6+AD10+AD15</f>
        <v>0</v>
      </c>
      <c r="AE17" s="13">
        <f>AE6+AE10+AE15</f>
        <v>0</v>
      </c>
      <c r="AF17" s="13">
        <f>AF6+AF10+AF15</f>
        <v>0</v>
      </c>
      <c r="AG17" s="13">
        <f>AG6+AG10+AG15</f>
        <v>0</v>
      </c>
      <c r="AH17" s="13">
        <f>AH6+AH10+AH15</f>
        <v>0</v>
      </c>
      <c r="AI17" s="13">
        <f>AI6+AI10+AI15</f>
        <v>0</v>
      </c>
      <c r="AJ17" s="13">
        <f>AJ6+AJ10+AJ15</f>
        <v>0</v>
      </c>
      <c r="AK17" s="13">
        <f>AK6+AK10+AK15</f>
        <v>0</v>
      </c>
      <c r="AL17" s="13">
        <f>AL6+AL10+AL15</f>
        <v>0</v>
      </c>
      <c r="AM17" s="13">
        <f>AM6+AM10+AM15</f>
        <v>0</v>
      </c>
      <c r="AN17" s="13">
        <f>AN6+AN10+AN15</f>
        <v>0</v>
      </c>
      <c r="AO17" s="13">
        <f>AO6+AO10+AO15</f>
        <v>0</v>
      </c>
      <c r="AP17" s="13">
        <f>AP6+AP10+AP15</f>
        <v>0</v>
      </c>
      <c r="AQ17" s="13">
        <f>AQ6+AQ10+AQ15</f>
        <v>0</v>
      </c>
      <c r="AR17" s="13">
        <f>AR6+AR10+AR15</f>
        <v>0</v>
      </c>
      <c r="AS17" s="13">
        <f>AS6+AS10+AS15</f>
        <v>0</v>
      </c>
      <c r="AT17" s="13">
        <f>AT6+AT10+AT15</f>
        <v>0</v>
      </c>
      <c r="AU17" s="13">
        <f>AU6+AU10+AU15</f>
        <v>0</v>
      </c>
      <c r="AV17" s="13">
        <f>AV6+AV10+AV15</f>
        <v>0</v>
      </c>
      <c r="AW17" s="13">
        <f>AW6+AW10+AW15</f>
        <v>0</v>
      </c>
      <c r="AX17" s="13">
        <f>AX6+AX10+AX15</f>
        <v>0</v>
      </c>
      <c r="AY17" s="13">
        <f>AY6+AY10+AY15</f>
        <v>0</v>
      </c>
      <c r="AZ17" s="13">
        <f>AZ6+AZ10+AZ15</f>
        <v>0</v>
      </c>
      <c r="BA17" s="13">
        <f>BA6+BA10+BA15</f>
        <v>0</v>
      </c>
      <c r="BB17" s="13">
        <f>BB6+BB10+BB15</f>
        <v>0</v>
      </c>
      <c r="BC17" s="13">
        <f>BC6+BC10+BC15</f>
        <v>0</v>
      </c>
      <c r="BD17" s="13">
        <f>BD6+BD10+BD15</f>
        <v>0</v>
      </c>
      <c r="BE17" s="13">
        <f>BE6+BE10+BE15</f>
        <v>0</v>
      </c>
      <c r="BF17" s="13">
        <f>BF6+BF10+BF15</f>
        <v>0</v>
      </c>
      <c r="BG17" s="13">
        <f>BG6+BG10+BG15</f>
        <v>0</v>
      </c>
      <c r="BH17" s="13">
        <f>BH6+BH10+BH15</f>
        <v>0</v>
      </c>
      <c r="BI17" s="13">
        <f>BI6+BI10+BI15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5.7109375" customWidth="1"/>
    <col min="2" max="4" width="15.7109375" customWidth="1"/>
    <col min="5" max="6" width="12.7109375" customWidth="1"/>
  </cols>
  <sheetData>
    <row r="1" spans="1:6">
      <c r="A1" s="1" t="s">
        <v>252</v>
      </c>
    </row>
    <row r="2" spans="1:6">
      <c r="B2" s="2" t="s">
        <v>159</v>
      </c>
      <c r="C2" s="2"/>
      <c r="D2" s="2"/>
    </row>
    <row r="4" spans="1:6">
      <c r="A4" s="3" t="s">
        <v>160</v>
      </c>
      <c r="B4" s="3" t="s">
        <v>161</v>
      </c>
      <c r="C4" s="3" t="s">
        <v>162</v>
      </c>
      <c r="D4" s="3" t="s">
        <v>163</v>
      </c>
      <c r="E4" s="3" t="s">
        <v>164</v>
      </c>
      <c r="F4" s="3" t="s">
        <v>165</v>
      </c>
    </row>
    <row r="5" spans="1:6">
      <c r="A5" s="5" t="s">
        <v>166</v>
      </c>
      <c r="B5" s="5" t="s">
        <v>167</v>
      </c>
      <c r="C5" s="10">
        <v>1</v>
      </c>
      <c r="D5" s="10">
        <v>1</v>
      </c>
      <c r="E5" s="10">
        <v>1</v>
      </c>
      <c r="F5" s="10">
        <v>1</v>
      </c>
    </row>
    <row r="6" spans="1:6">
      <c r="A6" s="5" t="s">
        <v>166</v>
      </c>
      <c r="B6" s="5" t="s">
        <v>168</v>
      </c>
      <c r="C6" s="10">
        <v>1</v>
      </c>
      <c r="D6" s="10">
        <v>2</v>
      </c>
      <c r="E6" s="10">
        <v>3</v>
      </c>
      <c r="F6" s="10">
        <v>3</v>
      </c>
    </row>
    <row r="7" spans="1:6">
      <c r="A7" s="5" t="s">
        <v>166</v>
      </c>
      <c r="B7" s="5" t="s">
        <v>169</v>
      </c>
      <c r="C7" s="10">
        <v>2</v>
      </c>
      <c r="D7" s="10">
        <v>3</v>
      </c>
      <c r="E7" s="10">
        <v>4</v>
      </c>
      <c r="F7" s="10">
        <v>5</v>
      </c>
    </row>
    <row r="8" spans="1:6">
      <c r="A8" s="5" t="s">
        <v>151</v>
      </c>
      <c r="B8" s="5" t="s">
        <v>170</v>
      </c>
      <c r="C8" s="10">
        <v>1</v>
      </c>
      <c r="D8" s="10">
        <v>1</v>
      </c>
      <c r="E8" s="10">
        <v>1</v>
      </c>
      <c r="F8" s="10">
        <v>1</v>
      </c>
    </row>
    <row r="9" spans="1:6">
      <c r="A9" s="5" t="s">
        <v>151</v>
      </c>
      <c r="B9" s="5" t="s">
        <v>171</v>
      </c>
      <c r="C9" s="10">
        <v>1</v>
      </c>
      <c r="D9" s="10">
        <v>2</v>
      </c>
      <c r="E9" s="10">
        <v>3</v>
      </c>
      <c r="F9" s="10">
        <v>4</v>
      </c>
    </row>
    <row r="10" spans="1:6">
      <c r="A10" s="5" t="s">
        <v>151</v>
      </c>
      <c r="B10" s="5" t="s">
        <v>172</v>
      </c>
      <c r="C10" s="10">
        <v>1</v>
      </c>
      <c r="D10" s="10">
        <v>1</v>
      </c>
      <c r="E10" s="10">
        <v>1</v>
      </c>
      <c r="F10" s="10">
        <v>2</v>
      </c>
    </row>
    <row r="11" spans="1:6">
      <c r="A11" s="5" t="s">
        <v>173</v>
      </c>
      <c r="B11" s="5" t="s">
        <v>174</v>
      </c>
      <c r="C11" s="10">
        <v>1</v>
      </c>
      <c r="D11" s="10">
        <v>1</v>
      </c>
      <c r="E11" s="10">
        <v>1</v>
      </c>
      <c r="F11" s="10">
        <v>1</v>
      </c>
    </row>
    <row r="12" spans="1:6">
      <c r="A12" s="5" t="s">
        <v>173</v>
      </c>
      <c r="B12" s="5" t="s">
        <v>175</v>
      </c>
      <c r="C12" s="10">
        <v>0</v>
      </c>
      <c r="D12" s="10">
        <v>1</v>
      </c>
      <c r="E12" s="10">
        <v>1</v>
      </c>
      <c r="F12" s="10">
        <v>1</v>
      </c>
    </row>
    <row r="13" spans="1:6">
      <c r="A13" s="5" t="s">
        <v>173</v>
      </c>
      <c r="B13" s="5" t="s">
        <v>176</v>
      </c>
      <c r="C13" s="10">
        <v>1</v>
      </c>
      <c r="D13" s="10">
        <v>1</v>
      </c>
      <c r="E13" s="10">
        <v>1</v>
      </c>
      <c r="F13" s="10">
        <v>1</v>
      </c>
    </row>
    <row r="15" spans="1:6">
      <c r="B15" s="16" t="s">
        <v>177</v>
      </c>
      <c r="C15" s="16">
        <f>SUM(C5:C13)</f>
        <v>0</v>
      </c>
      <c r="D15" s="16">
        <f>SUM(D5:D13)</f>
        <v>0</v>
      </c>
      <c r="E15" s="16">
        <f>SUM(E5:E13)</f>
        <v>0</v>
      </c>
      <c r="F15" s="16">
        <f>SUM(F5:F13)</f>
        <v>0</v>
      </c>
    </row>
  </sheetData>
  <mergeCells count="1">
    <mergeCell ref="B2:D2"/>
  </mergeCells>
  <hyperlinks>
    <hyperlink ref="A1" location="Dashboard!A1" display="Go to 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178</v>
      </c>
      <c r="B4" s="13">
        <v>0</v>
      </c>
      <c r="C4" s="13">
        <f>B11</f>
        <v>0</v>
      </c>
      <c r="D4" s="13">
        <f>C11</f>
        <v>0</v>
      </c>
      <c r="E4" s="13">
        <f>D11</f>
        <v>0</v>
      </c>
      <c r="F4" s="13">
        <f>E11</f>
        <v>0</v>
      </c>
      <c r="G4" s="13">
        <f>F11</f>
        <v>0</v>
      </c>
      <c r="H4" s="13">
        <f>G11</f>
        <v>0</v>
      </c>
      <c r="I4" s="13">
        <f>H11</f>
        <v>0</v>
      </c>
      <c r="J4" s="13">
        <f>I11</f>
        <v>0</v>
      </c>
      <c r="K4" s="13">
        <f>J11</f>
        <v>0</v>
      </c>
      <c r="L4" s="13">
        <f>K11</f>
        <v>0</v>
      </c>
      <c r="M4" s="13">
        <f>L11</f>
        <v>0</v>
      </c>
      <c r="N4" s="13">
        <f>M11</f>
        <v>0</v>
      </c>
      <c r="O4" s="13">
        <f>N11</f>
        <v>0</v>
      </c>
      <c r="P4" s="13">
        <f>O11</f>
        <v>0</v>
      </c>
      <c r="Q4" s="13">
        <f>P11</f>
        <v>0</v>
      </c>
      <c r="R4" s="13">
        <f>Q11</f>
        <v>0</v>
      </c>
      <c r="S4" s="13">
        <f>R11</f>
        <v>0</v>
      </c>
      <c r="T4" s="13">
        <f>S11</f>
        <v>0</v>
      </c>
      <c r="U4" s="13">
        <f>T11</f>
        <v>0</v>
      </c>
      <c r="V4" s="13">
        <f>U11</f>
        <v>0</v>
      </c>
      <c r="W4" s="13">
        <f>V11</f>
        <v>0</v>
      </c>
      <c r="X4" s="13">
        <f>W11</f>
        <v>0</v>
      </c>
      <c r="Y4" s="13">
        <f>X11</f>
        <v>0</v>
      </c>
      <c r="Z4" s="13">
        <f>Y11</f>
        <v>0</v>
      </c>
      <c r="AA4" s="13">
        <f>Z11</f>
        <v>0</v>
      </c>
      <c r="AB4" s="13">
        <f>AA11</f>
        <v>0</v>
      </c>
      <c r="AC4" s="13">
        <f>AB11</f>
        <v>0</v>
      </c>
      <c r="AD4" s="13">
        <f>AC11</f>
        <v>0</v>
      </c>
      <c r="AE4" s="13">
        <f>AD11</f>
        <v>0</v>
      </c>
      <c r="AF4" s="13">
        <f>AE11</f>
        <v>0</v>
      </c>
      <c r="AG4" s="13">
        <f>AF11</f>
        <v>0</v>
      </c>
      <c r="AH4" s="13">
        <f>AG11</f>
        <v>0</v>
      </c>
      <c r="AI4" s="13">
        <f>AH11</f>
        <v>0</v>
      </c>
      <c r="AJ4" s="13">
        <f>AI11</f>
        <v>0</v>
      </c>
      <c r="AK4" s="13">
        <f>AJ11</f>
        <v>0</v>
      </c>
      <c r="AL4" s="13">
        <f>AK11</f>
        <v>0</v>
      </c>
      <c r="AM4" s="13">
        <f>AL11</f>
        <v>0</v>
      </c>
      <c r="AN4" s="13">
        <f>AM11</f>
        <v>0</v>
      </c>
      <c r="AO4" s="13">
        <f>AN11</f>
        <v>0</v>
      </c>
      <c r="AP4" s="13">
        <f>AO11</f>
        <v>0</v>
      </c>
      <c r="AQ4" s="13">
        <f>AP11</f>
        <v>0</v>
      </c>
      <c r="AR4" s="13">
        <f>AQ11</f>
        <v>0</v>
      </c>
      <c r="AS4" s="13">
        <f>AR11</f>
        <v>0</v>
      </c>
      <c r="AT4" s="13">
        <f>AS11</f>
        <v>0</v>
      </c>
      <c r="AU4" s="13">
        <f>AT11</f>
        <v>0</v>
      </c>
      <c r="AV4" s="13">
        <f>AU11</f>
        <v>0</v>
      </c>
      <c r="AW4" s="13">
        <f>AV11</f>
        <v>0</v>
      </c>
      <c r="AX4" s="13">
        <f>AW11</f>
        <v>0</v>
      </c>
      <c r="AY4" s="13">
        <f>AX11</f>
        <v>0</v>
      </c>
      <c r="AZ4" s="13">
        <f>AY11</f>
        <v>0</v>
      </c>
      <c r="BA4" s="13">
        <f>AZ11</f>
        <v>0</v>
      </c>
      <c r="BB4" s="13">
        <f>BA11</f>
        <v>0</v>
      </c>
      <c r="BC4" s="13">
        <f>BB11</f>
        <v>0</v>
      </c>
      <c r="BD4" s="13">
        <f>BC11</f>
        <v>0</v>
      </c>
      <c r="BE4" s="13">
        <f>BD11</f>
        <v>0</v>
      </c>
      <c r="BF4" s="13">
        <f>BE11</f>
        <v>0</v>
      </c>
      <c r="BG4" s="13">
        <f>BF11</f>
        <v>0</v>
      </c>
      <c r="BH4" s="13">
        <f>BG11</f>
        <v>0</v>
      </c>
      <c r="BI4" s="13">
        <f>BH11</f>
        <v>0</v>
      </c>
    </row>
    <row r="6" spans="1:61">
      <c r="A6" s="4" t="s">
        <v>99</v>
      </c>
    </row>
    <row r="7" spans="1:61">
      <c r="A7" s="5" t="s">
        <v>100</v>
      </c>
      <c r="B7" s="13">
        <f>Initial_Equipment</f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</row>
    <row r="8" spans="1:61">
      <c r="A8" s="5" t="s">
        <v>101</v>
      </c>
      <c r="B8" s="13">
        <f>IF(COLUMN()=2+24, Y3_Expansion, 0)</f>
        <v>0</v>
      </c>
      <c r="C8" s="13">
        <f>IF(COLUMN()=2+24, Y3_Expansion, 0)</f>
        <v>0</v>
      </c>
      <c r="D8" s="13">
        <f>IF(COLUMN()=2+24, Y3_Expansion, 0)</f>
        <v>0</v>
      </c>
      <c r="E8" s="13">
        <f>IF(COLUMN()=2+24, Y3_Expansion, 0)</f>
        <v>0</v>
      </c>
      <c r="F8" s="13">
        <f>IF(COLUMN()=2+24, Y3_Expansion, 0)</f>
        <v>0</v>
      </c>
      <c r="G8" s="13">
        <f>IF(COLUMN()=2+24, Y3_Expansion, 0)</f>
        <v>0</v>
      </c>
      <c r="H8" s="13">
        <f>IF(COLUMN()=2+24, Y3_Expansion, 0)</f>
        <v>0</v>
      </c>
      <c r="I8" s="13">
        <f>IF(COLUMN()=2+24, Y3_Expansion, 0)</f>
        <v>0</v>
      </c>
      <c r="J8" s="13">
        <f>IF(COLUMN()=2+24, Y3_Expansion, 0)</f>
        <v>0</v>
      </c>
      <c r="K8" s="13">
        <f>IF(COLUMN()=2+24, Y3_Expansion, 0)</f>
        <v>0</v>
      </c>
      <c r="L8" s="13">
        <f>IF(COLUMN()=2+24, Y3_Expansion, 0)</f>
        <v>0</v>
      </c>
      <c r="M8" s="13">
        <f>IF(COLUMN()=2+24, Y3_Expansion, 0)</f>
        <v>0</v>
      </c>
      <c r="N8" s="13">
        <f>IF(COLUMN()=2+24, Y3_Expansion, 0)</f>
        <v>0</v>
      </c>
      <c r="O8" s="13">
        <f>IF(COLUMN()=2+24, Y3_Expansion, 0)</f>
        <v>0</v>
      </c>
      <c r="P8" s="13">
        <f>IF(COLUMN()=2+24, Y3_Expansion, 0)</f>
        <v>0</v>
      </c>
      <c r="Q8" s="13">
        <f>IF(COLUMN()=2+24, Y3_Expansion, 0)</f>
        <v>0</v>
      </c>
      <c r="R8" s="13">
        <f>IF(COLUMN()=2+24, Y3_Expansion, 0)</f>
        <v>0</v>
      </c>
      <c r="S8" s="13">
        <f>IF(COLUMN()=2+24, Y3_Expansion, 0)</f>
        <v>0</v>
      </c>
      <c r="T8" s="13">
        <f>IF(COLUMN()=2+24, Y3_Expansion, 0)</f>
        <v>0</v>
      </c>
      <c r="U8" s="13">
        <f>IF(COLUMN()=2+24, Y3_Expansion, 0)</f>
        <v>0</v>
      </c>
      <c r="V8" s="13">
        <f>IF(COLUMN()=2+24, Y3_Expansion, 0)</f>
        <v>0</v>
      </c>
      <c r="W8" s="13">
        <f>IF(COLUMN()=2+24, Y3_Expansion, 0)</f>
        <v>0</v>
      </c>
      <c r="X8" s="13">
        <f>IF(COLUMN()=2+24, Y3_Expansion, 0)</f>
        <v>0</v>
      </c>
      <c r="Y8" s="13">
        <f>IF(COLUMN()=2+24, Y3_Expansion, 0)</f>
        <v>0</v>
      </c>
      <c r="Z8" s="13">
        <f>IF(COLUMN()=2+24, Y3_Expansion, 0)</f>
        <v>0</v>
      </c>
      <c r="AA8" s="13">
        <f>IF(COLUMN()=2+24, Y3_Expansion, 0)</f>
        <v>0</v>
      </c>
      <c r="AB8" s="13">
        <f>IF(COLUMN()=2+24, Y3_Expansion, 0)</f>
        <v>0</v>
      </c>
      <c r="AC8" s="13">
        <f>IF(COLUMN()=2+24, Y3_Expansion, 0)</f>
        <v>0</v>
      </c>
      <c r="AD8" s="13">
        <f>IF(COLUMN()=2+24, Y3_Expansion, 0)</f>
        <v>0</v>
      </c>
      <c r="AE8" s="13">
        <f>IF(COLUMN()=2+24, Y3_Expansion, 0)</f>
        <v>0</v>
      </c>
      <c r="AF8" s="13">
        <f>IF(COLUMN()=2+24, Y3_Expansion, 0)</f>
        <v>0</v>
      </c>
      <c r="AG8" s="13">
        <f>IF(COLUMN()=2+24, Y3_Expansion, 0)</f>
        <v>0</v>
      </c>
      <c r="AH8" s="13">
        <f>IF(COLUMN()=2+24, Y3_Expansion, 0)</f>
        <v>0</v>
      </c>
      <c r="AI8" s="13">
        <f>IF(COLUMN()=2+24, Y3_Expansion, 0)</f>
        <v>0</v>
      </c>
      <c r="AJ8" s="13">
        <f>IF(COLUMN()=2+24, Y3_Expansion, 0)</f>
        <v>0</v>
      </c>
      <c r="AK8" s="13">
        <f>IF(COLUMN()=2+24, Y3_Expansion, 0)</f>
        <v>0</v>
      </c>
      <c r="AL8" s="13">
        <f>IF(COLUMN()=2+24, Y3_Expansion, 0)</f>
        <v>0</v>
      </c>
      <c r="AM8" s="13">
        <f>IF(COLUMN()=2+24, Y3_Expansion, 0)</f>
        <v>0</v>
      </c>
      <c r="AN8" s="13">
        <f>IF(COLUMN()=2+24, Y3_Expansion, 0)</f>
        <v>0</v>
      </c>
      <c r="AO8" s="13">
        <f>IF(COLUMN()=2+24, Y3_Expansion, 0)</f>
        <v>0</v>
      </c>
      <c r="AP8" s="13">
        <f>IF(COLUMN()=2+24, Y3_Expansion, 0)</f>
        <v>0</v>
      </c>
      <c r="AQ8" s="13">
        <f>IF(COLUMN()=2+24, Y3_Expansion, 0)</f>
        <v>0</v>
      </c>
      <c r="AR8" s="13">
        <f>IF(COLUMN()=2+24, Y3_Expansion, 0)</f>
        <v>0</v>
      </c>
      <c r="AS8" s="13">
        <f>IF(COLUMN()=2+24, Y3_Expansion, 0)</f>
        <v>0</v>
      </c>
      <c r="AT8" s="13">
        <f>IF(COLUMN()=2+24, Y3_Expansion, 0)</f>
        <v>0</v>
      </c>
      <c r="AU8" s="13">
        <f>IF(COLUMN()=2+24, Y3_Expansion, 0)</f>
        <v>0</v>
      </c>
      <c r="AV8" s="13">
        <f>IF(COLUMN()=2+24, Y3_Expansion, 0)</f>
        <v>0</v>
      </c>
      <c r="AW8" s="13">
        <f>IF(COLUMN()=2+24, Y3_Expansion, 0)</f>
        <v>0</v>
      </c>
      <c r="AX8" s="13">
        <f>IF(COLUMN()=2+24, Y3_Expansion, 0)</f>
        <v>0</v>
      </c>
      <c r="AY8" s="13">
        <f>IF(COLUMN()=2+24, Y3_Expansion, 0)</f>
        <v>0</v>
      </c>
      <c r="AZ8" s="13">
        <f>IF(COLUMN()=2+24, Y3_Expansion, 0)</f>
        <v>0</v>
      </c>
      <c r="BA8" s="13">
        <f>IF(COLUMN()=2+24, Y3_Expansion, 0)</f>
        <v>0</v>
      </c>
      <c r="BB8" s="13">
        <f>IF(COLUMN()=2+24, Y3_Expansion, 0)</f>
        <v>0</v>
      </c>
      <c r="BC8" s="13">
        <f>IF(COLUMN()=2+24, Y3_Expansion, 0)</f>
        <v>0</v>
      </c>
      <c r="BD8" s="13">
        <f>IF(COLUMN()=2+24, Y3_Expansion, 0)</f>
        <v>0</v>
      </c>
      <c r="BE8" s="13">
        <f>IF(COLUMN()=2+24, Y3_Expansion, 0)</f>
        <v>0</v>
      </c>
      <c r="BF8" s="13">
        <f>IF(COLUMN()=2+24, Y3_Expansion, 0)</f>
        <v>0</v>
      </c>
      <c r="BG8" s="13">
        <f>IF(COLUMN()=2+24, Y3_Expansion, 0)</f>
        <v>0</v>
      </c>
      <c r="BH8" s="13">
        <f>IF(COLUMN()=2+24, Y3_Expansion, 0)</f>
        <v>0</v>
      </c>
      <c r="BI8" s="13">
        <f>IF(COLUMN()=2+24, Y3_Expansion, 0)</f>
        <v>0</v>
      </c>
    </row>
    <row r="9" spans="1:61">
      <c r="A9" s="16" t="s">
        <v>179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0" spans="1:61">
      <c r="A10" s="5" t="s">
        <v>180</v>
      </c>
      <c r="B10" s="13">
        <f>-B4/120</f>
        <v>0</v>
      </c>
      <c r="C10" s="13">
        <f>-C4/120</f>
        <v>0</v>
      </c>
      <c r="D10" s="13">
        <f>-D4/120</f>
        <v>0</v>
      </c>
      <c r="E10" s="13">
        <f>-E4/120</f>
        <v>0</v>
      </c>
      <c r="F10" s="13">
        <f>-F4/120</f>
        <v>0</v>
      </c>
      <c r="G10" s="13">
        <f>-G4/120</f>
        <v>0</v>
      </c>
      <c r="H10" s="13">
        <f>-H4/120</f>
        <v>0</v>
      </c>
      <c r="I10" s="13">
        <f>-I4/120</f>
        <v>0</v>
      </c>
      <c r="J10" s="13">
        <f>-J4/120</f>
        <v>0</v>
      </c>
      <c r="K10" s="13">
        <f>-K4/120</f>
        <v>0</v>
      </c>
      <c r="L10" s="13">
        <f>-L4/120</f>
        <v>0</v>
      </c>
      <c r="M10" s="13">
        <f>-M4/120</f>
        <v>0</v>
      </c>
      <c r="N10" s="13">
        <f>-N4/120</f>
        <v>0</v>
      </c>
      <c r="O10" s="13">
        <f>-O4/120</f>
        <v>0</v>
      </c>
      <c r="P10" s="13">
        <f>-P4/120</f>
        <v>0</v>
      </c>
      <c r="Q10" s="13">
        <f>-Q4/120</f>
        <v>0</v>
      </c>
      <c r="R10" s="13">
        <f>-R4/120</f>
        <v>0</v>
      </c>
      <c r="S10" s="13">
        <f>-S4/120</f>
        <v>0</v>
      </c>
      <c r="T10" s="13">
        <f>-T4/120</f>
        <v>0</v>
      </c>
      <c r="U10" s="13">
        <f>-U4/120</f>
        <v>0</v>
      </c>
      <c r="V10" s="13">
        <f>-V4/120</f>
        <v>0</v>
      </c>
      <c r="W10" s="13">
        <f>-W4/120</f>
        <v>0</v>
      </c>
      <c r="X10" s="13">
        <f>-X4/120</f>
        <v>0</v>
      </c>
      <c r="Y10" s="13">
        <f>-Y4/120</f>
        <v>0</v>
      </c>
      <c r="Z10" s="13">
        <f>-Z4/120</f>
        <v>0</v>
      </c>
      <c r="AA10" s="13">
        <f>-AA4/120</f>
        <v>0</v>
      </c>
      <c r="AB10" s="13">
        <f>-AB4/120</f>
        <v>0</v>
      </c>
      <c r="AC10" s="13">
        <f>-AC4/120</f>
        <v>0</v>
      </c>
      <c r="AD10" s="13">
        <f>-AD4/120</f>
        <v>0</v>
      </c>
      <c r="AE10" s="13">
        <f>-AE4/120</f>
        <v>0</v>
      </c>
      <c r="AF10" s="13">
        <f>-AF4/120</f>
        <v>0</v>
      </c>
      <c r="AG10" s="13">
        <f>-AG4/120</f>
        <v>0</v>
      </c>
      <c r="AH10" s="13">
        <f>-AH4/120</f>
        <v>0</v>
      </c>
      <c r="AI10" s="13">
        <f>-AI4/120</f>
        <v>0</v>
      </c>
      <c r="AJ10" s="13">
        <f>-AJ4/120</f>
        <v>0</v>
      </c>
      <c r="AK10" s="13">
        <f>-AK4/120</f>
        <v>0</v>
      </c>
      <c r="AL10" s="13">
        <f>-AL4/120</f>
        <v>0</v>
      </c>
      <c r="AM10" s="13">
        <f>-AM4/120</f>
        <v>0</v>
      </c>
      <c r="AN10" s="13">
        <f>-AN4/120</f>
        <v>0</v>
      </c>
      <c r="AO10" s="13">
        <f>-AO4/120</f>
        <v>0</v>
      </c>
      <c r="AP10" s="13">
        <f>-AP4/120</f>
        <v>0</v>
      </c>
      <c r="AQ10" s="13">
        <f>-AQ4/120</f>
        <v>0</v>
      </c>
      <c r="AR10" s="13">
        <f>-AR4/120</f>
        <v>0</v>
      </c>
      <c r="AS10" s="13">
        <f>-AS4/120</f>
        <v>0</v>
      </c>
      <c r="AT10" s="13">
        <f>-AT4/120</f>
        <v>0</v>
      </c>
      <c r="AU10" s="13">
        <f>-AU4/120</f>
        <v>0</v>
      </c>
      <c r="AV10" s="13">
        <f>-AV4/120</f>
        <v>0</v>
      </c>
      <c r="AW10" s="13">
        <f>-AW4/120</f>
        <v>0</v>
      </c>
      <c r="AX10" s="13">
        <f>-AX4/120</f>
        <v>0</v>
      </c>
      <c r="AY10" s="13">
        <f>-AY4/120</f>
        <v>0</v>
      </c>
      <c r="AZ10" s="13">
        <f>-AZ4/120</f>
        <v>0</v>
      </c>
      <c r="BA10" s="13">
        <f>-BA4/120</f>
        <v>0</v>
      </c>
      <c r="BB10" s="13">
        <f>-BB4/120</f>
        <v>0</v>
      </c>
      <c r="BC10" s="13">
        <f>-BC4/120</f>
        <v>0</v>
      </c>
      <c r="BD10" s="13">
        <f>-BD4/120</f>
        <v>0</v>
      </c>
      <c r="BE10" s="13">
        <f>-BE4/120</f>
        <v>0</v>
      </c>
      <c r="BF10" s="13">
        <f>-BF4/120</f>
        <v>0</v>
      </c>
      <c r="BG10" s="13">
        <f>-BG4/120</f>
        <v>0</v>
      </c>
      <c r="BH10" s="13">
        <f>-BH4/120</f>
        <v>0</v>
      </c>
      <c r="BI10" s="13">
        <f>-BI4/120</f>
        <v>0</v>
      </c>
    </row>
    <row r="11" spans="1:61">
      <c r="A11" s="16" t="s">
        <v>181</v>
      </c>
      <c r="B11" s="13">
        <f>B4+B9+B10</f>
        <v>0</v>
      </c>
      <c r="C11" s="13">
        <f>C4+C9+C10</f>
        <v>0</v>
      </c>
      <c r="D11" s="13">
        <f>D4+D9+D10</f>
        <v>0</v>
      </c>
      <c r="E11" s="13">
        <f>E4+E9+E10</f>
        <v>0</v>
      </c>
      <c r="F11" s="13">
        <f>F4+F9+F10</f>
        <v>0</v>
      </c>
      <c r="G11" s="13">
        <f>G4+G9+G10</f>
        <v>0</v>
      </c>
      <c r="H11" s="13">
        <f>H4+H9+H10</f>
        <v>0</v>
      </c>
      <c r="I11" s="13">
        <f>I4+I9+I10</f>
        <v>0</v>
      </c>
      <c r="J11" s="13">
        <f>J4+J9+J10</f>
        <v>0</v>
      </c>
      <c r="K11" s="13">
        <f>K4+K9+K10</f>
        <v>0</v>
      </c>
      <c r="L11" s="13">
        <f>L4+L9+L10</f>
        <v>0</v>
      </c>
      <c r="M11" s="13">
        <f>M4+M9+M10</f>
        <v>0</v>
      </c>
      <c r="N11" s="13">
        <f>N4+N9+N10</f>
        <v>0</v>
      </c>
      <c r="O11" s="13">
        <f>O4+O9+O10</f>
        <v>0</v>
      </c>
      <c r="P11" s="13">
        <f>P4+P9+P10</f>
        <v>0</v>
      </c>
      <c r="Q11" s="13">
        <f>Q4+Q9+Q10</f>
        <v>0</v>
      </c>
      <c r="R11" s="13">
        <f>R4+R9+R10</f>
        <v>0</v>
      </c>
      <c r="S11" s="13">
        <f>S4+S9+S10</f>
        <v>0</v>
      </c>
      <c r="T11" s="13">
        <f>T4+T9+T10</f>
        <v>0</v>
      </c>
      <c r="U11" s="13">
        <f>U4+U9+U10</f>
        <v>0</v>
      </c>
      <c r="V11" s="13">
        <f>V4+V9+V10</f>
        <v>0</v>
      </c>
      <c r="W11" s="13">
        <f>W4+W9+W10</f>
        <v>0</v>
      </c>
      <c r="X11" s="13">
        <f>X4+X9+X10</f>
        <v>0</v>
      </c>
      <c r="Y11" s="13">
        <f>Y4+Y9+Y10</f>
        <v>0</v>
      </c>
      <c r="Z11" s="13">
        <f>Z4+Z9+Z10</f>
        <v>0</v>
      </c>
      <c r="AA11" s="13">
        <f>AA4+AA9+AA10</f>
        <v>0</v>
      </c>
      <c r="AB11" s="13">
        <f>AB4+AB9+AB10</f>
        <v>0</v>
      </c>
      <c r="AC11" s="13">
        <f>AC4+AC9+AC10</f>
        <v>0</v>
      </c>
      <c r="AD11" s="13">
        <f>AD4+AD9+AD10</f>
        <v>0</v>
      </c>
      <c r="AE11" s="13">
        <f>AE4+AE9+AE10</f>
        <v>0</v>
      </c>
      <c r="AF11" s="13">
        <f>AF4+AF9+AF10</f>
        <v>0</v>
      </c>
      <c r="AG11" s="13">
        <f>AG4+AG9+AG10</f>
        <v>0</v>
      </c>
      <c r="AH11" s="13">
        <f>AH4+AH9+AH10</f>
        <v>0</v>
      </c>
      <c r="AI11" s="13">
        <f>AI4+AI9+AI10</f>
        <v>0</v>
      </c>
      <c r="AJ11" s="13">
        <f>AJ4+AJ9+AJ10</f>
        <v>0</v>
      </c>
      <c r="AK11" s="13">
        <f>AK4+AK9+AK10</f>
        <v>0</v>
      </c>
      <c r="AL11" s="13">
        <f>AL4+AL9+AL10</f>
        <v>0</v>
      </c>
      <c r="AM11" s="13">
        <f>AM4+AM9+AM10</f>
        <v>0</v>
      </c>
      <c r="AN11" s="13">
        <f>AN4+AN9+AN10</f>
        <v>0</v>
      </c>
      <c r="AO11" s="13">
        <f>AO4+AO9+AO10</f>
        <v>0</v>
      </c>
      <c r="AP11" s="13">
        <f>AP4+AP9+AP10</f>
        <v>0</v>
      </c>
      <c r="AQ11" s="13">
        <f>AQ4+AQ9+AQ10</f>
        <v>0</v>
      </c>
      <c r="AR11" s="13">
        <f>AR4+AR9+AR10</f>
        <v>0</v>
      </c>
      <c r="AS11" s="13">
        <f>AS4+AS9+AS10</f>
        <v>0</v>
      </c>
      <c r="AT11" s="13">
        <f>AT4+AT9+AT10</f>
        <v>0</v>
      </c>
      <c r="AU11" s="13">
        <f>AU4+AU9+AU10</f>
        <v>0</v>
      </c>
      <c r="AV11" s="13">
        <f>AV4+AV9+AV10</f>
        <v>0</v>
      </c>
      <c r="AW11" s="13">
        <f>AW4+AW9+AW10</f>
        <v>0</v>
      </c>
      <c r="AX11" s="13">
        <f>AX4+AX9+AX10</f>
        <v>0</v>
      </c>
      <c r="AY11" s="13">
        <f>AY4+AY9+AY10</f>
        <v>0</v>
      </c>
      <c r="AZ11" s="13">
        <f>AZ4+AZ9+AZ10</f>
        <v>0</v>
      </c>
      <c r="BA11" s="13">
        <f>BA4+BA9+BA10</f>
        <v>0</v>
      </c>
      <c r="BB11" s="13">
        <f>BB4+BB9+BB10</f>
        <v>0</v>
      </c>
      <c r="BC11" s="13">
        <f>BC4+BC9+BC10</f>
        <v>0</v>
      </c>
      <c r="BD11" s="13">
        <f>BD4+BD9+BD10</f>
        <v>0</v>
      </c>
      <c r="BE11" s="13">
        <f>BE4+BE9+BE10</f>
        <v>0</v>
      </c>
      <c r="BF11" s="13">
        <f>BF4+BF9+BF10</f>
        <v>0</v>
      </c>
      <c r="BG11" s="13">
        <f>BG4+BG9+BG10</f>
        <v>0</v>
      </c>
      <c r="BH11" s="13">
        <f>BH4+BH9+BH10</f>
        <v>0</v>
      </c>
      <c r="BI11" s="13">
        <f>BI4+BI9+BI10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252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52</v>
      </c>
      <c r="AG2" s="3" t="s">
        <v>53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58</v>
      </c>
      <c r="AM2" s="3" t="s">
        <v>59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64</v>
      </c>
      <c r="AS2" s="3" t="s">
        <v>65</v>
      </c>
      <c r="AT2" s="3" t="s">
        <v>66</v>
      </c>
      <c r="AU2" s="3" t="s">
        <v>67</v>
      </c>
    </row>
    <row r="4" spans="1:61">
      <c r="A4" s="5" t="s">
        <v>182</v>
      </c>
      <c r="B4" s="13">
        <v>0</v>
      </c>
      <c r="C4" s="13">
        <f>B7</f>
        <v>0</v>
      </c>
      <c r="D4" s="13">
        <f>C7</f>
        <v>0</v>
      </c>
      <c r="E4" s="13">
        <f>D7</f>
        <v>0</v>
      </c>
      <c r="F4" s="13">
        <f>E7</f>
        <v>0</v>
      </c>
      <c r="G4" s="13">
        <f>F7</f>
        <v>0</v>
      </c>
      <c r="H4" s="13">
        <f>G7</f>
        <v>0</v>
      </c>
      <c r="I4" s="13">
        <f>H7</f>
        <v>0</v>
      </c>
      <c r="J4" s="13">
        <f>I7</f>
        <v>0</v>
      </c>
      <c r="K4" s="13">
        <f>J7</f>
        <v>0</v>
      </c>
      <c r="L4" s="13">
        <f>K7</f>
        <v>0</v>
      </c>
      <c r="M4" s="13">
        <f>L7</f>
        <v>0</v>
      </c>
      <c r="N4" s="13">
        <f>M7</f>
        <v>0</v>
      </c>
      <c r="O4" s="13">
        <f>N7</f>
        <v>0</v>
      </c>
      <c r="P4" s="13">
        <f>O7</f>
        <v>0</v>
      </c>
      <c r="Q4" s="13">
        <f>P7</f>
        <v>0</v>
      </c>
      <c r="R4" s="13">
        <f>Q7</f>
        <v>0</v>
      </c>
      <c r="S4" s="13">
        <f>R7</f>
        <v>0</v>
      </c>
      <c r="T4" s="13">
        <f>S7</f>
        <v>0</v>
      </c>
      <c r="U4" s="13">
        <f>T7</f>
        <v>0</v>
      </c>
      <c r="V4" s="13">
        <f>U7</f>
        <v>0</v>
      </c>
      <c r="W4" s="13">
        <f>V7</f>
        <v>0</v>
      </c>
      <c r="X4" s="13">
        <f>W7</f>
        <v>0</v>
      </c>
      <c r="Y4" s="13">
        <f>X7</f>
        <v>0</v>
      </c>
      <c r="Z4" s="13">
        <f>Y7</f>
        <v>0</v>
      </c>
      <c r="AA4" s="13">
        <f>Z7</f>
        <v>0</v>
      </c>
      <c r="AB4" s="13">
        <f>AA7</f>
        <v>0</v>
      </c>
      <c r="AC4" s="13">
        <f>AB7</f>
        <v>0</v>
      </c>
      <c r="AD4" s="13">
        <f>AC7</f>
        <v>0</v>
      </c>
      <c r="AE4" s="13">
        <f>AD7</f>
        <v>0</v>
      </c>
      <c r="AF4" s="13">
        <f>AE7</f>
        <v>0</v>
      </c>
      <c r="AG4" s="13">
        <f>AF7</f>
        <v>0</v>
      </c>
      <c r="AH4" s="13">
        <f>AG7</f>
        <v>0</v>
      </c>
      <c r="AI4" s="13">
        <f>AH7</f>
        <v>0</v>
      </c>
      <c r="AJ4" s="13">
        <f>AI7</f>
        <v>0</v>
      </c>
      <c r="AK4" s="13">
        <f>AJ7</f>
        <v>0</v>
      </c>
      <c r="AL4" s="13">
        <f>AK7</f>
        <v>0</v>
      </c>
      <c r="AM4" s="13">
        <f>AL7</f>
        <v>0</v>
      </c>
      <c r="AN4" s="13">
        <f>AM7</f>
        <v>0</v>
      </c>
      <c r="AO4" s="13">
        <f>AN7</f>
        <v>0</v>
      </c>
      <c r="AP4" s="13">
        <f>AO7</f>
        <v>0</v>
      </c>
      <c r="AQ4" s="13">
        <f>AP7</f>
        <v>0</v>
      </c>
      <c r="AR4" s="13">
        <f>AQ7</f>
        <v>0</v>
      </c>
      <c r="AS4" s="13">
        <f>AR7</f>
        <v>0</v>
      </c>
      <c r="AT4" s="13">
        <f>AS7</f>
        <v>0</v>
      </c>
      <c r="AU4" s="13">
        <f>AT7</f>
        <v>0</v>
      </c>
      <c r="AV4" s="13">
        <f>AU7</f>
        <v>0</v>
      </c>
      <c r="AW4" s="13">
        <f>AV7</f>
        <v>0</v>
      </c>
      <c r="AX4" s="13">
        <f>AW7</f>
        <v>0</v>
      </c>
      <c r="AY4" s="13">
        <f>AX7</f>
        <v>0</v>
      </c>
      <c r="AZ4" s="13">
        <f>AY7</f>
        <v>0</v>
      </c>
      <c r="BA4" s="13">
        <f>AZ7</f>
        <v>0</v>
      </c>
      <c r="BB4" s="13">
        <f>BA7</f>
        <v>0</v>
      </c>
      <c r="BC4" s="13">
        <f>BB7</f>
        <v>0</v>
      </c>
      <c r="BD4" s="13">
        <f>BC7</f>
        <v>0</v>
      </c>
      <c r="BE4" s="13">
        <f>BD7</f>
        <v>0</v>
      </c>
      <c r="BF4" s="13">
        <f>BE7</f>
        <v>0</v>
      </c>
      <c r="BG4" s="13">
        <f>BF7</f>
        <v>0</v>
      </c>
      <c r="BH4" s="13">
        <f>BG7</f>
        <v>0</v>
      </c>
      <c r="BI4" s="13">
        <f>BH7</f>
        <v>0</v>
      </c>
    </row>
    <row r="5" spans="1:61">
      <c r="A5" s="5" t="s">
        <v>183</v>
      </c>
      <c r="B5" s="13">
        <f>Term_Loan</f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</row>
    <row r="6" spans="1:61">
      <c r="A6" s="5" t="s">
        <v>184</v>
      </c>
      <c r="B6" s="13">
        <f>IF(B4&gt;0, -PPMT(Interest_Rate/12, COLUMN()-2, Loan_Term_Years*12, B4+B5), 0)</f>
        <v>0</v>
      </c>
      <c r="C6" s="13">
        <f>IF(C4&gt;0, -PPMT(Interest_Rate/12, COLUMN()-2, Loan_Term_Years*12, C4+C5), 0)</f>
        <v>0</v>
      </c>
      <c r="D6" s="13">
        <f>IF(D4&gt;0, -PPMT(Interest_Rate/12, COLUMN()-2, Loan_Term_Years*12, D4+D5), 0)</f>
        <v>0</v>
      </c>
      <c r="E6" s="13">
        <f>IF(E4&gt;0, -PPMT(Interest_Rate/12, COLUMN()-2, Loan_Term_Years*12, E4+E5), 0)</f>
        <v>0</v>
      </c>
      <c r="F6" s="13">
        <f>IF(F4&gt;0, -PPMT(Interest_Rate/12, COLUMN()-2, Loan_Term_Years*12, F4+F5), 0)</f>
        <v>0</v>
      </c>
      <c r="G6" s="13">
        <f>IF(G4&gt;0, -PPMT(Interest_Rate/12, COLUMN()-2, Loan_Term_Years*12, G4+G5), 0)</f>
        <v>0</v>
      </c>
      <c r="H6" s="13">
        <f>IF(H4&gt;0, -PPMT(Interest_Rate/12, COLUMN()-2, Loan_Term_Years*12, H4+H5), 0)</f>
        <v>0</v>
      </c>
      <c r="I6" s="13">
        <f>IF(I4&gt;0, -PPMT(Interest_Rate/12, COLUMN()-2, Loan_Term_Years*12, I4+I5), 0)</f>
        <v>0</v>
      </c>
      <c r="J6" s="13">
        <f>IF(J4&gt;0, -PPMT(Interest_Rate/12, COLUMN()-2, Loan_Term_Years*12, J4+J5), 0)</f>
        <v>0</v>
      </c>
      <c r="K6" s="13">
        <f>IF(K4&gt;0, -PPMT(Interest_Rate/12, COLUMN()-2, Loan_Term_Years*12, K4+K5), 0)</f>
        <v>0</v>
      </c>
      <c r="L6" s="13">
        <f>IF(L4&gt;0, -PPMT(Interest_Rate/12, COLUMN()-2, Loan_Term_Years*12, L4+L5), 0)</f>
        <v>0</v>
      </c>
      <c r="M6" s="13">
        <f>IF(M4&gt;0, -PPMT(Interest_Rate/12, COLUMN()-2, Loan_Term_Years*12, M4+M5), 0)</f>
        <v>0</v>
      </c>
      <c r="N6" s="13">
        <f>IF(N4&gt;0, -PPMT(Interest_Rate/12, COLUMN()-2, Loan_Term_Years*12, N4+N5), 0)</f>
        <v>0</v>
      </c>
      <c r="O6" s="13">
        <f>IF(O4&gt;0, -PPMT(Interest_Rate/12, COLUMN()-2, Loan_Term_Years*12, O4+O5), 0)</f>
        <v>0</v>
      </c>
      <c r="P6" s="13">
        <f>IF(P4&gt;0, -PPMT(Interest_Rate/12, COLUMN()-2, Loan_Term_Years*12, P4+P5), 0)</f>
        <v>0</v>
      </c>
      <c r="Q6" s="13">
        <f>IF(Q4&gt;0, -PPMT(Interest_Rate/12, COLUMN()-2, Loan_Term_Years*12, Q4+Q5), 0)</f>
        <v>0</v>
      </c>
      <c r="R6" s="13">
        <f>IF(R4&gt;0, -PPMT(Interest_Rate/12, COLUMN()-2, Loan_Term_Years*12, R4+R5), 0)</f>
        <v>0</v>
      </c>
      <c r="S6" s="13">
        <f>IF(S4&gt;0, -PPMT(Interest_Rate/12, COLUMN()-2, Loan_Term_Years*12, S4+S5), 0)</f>
        <v>0</v>
      </c>
      <c r="T6" s="13">
        <f>IF(T4&gt;0, -PPMT(Interest_Rate/12, COLUMN()-2, Loan_Term_Years*12, T4+T5), 0)</f>
        <v>0</v>
      </c>
      <c r="U6" s="13">
        <f>IF(U4&gt;0, -PPMT(Interest_Rate/12, COLUMN()-2, Loan_Term_Years*12, U4+U5), 0)</f>
        <v>0</v>
      </c>
      <c r="V6" s="13">
        <f>IF(V4&gt;0, -PPMT(Interest_Rate/12, COLUMN()-2, Loan_Term_Years*12, V4+V5), 0)</f>
        <v>0</v>
      </c>
      <c r="W6" s="13">
        <f>IF(W4&gt;0, -PPMT(Interest_Rate/12, COLUMN()-2, Loan_Term_Years*12, W4+W5), 0)</f>
        <v>0</v>
      </c>
      <c r="X6" s="13">
        <f>IF(X4&gt;0, -PPMT(Interest_Rate/12, COLUMN()-2, Loan_Term_Years*12, X4+X5), 0)</f>
        <v>0</v>
      </c>
      <c r="Y6" s="13">
        <f>IF(Y4&gt;0, -PPMT(Interest_Rate/12, COLUMN()-2, Loan_Term_Years*12, Y4+Y5), 0)</f>
        <v>0</v>
      </c>
      <c r="Z6" s="13">
        <f>IF(Z4&gt;0, -PPMT(Interest_Rate/12, COLUMN()-2, Loan_Term_Years*12, Z4+Z5), 0)</f>
        <v>0</v>
      </c>
      <c r="AA6" s="13">
        <f>IF(AA4&gt;0, -PPMT(Interest_Rate/12, COLUMN()-2, Loan_Term_Years*12, AA4+AA5), 0)</f>
        <v>0</v>
      </c>
      <c r="AB6" s="13">
        <f>IF(AB4&gt;0, -PPMT(Interest_Rate/12, COLUMN()-2, Loan_Term_Years*12, AB4+AB5), 0)</f>
        <v>0</v>
      </c>
      <c r="AC6" s="13">
        <f>IF(AC4&gt;0, -PPMT(Interest_Rate/12, COLUMN()-2, Loan_Term_Years*12, AC4+AC5), 0)</f>
        <v>0</v>
      </c>
      <c r="AD6" s="13">
        <f>IF(AD4&gt;0, -PPMT(Interest_Rate/12, COLUMN()-2, Loan_Term_Years*12, AD4+AD5), 0)</f>
        <v>0</v>
      </c>
      <c r="AE6" s="13">
        <f>IF(AE4&gt;0, -PPMT(Interest_Rate/12, COLUMN()-2, Loan_Term_Years*12, AE4+AE5), 0)</f>
        <v>0</v>
      </c>
      <c r="AF6" s="13">
        <f>IF(AF4&gt;0, -PPMT(Interest_Rate/12, COLUMN()-2, Loan_Term_Years*12, AF4+AF5), 0)</f>
        <v>0</v>
      </c>
      <c r="AG6" s="13">
        <f>IF(AG4&gt;0, -PPMT(Interest_Rate/12, COLUMN()-2, Loan_Term_Years*12, AG4+AG5), 0)</f>
        <v>0</v>
      </c>
      <c r="AH6" s="13">
        <f>IF(AH4&gt;0, -PPMT(Interest_Rate/12, COLUMN()-2, Loan_Term_Years*12, AH4+AH5), 0)</f>
        <v>0</v>
      </c>
      <c r="AI6" s="13">
        <f>IF(AI4&gt;0, -PPMT(Interest_Rate/12, COLUMN()-2, Loan_Term_Years*12, AI4+AI5), 0)</f>
        <v>0</v>
      </c>
      <c r="AJ6" s="13">
        <f>IF(AJ4&gt;0, -PPMT(Interest_Rate/12, COLUMN()-2, Loan_Term_Years*12, AJ4+AJ5), 0)</f>
        <v>0</v>
      </c>
      <c r="AK6" s="13">
        <f>IF(AK4&gt;0, -PPMT(Interest_Rate/12, COLUMN()-2, Loan_Term_Years*12, AK4+AK5), 0)</f>
        <v>0</v>
      </c>
      <c r="AL6" s="13">
        <f>IF(AL4&gt;0, -PPMT(Interest_Rate/12, COLUMN()-2, Loan_Term_Years*12, AL4+AL5), 0)</f>
        <v>0</v>
      </c>
      <c r="AM6" s="13">
        <f>IF(AM4&gt;0, -PPMT(Interest_Rate/12, COLUMN()-2, Loan_Term_Years*12, AM4+AM5), 0)</f>
        <v>0</v>
      </c>
      <c r="AN6" s="13">
        <f>IF(AN4&gt;0, -PPMT(Interest_Rate/12, COLUMN()-2, Loan_Term_Years*12, AN4+AN5), 0)</f>
        <v>0</v>
      </c>
      <c r="AO6" s="13">
        <f>IF(AO4&gt;0, -PPMT(Interest_Rate/12, COLUMN()-2, Loan_Term_Years*12, AO4+AO5), 0)</f>
        <v>0</v>
      </c>
      <c r="AP6" s="13">
        <f>IF(AP4&gt;0, -PPMT(Interest_Rate/12, COLUMN()-2, Loan_Term_Years*12, AP4+AP5), 0)</f>
        <v>0</v>
      </c>
      <c r="AQ6" s="13">
        <f>IF(AQ4&gt;0, -PPMT(Interest_Rate/12, COLUMN()-2, Loan_Term_Years*12, AQ4+AQ5), 0)</f>
        <v>0</v>
      </c>
      <c r="AR6" s="13">
        <f>IF(AR4&gt;0, -PPMT(Interest_Rate/12, COLUMN()-2, Loan_Term_Years*12, AR4+AR5), 0)</f>
        <v>0</v>
      </c>
      <c r="AS6" s="13">
        <f>IF(AS4&gt;0, -PPMT(Interest_Rate/12, COLUMN()-2, Loan_Term_Years*12, AS4+AS5), 0)</f>
        <v>0</v>
      </c>
      <c r="AT6" s="13">
        <f>IF(AT4&gt;0, -PPMT(Interest_Rate/12, COLUMN()-2, Loan_Term_Years*12, AT4+AT5), 0)</f>
        <v>0</v>
      </c>
      <c r="AU6" s="13">
        <f>IF(AU4&gt;0, -PPMT(Interest_Rate/12, COLUMN()-2, Loan_Term_Years*12, AU4+AU5), 0)</f>
        <v>0</v>
      </c>
      <c r="AV6" s="13">
        <f>IF(AV4&gt;0, -PPMT(Interest_Rate/12, COLUMN()-2, Loan_Term_Years*12, AV4+AV5), 0)</f>
        <v>0</v>
      </c>
      <c r="AW6" s="13">
        <f>IF(AW4&gt;0, -PPMT(Interest_Rate/12, COLUMN()-2, Loan_Term_Years*12, AW4+AW5), 0)</f>
        <v>0</v>
      </c>
      <c r="AX6" s="13">
        <f>IF(AX4&gt;0, -PPMT(Interest_Rate/12, COLUMN()-2, Loan_Term_Years*12, AX4+AX5), 0)</f>
        <v>0</v>
      </c>
      <c r="AY6" s="13">
        <f>IF(AY4&gt;0, -PPMT(Interest_Rate/12, COLUMN()-2, Loan_Term_Years*12, AY4+AY5), 0)</f>
        <v>0</v>
      </c>
      <c r="AZ6" s="13">
        <f>IF(AZ4&gt;0, -PPMT(Interest_Rate/12, COLUMN()-2, Loan_Term_Years*12, AZ4+AZ5), 0)</f>
        <v>0</v>
      </c>
      <c r="BA6" s="13">
        <f>IF(BA4&gt;0, -PPMT(Interest_Rate/12, COLUMN()-2, Loan_Term_Years*12, BA4+BA5), 0)</f>
        <v>0</v>
      </c>
      <c r="BB6" s="13">
        <f>IF(BB4&gt;0, -PPMT(Interest_Rate/12, COLUMN()-2, Loan_Term_Years*12, BB4+BB5), 0)</f>
        <v>0</v>
      </c>
      <c r="BC6" s="13">
        <f>IF(BC4&gt;0, -PPMT(Interest_Rate/12, COLUMN()-2, Loan_Term_Years*12, BC4+BC5), 0)</f>
        <v>0</v>
      </c>
      <c r="BD6" s="13">
        <f>IF(BD4&gt;0, -PPMT(Interest_Rate/12, COLUMN()-2, Loan_Term_Years*12, BD4+BD5), 0)</f>
        <v>0</v>
      </c>
      <c r="BE6" s="13">
        <f>IF(BE4&gt;0, -PPMT(Interest_Rate/12, COLUMN()-2, Loan_Term_Years*12, BE4+BE5), 0)</f>
        <v>0</v>
      </c>
      <c r="BF6" s="13">
        <f>IF(BF4&gt;0, -PPMT(Interest_Rate/12, COLUMN()-2, Loan_Term_Years*12, BF4+BF5), 0)</f>
        <v>0</v>
      </c>
      <c r="BG6" s="13">
        <f>IF(BG4&gt;0, -PPMT(Interest_Rate/12, COLUMN()-2, Loan_Term_Years*12, BG4+BG5), 0)</f>
        <v>0</v>
      </c>
      <c r="BH6" s="13">
        <f>IF(BH4&gt;0, -PPMT(Interest_Rate/12, COLUMN()-2, Loan_Term_Years*12, BH4+BH5), 0)</f>
        <v>0</v>
      </c>
      <c r="BI6" s="13">
        <f>IF(BI4&gt;0, -PPMT(Interest_Rate/12, COLUMN()-2, Loan_Term_Years*12, BI4+BI5), 0)</f>
        <v>0</v>
      </c>
    </row>
    <row r="7" spans="1:61">
      <c r="A7" s="16" t="s">
        <v>185</v>
      </c>
      <c r="B7" s="13">
        <f>B4+B5-B6</f>
        <v>0</v>
      </c>
      <c r="C7" s="13">
        <f>C4+C5-C6</f>
        <v>0</v>
      </c>
      <c r="D7" s="13">
        <f>D4+D5-D6</f>
        <v>0</v>
      </c>
      <c r="E7" s="13">
        <f>E4+E5-E6</f>
        <v>0</v>
      </c>
      <c r="F7" s="13">
        <f>F4+F5-F6</f>
        <v>0</v>
      </c>
      <c r="G7" s="13">
        <f>G4+G5-G6</f>
        <v>0</v>
      </c>
      <c r="H7" s="13">
        <f>H4+H5-H6</f>
        <v>0</v>
      </c>
      <c r="I7" s="13">
        <f>I4+I5-I6</f>
        <v>0</v>
      </c>
      <c r="J7" s="13">
        <f>J4+J5-J6</f>
        <v>0</v>
      </c>
      <c r="K7" s="13">
        <f>K4+K5-K6</f>
        <v>0</v>
      </c>
      <c r="L7" s="13">
        <f>L4+L5-L6</f>
        <v>0</v>
      </c>
      <c r="M7" s="13">
        <f>M4+M5-M6</f>
        <v>0</v>
      </c>
      <c r="N7" s="13">
        <f>N4+N5-N6</f>
        <v>0</v>
      </c>
      <c r="O7" s="13">
        <f>O4+O5-O6</f>
        <v>0</v>
      </c>
      <c r="P7" s="13">
        <f>P4+P5-P6</f>
        <v>0</v>
      </c>
      <c r="Q7" s="13">
        <f>Q4+Q5-Q6</f>
        <v>0</v>
      </c>
      <c r="R7" s="13">
        <f>R4+R5-R6</f>
        <v>0</v>
      </c>
      <c r="S7" s="13">
        <f>S4+S5-S6</f>
        <v>0</v>
      </c>
      <c r="T7" s="13">
        <f>T4+T5-T6</f>
        <v>0</v>
      </c>
      <c r="U7" s="13">
        <f>U4+U5-U6</f>
        <v>0</v>
      </c>
      <c r="V7" s="13">
        <f>V4+V5-V6</f>
        <v>0</v>
      </c>
      <c r="W7" s="13">
        <f>W4+W5-W6</f>
        <v>0</v>
      </c>
      <c r="X7" s="13">
        <f>X4+X5-X6</f>
        <v>0</v>
      </c>
      <c r="Y7" s="13">
        <f>Y4+Y5-Y6</f>
        <v>0</v>
      </c>
      <c r="Z7" s="13">
        <f>Z4+Z5-Z6</f>
        <v>0</v>
      </c>
      <c r="AA7" s="13">
        <f>AA4+AA5-AA6</f>
        <v>0</v>
      </c>
      <c r="AB7" s="13">
        <f>AB4+AB5-AB6</f>
        <v>0</v>
      </c>
      <c r="AC7" s="13">
        <f>AC4+AC5-AC6</f>
        <v>0</v>
      </c>
      <c r="AD7" s="13">
        <f>AD4+AD5-AD6</f>
        <v>0</v>
      </c>
      <c r="AE7" s="13">
        <f>AE4+AE5-AE6</f>
        <v>0</v>
      </c>
      <c r="AF7" s="13">
        <f>AF4+AF5-AF6</f>
        <v>0</v>
      </c>
      <c r="AG7" s="13">
        <f>AG4+AG5-AG6</f>
        <v>0</v>
      </c>
      <c r="AH7" s="13">
        <f>AH4+AH5-AH6</f>
        <v>0</v>
      </c>
      <c r="AI7" s="13">
        <f>AI4+AI5-AI6</f>
        <v>0</v>
      </c>
      <c r="AJ7" s="13">
        <f>AJ4+AJ5-AJ6</f>
        <v>0</v>
      </c>
      <c r="AK7" s="13">
        <f>AK4+AK5-AK6</f>
        <v>0</v>
      </c>
      <c r="AL7" s="13">
        <f>AL4+AL5-AL6</f>
        <v>0</v>
      </c>
      <c r="AM7" s="13">
        <f>AM4+AM5-AM6</f>
        <v>0</v>
      </c>
      <c r="AN7" s="13">
        <f>AN4+AN5-AN6</f>
        <v>0</v>
      </c>
      <c r="AO7" s="13">
        <f>AO4+AO5-AO6</f>
        <v>0</v>
      </c>
      <c r="AP7" s="13">
        <f>AP4+AP5-AP6</f>
        <v>0</v>
      </c>
      <c r="AQ7" s="13">
        <f>AQ4+AQ5-AQ6</f>
        <v>0</v>
      </c>
      <c r="AR7" s="13">
        <f>AR4+AR5-AR6</f>
        <v>0</v>
      </c>
      <c r="AS7" s="13">
        <f>AS4+AS5-AS6</f>
        <v>0</v>
      </c>
      <c r="AT7" s="13">
        <f>AT4+AT5-AT6</f>
        <v>0</v>
      </c>
      <c r="AU7" s="13">
        <f>AU4+AU5-AU6</f>
        <v>0</v>
      </c>
      <c r="AV7" s="13">
        <f>AV4+AV5-AV6</f>
        <v>0</v>
      </c>
      <c r="AW7" s="13">
        <f>AW4+AW5-AW6</f>
        <v>0</v>
      </c>
      <c r="AX7" s="13">
        <f>AX4+AX5-AX6</f>
        <v>0</v>
      </c>
      <c r="AY7" s="13">
        <f>AY4+AY5-AY6</f>
        <v>0</v>
      </c>
      <c r="AZ7" s="13">
        <f>AZ4+AZ5-AZ6</f>
        <v>0</v>
      </c>
      <c r="BA7" s="13">
        <f>BA4+BA5-BA6</f>
        <v>0</v>
      </c>
      <c r="BB7" s="13">
        <f>BB4+BB5-BB6</f>
        <v>0</v>
      </c>
      <c r="BC7" s="13">
        <f>BC4+BC5-BC6</f>
        <v>0</v>
      </c>
      <c r="BD7" s="13">
        <f>BD4+BD5-BD6</f>
        <v>0</v>
      </c>
      <c r="BE7" s="13">
        <f>BE4+BE5-BE6</f>
        <v>0</v>
      </c>
      <c r="BF7" s="13">
        <f>BF4+BF5-BF6</f>
        <v>0</v>
      </c>
      <c r="BG7" s="13">
        <f>BG4+BG5-BG6</f>
        <v>0</v>
      </c>
      <c r="BH7" s="13">
        <f>BH4+BH5-BH6</f>
        <v>0</v>
      </c>
      <c r="BI7" s="13">
        <f>BI4+BI5-BI6</f>
        <v>0</v>
      </c>
    </row>
    <row r="9" spans="1:61">
      <c r="A9" s="5" t="s">
        <v>186</v>
      </c>
      <c r="B9" s="13">
        <f>IF(B4&gt;0, -IPMT(Interest_Rate/12, COLUMN()-2, Loan_Term_Years*12, B4+B5), 0)</f>
        <v>0</v>
      </c>
      <c r="C9" s="13">
        <f>IF(C4&gt;0, -IPMT(Interest_Rate/12, COLUMN()-2, Loan_Term_Years*12, C4+C5), 0)</f>
        <v>0</v>
      </c>
      <c r="D9" s="13">
        <f>IF(D4&gt;0, -IPMT(Interest_Rate/12, COLUMN()-2, Loan_Term_Years*12, D4+D5), 0)</f>
        <v>0</v>
      </c>
      <c r="E9" s="13">
        <f>IF(E4&gt;0, -IPMT(Interest_Rate/12, COLUMN()-2, Loan_Term_Years*12, E4+E5), 0)</f>
        <v>0</v>
      </c>
      <c r="F9" s="13">
        <f>IF(F4&gt;0, -IPMT(Interest_Rate/12, COLUMN()-2, Loan_Term_Years*12, F4+F5), 0)</f>
        <v>0</v>
      </c>
      <c r="G9" s="13">
        <f>IF(G4&gt;0, -IPMT(Interest_Rate/12, COLUMN()-2, Loan_Term_Years*12, G4+G5), 0)</f>
        <v>0</v>
      </c>
      <c r="H9" s="13">
        <f>IF(H4&gt;0, -IPMT(Interest_Rate/12, COLUMN()-2, Loan_Term_Years*12, H4+H5), 0)</f>
        <v>0</v>
      </c>
      <c r="I9" s="13">
        <f>IF(I4&gt;0, -IPMT(Interest_Rate/12, COLUMN()-2, Loan_Term_Years*12, I4+I5), 0)</f>
        <v>0</v>
      </c>
      <c r="J9" s="13">
        <f>IF(J4&gt;0, -IPMT(Interest_Rate/12, COLUMN()-2, Loan_Term_Years*12, J4+J5), 0)</f>
        <v>0</v>
      </c>
      <c r="K9" s="13">
        <f>IF(K4&gt;0, -IPMT(Interest_Rate/12, COLUMN()-2, Loan_Term_Years*12, K4+K5), 0)</f>
        <v>0</v>
      </c>
      <c r="L9" s="13">
        <f>IF(L4&gt;0, -IPMT(Interest_Rate/12, COLUMN()-2, Loan_Term_Years*12, L4+L5), 0)</f>
        <v>0</v>
      </c>
      <c r="M9" s="13">
        <f>IF(M4&gt;0, -IPMT(Interest_Rate/12, COLUMN()-2, Loan_Term_Years*12, M4+M5), 0)</f>
        <v>0</v>
      </c>
      <c r="N9" s="13">
        <f>IF(N4&gt;0, -IPMT(Interest_Rate/12, COLUMN()-2, Loan_Term_Years*12, N4+N5), 0)</f>
        <v>0</v>
      </c>
      <c r="O9" s="13">
        <f>IF(O4&gt;0, -IPMT(Interest_Rate/12, COLUMN()-2, Loan_Term_Years*12, O4+O5), 0)</f>
        <v>0</v>
      </c>
      <c r="P9" s="13">
        <f>IF(P4&gt;0, -IPMT(Interest_Rate/12, COLUMN()-2, Loan_Term_Years*12, P4+P5), 0)</f>
        <v>0</v>
      </c>
      <c r="Q9" s="13">
        <f>IF(Q4&gt;0, -IPMT(Interest_Rate/12, COLUMN()-2, Loan_Term_Years*12, Q4+Q5), 0)</f>
        <v>0</v>
      </c>
      <c r="R9" s="13">
        <f>IF(R4&gt;0, -IPMT(Interest_Rate/12, COLUMN()-2, Loan_Term_Years*12, R4+R5), 0)</f>
        <v>0</v>
      </c>
      <c r="S9" s="13">
        <f>IF(S4&gt;0, -IPMT(Interest_Rate/12, COLUMN()-2, Loan_Term_Years*12, S4+S5), 0)</f>
        <v>0</v>
      </c>
      <c r="T9" s="13">
        <f>IF(T4&gt;0, -IPMT(Interest_Rate/12, COLUMN()-2, Loan_Term_Years*12, T4+T5), 0)</f>
        <v>0</v>
      </c>
      <c r="U9" s="13">
        <f>IF(U4&gt;0, -IPMT(Interest_Rate/12, COLUMN()-2, Loan_Term_Years*12, U4+U5), 0)</f>
        <v>0</v>
      </c>
      <c r="V9" s="13">
        <f>IF(V4&gt;0, -IPMT(Interest_Rate/12, COLUMN()-2, Loan_Term_Years*12, V4+V5), 0)</f>
        <v>0</v>
      </c>
      <c r="W9" s="13">
        <f>IF(W4&gt;0, -IPMT(Interest_Rate/12, COLUMN()-2, Loan_Term_Years*12, W4+W5), 0)</f>
        <v>0</v>
      </c>
      <c r="X9" s="13">
        <f>IF(X4&gt;0, -IPMT(Interest_Rate/12, COLUMN()-2, Loan_Term_Years*12, X4+X5), 0)</f>
        <v>0</v>
      </c>
      <c r="Y9" s="13">
        <f>IF(Y4&gt;0, -IPMT(Interest_Rate/12, COLUMN()-2, Loan_Term_Years*12, Y4+Y5), 0)</f>
        <v>0</v>
      </c>
      <c r="Z9" s="13">
        <f>IF(Z4&gt;0, -IPMT(Interest_Rate/12, COLUMN()-2, Loan_Term_Years*12, Z4+Z5), 0)</f>
        <v>0</v>
      </c>
      <c r="AA9" s="13">
        <f>IF(AA4&gt;0, -IPMT(Interest_Rate/12, COLUMN()-2, Loan_Term_Years*12, AA4+AA5), 0)</f>
        <v>0</v>
      </c>
      <c r="AB9" s="13">
        <f>IF(AB4&gt;0, -IPMT(Interest_Rate/12, COLUMN()-2, Loan_Term_Years*12, AB4+AB5), 0)</f>
        <v>0</v>
      </c>
      <c r="AC9" s="13">
        <f>IF(AC4&gt;0, -IPMT(Interest_Rate/12, COLUMN()-2, Loan_Term_Years*12, AC4+AC5), 0)</f>
        <v>0</v>
      </c>
      <c r="AD9" s="13">
        <f>IF(AD4&gt;0, -IPMT(Interest_Rate/12, COLUMN()-2, Loan_Term_Years*12, AD4+AD5), 0)</f>
        <v>0</v>
      </c>
      <c r="AE9" s="13">
        <f>IF(AE4&gt;0, -IPMT(Interest_Rate/12, COLUMN()-2, Loan_Term_Years*12, AE4+AE5), 0)</f>
        <v>0</v>
      </c>
      <c r="AF9" s="13">
        <f>IF(AF4&gt;0, -IPMT(Interest_Rate/12, COLUMN()-2, Loan_Term_Years*12, AF4+AF5), 0)</f>
        <v>0</v>
      </c>
      <c r="AG9" s="13">
        <f>IF(AG4&gt;0, -IPMT(Interest_Rate/12, COLUMN()-2, Loan_Term_Years*12, AG4+AG5), 0)</f>
        <v>0</v>
      </c>
      <c r="AH9" s="13">
        <f>IF(AH4&gt;0, -IPMT(Interest_Rate/12, COLUMN()-2, Loan_Term_Years*12, AH4+AH5), 0)</f>
        <v>0</v>
      </c>
      <c r="AI9" s="13">
        <f>IF(AI4&gt;0, -IPMT(Interest_Rate/12, COLUMN()-2, Loan_Term_Years*12, AI4+AI5), 0)</f>
        <v>0</v>
      </c>
      <c r="AJ9" s="13">
        <f>IF(AJ4&gt;0, -IPMT(Interest_Rate/12, COLUMN()-2, Loan_Term_Years*12, AJ4+AJ5), 0)</f>
        <v>0</v>
      </c>
      <c r="AK9" s="13">
        <f>IF(AK4&gt;0, -IPMT(Interest_Rate/12, COLUMN()-2, Loan_Term_Years*12, AK4+AK5), 0)</f>
        <v>0</v>
      </c>
      <c r="AL9" s="13">
        <f>IF(AL4&gt;0, -IPMT(Interest_Rate/12, COLUMN()-2, Loan_Term_Years*12, AL4+AL5), 0)</f>
        <v>0</v>
      </c>
      <c r="AM9" s="13">
        <f>IF(AM4&gt;0, -IPMT(Interest_Rate/12, COLUMN()-2, Loan_Term_Years*12, AM4+AM5), 0)</f>
        <v>0</v>
      </c>
      <c r="AN9" s="13">
        <f>IF(AN4&gt;0, -IPMT(Interest_Rate/12, COLUMN()-2, Loan_Term_Years*12, AN4+AN5), 0)</f>
        <v>0</v>
      </c>
      <c r="AO9" s="13">
        <f>IF(AO4&gt;0, -IPMT(Interest_Rate/12, COLUMN()-2, Loan_Term_Years*12, AO4+AO5), 0)</f>
        <v>0</v>
      </c>
      <c r="AP9" s="13">
        <f>IF(AP4&gt;0, -IPMT(Interest_Rate/12, COLUMN()-2, Loan_Term_Years*12, AP4+AP5), 0)</f>
        <v>0</v>
      </c>
      <c r="AQ9" s="13">
        <f>IF(AQ4&gt;0, -IPMT(Interest_Rate/12, COLUMN()-2, Loan_Term_Years*12, AQ4+AQ5), 0)</f>
        <v>0</v>
      </c>
      <c r="AR9" s="13">
        <f>IF(AR4&gt;0, -IPMT(Interest_Rate/12, COLUMN()-2, Loan_Term_Years*12, AR4+AR5), 0)</f>
        <v>0</v>
      </c>
      <c r="AS9" s="13">
        <f>IF(AS4&gt;0, -IPMT(Interest_Rate/12, COLUMN()-2, Loan_Term_Years*12, AS4+AS5), 0)</f>
        <v>0</v>
      </c>
      <c r="AT9" s="13">
        <f>IF(AT4&gt;0, -IPMT(Interest_Rate/12, COLUMN()-2, Loan_Term_Years*12, AT4+AT5), 0)</f>
        <v>0</v>
      </c>
      <c r="AU9" s="13">
        <f>IF(AU4&gt;0, -IPMT(Interest_Rate/12, COLUMN()-2, Loan_Term_Years*12, AU4+AU5), 0)</f>
        <v>0</v>
      </c>
      <c r="AV9" s="13">
        <f>IF(AV4&gt;0, -IPMT(Interest_Rate/12, COLUMN()-2, Loan_Term_Years*12, AV4+AV5), 0)</f>
        <v>0</v>
      </c>
      <c r="AW9" s="13">
        <f>IF(AW4&gt;0, -IPMT(Interest_Rate/12, COLUMN()-2, Loan_Term_Years*12, AW4+AW5), 0)</f>
        <v>0</v>
      </c>
      <c r="AX9" s="13">
        <f>IF(AX4&gt;0, -IPMT(Interest_Rate/12, COLUMN()-2, Loan_Term_Years*12, AX4+AX5), 0)</f>
        <v>0</v>
      </c>
      <c r="AY9" s="13">
        <f>IF(AY4&gt;0, -IPMT(Interest_Rate/12, COLUMN()-2, Loan_Term_Years*12, AY4+AY5), 0)</f>
        <v>0</v>
      </c>
      <c r="AZ9" s="13">
        <f>IF(AZ4&gt;0, -IPMT(Interest_Rate/12, COLUMN()-2, Loan_Term_Years*12, AZ4+AZ5), 0)</f>
        <v>0</v>
      </c>
      <c r="BA9" s="13">
        <f>IF(BA4&gt;0, -IPMT(Interest_Rate/12, COLUMN()-2, Loan_Term_Years*12, BA4+BA5), 0)</f>
        <v>0</v>
      </c>
      <c r="BB9" s="13">
        <f>IF(BB4&gt;0, -IPMT(Interest_Rate/12, COLUMN()-2, Loan_Term_Years*12, BB4+BB5), 0)</f>
        <v>0</v>
      </c>
      <c r="BC9" s="13">
        <f>IF(BC4&gt;0, -IPMT(Interest_Rate/12, COLUMN()-2, Loan_Term_Years*12, BC4+BC5), 0)</f>
        <v>0</v>
      </c>
      <c r="BD9" s="13">
        <f>IF(BD4&gt;0, -IPMT(Interest_Rate/12, COLUMN()-2, Loan_Term_Years*12, BD4+BD5), 0)</f>
        <v>0</v>
      </c>
      <c r="BE9" s="13">
        <f>IF(BE4&gt;0, -IPMT(Interest_Rate/12, COLUMN()-2, Loan_Term_Years*12, BE4+BE5), 0)</f>
        <v>0</v>
      </c>
      <c r="BF9" s="13">
        <f>IF(BF4&gt;0, -IPMT(Interest_Rate/12, COLUMN()-2, Loan_Term_Years*12, BF4+BF5), 0)</f>
        <v>0</v>
      </c>
      <c r="BG9" s="13">
        <f>IF(BG4&gt;0, -IPMT(Interest_Rate/12, COLUMN()-2, Loan_Term_Years*12, BG4+BG5), 0)</f>
        <v>0</v>
      </c>
      <c r="BH9" s="13">
        <f>IF(BH4&gt;0, -IPMT(Interest_Rate/12, COLUMN()-2, Loan_Term_Years*12, BH4+BH5), 0)</f>
        <v>0</v>
      </c>
      <c r="BI9" s="13">
        <f>IF(BI4&gt;0, -IPMT(Interest_Rate/12, COLUMN()-2, Loan_Term_Years*12, BI4+BI5), 0)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53</vt:i4>
      </vt:variant>
    </vt:vector>
  </HeadingPairs>
  <TitlesOfParts>
    <vt:vector size="70" baseType="lpstr">
      <vt:lpstr>Cover</vt:lpstr>
      <vt:lpstr>Control Panel</vt:lpstr>
      <vt:lpstr>Assumptions</vt:lpstr>
      <vt:lpstr>Revenue Build</vt:lpstr>
      <vt:lpstr>COGS Build</vt:lpstr>
      <vt:lpstr>OpEx Build</vt:lpstr>
      <vt:lpstr>Headcount</vt:lpstr>
      <vt:lpstr>CapEx Schedule</vt:lpstr>
      <vt:lpstr>Debt Schedule</vt:lpstr>
      <vt:lpstr>Working Capital</vt:lpstr>
      <vt:lpstr>Income Statement</vt:lpstr>
      <vt:lpstr>Cash Flow Statement</vt:lpstr>
      <vt:lpstr>Balance Sheet</vt:lpstr>
      <vt:lpstr>Cap Table</vt:lpstr>
      <vt:lpstr>Returns Analysis</vt:lpstr>
      <vt:lpstr>Dashboard</vt:lpstr>
      <vt:lpstr>Checks</vt:lpstr>
      <vt:lpstr>ActualsCutoff</vt:lpstr>
      <vt:lpstr>Angels_Share_Annual</vt:lpstr>
      <vt:lpstr>Annual_Growth_Rate</vt:lpstr>
      <vt:lpstr>AP_Balance</vt:lpstr>
      <vt:lpstr>AR_Balance</vt:lpstr>
      <vt:lpstr>Avg_Price_per_Bottle</vt:lpstr>
      <vt:lpstr>Base_Salaries</vt:lpstr>
      <vt:lpstr>Bottle_and_Packaging</vt:lpstr>
      <vt:lpstr>Change_in_NWC</vt:lpstr>
      <vt:lpstr>Debt_Issuance</vt:lpstr>
      <vt:lpstr>Debt_Repayment</vt:lpstr>
      <vt:lpstr>Direct_Labor</vt:lpstr>
      <vt:lpstr>DiscountRate</vt:lpstr>
      <vt:lpstr>Distributor_Margin</vt:lpstr>
      <vt:lpstr>Ending_Cash</vt:lpstr>
      <vt:lpstr>Ending_Debt</vt:lpstr>
      <vt:lpstr>Ending_Inventory</vt:lpstr>
      <vt:lpstr>Ending_PPE</vt:lpstr>
      <vt:lpstr>Excise_Tax_per_Bottle</vt:lpstr>
      <vt:lpstr>Expansion_Y3</vt:lpstr>
      <vt:lpstr>Grain_per_Bottle</vt:lpstr>
      <vt:lpstr>Initial_Equipment</vt:lpstr>
      <vt:lpstr>Initial_Equity</vt:lpstr>
      <vt:lpstr>Insurance_Annual</vt:lpstr>
      <vt:lpstr>Interest_Expense</vt:lpstr>
      <vt:lpstr>Interest_Rate</vt:lpstr>
      <vt:lpstr>Inventory_Balance</vt:lpstr>
      <vt:lpstr>Inventory_Days</vt:lpstr>
      <vt:lpstr>Loan_Term_Years</vt:lpstr>
      <vt:lpstr>Maintenance_CapEx_Pct</vt:lpstr>
      <vt:lpstr>Marketing_Pct_Revenue</vt:lpstr>
      <vt:lpstr>ModelStartDate</vt:lpstr>
      <vt:lpstr>Net_Income</vt:lpstr>
      <vt:lpstr>Net_Revenue</vt:lpstr>
      <vt:lpstr>Other_Materials</vt:lpstr>
      <vt:lpstr>Payable_Days</vt:lpstr>
      <vt:lpstr>Peak_Cash_Need</vt:lpstr>
      <vt:lpstr>Project_IRR</vt:lpstr>
      <vt:lpstr>Project_MOIC</vt:lpstr>
      <vt:lpstr>Rent_per_Month</vt:lpstr>
      <vt:lpstr>Revenue_Days_Sales</vt:lpstr>
      <vt:lpstr>SelectedScenario</vt:lpstr>
      <vt:lpstr>TaxRate</vt:lpstr>
      <vt:lpstr>Term_Loan</vt:lpstr>
      <vt:lpstr>Timeline</vt:lpstr>
      <vt:lpstr>Total_Capex</vt:lpstr>
      <vt:lpstr>Total_COGS</vt:lpstr>
      <vt:lpstr>Total_Depreciation</vt:lpstr>
      <vt:lpstr>Total_Gross_Revenue</vt:lpstr>
      <vt:lpstr>Total_OpEx</vt:lpstr>
      <vt:lpstr>Total_Units</vt:lpstr>
      <vt:lpstr>Wholesale_Pct_of_Sales</vt:lpstr>
      <vt:lpstr>Year_1_Bottles_Sold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2025-07-08T01:40:26Z</dcterms:created>
  <dcterms:modified xsi:type="dcterms:W3CDTF">2025-07-08T01:40:26Z</dcterms:modified>
</cp:coreProperties>
</file>