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timmyli/Desktop/MSDS460/Assignment_2/"/>
    </mc:Choice>
  </mc:AlternateContent>
  <xr:revisionPtr revIDLastSave="0" documentId="13_ncr:1_{B49639D8-24AB-B14F-BE89-39D4D2CF55CF}" xr6:coauthVersionLast="47" xr6:coauthVersionMax="47" xr10:uidLastSave="{00000000-0000-0000-0000-000000000000}"/>
  <bookViews>
    <workbookView xWindow="580" yWindow="500" windowWidth="26240" windowHeight="15400" activeTab="2" xr2:uid="{1B5D745C-8884-4D33-A526-84118B2469EE}"/>
  </bookViews>
  <sheets>
    <sheet name="Best" sheetId="4" r:id="rId1"/>
    <sheet name="Expected" sheetId="5" r:id="rId2"/>
    <sheet name="Worst" sheetId="6" r:id="rId3"/>
    <sheet name="Sheet1" sheetId="1" r:id="rId4"/>
  </sheets>
  <definedNames>
    <definedName name="Display_Week" localSheetId="0">Best!$Q$2</definedName>
    <definedName name="Display_Week" localSheetId="1">Expected!$Q$2</definedName>
    <definedName name="Display_Week" localSheetId="2">Worst!$Q$2</definedName>
    <definedName name="Display_Week">#REF!</definedName>
    <definedName name="_xlnm.Print_Titles" localSheetId="0">Best!$4:$6</definedName>
    <definedName name="_xlnm.Print_Titles" localSheetId="1">Expected!$4:$6</definedName>
    <definedName name="_xlnm.Print_Titles" localSheetId="2">Worst!$4:$6</definedName>
    <definedName name="Project_Start" localSheetId="0">Best!$Q$1</definedName>
    <definedName name="Project_Start" localSheetId="1">Expected!$Q$1</definedName>
    <definedName name="Project_Start" localSheetId="2">Worst!$Q$1</definedName>
    <definedName name="Project_Start">#REF!</definedName>
    <definedName name="task_end" localSheetId="0">Best!$F1</definedName>
    <definedName name="task_end" localSheetId="1">Expected!$F1</definedName>
    <definedName name="task_end" localSheetId="2">Worst!$F1</definedName>
    <definedName name="task_progress" localSheetId="0">Best!$D1</definedName>
    <definedName name="task_progress" localSheetId="1">Expected!$D1</definedName>
    <definedName name="task_progress" localSheetId="2">Worst!$D1</definedName>
    <definedName name="task_start" localSheetId="0">Best!$E1</definedName>
    <definedName name="task_start" localSheetId="1">Expected!$E1</definedName>
    <definedName name="task_start" localSheetId="2">Worst!$E1</definedName>
    <definedName name="today" localSheetId="0">TODAY()</definedName>
    <definedName name="today" localSheetId="1">TODAY()</definedName>
    <definedName name="today" localSheetId="2">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7" i="6" l="1"/>
  <c r="H26" i="6"/>
  <c r="H21" i="6"/>
  <c r="H12" i="6"/>
  <c r="H8" i="6"/>
  <c r="H7" i="6"/>
  <c r="Q1" i="6"/>
  <c r="E9" i="6" s="1"/>
  <c r="F9" i="6" s="1"/>
  <c r="H9" i="6" l="1"/>
  <c r="E10" i="6"/>
  <c r="F10" i="6" s="1"/>
  <c r="I5" i="6"/>
  <c r="I4" i="6" l="1"/>
  <c r="J5" i="6"/>
  <c r="I6" i="6"/>
  <c r="H10" i="6"/>
  <c r="E13" i="6"/>
  <c r="F13" i="6" s="1"/>
  <c r="E11" i="6"/>
  <c r="F11" i="6" s="1"/>
  <c r="E22" i="6" l="1"/>
  <c r="F22" i="6" s="1"/>
  <c r="K5" i="6"/>
  <c r="J6" i="6"/>
  <c r="H11" i="6" l="1"/>
  <c r="E14" i="6"/>
  <c r="F14" i="6" s="1"/>
  <c r="E15" i="6"/>
  <c r="F15" i="6" s="1"/>
  <c r="H13" i="6"/>
  <c r="H22" i="6"/>
  <c r="L5" i="6"/>
  <c r="K6" i="6"/>
  <c r="L6" i="6" l="1"/>
  <c r="M5" i="6"/>
  <c r="E16" i="6"/>
  <c r="F16" i="6" s="1"/>
  <c r="H14" i="6"/>
  <c r="H15" i="6" l="1"/>
  <c r="H16" i="6"/>
  <c r="N5" i="6"/>
  <c r="M6" i="6"/>
  <c r="O5" i="6" l="1"/>
  <c r="N6" i="6"/>
  <c r="E18" i="6"/>
  <c r="E17" i="6"/>
  <c r="F17" i="6" s="1"/>
  <c r="F18" i="6" l="1"/>
  <c r="E19" i="6" s="1"/>
  <c r="P5" i="6"/>
  <c r="O6" i="6"/>
  <c r="F19" i="6" l="1"/>
  <c r="E20" i="6" s="1"/>
  <c r="F20" i="6" s="1"/>
  <c r="P6" i="6"/>
  <c r="P4" i="6"/>
  <c r="Q5" i="6"/>
  <c r="H20" i="6" l="1"/>
  <c r="E23" i="6"/>
  <c r="E24" i="6"/>
  <c r="Q6" i="6"/>
  <c r="R5" i="6"/>
  <c r="F24" i="6" l="1"/>
  <c r="E25" i="6" s="1"/>
  <c r="F23" i="6"/>
  <c r="H23" i="6" s="1"/>
  <c r="S5" i="6"/>
  <c r="R6" i="6"/>
  <c r="H24" i="6"/>
  <c r="H25" i="6" l="1"/>
  <c r="F25" i="6"/>
  <c r="T5" i="6"/>
  <c r="S6" i="6"/>
  <c r="T6" i="6" l="1"/>
  <c r="U5" i="6"/>
  <c r="V5" i="6" l="1"/>
  <c r="U6" i="6"/>
  <c r="W5" i="6" l="1"/>
  <c r="V6" i="6"/>
  <c r="X5" i="6" l="1"/>
  <c r="W6" i="6"/>
  <c r="W4" i="6"/>
  <c r="X6" i="6" l="1"/>
  <c r="Y5" i="6"/>
  <c r="Y6" i="6" l="1"/>
  <c r="Z5" i="6"/>
  <c r="AA5" i="6" l="1"/>
  <c r="Z6" i="6"/>
  <c r="AB5" i="6" l="1"/>
  <c r="AA6" i="6"/>
  <c r="AB6" i="6" l="1"/>
  <c r="AC5" i="6"/>
  <c r="AD5" i="6" l="1"/>
  <c r="AC6" i="6"/>
  <c r="AD4" i="6" l="1"/>
  <c r="AE5" i="6"/>
  <c r="AD6" i="6"/>
  <c r="AF5" i="6" l="1"/>
  <c r="AE6" i="6"/>
  <c r="AF6" i="6" l="1"/>
  <c r="AG5" i="6"/>
  <c r="AH5" i="6" l="1"/>
  <c r="AG6" i="6"/>
  <c r="AI5" i="6" l="1"/>
  <c r="AH6" i="6"/>
  <c r="AJ5" i="6" l="1"/>
  <c r="AI6" i="6"/>
  <c r="AJ6" i="6" l="1"/>
  <c r="AK5" i="6"/>
  <c r="AK6" i="6" l="1"/>
  <c r="AL5" i="6"/>
  <c r="AK4" i="6"/>
  <c r="AM5" i="6" l="1"/>
  <c r="AL6" i="6"/>
  <c r="AN5" i="6" l="1"/>
  <c r="AM6" i="6"/>
  <c r="AN6" i="6" l="1"/>
  <c r="AO5" i="6"/>
  <c r="AP5" i="6" l="1"/>
  <c r="AO6" i="6"/>
  <c r="AQ5" i="6" l="1"/>
  <c r="AP6" i="6"/>
  <c r="AR5" i="6" l="1"/>
  <c r="AQ6" i="6"/>
  <c r="AR6" i="6" l="1"/>
  <c r="AR4" i="6"/>
  <c r="AS5" i="6"/>
  <c r="AT5" i="6" l="1"/>
  <c r="AS6" i="6"/>
  <c r="AU5" i="6" l="1"/>
  <c r="AT6" i="6"/>
  <c r="H27" i="5"/>
  <c r="H26" i="5"/>
  <c r="H21" i="5"/>
  <c r="H12" i="5"/>
  <c r="H8" i="5"/>
  <c r="H7" i="5"/>
  <c r="Q1" i="5"/>
  <c r="E9" i="5" s="1"/>
  <c r="F9" i="5" s="1"/>
  <c r="H27" i="4"/>
  <c r="H26" i="4"/>
  <c r="H21" i="4"/>
  <c r="H12" i="4"/>
  <c r="H8" i="4"/>
  <c r="H7" i="4"/>
  <c r="Q1" i="4"/>
  <c r="AV5" i="6" l="1"/>
  <c r="AU6" i="6"/>
  <c r="H9" i="5"/>
  <c r="E10" i="5"/>
  <c r="F10" i="5" s="1"/>
  <c r="I5" i="5"/>
  <c r="E9" i="4"/>
  <c r="E10" i="4" s="1"/>
  <c r="I5" i="4"/>
  <c r="E18" i="1"/>
  <c r="F18" i="1"/>
  <c r="D18" i="1"/>
  <c r="F2" i="1"/>
  <c r="F8" i="1"/>
  <c r="F3" i="1"/>
  <c r="F4" i="1"/>
  <c r="F5" i="1"/>
  <c r="F6" i="1"/>
  <c r="F7" i="1"/>
  <c r="F9" i="1"/>
  <c r="F10" i="1"/>
  <c r="F11" i="1"/>
  <c r="F12" i="1"/>
  <c r="F13" i="1"/>
  <c r="F14" i="1"/>
  <c r="F15" i="1"/>
  <c r="F16" i="1"/>
  <c r="F17" i="1"/>
  <c r="E5" i="1"/>
  <c r="E17" i="1"/>
  <c r="E16" i="1"/>
  <c r="E15" i="1"/>
  <c r="E14" i="1"/>
  <c r="E13" i="1"/>
  <c r="E12" i="1"/>
  <c r="E11" i="1"/>
  <c r="D10" i="1"/>
  <c r="E10" i="1"/>
  <c r="E9" i="1"/>
  <c r="E8" i="1"/>
  <c r="E7" i="1"/>
  <c r="E6" i="1"/>
  <c r="E4" i="1"/>
  <c r="E3" i="1"/>
  <c r="D5" i="1"/>
  <c r="D17" i="1"/>
  <c r="D16" i="1"/>
  <c r="D15" i="1"/>
  <c r="D14" i="1"/>
  <c r="D12" i="1"/>
  <c r="D11" i="1"/>
  <c r="D9" i="1"/>
  <c r="D8" i="1"/>
  <c r="D7" i="1"/>
  <c r="D6" i="1"/>
  <c r="D4" i="1"/>
  <c r="D3" i="1"/>
  <c r="D2" i="1"/>
  <c r="AV6" i="6" l="1"/>
  <c r="AW5" i="6"/>
  <c r="J5" i="5"/>
  <c r="I6" i="5"/>
  <c r="I4" i="5"/>
  <c r="H10" i="5"/>
  <c r="E13" i="5"/>
  <c r="F13" i="5" s="1"/>
  <c r="E11" i="5"/>
  <c r="F11" i="5" s="1"/>
  <c r="F9" i="4"/>
  <c r="I6" i="4"/>
  <c r="I4" i="4"/>
  <c r="J5" i="4"/>
  <c r="AX5" i="6" l="1"/>
  <c r="AW6" i="6"/>
  <c r="E22" i="5"/>
  <c r="F22" i="5" s="1"/>
  <c r="H13" i="5"/>
  <c r="K5" i="5"/>
  <c r="J6" i="5"/>
  <c r="E11" i="4"/>
  <c r="E13" i="4"/>
  <c r="F10" i="4"/>
  <c r="H9" i="4"/>
  <c r="K5" i="4"/>
  <c r="J6" i="4"/>
  <c r="AY5" i="6" l="1"/>
  <c r="AX6" i="6"/>
  <c r="E14" i="5"/>
  <c r="F14" i="5" s="1"/>
  <c r="E15" i="5"/>
  <c r="F15" i="5" s="1"/>
  <c r="H22" i="5"/>
  <c r="L5" i="5"/>
  <c r="K6" i="5"/>
  <c r="H11" i="5"/>
  <c r="F13" i="4"/>
  <c r="F11" i="4"/>
  <c r="E22" i="4" s="1"/>
  <c r="F22" i="4" s="1"/>
  <c r="H10" i="4"/>
  <c r="K6" i="4"/>
  <c r="L5" i="4"/>
  <c r="AZ5" i="6" l="1"/>
  <c r="AY6" i="6"/>
  <c r="AY4" i="6"/>
  <c r="E16" i="5"/>
  <c r="F16" i="5" s="1"/>
  <c r="L6" i="5"/>
  <c r="M5" i="5"/>
  <c r="H14" i="5"/>
  <c r="E14" i="4"/>
  <c r="F14" i="4" s="1"/>
  <c r="E15" i="4"/>
  <c r="H13" i="4"/>
  <c r="M5" i="4"/>
  <c r="L6" i="4"/>
  <c r="H11" i="4"/>
  <c r="AZ6" i="6" l="1"/>
  <c r="BA5" i="6"/>
  <c r="N5" i="5"/>
  <c r="M6" i="5"/>
  <c r="H15" i="5"/>
  <c r="H16" i="5"/>
  <c r="M6" i="4"/>
  <c r="N5" i="4"/>
  <c r="F15" i="4"/>
  <c r="E16" i="4" s="1"/>
  <c r="BB5" i="6" l="1"/>
  <c r="BA6" i="6"/>
  <c r="E18" i="5"/>
  <c r="E17" i="5"/>
  <c r="F17" i="5" s="1"/>
  <c r="O5" i="5"/>
  <c r="N6" i="5"/>
  <c r="H14" i="4"/>
  <c r="H15" i="4"/>
  <c r="F16" i="4"/>
  <c r="O5" i="4"/>
  <c r="N6" i="4"/>
  <c r="BC5" i="6" l="1"/>
  <c r="BB6" i="6"/>
  <c r="F18" i="5"/>
  <c r="E19" i="5" s="1"/>
  <c r="P5" i="5"/>
  <c r="O6" i="5"/>
  <c r="E17" i="4"/>
  <c r="F17" i="4" s="1"/>
  <c r="E18" i="4"/>
  <c r="F18" i="4" s="1"/>
  <c r="H16" i="4"/>
  <c r="O6" i="4"/>
  <c r="P5" i="4"/>
  <c r="BD5" i="6" l="1"/>
  <c r="BC6" i="6"/>
  <c r="F19" i="5"/>
  <c r="E20" i="5" s="1"/>
  <c r="F20" i="5" s="1"/>
  <c r="P6" i="5"/>
  <c r="P4" i="5"/>
  <c r="Q5" i="5"/>
  <c r="E19" i="4"/>
  <c r="F19" i="4" s="1"/>
  <c r="Q5" i="4"/>
  <c r="P4" i="4"/>
  <c r="P6" i="4"/>
  <c r="BD6" i="6" l="1"/>
  <c r="BE5" i="6"/>
  <c r="H20" i="5"/>
  <c r="E23" i="5"/>
  <c r="E24" i="5"/>
  <c r="F24" i="5" s="1"/>
  <c r="E25" i="5" s="1"/>
  <c r="F25" i="5" s="1"/>
  <c r="R5" i="5"/>
  <c r="Q6" i="5"/>
  <c r="E20" i="4"/>
  <c r="F20" i="4" s="1"/>
  <c r="R5" i="4"/>
  <c r="Q6" i="4"/>
  <c r="BF5" i="6" l="1"/>
  <c r="BE6" i="6"/>
  <c r="F23" i="5"/>
  <c r="H23" i="5" s="1"/>
  <c r="H24" i="5"/>
  <c r="S5" i="5"/>
  <c r="R6" i="5"/>
  <c r="H25" i="5"/>
  <c r="E23" i="4"/>
  <c r="F23" i="4" s="1"/>
  <c r="E24" i="4"/>
  <c r="F24" i="4" s="1"/>
  <c r="H20" i="4"/>
  <c r="S5" i="4"/>
  <c r="R6" i="4"/>
  <c r="BF4" i="6" l="1"/>
  <c r="BG5" i="6"/>
  <c r="BF6" i="6"/>
  <c r="H23" i="4"/>
  <c r="T5" i="5"/>
  <c r="S6" i="5"/>
  <c r="H22" i="4"/>
  <c r="S6" i="4"/>
  <c r="T5" i="4"/>
  <c r="BH5" i="6" l="1"/>
  <c r="BG6" i="6"/>
  <c r="T6" i="5"/>
  <c r="U5" i="5"/>
  <c r="U5" i="4"/>
  <c r="T6" i="4"/>
  <c r="BH6" i="6" l="1"/>
  <c r="BI5" i="6"/>
  <c r="V5" i="5"/>
  <c r="U6" i="5"/>
  <c r="H24" i="4"/>
  <c r="E25" i="4"/>
  <c r="U6" i="4"/>
  <c r="V5" i="4"/>
  <c r="BJ5" i="6" l="1"/>
  <c r="BI6" i="6"/>
  <c r="F25" i="4"/>
  <c r="H25" i="4" s="1"/>
  <c r="W5" i="5"/>
  <c r="V6" i="5"/>
  <c r="W5" i="4"/>
  <c r="V6" i="4"/>
  <c r="BK5" i="6" l="1"/>
  <c r="BJ6" i="6"/>
  <c r="X5" i="5"/>
  <c r="W6" i="5"/>
  <c r="W4" i="5"/>
  <c r="W6" i="4"/>
  <c r="W4" i="4"/>
  <c r="X5" i="4"/>
  <c r="BL5" i="6" l="1"/>
  <c r="BL6" i="6" s="1"/>
  <c r="BK6" i="6"/>
  <c r="X6" i="5"/>
  <c r="Y5" i="5"/>
  <c r="Y5" i="4"/>
  <c r="X6" i="4"/>
  <c r="Z5" i="5" l="1"/>
  <c r="Y6" i="5"/>
  <c r="Y6" i="4"/>
  <c r="Z5" i="4"/>
  <c r="AA5" i="5" l="1"/>
  <c r="Z6" i="5"/>
  <c r="AA5" i="4"/>
  <c r="Z6" i="4"/>
  <c r="AB5" i="5" l="1"/>
  <c r="AA6" i="5"/>
  <c r="AA6" i="4"/>
  <c r="AB5" i="4"/>
  <c r="AB6" i="5" l="1"/>
  <c r="AC5" i="5"/>
  <c r="AC5" i="4"/>
  <c r="AB6" i="4"/>
  <c r="AD5" i="5" l="1"/>
  <c r="AC6" i="5"/>
  <c r="AC6" i="4"/>
  <c r="AD5" i="4"/>
  <c r="AD4" i="5" l="1"/>
  <c r="AE5" i="5"/>
  <c r="AD6" i="5"/>
  <c r="AE5" i="4"/>
  <c r="AD6" i="4"/>
  <c r="AD4" i="4"/>
  <c r="AF5" i="5" l="1"/>
  <c r="AE6" i="5"/>
  <c r="AE6" i="4"/>
  <c r="AF5" i="4"/>
  <c r="AF6" i="5" l="1"/>
  <c r="AG5" i="5"/>
  <c r="AG5" i="4"/>
  <c r="AF6" i="4"/>
  <c r="AH5" i="5" l="1"/>
  <c r="AG6" i="5"/>
  <c r="AH5" i="4"/>
  <c r="AG6" i="4"/>
  <c r="AI5" i="5" l="1"/>
  <c r="AH6" i="5"/>
  <c r="AI5" i="4"/>
  <c r="AH6" i="4"/>
  <c r="AJ5" i="5" l="1"/>
  <c r="AI6" i="5"/>
  <c r="AI6" i="4"/>
  <c r="AJ5" i="4"/>
  <c r="AJ6" i="5" l="1"/>
  <c r="AK5" i="5"/>
  <c r="AK5" i="4"/>
  <c r="AJ6" i="4"/>
  <c r="AL5" i="5" l="1"/>
  <c r="AK6" i="5"/>
  <c r="AK4" i="5"/>
  <c r="AK6" i="4"/>
  <c r="AL5" i="4"/>
  <c r="AK4" i="4"/>
  <c r="AM5" i="5" l="1"/>
  <c r="AL6" i="5"/>
  <c r="AM5" i="4"/>
  <c r="AL6" i="4"/>
  <c r="AN5" i="5" l="1"/>
  <c r="AM6" i="5"/>
  <c r="AM6" i="4"/>
  <c r="AN5" i="4"/>
  <c r="AN6" i="5" l="1"/>
  <c r="AO5" i="5"/>
  <c r="AO5" i="4"/>
  <c r="AN6" i="4"/>
  <c r="AP5" i="5" l="1"/>
  <c r="AO6" i="5"/>
  <c r="AO6" i="4"/>
  <c r="AP5" i="4"/>
  <c r="AQ5" i="5" l="1"/>
  <c r="AP6" i="5"/>
  <c r="AQ5" i="4"/>
  <c r="AP6" i="4"/>
  <c r="AR5" i="5" l="1"/>
  <c r="AQ6" i="5"/>
  <c r="AQ6" i="4"/>
  <c r="AR5" i="4"/>
  <c r="AR6" i="5" l="1"/>
  <c r="AR4" i="5"/>
  <c r="AS5" i="5"/>
  <c r="AS5" i="4"/>
  <c r="AR4" i="4"/>
  <c r="AR6" i="4"/>
  <c r="AT5" i="5" l="1"/>
  <c r="AS6" i="5"/>
  <c r="AS6" i="4"/>
  <c r="AT5" i="4"/>
  <c r="AU5" i="5" l="1"/>
  <c r="AT6" i="5"/>
  <c r="AU5" i="4"/>
  <c r="AT6" i="4"/>
  <c r="AV5" i="5" l="1"/>
  <c r="AU6" i="5"/>
  <c r="AU6" i="4"/>
  <c r="AV5" i="4"/>
  <c r="AV6" i="5" l="1"/>
  <c r="AW5" i="5"/>
  <c r="AV6" i="4"/>
  <c r="AW5" i="4"/>
  <c r="AX5" i="5" l="1"/>
  <c r="AW6" i="5"/>
  <c r="AW6" i="4"/>
  <c r="AX5" i="4"/>
  <c r="AY5" i="5" l="1"/>
  <c r="AX6" i="5"/>
  <c r="AY5" i="4"/>
  <c r="AX6" i="4"/>
  <c r="AZ5" i="5" l="1"/>
  <c r="AY6" i="5"/>
  <c r="AY4" i="5"/>
  <c r="AY6" i="4"/>
  <c r="AY4" i="4"/>
  <c r="AZ5" i="4"/>
  <c r="AZ6" i="5" l="1"/>
  <c r="BA5" i="5"/>
  <c r="BA5" i="4"/>
  <c r="AZ6" i="4"/>
  <c r="BB5" i="5" l="1"/>
  <c r="BA6" i="5"/>
  <c r="BA6" i="4"/>
  <c r="BB5" i="4"/>
  <c r="BC5" i="5" l="1"/>
  <c r="BB6" i="5"/>
  <c r="BC5" i="4"/>
  <c r="BB6" i="4"/>
  <c r="BD5" i="5" l="1"/>
  <c r="BC6" i="5"/>
  <c r="BC6" i="4"/>
  <c r="BD5" i="4"/>
  <c r="BD6" i="5" l="1"/>
  <c r="BE5" i="5"/>
  <c r="BE5" i="4"/>
  <c r="BD6" i="4"/>
  <c r="BF5" i="5" l="1"/>
  <c r="BE6" i="5"/>
  <c r="BE6" i="4"/>
  <c r="BF5" i="4"/>
  <c r="BF4" i="5" l="1"/>
  <c r="BG5" i="5"/>
  <c r="BF6" i="5"/>
  <c r="BG5" i="4"/>
  <c r="BF6" i="4"/>
  <c r="BF4" i="4"/>
  <c r="BH5" i="5" l="1"/>
  <c r="BG6" i="5"/>
  <c r="BG6" i="4"/>
  <c r="BH5" i="4"/>
  <c r="BH6" i="5" l="1"/>
  <c r="BI5" i="5"/>
  <c r="BI5" i="4"/>
  <c r="BH6" i="4"/>
  <c r="BJ5" i="5" l="1"/>
  <c r="BI6" i="5"/>
  <c r="BI6" i="4"/>
  <c r="BJ5" i="4"/>
  <c r="BK5" i="5" l="1"/>
  <c r="BJ6" i="5"/>
  <c r="BK5" i="4"/>
  <c r="BJ6" i="4"/>
  <c r="BL5" i="5" l="1"/>
  <c r="BL6" i="5" s="1"/>
  <c r="BK6" i="5"/>
  <c r="BK6" i="4"/>
  <c r="BL5" i="4"/>
  <c r="BL6" i="4" s="1"/>
</calcChain>
</file>

<file path=xl/sharedStrings.xml><?xml version="1.0" encoding="utf-8"?>
<sst xmlns="http://schemas.openxmlformats.org/spreadsheetml/2006/main" count="197" uniqueCount="87">
  <si>
    <t>task</t>
  </si>
  <si>
    <t>expectedHours</t>
  </si>
  <si>
    <t>bestCaseHours</t>
  </si>
  <si>
    <t>worstCaseHours</t>
  </si>
  <si>
    <t>taskID</t>
  </si>
  <si>
    <t>predecessorTaskIDs</t>
  </si>
  <si>
    <t>A</t>
  </si>
  <si>
    <t>B</t>
  </si>
  <si>
    <t>C</t>
  </si>
  <si>
    <t>D</t>
  </si>
  <si>
    <t>E</t>
  </si>
  <si>
    <t>F</t>
  </si>
  <si>
    <t>G</t>
  </si>
  <si>
    <t>D1</t>
  </si>
  <si>
    <t>D2</t>
  </si>
  <si>
    <t>D3</t>
  </si>
  <si>
    <t>D4</t>
  </si>
  <si>
    <t>D5</t>
  </si>
  <si>
    <t>D6</t>
  </si>
  <si>
    <t>D7</t>
  </si>
  <si>
    <t>D8</t>
  </si>
  <si>
    <t>H</t>
  </si>
  <si>
    <t>D2, D3</t>
  </si>
  <si>
    <t>D5, D7</t>
  </si>
  <si>
    <t>B, C</t>
  </si>
  <si>
    <t>D8, E</t>
  </si>
  <si>
    <t>Develop product  prototype</t>
  </si>
  <si>
    <t>A, D8</t>
  </si>
  <si>
    <t>F, G</t>
  </si>
  <si>
    <t>backendDeveloper</t>
  </si>
  <si>
    <t>frontendDeveloper</t>
  </si>
  <si>
    <t>dataEngineer</t>
  </si>
  <si>
    <t>projectManager(me)</t>
  </si>
  <si>
    <t>dataScientist(me)</t>
  </si>
  <si>
    <t>Describe product (PM)</t>
  </si>
  <si>
    <t>Develop marketing strategy (PM)</t>
  </si>
  <si>
    <t>Design brochure (PM or FD)</t>
  </si>
  <si>
    <t xml:space="preserve">    Requirements analysis (PM)</t>
  </si>
  <si>
    <t xml:space="preserve">    Software design(BD and FD)</t>
  </si>
  <si>
    <t xml:space="preserve">    System design(BD and DE)</t>
  </si>
  <si>
    <t xml:space="preserve">    Coding(FD and BD)</t>
  </si>
  <si>
    <t xml:space="preserve">    Write documentation(PM and Devs)</t>
  </si>
  <si>
    <t xml:space="preserve">    Unit testing (FD and BD)</t>
  </si>
  <si>
    <t xml:space="preserve">    System testing (DE and BD)</t>
  </si>
  <si>
    <t xml:space="preserve">    Package deliverables (PM)</t>
  </si>
  <si>
    <t>Survey potential market (PM)</t>
  </si>
  <si>
    <t>Develop pricing plan (PM)</t>
  </si>
  <si>
    <t>Develop implementation  plan (PM)</t>
  </si>
  <si>
    <t>Write client proposal (PM)</t>
  </si>
  <si>
    <t>Insert new rows ABOVE this one</t>
  </si>
  <si>
    <t>Execution</t>
  </si>
  <si>
    <t>Planning and design</t>
  </si>
  <si>
    <t>Initiation</t>
  </si>
  <si>
    <t xml:space="preserve">Do not delete this row. This row is hidden to preserve a formula that is used to highlight the current day within the project schedule. </t>
  </si>
  <si>
    <t>END</t>
  </si>
  <si>
    <t>START</t>
  </si>
  <si>
    <t>PROGRESS</t>
  </si>
  <si>
    <t>ASSIGNED TO</t>
  </si>
  <si>
    <t>TASK</t>
  </si>
  <si>
    <t>https://www.vertex42.com/ExcelTemplates/simple-gantt-chart.html</t>
  </si>
  <si>
    <t>SIMPLE GANTT CHART by Vertex42.com</t>
  </si>
  <si>
    <t>Display week:</t>
  </si>
  <si>
    <t>Project start:</t>
  </si>
  <si>
    <t>Network Problem</t>
  </si>
  <si>
    <t>MSDS460</t>
  </si>
  <si>
    <t>Timmy Li</t>
  </si>
  <si>
    <t>PM</t>
  </si>
  <si>
    <t>BD and FD</t>
  </si>
  <si>
    <t>BD and DE</t>
  </si>
  <si>
    <t>FD AND BD</t>
  </si>
  <si>
    <t>PM and Devs</t>
  </si>
  <si>
    <t>DE and BD</t>
  </si>
  <si>
    <t>Describe product A</t>
  </si>
  <si>
    <t>Develop Marketing Strategy B</t>
  </si>
  <si>
    <t>Design Brochure C</t>
  </si>
  <si>
    <t>Requirements Analysis D1</t>
  </si>
  <si>
    <t>Software Design D2</t>
  </si>
  <si>
    <t>System Design D3</t>
  </si>
  <si>
    <t>Coding D4</t>
  </si>
  <si>
    <t>Write Documentation D5</t>
  </si>
  <si>
    <t>Unit Testing D6</t>
  </si>
  <si>
    <t>System Testing D7</t>
  </si>
  <si>
    <t>Package Deliverables D8</t>
  </si>
  <si>
    <t>Survey potential Market E</t>
  </si>
  <si>
    <t>Develop Pricing Plan F</t>
  </si>
  <si>
    <t>Develop implementation plan G</t>
  </si>
  <si>
    <t>Write client proposal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</si>
</sst>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26" x14ac:knownFonts="1">
    <font>
      <sz val="11"/>
      <color theme="1"/>
      <name val="Calibri"/>
      <family val="2"/>
      <scheme val="minor"/>
    </font>
    <font>
      <sz val="11"/>
      <color theme="1"/>
      <name val="Calibri"/>
      <family val="2"/>
      <scheme val="minor"/>
    </font>
    <font>
      <b/>
      <sz val="12"/>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name val="Calibri"/>
      <family val="2"/>
      <scheme val="minor"/>
    </font>
    <font>
      <sz val="10"/>
      <color theme="1" tint="0.499984740745262"/>
      <name val="Calibri"/>
      <family val="2"/>
      <scheme val="minor"/>
    </font>
    <font>
      <i/>
      <sz val="10"/>
      <color theme="1"/>
      <name val="Calibri"/>
      <family val="2"/>
      <scheme val="minor"/>
    </font>
    <font>
      <sz val="10"/>
      <color theme="1"/>
      <name val="Calibri"/>
      <family val="2"/>
      <scheme val="minor"/>
    </font>
    <font>
      <b/>
      <sz val="8"/>
      <color theme="1"/>
      <name val="Calibri"/>
      <family val="2"/>
      <scheme val="minor"/>
    </font>
    <font>
      <b/>
      <sz val="8"/>
      <name val="Calibri"/>
      <family val="2"/>
      <scheme val="minor"/>
    </font>
    <font>
      <b/>
      <sz val="10"/>
      <color theme="1"/>
      <name val="Calibri"/>
      <family val="2"/>
      <scheme val="minor"/>
    </font>
    <font>
      <b/>
      <sz val="11"/>
      <name val="Calibri"/>
      <family val="2"/>
      <scheme val="minor"/>
    </font>
    <font>
      <sz val="11"/>
      <color theme="1"/>
      <name val="Calibri Light"/>
      <family val="2"/>
      <scheme val="major"/>
    </font>
    <font>
      <b/>
      <sz val="16"/>
      <color theme="9"/>
      <name val="Calibri Light"/>
      <family val="2"/>
      <scheme val="major"/>
    </font>
    <font>
      <sz val="16"/>
      <color theme="1"/>
      <name val="Calibri"/>
      <family val="2"/>
      <scheme val="minor"/>
    </font>
    <font>
      <b/>
      <sz val="16"/>
      <color theme="9"/>
      <name val="Calibri"/>
      <family val="2"/>
      <scheme val="minor"/>
    </font>
    <font>
      <sz val="11"/>
      <color theme="1"/>
      <name val="Arial"/>
      <family val="2"/>
    </font>
    <font>
      <sz val="14"/>
      <color theme="1"/>
      <name val="Calibri"/>
      <family val="2"/>
      <scheme val="minor"/>
    </font>
    <font>
      <sz val="10"/>
      <name val="Arial"/>
      <family val="2"/>
    </font>
    <font>
      <b/>
      <sz val="20"/>
      <color theme="4" tint="-0.249977111117893"/>
      <name val="Arial"/>
      <family val="2"/>
    </font>
    <font>
      <b/>
      <sz val="22"/>
      <color theme="1" tint="0.34998626667073579"/>
      <name val="Calibri Light"/>
      <family val="2"/>
      <scheme val="major"/>
    </font>
    <font>
      <b/>
      <sz val="40"/>
      <color theme="9"/>
      <name val="Calibri Light"/>
      <family val="2"/>
      <scheme val="maj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4" tint="0.79998168889431442"/>
        <bgColor indexed="64"/>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4.9989318521683403E-2"/>
        <bgColor theme="4"/>
      </patternFill>
    </fill>
  </fills>
  <borders count="21">
    <border>
      <left/>
      <right/>
      <top/>
      <bottom/>
      <diagonal/>
    </border>
    <border>
      <left/>
      <right/>
      <top/>
      <bottom style="thin">
        <color indexed="64"/>
      </bottom>
      <diagonal/>
    </border>
    <border>
      <left/>
      <right/>
      <top style="medium">
        <color theme="0" tint="-0.14996795556505021"/>
      </top>
      <bottom style="medium">
        <color theme="0" tint="-0.14996795556505021"/>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5" tint="0.59996337778862885"/>
      </top>
      <bottom style="thin">
        <color theme="5" tint="0.59996337778862885"/>
      </bottom>
      <diagonal/>
    </border>
    <border>
      <left/>
      <right/>
      <top style="thin">
        <color theme="4" tint="0.59996337778862885"/>
      </top>
      <bottom style="thin">
        <color theme="4" tint="0.59996337778862885"/>
      </bottom>
      <diagonal/>
    </border>
    <border>
      <left/>
      <right/>
      <top/>
      <bottom style="thin">
        <color theme="4" tint="0.59996337778862885"/>
      </bottom>
      <diagonal/>
    </border>
    <border>
      <left style="thin">
        <color theme="0" tint="-0.14993743705557422"/>
      </left>
      <right style="thin">
        <color theme="0" tint="-0.14993743705557422"/>
      </right>
      <top/>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1" fillId="0" borderId="0" applyNumberFormat="0" applyFill="0" applyProtection="0">
      <alignment horizontal="right" indent="1"/>
    </xf>
    <xf numFmtId="0" fontId="21" fillId="0" borderId="0" applyNumberFormat="0" applyFill="0" applyProtection="0">
      <alignment vertical="top"/>
    </xf>
    <xf numFmtId="0" fontId="21" fillId="0" borderId="0" applyNumberFormat="0" applyFill="0" applyAlignment="0" applyProtection="0"/>
    <xf numFmtId="167" fontId="1" fillId="0" borderId="20">
      <alignment horizontal="center" vertical="center"/>
    </xf>
    <xf numFmtId="0" fontId="24" fillId="0" borderId="0" applyNumberFormat="0" applyFill="0" applyBorder="0" applyAlignment="0" applyProtection="0"/>
  </cellStyleXfs>
  <cellXfs count="103">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2" borderId="0" xfId="0" applyFill="1" applyAlignment="1">
      <alignment horizontal="center"/>
    </xf>
    <xf numFmtId="0" fontId="0" fillId="2" borderId="0" xfId="0" applyFill="1"/>
    <xf numFmtId="0" fontId="0" fillId="0" borderId="1" xfId="0" applyBorder="1" applyAlignment="1">
      <alignment wrapText="1"/>
    </xf>
    <xf numFmtId="0" fontId="0" fillId="0" borderId="0" xfId="0" applyAlignment="1">
      <alignment wrapText="1"/>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1" fillId="0" borderId="0" xfId="0" applyFont="1" applyAlignment="1">
      <alignment vertical="center"/>
    </xf>
    <xf numFmtId="0" fontId="1" fillId="3" borderId="0" xfId="0" applyFont="1" applyFill="1" applyAlignment="1">
      <alignment vertical="center"/>
    </xf>
    <xf numFmtId="0" fontId="7" fillId="3" borderId="2" xfId="0" applyFont="1" applyFill="1" applyBorder="1" applyAlignment="1">
      <alignment horizontal="center" vertical="center"/>
    </xf>
    <xf numFmtId="0" fontId="7" fillId="0" borderId="0" xfId="0" applyFont="1" applyAlignment="1">
      <alignment horizontal="center" vertical="center"/>
    </xf>
    <xf numFmtId="164" fontId="8" fillId="3" borderId="0" xfId="0" applyNumberFormat="1" applyFont="1" applyFill="1" applyAlignment="1">
      <alignment horizontal="center" vertical="center"/>
    </xf>
    <xf numFmtId="164" fontId="9" fillId="3" borderId="0" xfId="0" applyNumberFormat="1" applyFont="1" applyFill="1" applyAlignment="1">
      <alignment horizontal="left" vertical="center"/>
    </xf>
    <xf numFmtId="9" fontId="8" fillId="3" borderId="0" xfId="1" applyFont="1" applyFill="1" applyBorder="1" applyAlignment="1">
      <alignment horizontal="center" vertical="center"/>
    </xf>
    <xf numFmtId="0" fontId="10" fillId="3" borderId="0" xfId="0" applyFont="1" applyFill="1" applyAlignment="1">
      <alignment vertical="center"/>
    </xf>
    <xf numFmtId="0" fontId="10" fillId="3" borderId="0" xfId="0" applyFont="1" applyFill="1" applyAlignment="1">
      <alignment horizontal="left" vertical="center" indent="1"/>
    </xf>
    <xf numFmtId="0" fontId="3" fillId="0" borderId="0" xfId="2" applyAlignment="1">
      <alignment wrapText="1"/>
    </xf>
    <xf numFmtId="0" fontId="1" fillId="0" borderId="3" xfId="0" applyFont="1" applyBorder="1" applyAlignment="1">
      <alignment vertical="center"/>
    </xf>
    <xf numFmtId="0" fontId="7" fillId="0" borderId="2" xfId="0" applyFont="1" applyBorder="1" applyAlignment="1">
      <alignment horizontal="center" vertical="center"/>
    </xf>
    <xf numFmtId="164" fontId="11" fillId="0" borderId="0" xfId="4" applyFont="1" applyBorder="1">
      <alignment horizontal="center" vertical="center"/>
    </xf>
    <xf numFmtId="9" fontId="8" fillId="0" borderId="0" xfId="1" applyFont="1" applyBorder="1" applyAlignment="1">
      <alignment horizontal="center" vertical="center"/>
    </xf>
    <xf numFmtId="0" fontId="11" fillId="0" borderId="0" xfId="5" applyFont="1" applyBorder="1" applyAlignment="1">
      <alignment vertical="center"/>
    </xf>
    <xf numFmtId="0" fontId="11" fillId="0" borderId="0" xfId="6" applyFont="1" applyBorder="1">
      <alignment horizontal="left" vertical="center" indent="2"/>
    </xf>
    <xf numFmtId="0" fontId="1" fillId="0" borderId="4" xfId="0" applyFont="1" applyBorder="1" applyAlignment="1">
      <alignment vertical="center"/>
    </xf>
    <xf numFmtId="164" fontId="11" fillId="4" borderId="5" xfId="4" applyFont="1" applyFill="1" applyBorder="1">
      <alignment horizontal="center" vertical="center"/>
    </xf>
    <xf numFmtId="9" fontId="8" fillId="4" borderId="5" xfId="1" applyFont="1" applyFill="1" applyBorder="1" applyAlignment="1">
      <alignment horizontal="center" vertical="center"/>
    </xf>
    <xf numFmtId="0" fontId="11" fillId="4" borderId="5" xfId="5" applyFont="1" applyFill="1" applyBorder="1" applyAlignment="1">
      <alignment vertical="center"/>
    </xf>
    <xf numFmtId="0" fontId="11" fillId="4" borderId="5" xfId="6" applyFont="1" applyFill="1" applyBorder="1">
      <alignment horizontal="left" vertical="center" indent="2"/>
    </xf>
    <xf numFmtId="0" fontId="1" fillId="0" borderId="6" xfId="0" applyFont="1" applyBorder="1" applyAlignment="1">
      <alignment vertical="center"/>
    </xf>
    <xf numFmtId="164" fontId="8" fillId="5" borderId="0" xfId="0" applyNumberFormat="1" applyFont="1" applyFill="1" applyAlignment="1">
      <alignment horizontal="center" vertical="center"/>
    </xf>
    <xf numFmtId="164" fontId="11" fillId="5" borderId="0" xfId="0" applyNumberFormat="1" applyFont="1" applyFill="1" applyAlignment="1">
      <alignment horizontal="center" vertical="center"/>
    </xf>
    <xf numFmtId="9" fontId="8" fillId="5" borderId="0" xfId="1" applyFont="1" applyFill="1" applyBorder="1" applyAlignment="1">
      <alignment horizontal="center" vertical="center"/>
    </xf>
    <xf numFmtId="0" fontId="11" fillId="5" borderId="0" xfId="5" applyFont="1" applyFill="1" applyBorder="1" applyAlignment="1">
      <alignment vertical="center"/>
    </xf>
    <xf numFmtId="0" fontId="2" fillId="5" borderId="0" xfId="0" applyFont="1" applyFill="1" applyAlignment="1">
      <alignment horizontal="left" vertical="center" indent="1"/>
    </xf>
    <xf numFmtId="164" fontId="11" fillId="6" borderId="7" xfId="4" applyFont="1" applyFill="1" applyBorder="1">
      <alignment horizontal="center" vertical="center"/>
    </xf>
    <xf numFmtId="9" fontId="8" fillId="6" borderId="7" xfId="1" applyFont="1" applyFill="1" applyBorder="1" applyAlignment="1">
      <alignment horizontal="center" vertical="center"/>
    </xf>
    <xf numFmtId="0" fontId="11" fillId="6" borderId="7" xfId="5" applyFont="1" applyFill="1" applyBorder="1" applyAlignment="1">
      <alignment vertical="center"/>
    </xf>
    <xf numFmtId="0" fontId="11" fillId="6" borderId="7" xfId="6" applyFont="1" applyFill="1" applyBorder="1">
      <alignment horizontal="left" vertical="center" indent="2"/>
    </xf>
    <xf numFmtId="0" fontId="1" fillId="0" borderId="4" xfId="0" applyFont="1" applyBorder="1" applyAlignment="1">
      <alignment horizontal="right" vertical="center"/>
    </xf>
    <xf numFmtId="164" fontId="8" fillId="7" borderId="0" xfId="0" applyNumberFormat="1" applyFont="1" applyFill="1" applyAlignment="1">
      <alignment horizontal="center" vertical="center"/>
    </xf>
    <xf numFmtId="164" fontId="11" fillId="7" borderId="0" xfId="0" applyNumberFormat="1" applyFont="1" applyFill="1" applyAlignment="1">
      <alignment horizontal="center" vertical="center"/>
    </xf>
    <xf numFmtId="9" fontId="8" fillId="7" borderId="0" xfId="1" applyFont="1" applyFill="1" applyBorder="1" applyAlignment="1">
      <alignment horizontal="center" vertical="center"/>
    </xf>
    <xf numFmtId="0" fontId="11" fillId="7" borderId="0" xfId="5" applyFont="1" applyFill="1" applyBorder="1" applyAlignment="1">
      <alignment vertical="center"/>
    </xf>
    <xf numFmtId="0" fontId="2" fillId="7" borderId="0" xfId="0" applyFont="1" applyFill="1" applyAlignment="1">
      <alignment horizontal="left" vertical="center" indent="1"/>
    </xf>
    <xf numFmtId="164" fontId="11" fillId="8" borderId="8" xfId="4" applyFont="1" applyFill="1" applyBorder="1">
      <alignment horizontal="center" vertical="center"/>
    </xf>
    <xf numFmtId="9" fontId="8" fillId="8" borderId="8" xfId="1" applyFont="1" applyFill="1" applyBorder="1" applyAlignment="1">
      <alignment horizontal="center" vertical="center"/>
    </xf>
    <xf numFmtId="0" fontId="11" fillId="8" borderId="8" xfId="5" applyFont="1" applyFill="1" applyBorder="1" applyAlignment="1">
      <alignment vertical="center"/>
    </xf>
    <xf numFmtId="0" fontId="11" fillId="8" borderId="8" xfId="6" applyFont="1" applyFill="1" applyBorder="1">
      <alignment horizontal="left" vertical="center" indent="2"/>
    </xf>
    <xf numFmtId="164" fontId="11" fillId="8" borderId="9" xfId="4" applyFont="1" applyFill="1" applyBorder="1">
      <alignment horizontal="center" vertical="center"/>
    </xf>
    <xf numFmtId="9" fontId="8" fillId="8" borderId="9" xfId="1" applyFont="1" applyFill="1" applyBorder="1" applyAlignment="1">
      <alignment horizontal="center" vertical="center"/>
    </xf>
    <xf numFmtId="0" fontId="11" fillId="8" borderId="9" xfId="5" applyFont="1" applyFill="1" applyBorder="1" applyAlignment="1">
      <alignment vertical="center"/>
    </xf>
    <xf numFmtId="0" fontId="11" fillId="8" borderId="9" xfId="6" applyFont="1" applyFill="1" applyBorder="1">
      <alignment horizontal="left" vertical="center" indent="2"/>
    </xf>
    <xf numFmtId="164" fontId="8" fillId="9" borderId="0" xfId="0" applyNumberFormat="1" applyFont="1" applyFill="1" applyAlignment="1">
      <alignment horizontal="center" vertical="center"/>
    </xf>
    <xf numFmtId="164" fontId="11" fillId="9" borderId="0" xfId="0" applyNumberFormat="1" applyFont="1" applyFill="1" applyAlignment="1">
      <alignment horizontal="center" vertical="center"/>
    </xf>
    <xf numFmtId="9" fontId="8" fillId="9" borderId="0" xfId="1" applyFont="1" applyFill="1" applyBorder="1" applyAlignment="1">
      <alignment horizontal="center" vertical="center"/>
    </xf>
    <xf numFmtId="0" fontId="11" fillId="9" borderId="0" xfId="5" applyFont="1" applyFill="1" applyBorder="1" applyAlignment="1">
      <alignment vertical="center"/>
    </xf>
    <xf numFmtId="0" fontId="2" fillId="9" borderId="0" xfId="0" applyFont="1" applyFill="1" applyAlignment="1">
      <alignment horizontal="left" vertical="center" indent="1"/>
    </xf>
    <xf numFmtId="0" fontId="1" fillId="0" borderId="0" xfId="0" applyFont="1"/>
    <xf numFmtId="0" fontId="1" fillId="0" borderId="10" xfId="0" applyFont="1" applyBorder="1" applyAlignment="1">
      <alignment vertical="center"/>
    </xf>
    <xf numFmtId="0" fontId="11" fillId="0" borderId="0" xfId="0" applyFont="1"/>
    <xf numFmtId="0" fontId="11" fillId="0" borderId="0" xfId="0" applyFont="1" applyAlignment="1">
      <alignment wrapText="1"/>
    </xf>
    <xf numFmtId="0" fontId="12" fillId="3" borderId="11" xfId="0" applyFont="1" applyFill="1" applyBorder="1" applyAlignment="1">
      <alignment horizontal="center" vertical="center" shrinkToFit="1"/>
    </xf>
    <xf numFmtId="0" fontId="12" fillId="3" borderId="12" xfId="0" applyFont="1" applyFill="1" applyBorder="1" applyAlignment="1">
      <alignment horizontal="center" vertical="center" shrinkToFit="1"/>
    </xf>
    <xf numFmtId="0" fontId="12" fillId="3" borderId="13" xfId="0" applyFont="1" applyFill="1" applyBorder="1" applyAlignment="1">
      <alignment horizontal="center" vertical="center" shrinkToFit="1"/>
    </xf>
    <xf numFmtId="0" fontId="1" fillId="3" borderId="14" xfId="0" applyFont="1" applyFill="1" applyBorder="1"/>
    <xf numFmtId="0" fontId="1" fillId="3" borderId="14" xfId="0" applyFont="1" applyFill="1" applyBorder="1" applyAlignment="1">
      <alignment horizontal="left" indent="1"/>
    </xf>
    <xf numFmtId="0" fontId="3" fillId="0" borderId="0" xfId="2" applyAlignment="1">
      <alignment wrapText="1"/>
    </xf>
    <xf numFmtId="165" fontId="13" fillId="10" borderId="15" xfId="0" applyNumberFormat="1" applyFont="1" applyFill="1" applyBorder="1" applyAlignment="1">
      <alignment horizontal="center" vertical="center"/>
    </xf>
    <xf numFmtId="165" fontId="13" fillId="10" borderId="16" xfId="0" applyNumberFormat="1" applyFont="1" applyFill="1" applyBorder="1" applyAlignment="1">
      <alignment horizontal="center" vertical="center"/>
    </xf>
    <xf numFmtId="165" fontId="13" fillId="10" borderId="17" xfId="0" applyNumberFormat="1" applyFont="1" applyFill="1" applyBorder="1" applyAlignment="1">
      <alignment horizontal="center" vertical="center"/>
    </xf>
    <xf numFmtId="0" fontId="14" fillId="11" borderId="18" xfId="0" applyFont="1" applyFill="1" applyBorder="1" applyAlignment="1">
      <alignment horizontal="center" vertical="center"/>
    </xf>
    <xf numFmtId="0" fontId="14" fillId="11" borderId="18" xfId="0" applyFont="1" applyFill="1" applyBorder="1" applyAlignment="1">
      <alignment vertical="center"/>
    </xf>
    <xf numFmtId="0" fontId="14" fillId="11" borderId="18" xfId="0" applyFont="1" applyFill="1" applyBorder="1" applyAlignment="1">
      <alignment horizontal="left" vertical="center" indent="1"/>
    </xf>
    <xf numFmtId="166" fontId="11" fillId="3" borderId="16" xfId="0" applyNumberFormat="1" applyFont="1" applyFill="1" applyBorder="1" applyAlignment="1">
      <alignment horizontal="center" vertical="center" wrapText="1"/>
    </xf>
    <xf numFmtId="166" fontId="11" fillId="3" borderId="19" xfId="0" applyNumberFormat="1" applyFont="1" applyFill="1" applyBorder="1" applyAlignment="1">
      <alignment horizontal="center" vertical="center" wrapText="1"/>
    </xf>
    <xf numFmtId="166" fontId="11" fillId="3" borderId="17" xfId="0" applyNumberFormat="1" applyFont="1" applyFill="1" applyBorder="1" applyAlignment="1">
      <alignment horizontal="center" vertical="center" wrapText="1"/>
    </xf>
    <xf numFmtId="0" fontId="1" fillId="0" borderId="0" xfId="0" applyFont="1" applyAlignment="1">
      <alignment horizontal="left" indent="1"/>
    </xf>
    <xf numFmtId="0" fontId="8" fillId="0" borderId="0" xfId="3" applyFont="1" applyAlignment="1" applyProtection="1">
      <alignment horizontal="left" vertical="top" indent="1"/>
    </xf>
    <xf numFmtId="0" fontId="1" fillId="0" borderId="0" xfId="0" applyFont="1" applyAlignment="1">
      <alignment horizontal="center"/>
    </xf>
    <xf numFmtId="0" fontId="1" fillId="0" borderId="0" xfId="7">
      <alignment horizontal="right" indent="1"/>
    </xf>
    <xf numFmtId="0" fontId="15" fillId="0" borderId="0" xfId="0" applyFont="1" applyAlignment="1">
      <alignment horizontal="left" indent="1"/>
    </xf>
    <xf numFmtId="0" fontId="16" fillId="0" borderId="0" xfId="0" applyFont="1"/>
    <xf numFmtId="0" fontId="17" fillId="0" borderId="0" xfId="0" applyFont="1" applyAlignment="1">
      <alignment horizontal="left"/>
    </xf>
    <xf numFmtId="0" fontId="18" fillId="0" borderId="0" xfId="0" applyFont="1"/>
    <xf numFmtId="0" fontId="1" fillId="0" borderId="0" xfId="0" applyFont="1"/>
    <xf numFmtId="0" fontId="19" fillId="0" borderId="0" xfId="7" applyFont="1" applyAlignment="1">
      <alignment horizontal="left"/>
    </xf>
    <xf numFmtId="0" fontId="20" fillId="0" borderId="0" xfId="0" applyFont="1"/>
    <xf numFmtId="0" fontId="20" fillId="0" borderId="0" xfId="0" applyFont="1" applyAlignment="1">
      <alignment horizontal="center"/>
    </xf>
    <xf numFmtId="0" fontId="19" fillId="0" borderId="0" xfId="8" applyFont="1" applyAlignment="1">
      <alignment horizontal="left" vertical="center" indent="1"/>
    </xf>
    <xf numFmtId="0" fontId="19" fillId="0" borderId="0" xfId="9" applyFont="1" applyAlignment="1">
      <alignment horizontal="left" vertical="center" indent="1"/>
    </xf>
    <xf numFmtId="167" fontId="17" fillId="0" borderId="0" xfId="10" applyFont="1" applyBorder="1" applyAlignment="1">
      <alignment horizontal="left"/>
    </xf>
    <xf numFmtId="0" fontId="8" fillId="0" borderId="0" xfId="0" applyFont="1"/>
    <xf numFmtId="0" fontId="22" fillId="0" borderId="0" xfId="0" applyFont="1" applyAlignment="1">
      <alignment horizontal="center" vertical="center"/>
    </xf>
    <xf numFmtId="0" fontId="22" fillId="0" borderId="0" xfId="0" applyFont="1" applyAlignment="1">
      <alignment horizontal="center"/>
    </xf>
    <xf numFmtId="0" fontId="22" fillId="0" borderId="0" xfId="0" applyFont="1"/>
    <xf numFmtId="0" fontId="23" fillId="0" borderId="0" xfId="0" applyFont="1"/>
    <xf numFmtId="0" fontId="25" fillId="0" borderId="0" xfId="11" applyFont="1" applyAlignment="1">
      <alignment horizontal="left"/>
    </xf>
  </cellXfs>
  <cellStyles count="12">
    <cellStyle name="Date" xfId="4" xr:uid="{281782E6-51AB-644C-BF9B-E23B4908A086}"/>
    <cellStyle name="Heading 1 2" xfId="9" xr:uid="{2B41740D-6FEA-B945-9C78-14A05E7F24D0}"/>
    <cellStyle name="Heading 2 2" xfId="8" xr:uid="{700DFE59-AE90-D64E-B20F-CEB48069C233}"/>
    <cellStyle name="Heading 3 2" xfId="7" xr:uid="{86148E32-A286-6843-8B4C-4ADEE424C42B}"/>
    <cellStyle name="Hyperlink 2" xfId="3" xr:uid="{256FCCFF-9F4A-6442-9F6F-A01571590D8E}"/>
    <cellStyle name="Name" xfId="5" xr:uid="{7CE887FC-0C6D-E540-A40A-2CD0F0709734}"/>
    <cellStyle name="Normal" xfId="0" builtinId="0"/>
    <cellStyle name="Percent" xfId="1" builtinId="5"/>
    <cellStyle name="Project Start" xfId="10" xr:uid="{C0784446-8BDB-7F48-AD21-E421ED6CD175}"/>
    <cellStyle name="Task" xfId="6" xr:uid="{D5C81EAE-8370-9044-970E-9A664DEEB877}"/>
    <cellStyle name="Title 2" xfId="11" xr:uid="{113F4D8E-1C7E-AC4C-BE6E-2F4E9F2C210A}"/>
    <cellStyle name="zHiddenText" xfId="2" xr:uid="{3D56999A-AFC5-ED4C-8EBE-FDD960E100DA}"/>
  </cellStyles>
  <dxfs count="21">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E577-8B38-694A-9F0D-99CD9C840441}">
  <sheetPr>
    <pageSetUpPr fitToPage="1"/>
  </sheetPr>
  <dimension ref="A1:BL30"/>
  <sheetViews>
    <sheetView showGridLines="0" showRuler="0" zoomScale="69" zoomScaleNormal="80" zoomScalePageLayoutView="70" workbookViewId="0">
      <selection activeCell="BJ22" sqref="BJ22"/>
    </sheetView>
  </sheetViews>
  <sheetFormatPr baseColWidth="10" defaultColWidth="8.6640625" defaultRowHeight="30" customHeight="1" x14ac:dyDescent="0.2"/>
  <cols>
    <col min="1" max="1" width="2.6640625" style="8" customWidth="1"/>
    <col min="2" max="2" width="31.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6">
      <c r="A1" s="22"/>
      <c r="B1" s="102" t="s">
        <v>63</v>
      </c>
      <c r="C1" s="101"/>
      <c r="D1" s="100"/>
      <c r="E1" s="99"/>
      <c r="F1" s="98"/>
      <c r="H1" s="97"/>
      <c r="I1" s="91" t="s">
        <v>62</v>
      </c>
      <c r="J1" s="90"/>
      <c r="K1" s="90"/>
      <c r="L1" s="90"/>
      <c r="M1" s="90"/>
      <c r="N1" s="90"/>
      <c r="O1" s="90"/>
      <c r="P1" s="89"/>
      <c r="Q1" s="96">
        <f ca="1">TODAY()</f>
        <v>45585</v>
      </c>
      <c r="R1" s="87"/>
      <c r="S1" s="87"/>
      <c r="T1" s="87"/>
      <c r="U1" s="87"/>
      <c r="V1" s="87"/>
      <c r="W1" s="87"/>
      <c r="X1" s="87"/>
      <c r="Y1" s="87"/>
      <c r="Z1" s="87"/>
    </row>
    <row r="2" spans="1:64" ht="30" customHeight="1" x14ac:dyDescent="0.25">
      <c r="B2" s="95" t="s">
        <v>64</v>
      </c>
      <c r="C2" s="94" t="s">
        <v>65</v>
      </c>
      <c r="D2" s="92"/>
      <c r="E2" s="93"/>
      <c r="F2" s="92"/>
      <c r="I2" s="91" t="s">
        <v>61</v>
      </c>
      <c r="J2" s="90"/>
      <c r="K2" s="90"/>
      <c r="L2" s="90"/>
      <c r="M2" s="90"/>
      <c r="N2" s="90"/>
      <c r="O2" s="90"/>
      <c r="P2" s="89"/>
      <c r="Q2" s="88">
        <v>1</v>
      </c>
      <c r="R2" s="87"/>
      <c r="S2" s="87"/>
      <c r="T2" s="87"/>
      <c r="U2" s="87"/>
      <c r="V2" s="87"/>
      <c r="W2" s="87"/>
      <c r="X2" s="87"/>
      <c r="Y2" s="87"/>
      <c r="Z2" s="87"/>
    </row>
    <row r="3" spans="1:64" s="63" customFormat="1" ht="30" customHeight="1" x14ac:dyDescent="0.2">
      <c r="A3" s="8"/>
      <c r="B3" s="86" t="s">
        <v>60</v>
      </c>
      <c r="D3" s="85"/>
      <c r="E3" s="84"/>
    </row>
    <row r="4" spans="1:64" s="63" customFormat="1" ht="30" customHeight="1" x14ac:dyDescent="0.2">
      <c r="A4" s="22"/>
      <c r="B4" s="83" t="s">
        <v>59</v>
      </c>
      <c r="E4" s="82"/>
      <c r="I4" s="81">
        <f ca="1">I5</f>
        <v>45586</v>
      </c>
      <c r="J4" s="80"/>
      <c r="K4" s="80"/>
      <c r="L4" s="80"/>
      <c r="M4" s="80"/>
      <c r="N4" s="80"/>
      <c r="O4" s="80"/>
      <c r="P4" s="80">
        <f ca="1">P5</f>
        <v>45593</v>
      </c>
      <c r="Q4" s="80"/>
      <c r="R4" s="80"/>
      <c r="S4" s="80"/>
      <c r="T4" s="80"/>
      <c r="U4" s="80"/>
      <c r="V4" s="80"/>
      <c r="W4" s="80">
        <f ca="1">W5</f>
        <v>45600</v>
      </c>
      <c r="X4" s="80"/>
      <c r="Y4" s="80"/>
      <c r="Z4" s="80"/>
      <c r="AA4" s="80"/>
      <c r="AB4" s="80"/>
      <c r="AC4" s="80"/>
      <c r="AD4" s="80">
        <f ca="1">AD5</f>
        <v>45607</v>
      </c>
      <c r="AE4" s="80"/>
      <c r="AF4" s="80"/>
      <c r="AG4" s="80"/>
      <c r="AH4" s="80"/>
      <c r="AI4" s="80"/>
      <c r="AJ4" s="80"/>
      <c r="AK4" s="80">
        <f ca="1">AK5</f>
        <v>45614</v>
      </c>
      <c r="AL4" s="80"/>
      <c r="AM4" s="80"/>
      <c r="AN4" s="80"/>
      <c r="AO4" s="80"/>
      <c r="AP4" s="80"/>
      <c r="AQ4" s="80"/>
      <c r="AR4" s="80">
        <f ca="1">AR5</f>
        <v>45621</v>
      </c>
      <c r="AS4" s="80"/>
      <c r="AT4" s="80"/>
      <c r="AU4" s="80"/>
      <c r="AV4" s="80"/>
      <c r="AW4" s="80"/>
      <c r="AX4" s="80"/>
      <c r="AY4" s="80">
        <f ca="1">AY5</f>
        <v>45628</v>
      </c>
      <c r="AZ4" s="80"/>
      <c r="BA4" s="80"/>
      <c r="BB4" s="80"/>
      <c r="BC4" s="80"/>
      <c r="BD4" s="80"/>
      <c r="BE4" s="80"/>
      <c r="BF4" s="80">
        <f ca="1">BF5</f>
        <v>45635</v>
      </c>
      <c r="BG4" s="80"/>
      <c r="BH4" s="80"/>
      <c r="BI4" s="80"/>
      <c r="BJ4" s="80"/>
      <c r="BK4" s="80"/>
      <c r="BL4" s="79"/>
    </row>
    <row r="5" spans="1:64" s="63" customFormat="1" ht="15" customHeight="1" x14ac:dyDescent="0.2">
      <c r="A5" s="72"/>
      <c r="B5" s="78" t="s">
        <v>58</v>
      </c>
      <c r="C5" s="77" t="s">
        <v>57</v>
      </c>
      <c r="D5" s="76" t="s">
        <v>56</v>
      </c>
      <c r="E5" s="76" t="s">
        <v>55</v>
      </c>
      <c r="F5" s="76" t="s">
        <v>54</v>
      </c>
      <c r="I5" s="73">
        <f ca="1">Project_Start-WEEKDAY(Project_Start,1)+2+7*(Display_Week-1)</f>
        <v>45586</v>
      </c>
      <c r="J5" s="73">
        <f ca="1">I5+1</f>
        <v>45587</v>
      </c>
      <c r="K5" s="73">
        <f ca="1">J5+1</f>
        <v>45588</v>
      </c>
      <c r="L5" s="73">
        <f ca="1">K5+1</f>
        <v>45589</v>
      </c>
      <c r="M5" s="73">
        <f ca="1">L5+1</f>
        <v>45590</v>
      </c>
      <c r="N5" s="73">
        <f ca="1">M5+1</f>
        <v>45591</v>
      </c>
      <c r="O5" s="75">
        <f ca="1">N5+1</f>
        <v>45592</v>
      </c>
      <c r="P5" s="74">
        <f ca="1">O5+1</f>
        <v>45593</v>
      </c>
      <c r="Q5" s="73">
        <f ca="1">P5+1</f>
        <v>45594</v>
      </c>
      <c r="R5" s="73">
        <f ca="1">Q5+1</f>
        <v>45595</v>
      </c>
      <c r="S5" s="73">
        <f ca="1">R5+1</f>
        <v>45596</v>
      </c>
      <c r="T5" s="73">
        <f ca="1">S5+1</f>
        <v>45597</v>
      </c>
      <c r="U5" s="73">
        <f ca="1">T5+1</f>
        <v>45598</v>
      </c>
      <c r="V5" s="75">
        <f ca="1">U5+1</f>
        <v>45599</v>
      </c>
      <c r="W5" s="74">
        <f ca="1">V5+1</f>
        <v>45600</v>
      </c>
      <c r="X5" s="73">
        <f ca="1">W5+1</f>
        <v>45601</v>
      </c>
      <c r="Y5" s="73">
        <f ca="1">X5+1</f>
        <v>45602</v>
      </c>
      <c r="Z5" s="73">
        <f ca="1">Y5+1</f>
        <v>45603</v>
      </c>
      <c r="AA5" s="73">
        <f ca="1">Z5+1</f>
        <v>45604</v>
      </c>
      <c r="AB5" s="73">
        <f ca="1">AA5+1</f>
        <v>45605</v>
      </c>
      <c r="AC5" s="75">
        <f ca="1">AB5+1</f>
        <v>45606</v>
      </c>
      <c r="AD5" s="74">
        <f ca="1">AC5+1</f>
        <v>45607</v>
      </c>
      <c r="AE5" s="73">
        <f ca="1">AD5+1</f>
        <v>45608</v>
      </c>
      <c r="AF5" s="73">
        <f ca="1">AE5+1</f>
        <v>45609</v>
      </c>
      <c r="AG5" s="73">
        <f ca="1">AF5+1</f>
        <v>45610</v>
      </c>
      <c r="AH5" s="73">
        <f ca="1">AG5+1</f>
        <v>45611</v>
      </c>
      <c r="AI5" s="73">
        <f ca="1">AH5+1</f>
        <v>45612</v>
      </c>
      <c r="AJ5" s="75">
        <f ca="1">AI5+1</f>
        <v>45613</v>
      </c>
      <c r="AK5" s="74">
        <f ca="1">AJ5+1</f>
        <v>45614</v>
      </c>
      <c r="AL5" s="73">
        <f ca="1">AK5+1</f>
        <v>45615</v>
      </c>
      <c r="AM5" s="73">
        <f ca="1">AL5+1</f>
        <v>45616</v>
      </c>
      <c r="AN5" s="73">
        <f ca="1">AM5+1</f>
        <v>45617</v>
      </c>
      <c r="AO5" s="73">
        <f ca="1">AN5+1</f>
        <v>45618</v>
      </c>
      <c r="AP5" s="73">
        <f ca="1">AO5+1</f>
        <v>45619</v>
      </c>
      <c r="AQ5" s="75">
        <f ca="1">AP5+1</f>
        <v>45620</v>
      </c>
      <c r="AR5" s="74">
        <f ca="1">AQ5+1</f>
        <v>45621</v>
      </c>
      <c r="AS5" s="73">
        <f ca="1">AR5+1</f>
        <v>45622</v>
      </c>
      <c r="AT5" s="73">
        <f ca="1">AS5+1</f>
        <v>45623</v>
      </c>
      <c r="AU5" s="73">
        <f ca="1">AT5+1</f>
        <v>45624</v>
      </c>
      <c r="AV5" s="73">
        <f ca="1">AU5+1</f>
        <v>45625</v>
      </c>
      <c r="AW5" s="73">
        <f ca="1">AV5+1</f>
        <v>45626</v>
      </c>
      <c r="AX5" s="75">
        <f ca="1">AW5+1</f>
        <v>45627</v>
      </c>
      <c r="AY5" s="74">
        <f ca="1">AX5+1</f>
        <v>45628</v>
      </c>
      <c r="AZ5" s="73">
        <f ca="1">AY5+1</f>
        <v>45629</v>
      </c>
      <c r="BA5" s="73">
        <f ca="1">AZ5+1</f>
        <v>45630</v>
      </c>
      <c r="BB5" s="73">
        <f ca="1">BA5+1</f>
        <v>45631</v>
      </c>
      <c r="BC5" s="73">
        <f ca="1">BB5+1</f>
        <v>45632</v>
      </c>
      <c r="BD5" s="73">
        <f ca="1">BC5+1</f>
        <v>45633</v>
      </c>
      <c r="BE5" s="75">
        <f ca="1">BD5+1</f>
        <v>45634</v>
      </c>
      <c r="BF5" s="74">
        <f ca="1">BE5+1</f>
        <v>45635</v>
      </c>
      <c r="BG5" s="73">
        <f ca="1">BF5+1</f>
        <v>45636</v>
      </c>
      <c r="BH5" s="73">
        <f ca="1">BG5+1</f>
        <v>45637</v>
      </c>
      <c r="BI5" s="73">
        <f ca="1">BH5+1</f>
        <v>45638</v>
      </c>
      <c r="BJ5" s="73">
        <f ca="1">BI5+1</f>
        <v>45639</v>
      </c>
      <c r="BK5" s="73">
        <f ca="1">BJ5+1</f>
        <v>45640</v>
      </c>
      <c r="BL5" s="73">
        <f ca="1">BK5+1</f>
        <v>45641</v>
      </c>
    </row>
    <row r="6" spans="1:64" s="63" customFormat="1" ht="15" customHeight="1" thickBot="1" x14ac:dyDescent="0.25">
      <c r="A6" s="72"/>
      <c r="B6" s="71"/>
      <c r="C6" s="70"/>
      <c r="D6" s="70"/>
      <c r="E6" s="70"/>
      <c r="F6" s="70"/>
      <c r="I6" s="69" t="str">
        <f ca="1">LEFT(TEXT(I5,"ddd"),1)</f>
        <v>M</v>
      </c>
      <c r="J6" s="68" t="str">
        <f ca="1">LEFT(TEXT(J5,"ddd"),1)</f>
        <v>T</v>
      </c>
      <c r="K6" s="68" t="str">
        <f ca="1">LEFT(TEXT(K5,"ddd"),1)</f>
        <v>W</v>
      </c>
      <c r="L6" s="68" t="str">
        <f ca="1">LEFT(TEXT(L5,"ddd"),1)</f>
        <v>T</v>
      </c>
      <c r="M6" s="68" t="str">
        <f ca="1">LEFT(TEXT(M5,"ddd"),1)</f>
        <v>F</v>
      </c>
      <c r="N6" s="68" t="str">
        <f ca="1">LEFT(TEXT(N5,"ddd"),1)</f>
        <v>S</v>
      </c>
      <c r="O6" s="68" t="str">
        <f ca="1">LEFT(TEXT(O5,"ddd"),1)</f>
        <v>S</v>
      </c>
      <c r="P6" s="68" t="str">
        <f ca="1">LEFT(TEXT(P5,"ddd"),1)</f>
        <v>M</v>
      </c>
      <c r="Q6" s="68" t="str">
        <f ca="1">LEFT(TEXT(Q5,"ddd"),1)</f>
        <v>T</v>
      </c>
      <c r="R6" s="68" t="str">
        <f ca="1">LEFT(TEXT(R5,"ddd"),1)</f>
        <v>W</v>
      </c>
      <c r="S6" s="68" t="str">
        <f ca="1">LEFT(TEXT(S5,"ddd"),1)</f>
        <v>T</v>
      </c>
      <c r="T6" s="68" t="str">
        <f ca="1">LEFT(TEXT(T5,"ddd"),1)</f>
        <v>F</v>
      </c>
      <c r="U6" s="68" t="str">
        <f ca="1">LEFT(TEXT(U5,"ddd"),1)</f>
        <v>S</v>
      </c>
      <c r="V6" s="68" t="str">
        <f ca="1">LEFT(TEXT(V5,"ddd"),1)</f>
        <v>S</v>
      </c>
      <c r="W6" s="68" t="str">
        <f ca="1">LEFT(TEXT(W5,"ddd"),1)</f>
        <v>M</v>
      </c>
      <c r="X6" s="68" t="str">
        <f ca="1">LEFT(TEXT(X5,"ddd"),1)</f>
        <v>T</v>
      </c>
      <c r="Y6" s="68" t="str">
        <f ca="1">LEFT(TEXT(Y5,"ddd"),1)</f>
        <v>W</v>
      </c>
      <c r="Z6" s="68" t="str">
        <f ca="1">LEFT(TEXT(Z5,"ddd"),1)</f>
        <v>T</v>
      </c>
      <c r="AA6" s="68" t="str">
        <f ca="1">LEFT(TEXT(AA5,"ddd"),1)</f>
        <v>F</v>
      </c>
      <c r="AB6" s="68" t="str">
        <f ca="1">LEFT(TEXT(AB5,"ddd"),1)</f>
        <v>S</v>
      </c>
      <c r="AC6" s="68" t="str">
        <f ca="1">LEFT(TEXT(AC5,"ddd"),1)</f>
        <v>S</v>
      </c>
      <c r="AD6" s="68" t="str">
        <f ca="1">LEFT(TEXT(AD5,"ddd"),1)</f>
        <v>M</v>
      </c>
      <c r="AE6" s="68" t="str">
        <f ca="1">LEFT(TEXT(AE5,"ddd"),1)</f>
        <v>T</v>
      </c>
      <c r="AF6" s="68" t="str">
        <f ca="1">LEFT(TEXT(AF5,"ddd"),1)</f>
        <v>W</v>
      </c>
      <c r="AG6" s="68" t="str">
        <f ca="1">LEFT(TEXT(AG5,"ddd"),1)</f>
        <v>T</v>
      </c>
      <c r="AH6" s="68" t="str">
        <f ca="1">LEFT(TEXT(AH5,"ddd"),1)</f>
        <v>F</v>
      </c>
      <c r="AI6" s="68" t="str">
        <f ca="1">LEFT(TEXT(AI5,"ddd"),1)</f>
        <v>S</v>
      </c>
      <c r="AJ6" s="68" t="str">
        <f ca="1">LEFT(TEXT(AJ5,"ddd"),1)</f>
        <v>S</v>
      </c>
      <c r="AK6" s="68" t="str">
        <f ca="1">LEFT(TEXT(AK5,"ddd"),1)</f>
        <v>M</v>
      </c>
      <c r="AL6" s="68" t="str">
        <f ca="1">LEFT(TEXT(AL5,"ddd"),1)</f>
        <v>T</v>
      </c>
      <c r="AM6" s="68" t="str">
        <f ca="1">LEFT(TEXT(AM5,"ddd"),1)</f>
        <v>W</v>
      </c>
      <c r="AN6" s="68" t="str">
        <f ca="1">LEFT(TEXT(AN5,"ddd"),1)</f>
        <v>T</v>
      </c>
      <c r="AO6" s="68" t="str">
        <f ca="1">LEFT(TEXT(AO5,"ddd"),1)</f>
        <v>F</v>
      </c>
      <c r="AP6" s="68" t="str">
        <f ca="1">LEFT(TEXT(AP5,"ddd"),1)</f>
        <v>S</v>
      </c>
      <c r="AQ6" s="68" t="str">
        <f ca="1">LEFT(TEXT(AQ5,"ddd"),1)</f>
        <v>S</v>
      </c>
      <c r="AR6" s="68" t="str">
        <f ca="1">LEFT(TEXT(AR5,"ddd"),1)</f>
        <v>M</v>
      </c>
      <c r="AS6" s="68" t="str">
        <f ca="1">LEFT(TEXT(AS5,"ddd"),1)</f>
        <v>T</v>
      </c>
      <c r="AT6" s="68" t="str">
        <f ca="1">LEFT(TEXT(AT5,"ddd"),1)</f>
        <v>W</v>
      </c>
      <c r="AU6" s="68" t="str">
        <f ca="1">LEFT(TEXT(AU5,"ddd"),1)</f>
        <v>T</v>
      </c>
      <c r="AV6" s="68" t="str">
        <f ca="1">LEFT(TEXT(AV5,"ddd"),1)</f>
        <v>F</v>
      </c>
      <c r="AW6" s="68" t="str">
        <f ca="1">LEFT(TEXT(AW5,"ddd"),1)</f>
        <v>S</v>
      </c>
      <c r="AX6" s="68" t="str">
        <f ca="1">LEFT(TEXT(AX5,"ddd"),1)</f>
        <v>S</v>
      </c>
      <c r="AY6" s="68" t="str">
        <f ca="1">LEFT(TEXT(AY5,"ddd"),1)</f>
        <v>M</v>
      </c>
      <c r="AZ6" s="68" t="str">
        <f ca="1">LEFT(TEXT(AZ5,"ddd"),1)</f>
        <v>T</v>
      </c>
      <c r="BA6" s="68" t="str">
        <f ca="1">LEFT(TEXT(BA5,"ddd"),1)</f>
        <v>W</v>
      </c>
      <c r="BB6" s="68" t="str">
        <f ca="1">LEFT(TEXT(BB5,"ddd"),1)</f>
        <v>T</v>
      </c>
      <c r="BC6" s="68" t="str">
        <f ca="1">LEFT(TEXT(BC5,"ddd"),1)</f>
        <v>F</v>
      </c>
      <c r="BD6" s="68" t="str">
        <f ca="1">LEFT(TEXT(BD5,"ddd"),1)</f>
        <v>S</v>
      </c>
      <c r="BE6" s="68" t="str">
        <f ca="1">LEFT(TEXT(BE5,"ddd"),1)</f>
        <v>S</v>
      </c>
      <c r="BF6" s="68" t="str">
        <f ca="1">LEFT(TEXT(BF5,"ddd"),1)</f>
        <v>M</v>
      </c>
      <c r="BG6" s="68" t="str">
        <f ca="1">LEFT(TEXT(BG5,"ddd"),1)</f>
        <v>T</v>
      </c>
      <c r="BH6" s="68" t="str">
        <f ca="1">LEFT(TEXT(BH5,"ddd"),1)</f>
        <v>W</v>
      </c>
      <c r="BI6" s="68" t="str">
        <f ca="1">LEFT(TEXT(BI5,"ddd"),1)</f>
        <v>T</v>
      </c>
      <c r="BJ6" s="68" t="str">
        <f ca="1">LEFT(TEXT(BJ5,"ddd"),1)</f>
        <v>F</v>
      </c>
      <c r="BK6" s="68" t="str">
        <f ca="1">LEFT(TEXT(BK5,"ddd"),1)</f>
        <v>S</v>
      </c>
      <c r="BL6" s="67" t="str">
        <f ca="1">LEFT(TEXT(BL5,"ddd"),1)</f>
        <v>S</v>
      </c>
    </row>
    <row r="7" spans="1:64" s="63" customFormat="1" ht="30" hidden="1" customHeight="1" thickBot="1" x14ac:dyDescent="0.25">
      <c r="A7" s="8" t="s">
        <v>53</v>
      </c>
      <c r="B7" s="65"/>
      <c r="C7" s="66"/>
      <c r="D7" s="65"/>
      <c r="E7" s="65"/>
      <c r="F7" s="65"/>
      <c r="H7" s="63" t="str">
        <f>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row>
    <row r="8" spans="1:64" s="13" customFormat="1" ht="30" customHeight="1" thickBot="1" x14ac:dyDescent="0.25">
      <c r="A8" s="22"/>
      <c r="B8" s="62" t="s">
        <v>52</v>
      </c>
      <c r="C8" s="61"/>
      <c r="D8" s="60"/>
      <c r="E8" s="59"/>
      <c r="F8" s="58"/>
      <c r="G8" s="16"/>
      <c r="H8" s="24" t="str">
        <f>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13" customFormat="1" ht="30" customHeight="1" thickBot="1" x14ac:dyDescent="0.25">
      <c r="A9" s="22"/>
      <c r="B9" s="57" t="s">
        <v>72</v>
      </c>
      <c r="C9" s="56" t="s">
        <v>66</v>
      </c>
      <c r="D9" s="55">
        <v>1</v>
      </c>
      <c r="E9" s="54">
        <f ca="1">Project_Start</f>
        <v>45585</v>
      </c>
      <c r="F9" s="54">
        <f ca="1">E9+1</f>
        <v>45586</v>
      </c>
      <c r="G9" s="16"/>
      <c r="H9" s="24">
        <f ca="1">IF(OR(ISBLANK(task_start),ISBLANK(task_end)),"",task_end-task_start+1)</f>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13" customFormat="1" ht="30" customHeight="1" thickBot="1" x14ac:dyDescent="0.25">
      <c r="A10" s="22"/>
      <c r="B10" s="53" t="s">
        <v>73</v>
      </c>
      <c r="C10" s="52" t="s">
        <v>66</v>
      </c>
      <c r="D10" s="51">
        <v>1</v>
      </c>
      <c r="E10" s="50">
        <f ca="1">E9</f>
        <v>45585</v>
      </c>
      <c r="F10" s="50">
        <f ca="1">E10+2</f>
        <v>45587</v>
      </c>
      <c r="G10" s="16"/>
      <c r="H10" s="24">
        <f ca="1">IF(OR(ISBLANK(task_start),ISBLANK(task_end)),"",task_end-task_start+1)</f>
        <v>3</v>
      </c>
      <c r="I10" s="29"/>
      <c r="J10" s="29"/>
      <c r="K10" s="29"/>
      <c r="L10" s="29"/>
      <c r="M10" s="29"/>
      <c r="N10" s="29"/>
      <c r="O10" s="29"/>
      <c r="P10" s="29"/>
      <c r="Q10" s="29"/>
      <c r="R10" s="29"/>
      <c r="S10" s="29"/>
      <c r="T10" s="29"/>
      <c r="U10" s="44"/>
      <c r="V10" s="44"/>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13" customFormat="1" ht="30" customHeight="1" thickBot="1" x14ac:dyDescent="0.25">
      <c r="A11" s="8"/>
      <c r="B11" s="53" t="s">
        <v>74</v>
      </c>
      <c r="C11" s="52" t="s">
        <v>66</v>
      </c>
      <c r="D11" s="51">
        <v>1</v>
      </c>
      <c r="E11" s="50">
        <f ca="1">F9+1</f>
        <v>45587</v>
      </c>
      <c r="F11" s="50">
        <f ca="1">E11+2</f>
        <v>45589</v>
      </c>
      <c r="G11" s="16"/>
      <c r="H11" s="24">
        <f ca="1">IF(OR(ISBLANK(task_start),ISBLANK(task_end)),"",task_end-task_start+1)</f>
        <v>3</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13" customFormat="1" ht="30" customHeight="1" thickBot="1" x14ac:dyDescent="0.25">
      <c r="A12" s="22"/>
      <c r="B12" s="49" t="s">
        <v>51</v>
      </c>
      <c r="C12" s="48"/>
      <c r="D12" s="47"/>
      <c r="E12" s="46"/>
      <c r="F12" s="45"/>
      <c r="G12" s="16"/>
      <c r="H12" s="24" t="str">
        <f>IF(OR(ISBLANK(task_start),ISBLANK(task_end)),"",task_end-task_start+1)</f>
        <v/>
      </c>
    </row>
    <row r="13" spans="1:64" s="13" customFormat="1" ht="30" customHeight="1" thickBot="1" x14ac:dyDescent="0.25">
      <c r="A13" s="22"/>
      <c r="B13" s="43" t="s">
        <v>75</v>
      </c>
      <c r="C13" s="42" t="s">
        <v>66</v>
      </c>
      <c r="D13" s="41">
        <v>1</v>
      </c>
      <c r="E13" s="40">
        <f ca="1">F9+1</f>
        <v>45587</v>
      </c>
      <c r="F13" s="40">
        <f ca="1">E13+3</f>
        <v>45590</v>
      </c>
      <c r="G13" s="16"/>
      <c r="H13" s="24">
        <f ca="1">IF(OR(ISBLANK(task_start),ISBLANK(task_end)),"",task_end-task_start+1)</f>
        <v>4</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13" customFormat="1" ht="30" customHeight="1" thickBot="1" x14ac:dyDescent="0.25">
      <c r="A14" s="8"/>
      <c r="B14" s="43" t="s">
        <v>76</v>
      </c>
      <c r="C14" s="42" t="s">
        <v>67</v>
      </c>
      <c r="D14" s="41">
        <v>1</v>
      </c>
      <c r="E14" s="40">
        <f ca="1">F13+1</f>
        <v>45591</v>
      </c>
      <c r="F14" s="40">
        <f ca="1">E14+5</f>
        <v>45596</v>
      </c>
      <c r="G14" s="16"/>
      <c r="H14" s="24">
        <f ca="1">IF(OR(ISBLANK(task_start),ISBLANK(task_end)),"",task_end-task_start+1)</f>
        <v>6</v>
      </c>
      <c r="I14" s="29"/>
      <c r="J14" s="29"/>
      <c r="K14" s="29"/>
      <c r="L14" s="29"/>
      <c r="M14" s="29"/>
      <c r="N14" s="29"/>
      <c r="O14" s="29"/>
      <c r="P14" s="29"/>
      <c r="Q14" s="29"/>
      <c r="R14" s="29"/>
      <c r="S14" s="29"/>
      <c r="T14" s="29"/>
      <c r="U14" s="44"/>
      <c r="V14" s="44"/>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13" customFormat="1" ht="30" customHeight="1" thickBot="1" x14ac:dyDescent="0.25">
      <c r="A15" s="8"/>
      <c r="B15" s="43" t="s">
        <v>77</v>
      </c>
      <c r="C15" s="42" t="s">
        <v>68</v>
      </c>
      <c r="D15" s="41">
        <v>1</v>
      </c>
      <c r="E15" s="40">
        <f ca="1">F13+1</f>
        <v>45591</v>
      </c>
      <c r="F15" s="40">
        <f ca="1">E15+5</f>
        <v>45596</v>
      </c>
      <c r="G15" s="16"/>
      <c r="H15" s="24">
        <f ca="1">IF(OR(ISBLANK(task_start),ISBLANK(task_end)),"",task_end-task_start+1)</f>
        <v>6</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13" customFormat="1" ht="30" customHeight="1" thickBot="1" x14ac:dyDescent="0.25">
      <c r="A16" s="8"/>
      <c r="B16" s="43" t="s">
        <v>78</v>
      </c>
      <c r="C16" s="42" t="s">
        <v>69</v>
      </c>
      <c r="D16" s="41">
        <v>1</v>
      </c>
      <c r="E16" s="40">
        <f ca="1">F15+1</f>
        <v>45597</v>
      </c>
      <c r="F16" s="40">
        <f ca="1">E16+10</f>
        <v>45607</v>
      </c>
      <c r="G16" s="16"/>
      <c r="H16" s="24">
        <f ca="1">IF(OR(ISBLANK(task_start),ISBLANK(task_end)),"",task_end-task_start+1)</f>
        <v>11</v>
      </c>
      <c r="I16" s="29"/>
      <c r="J16" s="29"/>
      <c r="K16" s="29"/>
      <c r="L16" s="29"/>
      <c r="M16" s="29"/>
      <c r="N16" s="29"/>
      <c r="O16" s="29"/>
      <c r="P16" s="29"/>
      <c r="Q16" s="29"/>
      <c r="R16" s="29"/>
      <c r="S16" s="29"/>
      <c r="T16" s="29"/>
      <c r="U16" s="29"/>
      <c r="V16" s="29"/>
      <c r="W16" s="29"/>
      <c r="X16" s="29"/>
      <c r="Y16" s="44"/>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13" customFormat="1" ht="30" customHeight="1" thickBot="1" x14ac:dyDescent="0.25">
      <c r="A17" s="8"/>
      <c r="B17" s="43" t="s">
        <v>79</v>
      </c>
      <c r="C17" s="42" t="s">
        <v>70</v>
      </c>
      <c r="D17" s="41">
        <v>1</v>
      </c>
      <c r="E17" s="40">
        <f ca="1">F16+1</f>
        <v>45608</v>
      </c>
      <c r="F17" s="40">
        <f ca="1">E17+2</f>
        <v>45610</v>
      </c>
      <c r="G17" s="16"/>
      <c r="H17" s="24"/>
      <c r="I17" s="29"/>
      <c r="J17" s="29"/>
      <c r="K17" s="29"/>
      <c r="L17" s="29"/>
      <c r="M17" s="29"/>
      <c r="N17" s="29"/>
      <c r="O17" s="29"/>
      <c r="P17" s="29"/>
      <c r="Q17" s="29"/>
      <c r="R17" s="29"/>
      <c r="S17" s="29"/>
      <c r="T17" s="29"/>
      <c r="U17" s="29"/>
      <c r="V17" s="29"/>
      <c r="W17" s="29"/>
      <c r="X17" s="29"/>
      <c r="Y17" s="44"/>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13" customFormat="1" ht="30" customHeight="1" thickBot="1" x14ac:dyDescent="0.25">
      <c r="A18" s="8"/>
      <c r="B18" s="43" t="s">
        <v>80</v>
      </c>
      <c r="C18" s="42" t="s">
        <v>69</v>
      </c>
      <c r="D18" s="41">
        <v>1</v>
      </c>
      <c r="E18" s="40">
        <f ca="1">F16+1</f>
        <v>45608</v>
      </c>
      <c r="F18" s="40">
        <f ca="1">E18+3</f>
        <v>45611</v>
      </c>
      <c r="G18" s="16"/>
      <c r="H18" s="24"/>
      <c r="I18" s="29"/>
      <c r="J18" s="29"/>
      <c r="K18" s="29"/>
      <c r="L18" s="29"/>
      <c r="M18" s="29"/>
      <c r="N18" s="29"/>
      <c r="O18" s="29"/>
      <c r="P18" s="29"/>
      <c r="Q18" s="29"/>
      <c r="R18" s="29"/>
      <c r="S18" s="29"/>
      <c r="T18" s="29"/>
      <c r="U18" s="29"/>
      <c r="V18" s="29"/>
      <c r="W18" s="29"/>
      <c r="X18" s="29"/>
      <c r="Y18" s="44"/>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13" customFormat="1" ht="30" customHeight="1" thickBot="1" x14ac:dyDescent="0.25">
      <c r="A19" s="8"/>
      <c r="B19" s="43" t="s">
        <v>81</v>
      </c>
      <c r="C19" s="42" t="s">
        <v>71</v>
      </c>
      <c r="D19" s="41">
        <v>1</v>
      </c>
      <c r="E19" s="40">
        <f ca="1">F18+1</f>
        <v>45612</v>
      </c>
      <c r="F19" s="40">
        <f ca="1">E19+4</f>
        <v>45616</v>
      </c>
      <c r="G19" s="16"/>
      <c r="H19" s="24"/>
      <c r="I19" s="29"/>
      <c r="J19" s="29"/>
      <c r="K19" s="29"/>
      <c r="L19" s="29"/>
      <c r="M19" s="29"/>
      <c r="N19" s="29"/>
      <c r="O19" s="29"/>
      <c r="P19" s="29"/>
      <c r="Q19" s="29"/>
      <c r="R19" s="29"/>
      <c r="S19" s="29"/>
      <c r="T19" s="29"/>
      <c r="U19" s="29"/>
      <c r="V19" s="29"/>
      <c r="W19" s="29"/>
      <c r="X19" s="29"/>
      <c r="Y19" s="44"/>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13" customFormat="1" ht="30" customHeight="1" thickBot="1" x14ac:dyDescent="0.25">
      <c r="A20" s="8"/>
      <c r="B20" s="43" t="s">
        <v>82</v>
      </c>
      <c r="C20" s="42" t="s">
        <v>66</v>
      </c>
      <c r="D20" s="41">
        <v>1</v>
      </c>
      <c r="E20" s="40">
        <f ca="1">F19+1</f>
        <v>45617</v>
      </c>
      <c r="F20" s="40">
        <f ca="1">E20+2</f>
        <v>45619</v>
      </c>
      <c r="G20" s="16"/>
      <c r="H20" s="24">
        <f ca="1">IF(OR(ISBLANK(task_start),ISBLANK(task_end)),"",task_end-task_start+1)</f>
        <v>3</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13" customFormat="1" ht="30" customHeight="1" thickBot="1" x14ac:dyDescent="0.25">
      <c r="A21" s="8"/>
      <c r="B21" s="39" t="s">
        <v>50</v>
      </c>
      <c r="C21" s="38"/>
      <c r="D21" s="37"/>
      <c r="E21" s="36"/>
      <c r="F21" s="35"/>
      <c r="G21" s="16"/>
      <c r="H21" s="24" t="str">
        <f>IF(OR(ISBLANK(task_start),ISBLANK(task_end)),"",task_end-task_start+1)</f>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13" customFormat="1" ht="30" customHeight="1" thickBot="1" x14ac:dyDescent="0.25">
      <c r="A22" s="8"/>
      <c r="B22" s="33" t="s">
        <v>83</v>
      </c>
      <c r="C22" s="32" t="s">
        <v>66</v>
      </c>
      <c r="D22" s="31">
        <v>1</v>
      </c>
      <c r="E22" s="30">
        <f ca="1">F11</f>
        <v>45589</v>
      </c>
      <c r="F22" s="30">
        <f ca="1">E22+3</f>
        <v>45592</v>
      </c>
      <c r="G22" s="16"/>
      <c r="H22" s="24">
        <f ca="1">IF(OR(ISBLANK(task_start),ISBLANK(task_end)),"",task_end-task_start+1)</f>
        <v>4</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13" customFormat="1" ht="30" customHeight="1" thickBot="1" x14ac:dyDescent="0.25">
      <c r="A23" s="8"/>
      <c r="B23" s="33" t="s">
        <v>84</v>
      </c>
      <c r="C23" s="32" t="s">
        <v>66</v>
      </c>
      <c r="D23" s="31">
        <v>1</v>
      </c>
      <c r="E23" s="30">
        <f ca="1">F20+1</f>
        <v>45620</v>
      </c>
      <c r="F23" s="30">
        <f ca="1">E23+2</f>
        <v>45622</v>
      </c>
      <c r="G23" s="16"/>
      <c r="H23" s="24">
        <f ca="1">IF(OR(ISBLANK(task_start),ISBLANK(task_end)),"",task_end-task_start+1)</f>
        <v>3</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13" customFormat="1" ht="30" customHeight="1" thickBot="1" x14ac:dyDescent="0.25">
      <c r="A24" s="8"/>
      <c r="B24" s="33" t="s">
        <v>85</v>
      </c>
      <c r="C24" s="32" t="s">
        <v>66</v>
      </c>
      <c r="D24" s="31">
        <v>1</v>
      </c>
      <c r="E24" s="30">
        <f ca="1">F20+1</f>
        <v>45620</v>
      </c>
      <c r="F24" s="30">
        <f ca="1">E24+4</f>
        <v>45624</v>
      </c>
      <c r="G24" s="16"/>
      <c r="H24" s="24">
        <f ca="1">IF(OR(ISBLANK(task_start),ISBLANK(task_end)),"",task_end-task_start+1)</f>
        <v>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13" customFormat="1" ht="30" customHeight="1" thickBot="1" x14ac:dyDescent="0.25">
      <c r="A25" s="8"/>
      <c r="B25" s="33" t="s">
        <v>86</v>
      </c>
      <c r="C25" s="32" t="s">
        <v>66</v>
      </c>
      <c r="D25" s="31">
        <v>1</v>
      </c>
      <c r="E25" s="30">
        <f ca="1">F24+1</f>
        <v>45625</v>
      </c>
      <c r="F25" s="30">
        <f ca="1">E25+2</f>
        <v>45627</v>
      </c>
      <c r="G25" s="16"/>
      <c r="H25" s="24">
        <f ca="1">IF(OR(ISBLANK(task_start),ISBLANK(task_end)),"",task_end-task_start+1)</f>
        <v>3</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13" customFormat="1" ht="30" customHeight="1" thickBot="1" x14ac:dyDescent="0.25">
      <c r="A26" s="8"/>
      <c r="B26" s="28"/>
      <c r="C26" s="27"/>
      <c r="D26" s="26"/>
      <c r="E26" s="25"/>
      <c r="F26" s="25"/>
      <c r="G26" s="16"/>
      <c r="H26" s="24" t="str">
        <f>IF(OR(ISBLANK(task_start),ISBLANK(task_end)),"",task_end-task_start+1)</f>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13" customFormat="1" ht="30" customHeight="1" thickBot="1" x14ac:dyDescent="0.25">
      <c r="A27" s="22"/>
      <c r="B27" s="21" t="s">
        <v>49</v>
      </c>
      <c r="C27" s="20"/>
      <c r="D27" s="19"/>
      <c r="E27" s="18"/>
      <c r="F27" s="17"/>
      <c r="G27" s="16"/>
      <c r="H27" s="15" t="str">
        <f>IF(OR(ISBLANK(task_start),ISBLANK(task_end)),"",task_end-task_start+1)</f>
        <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ht="30" customHeight="1" x14ac:dyDescent="0.2">
      <c r="G28" s="12"/>
    </row>
    <row r="29" spans="1:64" ht="30" customHeight="1" x14ac:dyDescent="0.2">
      <c r="C29" s="11"/>
      <c r="F29" s="10"/>
    </row>
    <row r="30" spans="1:64" ht="30" customHeight="1" x14ac:dyDescent="0.2">
      <c r="C30" s="9"/>
    </row>
  </sheetData>
  <mergeCells count="18">
    <mergeCell ref="F5:F6"/>
    <mergeCell ref="AD4:AJ4"/>
    <mergeCell ref="AK4:AQ4"/>
    <mergeCell ref="AR4:AX4"/>
    <mergeCell ref="AY4:BE4"/>
    <mergeCell ref="BF4:BL4"/>
    <mergeCell ref="A5:A6"/>
    <mergeCell ref="B5:B6"/>
    <mergeCell ref="C5:C6"/>
    <mergeCell ref="D5:D6"/>
    <mergeCell ref="E5:E6"/>
    <mergeCell ref="I1:O1"/>
    <mergeCell ref="Q1:Z1"/>
    <mergeCell ref="I2:O2"/>
    <mergeCell ref="Q2:Z2"/>
    <mergeCell ref="I4:O4"/>
    <mergeCell ref="P4:V4"/>
    <mergeCell ref="W4:AC4"/>
  </mergeCells>
  <conditionalFormatting sqref="D7:D27">
    <cfRule type="dataBar" priority="8">
      <dataBar>
        <cfvo type="num" val="0"/>
        <cfvo type="num" val="1"/>
        <color theme="0"/>
      </dataBar>
      <extLst>
        <ext xmlns:x14="http://schemas.microsoft.com/office/spreadsheetml/2009/9/main" uri="{B025F937-C7B1-47D3-B67F-A62EFF666E3E}">
          <x14:id>{FED4B02B-8CFF-EE40-AFF4-B1049933C174}</x14:id>
        </ext>
      </extLst>
    </cfRule>
  </conditionalFormatting>
  <conditionalFormatting sqref="I4:BL25">
    <cfRule type="expression" dxfId="20" priority="1">
      <formula>AND(TODAY()&gt;=I$5, TODAY()&lt;J$5)</formula>
    </cfRule>
  </conditionalFormatting>
  <conditionalFormatting sqref="I9:BL11">
    <cfRule type="expression" dxfId="19" priority="6">
      <formula>AND(task_start&lt;=I$5,ROUNDDOWN((task_end-task_start+1)*task_progress,0)+task_start-1&gt;=I$5)</formula>
    </cfRule>
    <cfRule type="expression" dxfId="18" priority="7" stopIfTrue="1">
      <formula>AND(task_end&gt;=I$5,task_start&lt;J$5)</formula>
    </cfRule>
  </conditionalFormatting>
  <conditionalFormatting sqref="I13:BL20">
    <cfRule type="expression" dxfId="17" priority="4">
      <formula>AND(task_start&lt;=I$5,ROUNDDOWN((task_end-task_start+1)*task_progress,0)+task_start-1&gt;=I$5)</formula>
    </cfRule>
    <cfRule type="expression" dxfId="16" priority="5" stopIfTrue="1">
      <formula>AND(task_end&gt;=I$5,task_start&lt;J$5)</formula>
    </cfRule>
  </conditionalFormatting>
  <conditionalFormatting sqref="I22:BL25">
    <cfRule type="expression" dxfId="15" priority="2">
      <formula>AND(task_start&lt;=I$5,ROUNDDOWN((task_end-task_start+1)*task_progress,0)+task_start-1&gt;=I$5)</formula>
    </cfRule>
    <cfRule type="expression" dxfId="14" priority="3" stopIfTrue="1">
      <formula>AND(task_end&gt;=I$5,task_start&lt;J$5)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27" xr:uid="{4E72E1BA-E810-9F47-83AD-73876B0AA630}"/>
    <dataValidation allowBlank="1" showInputMessage="1" showErrorMessage="1" prompt="Phase 3's sample block starts in cell B20." sqref="A21" xr:uid="{049982C1-B8B4-7046-9CB4-67C0F585647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9CBF5453-1E39-084A-A120-DC5A270CA52C}"/>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FE130B3B-5683-9046-8F83-5AD140B2B1E2}"/>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113F8A2C-BAE0-414B-8B65-BBEDF7FBE9AA}"/>
    <dataValidation allowBlank="1" showInputMessage="1" showErrorMessage="1" prompt="Cell B8 contains the Phase 1 sample title. Enter a new title in cell B8._x000a_To delete the phase and work only from tasks, simply delete this row." sqref="A8" xr:uid="{4132C2EB-D34F-E048-AAAC-A5A51DD4461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D7130195-B88A-CE46-91F4-E01115A437B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E5AB2F30-90F2-DA4E-A258-8C01B4086774}"/>
    <dataValidation allowBlank="1" showInputMessage="1" showErrorMessage="1" prompt="Enter the name of the Project Lead in cell C3. Enter the Project Start date in cell Q1. Project Start: label is in cell I1." sqref="A3" xr:uid="{C9E2EAFD-FD24-344D-AB1A-EC54BE71A819}"/>
    <dataValidation allowBlank="1" showInputMessage="1" showErrorMessage="1" prompt="Enter Company name in cel B2." sqref="A2" xr:uid="{8307A6AF-D4BC-E941-AA5D-198BC6B47C1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793E4AEA-5DFD-0240-9352-FA7A670949A7}"/>
    <dataValidation type="whole" operator="greaterThanOrEqual" allowBlank="1" showInputMessage="1" promptTitle="Display Week" prompt="Changing this number will scroll the Gantt Chart view." sqref="Q2" xr:uid="{95ED0EB8-4CA9-7A42-9EBF-A7878A857C28}">
      <formula1>1</formula1>
    </dataValidation>
  </dataValidations>
  <hyperlinks>
    <hyperlink ref="B4" r:id="rId1" xr:uid="{04CC8CD4-9684-784C-90EA-0F423CC57BF1}"/>
    <hyperlink ref="B3" r:id="rId2" xr:uid="{BE04F28F-5396-BB4A-A962-525178412F7C}"/>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ED4B02B-8CFF-EE40-AFF4-B1049933C174}">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F409F-5973-8841-97F3-7B5BD6FE4053}">
  <sheetPr>
    <pageSetUpPr fitToPage="1"/>
  </sheetPr>
  <dimension ref="A1:BS30"/>
  <sheetViews>
    <sheetView showGridLines="0" showRuler="0" zoomScale="65" zoomScaleNormal="100" zoomScalePageLayoutView="70" workbookViewId="0">
      <selection activeCell="E35" sqref="E35"/>
    </sheetView>
  </sheetViews>
  <sheetFormatPr baseColWidth="10" defaultColWidth="8.6640625" defaultRowHeight="30" customHeight="1" x14ac:dyDescent="0.2"/>
  <cols>
    <col min="1" max="1" width="2.6640625" style="8" customWidth="1"/>
    <col min="2" max="2" width="31.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71" ht="90" customHeight="1" x14ac:dyDescent="0.6">
      <c r="A1" s="22"/>
      <c r="B1" s="102" t="s">
        <v>63</v>
      </c>
      <c r="C1" s="101"/>
      <c r="D1" s="100"/>
      <c r="E1" s="99"/>
      <c r="F1" s="98"/>
      <c r="H1" s="97"/>
      <c r="I1" s="91" t="s">
        <v>62</v>
      </c>
      <c r="J1" s="90"/>
      <c r="K1" s="90"/>
      <c r="L1" s="90"/>
      <c r="M1" s="90"/>
      <c r="N1" s="90"/>
      <c r="O1" s="90"/>
      <c r="P1" s="89"/>
      <c r="Q1" s="96">
        <f ca="1">TODAY()</f>
        <v>45585</v>
      </c>
      <c r="R1" s="87"/>
      <c r="S1" s="87"/>
      <c r="T1" s="87"/>
      <c r="U1" s="87"/>
      <c r="V1" s="87"/>
      <c r="W1" s="87"/>
      <c r="X1" s="87"/>
      <c r="Y1" s="87"/>
      <c r="Z1" s="87"/>
    </row>
    <row r="2" spans="1:71" ht="30" customHeight="1" x14ac:dyDescent="0.25">
      <c r="B2" s="95" t="s">
        <v>64</v>
      </c>
      <c r="C2" s="94" t="s">
        <v>65</v>
      </c>
      <c r="D2" s="92"/>
      <c r="E2" s="93"/>
      <c r="F2" s="92"/>
      <c r="I2" s="91" t="s">
        <v>61</v>
      </c>
      <c r="J2" s="90"/>
      <c r="K2" s="90"/>
      <c r="L2" s="90"/>
      <c r="M2" s="90"/>
      <c r="N2" s="90"/>
      <c r="O2" s="90"/>
      <c r="P2" s="89"/>
      <c r="Q2" s="88">
        <v>1</v>
      </c>
      <c r="R2" s="87"/>
      <c r="S2" s="87"/>
      <c r="T2" s="87"/>
      <c r="U2" s="87"/>
      <c r="V2" s="87"/>
      <c r="W2" s="87"/>
      <c r="X2" s="87"/>
      <c r="Y2" s="87"/>
      <c r="Z2" s="87"/>
    </row>
    <row r="3" spans="1:71" s="63" customFormat="1" ht="30" customHeight="1" x14ac:dyDescent="0.2">
      <c r="A3" s="8"/>
      <c r="B3" s="86" t="s">
        <v>60</v>
      </c>
      <c r="D3" s="85"/>
      <c r="E3" s="84"/>
    </row>
    <row r="4" spans="1:71" s="63" customFormat="1" ht="30" customHeight="1" x14ac:dyDescent="0.2">
      <c r="A4" s="22"/>
      <c r="B4" s="83" t="s">
        <v>59</v>
      </c>
      <c r="E4" s="82"/>
      <c r="I4" s="81">
        <f ca="1">I5</f>
        <v>45586</v>
      </c>
      <c r="J4" s="80"/>
      <c r="K4" s="80"/>
      <c r="L4" s="80"/>
      <c r="M4" s="80"/>
      <c r="N4" s="80"/>
      <c r="O4" s="80"/>
      <c r="P4" s="80">
        <f ca="1">P5</f>
        <v>45593</v>
      </c>
      <c r="Q4" s="80"/>
      <c r="R4" s="80"/>
      <c r="S4" s="80"/>
      <c r="T4" s="80"/>
      <c r="U4" s="80"/>
      <c r="V4" s="80"/>
      <c r="W4" s="80">
        <f ca="1">W5</f>
        <v>45600</v>
      </c>
      <c r="X4" s="80"/>
      <c r="Y4" s="80"/>
      <c r="Z4" s="80"/>
      <c r="AA4" s="80"/>
      <c r="AB4" s="80"/>
      <c r="AC4" s="80"/>
      <c r="AD4" s="80">
        <f ca="1">AD5</f>
        <v>45607</v>
      </c>
      <c r="AE4" s="80"/>
      <c r="AF4" s="80"/>
      <c r="AG4" s="80"/>
      <c r="AH4" s="80"/>
      <c r="AI4" s="80"/>
      <c r="AJ4" s="80"/>
      <c r="AK4" s="80">
        <f ca="1">AK5</f>
        <v>45614</v>
      </c>
      <c r="AL4" s="80"/>
      <c r="AM4" s="80"/>
      <c r="AN4" s="80"/>
      <c r="AO4" s="80"/>
      <c r="AP4" s="80"/>
      <c r="AQ4" s="80"/>
      <c r="AR4" s="80">
        <f ca="1">AR5</f>
        <v>45621</v>
      </c>
      <c r="AS4" s="80"/>
      <c r="AT4" s="80"/>
      <c r="AU4" s="80"/>
      <c r="AV4" s="80"/>
      <c r="AW4" s="80"/>
      <c r="AX4" s="80"/>
      <c r="AY4" s="80">
        <f ca="1">AY5</f>
        <v>45628</v>
      </c>
      <c r="AZ4" s="80"/>
      <c r="BA4" s="80"/>
      <c r="BB4" s="80"/>
      <c r="BC4" s="80"/>
      <c r="BD4" s="80"/>
      <c r="BE4" s="80"/>
      <c r="BF4" s="80">
        <f ca="1">BF5</f>
        <v>45635</v>
      </c>
      <c r="BG4" s="80"/>
      <c r="BH4" s="80"/>
      <c r="BI4" s="80"/>
      <c r="BJ4" s="80"/>
      <c r="BK4" s="80"/>
      <c r="BL4" s="79"/>
      <c r="BM4" s="80"/>
      <c r="BN4" s="80"/>
      <c r="BO4" s="80"/>
      <c r="BP4" s="80"/>
      <c r="BQ4" s="80"/>
      <c r="BR4" s="80"/>
      <c r="BS4" s="79"/>
    </row>
    <row r="5" spans="1:71" s="63" customFormat="1" ht="15" customHeight="1" x14ac:dyDescent="0.2">
      <c r="A5" s="72"/>
      <c r="B5" s="78" t="s">
        <v>58</v>
      </c>
      <c r="C5" s="77" t="s">
        <v>57</v>
      </c>
      <c r="D5" s="76" t="s">
        <v>56</v>
      </c>
      <c r="E5" s="76" t="s">
        <v>55</v>
      </c>
      <c r="F5" s="76" t="s">
        <v>54</v>
      </c>
      <c r="I5" s="73">
        <f ca="1">Project_Start-WEEKDAY(Project_Start,1)+2+7*(Display_Week-1)</f>
        <v>45586</v>
      </c>
      <c r="J5" s="73">
        <f ca="1">I5+1</f>
        <v>45587</v>
      </c>
      <c r="K5" s="73">
        <f ca="1">J5+1</f>
        <v>45588</v>
      </c>
      <c r="L5" s="73">
        <f ca="1">K5+1</f>
        <v>45589</v>
      </c>
      <c r="M5" s="73">
        <f ca="1">L5+1</f>
        <v>45590</v>
      </c>
      <c r="N5" s="73">
        <f ca="1">M5+1</f>
        <v>45591</v>
      </c>
      <c r="O5" s="75">
        <f ca="1">N5+1</f>
        <v>45592</v>
      </c>
      <c r="P5" s="74">
        <f ca="1">O5+1</f>
        <v>45593</v>
      </c>
      <c r="Q5" s="73">
        <f ca="1">P5+1</f>
        <v>45594</v>
      </c>
      <c r="R5" s="73">
        <f ca="1">Q5+1</f>
        <v>45595</v>
      </c>
      <c r="S5" s="73">
        <f ca="1">R5+1</f>
        <v>45596</v>
      </c>
      <c r="T5" s="73">
        <f ca="1">S5+1</f>
        <v>45597</v>
      </c>
      <c r="U5" s="73">
        <f ca="1">T5+1</f>
        <v>45598</v>
      </c>
      <c r="V5" s="75">
        <f ca="1">U5+1</f>
        <v>45599</v>
      </c>
      <c r="W5" s="74">
        <f ca="1">V5+1</f>
        <v>45600</v>
      </c>
      <c r="X5" s="73">
        <f ca="1">W5+1</f>
        <v>45601</v>
      </c>
      <c r="Y5" s="73">
        <f ca="1">X5+1</f>
        <v>45602</v>
      </c>
      <c r="Z5" s="73">
        <f ca="1">Y5+1</f>
        <v>45603</v>
      </c>
      <c r="AA5" s="73">
        <f ca="1">Z5+1</f>
        <v>45604</v>
      </c>
      <c r="AB5" s="73">
        <f ca="1">AA5+1</f>
        <v>45605</v>
      </c>
      <c r="AC5" s="75">
        <f ca="1">AB5+1</f>
        <v>45606</v>
      </c>
      <c r="AD5" s="74">
        <f ca="1">AC5+1</f>
        <v>45607</v>
      </c>
      <c r="AE5" s="73">
        <f ca="1">AD5+1</f>
        <v>45608</v>
      </c>
      <c r="AF5" s="73">
        <f ca="1">AE5+1</f>
        <v>45609</v>
      </c>
      <c r="AG5" s="73">
        <f ca="1">AF5+1</f>
        <v>45610</v>
      </c>
      <c r="AH5" s="73">
        <f ca="1">AG5+1</f>
        <v>45611</v>
      </c>
      <c r="AI5" s="73">
        <f ca="1">AH5+1</f>
        <v>45612</v>
      </c>
      <c r="AJ5" s="75">
        <f ca="1">AI5+1</f>
        <v>45613</v>
      </c>
      <c r="AK5" s="74">
        <f ca="1">AJ5+1</f>
        <v>45614</v>
      </c>
      <c r="AL5" s="73">
        <f ca="1">AK5+1</f>
        <v>45615</v>
      </c>
      <c r="AM5" s="73">
        <f ca="1">AL5+1</f>
        <v>45616</v>
      </c>
      <c r="AN5" s="73">
        <f ca="1">AM5+1</f>
        <v>45617</v>
      </c>
      <c r="AO5" s="73">
        <f ca="1">AN5+1</f>
        <v>45618</v>
      </c>
      <c r="AP5" s="73">
        <f ca="1">AO5+1</f>
        <v>45619</v>
      </c>
      <c r="AQ5" s="75">
        <f ca="1">AP5+1</f>
        <v>45620</v>
      </c>
      <c r="AR5" s="74">
        <f ca="1">AQ5+1</f>
        <v>45621</v>
      </c>
      <c r="AS5" s="73">
        <f ca="1">AR5+1</f>
        <v>45622</v>
      </c>
      <c r="AT5" s="73">
        <f ca="1">AS5+1</f>
        <v>45623</v>
      </c>
      <c r="AU5" s="73">
        <f ca="1">AT5+1</f>
        <v>45624</v>
      </c>
      <c r="AV5" s="73">
        <f ca="1">AU5+1</f>
        <v>45625</v>
      </c>
      <c r="AW5" s="73">
        <f ca="1">AV5+1</f>
        <v>45626</v>
      </c>
      <c r="AX5" s="75">
        <f ca="1">AW5+1</f>
        <v>45627</v>
      </c>
      <c r="AY5" s="74">
        <f ca="1">AX5+1</f>
        <v>45628</v>
      </c>
      <c r="AZ5" s="73">
        <f ca="1">AY5+1</f>
        <v>45629</v>
      </c>
      <c r="BA5" s="73">
        <f ca="1">AZ5+1</f>
        <v>45630</v>
      </c>
      <c r="BB5" s="73">
        <f ca="1">BA5+1</f>
        <v>45631</v>
      </c>
      <c r="BC5" s="73">
        <f ca="1">BB5+1</f>
        <v>45632</v>
      </c>
      <c r="BD5" s="73">
        <f ca="1">BC5+1</f>
        <v>45633</v>
      </c>
      <c r="BE5" s="75">
        <f ca="1">BD5+1</f>
        <v>45634</v>
      </c>
      <c r="BF5" s="74">
        <f ca="1">BE5+1</f>
        <v>45635</v>
      </c>
      <c r="BG5" s="73">
        <f ca="1">BF5+1</f>
        <v>45636</v>
      </c>
      <c r="BH5" s="73">
        <f ca="1">BG5+1</f>
        <v>45637</v>
      </c>
      <c r="BI5" s="73">
        <f ca="1">BH5+1</f>
        <v>45638</v>
      </c>
      <c r="BJ5" s="73">
        <f ca="1">BI5+1</f>
        <v>45639</v>
      </c>
      <c r="BK5" s="73">
        <f ca="1">BJ5+1</f>
        <v>45640</v>
      </c>
      <c r="BL5" s="73">
        <f ca="1">BK5+1</f>
        <v>45641</v>
      </c>
    </row>
    <row r="6" spans="1:71" s="63" customFormat="1" ht="15" customHeight="1" thickBot="1" x14ac:dyDescent="0.25">
      <c r="A6" s="72"/>
      <c r="B6" s="71"/>
      <c r="C6" s="70"/>
      <c r="D6" s="70"/>
      <c r="E6" s="70"/>
      <c r="F6" s="70"/>
      <c r="I6" s="69" t="str">
        <f ca="1">LEFT(TEXT(I5,"ddd"),1)</f>
        <v>M</v>
      </c>
      <c r="J6" s="68" t="str">
        <f ca="1">LEFT(TEXT(J5,"ddd"),1)</f>
        <v>T</v>
      </c>
      <c r="K6" s="68" t="str">
        <f ca="1">LEFT(TEXT(K5,"ddd"),1)</f>
        <v>W</v>
      </c>
      <c r="L6" s="68" t="str">
        <f ca="1">LEFT(TEXT(L5,"ddd"),1)</f>
        <v>T</v>
      </c>
      <c r="M6" s="68" t="str">
        <f ca="1">LEFT(TEXT(M5,"ddd"),1)</f>
        <v>F</v>
      </c>
      <c r="N6" s="68" t="str">
        <f ca="1">LEFT(TEXT(N5,"ddd"),1)</f>
        <v>S</v>
      </c>
      <c r="O6" s="68" t="str">
        <f ca="1">LEFT(TEXT(O5,"ddd"),1)</f>
        <v>S</v>
      </c>
      <c r="P6" s="68" t="str">
        <f ca="1">LEFT(TEXT(P5,"ddd"),1)</f>
        <v>M</v>
      </c>
      <c r="Q6" s="68" t="str">
        <f ca="1">LEFT(TEXT(Q5,"ddd"),1)</f>
        <v>T</v>
      </c>
      <c r="R6" s="68" t="str">
        <f ca="1">LEFT(TEXT(R5,"ddd"),1)</f>
        <v>W</v>
      </c>
      <c r="S6" s="68" t="str">
        <f ca="1">LEFT(TEXT(S5,"ddd"),1)</f>
        <v>T</v>
      </c>
      <c r="T6" s="68" t="str">
        <f ca="1">LEFT(TEXT(T5,"ddd"),1)</f>
        <v>F</v>
      </c>
      <c r="U6" s="68" t="str">
        <f ca="1">LEFT(TEXT(U5,"ddd"),1)</f>
        <v>S</v>
      </c>
      <c r="V6" s="68" t="str">
        <f ca="1">LEFT(TEXT(V5,"ddd"),1)</f>
        <v>S</v>
      </c>
      <c r="W6" s="68" t="str">
        <f ca="1">LEFT(TEXT(W5,"ddd"),1)</f>
        <v>M</v>
      </c>
      <c r="X6" s="68" t="str">
        <f ca="1">LEFT(TEXT(X5,"ddd"),1)</f>
        <v>T</v>
      </c>
      <c r="Y6" s="68" t="str">
        <f ca="1">LEFT(TEXT(Y5,"ddd"),1)</f>
        <v>W</v>
      </c>
      <c r="Z6" s="68" t="str">
        <f ca="1">LEFT(TEXT(Z5,"ddd"),1)</f>
        <v>T</v>
      </c>
      <c r="AA6" s="68" t="str">
        <f ca="1">LEFT(TEXT(AA5,"ddd"),1)</f>
        <v>F</v>
      </c>
      <c r="AB6" s="68" t="str">
        <f ca="1">LEFT(TEXT(AB5,"ddd"),1)</f>
        <v>S</v>
      </c>
      <c r="AC6" s="68" t="str">
        <f ca="1">LEFT(TEXT(AC5,"ddd"),1)</f>
        <v>S</v>
      </c>
      <c r="AD6" s="68" t="str">
        <f ca="1">LEFT(TEXT(AD5,"ddd"),1)</f>
        <v>M</v>
      </c>
      <c r="AE6" s="68" t="str">
        <f ca="1">LEFT(TEXT(AE5,"ddd"),1)</f>
        <v>T</v>
      </c>
      <c r="AF6" s="68" t="str">
        <f ca="1">LEFT(TEXT(AF5,"ddd"),1)</f>
        <v>W</v>
      </c>
      <c r="AG6" s="68" t="str">
        <f ca="1">LEFT(TEXT(AG5,"ddd"),1)</f>
        <v>T</v>
      </c>
      <c r="AH6" s="68" t="str">
        <f ca="1">LEFT(TEXT(AH5,"ddd"),1)</f>
        <v>F</v>
      </c>
      <c r="AI6" s="68" t="str">
        <f ca="1">LEFT(TEXT(AI5,"ddd"),1)</f>
        <v>S</v>
      </c>
      <c r="AJ6" s="68" t="str">
        <f ca="1">LEFT(TEXT(AJ5,"ddd"),1)</f>
        <v>S</v>
      </c>
      <c r="AK6" s="68" t="str">
        <f ca="1">LEFT(TEXT(AK5,"ddd"),1)</f>
        <v>M</v>
      </c>
      <c r="AL6" s="68" t="str">
        <f ca="1">LEFT(TEXT(AL5,"ddd"),1)</f>
        <v>T</v>
      </c>
      <c r="AM6" s="68" t="str">
        <f ca="1">LEFT(TEXT(AM5,"ddd"),1)</f>
        <v>W</v>
      </c>
      <c r="AN6" s="68" t="str">
        <f ca="1">LEFT(TEXT(AN5,"ddd"),1)</f>
        <v>T</v>
      </c>
      <c r="AO6" s="68" t="str">
        <f ca="1">LEFT(TEXT(AO5,"ddd"),1)</f>
        <v>F</v>
      </c>
      <c r="AP6" s="68" t="str">
        <f ca="1">LEFT(TEXT(AP5,"ddd"),1)</f>
        <v>S</v>
      </c>
      <c r="AQ6" s="68" t="str">
        <f ca="1">LEFT(TEXT(AQ5,"ddd"),1)</f>
        <v>S</v>
      </c>
      <c r="AR6" s="68" t="str">
        <f ca="1">LEFT(TEXT(AR5,"ddd"),1)</f>
        <v>M</v>
      </c>
      <c r="AS6" s="68" t="str">
        <f ca="1">LEFT(TEXT(AS5,"ddd"),1)</f>
        <v>T</v>
      </c>
      <c r="AT6" s="68" t="str">
        <f ca="1">LEFT(TEXT(AT5,"ddd"),1)</f>
        <v>W</v>
      </c>
      <c r="AU6" s="68" t="str">
        <f ca="1">LEFT(TEXT(AU5,"ddd"),1)</f>
        <v>T</v>
      </c>
      <c r="AV6" s="68" t="str">
        <f ca="1">LEFT(TEXT(AV5,"ddd"),1)</f>
        <v>F</v>
      </c>
      <c r="AW6" s="68" t="str">
        <f ca="1">LEFT(TEXT(AW5,"ddd"),1)</f>
        <v>S</v>
      </c>
      <c r="AX6" s="68" t="str">
        <f ca="1">LEFT(TEXT(AX5,"ddd"),1)</f>
        <v>S</v>
      </c>
      <c r="AY6" s="68" t="str">
        <f ca="1">LEFT(TEXT(AY5,"ddd"),1)</f>
        <v>M</v>
      </c>
      <c r="AZ6" s="68" t="str">
        <f ca="1">LEFT(TEXT(AZ5,"ddd"),1)</f>
        <v>T</v>
      </c>
      <c r="BA6" s="68" t="str">
        <f ca="1">LEFT(TEXT(BA5,"ddd"),1)</f>
        <v>W</v>
      </c>
      <c r="BB6" s="68" t="str">
        <f ca="1">LEFT(TEXT(BB5,"ddd"),1)</f>
        <v>T</v>
      </c>
      <c r="BC6" s="68" t="str">
        <f ca="1">LEFT(TEXT(BC5,"ddd"),1)</f>
        <v>F</v>
      </c>
      <c r="BD6" s="68" t="str">
        <f ca="1">LEFT(TEXT(BD5,"ddd"),1)</f>
        <v>S</v>
      </c>
      <c r="BE6" s="68" t="str">
        <f ca="1">LEFT(TEXT(BE5,"ddd"),1)</f>
        <v>S</v>
      </c>
      <c r="BF6" s="68" t="str">
        <f ca="1">LEFT(TEXT(BF5,"ddd"),1)</f>
        <v>M</v>
      </c>
      <c r="BG6" s="68" t="str">
        <f ca="1">LEFT(TEXT(BG5,"ddd"),1)</f>
        <v>T</v>
      </c>
      <c r="BH6" s="68" t="str">
        <f ca="1">LEFT(TEXT(BH5,"ddd"),1)</f>
        <v>W</v>
      </c>
      <c r="BI6" s="68" t="str">
        <f ca="1">LEFT(TEXT(BI5,"ddd"),1)</f>
        <v>T</v>
      </c>
      <c r="BJ6" s="68" t="str">
        <f ca="1">LEFT(TEXT(BJ5,"ddd"),1)</f>
        <v>F</v>
      </c>
      <c r="BK6" s="68" t="str">
        <f ca="1">LEFT(TEXT(BK5,"ddd"),1)</f>
        <v>S</v>
      </c>
      <c r="BL6" s="67" t="str">
        <f ca="1">LEFT(TEXT(BL5,"ddd"),1)</f>
        <v>S</v>
      </c>
    </row>
    <row r="7" spans="1:71" s="63" customFormat="1" ht="30" hidden="1" customHeight="1" thickBot="1" x14ac:dyDescent="0.25">
      <c r="A7" s="8" t="s">
        <v>53</v>
      </c>
      <c r="B7" s="65"/>
      <c r="C7" s="66"/>
      <c r="D7" s="65"/>
      <c r="E7" s="65"/>
      <c r="F7" s="65"/>
      <c r="H7" s="63" t="str">
        <f>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row>
    <row r="8" spans="1:71" s="13" customFormat="1" ht="30" customHeight="1" thickBot="1" x14ac:dyDescent="0.25">
      <c r="A8" s="22"/>
      <c r="B8" s="62" t="s">
        <v>52</v>
      </c>
      <c r="C8" s="61"/>
      <c r="D8" s="60"/>
      <c r="E8" s="59"/>
      <c r="F8" s="58"/>
      <c r="G8" s="16"/>
      <c r="H8" s="24" t="str">
        <f>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71" s="13" customFormat="1" ht="30" customHeight="1" thickBot="1" x14ac:dyDescent="0.25">
      <c r="A9" s="22"/>
      <c r="B9" s="57" t="s">
        <v>72</v>
      </c>
      <c r="C9" s="56" t="s">
        <v>66</v>
      </c>
      <c r="D9" s="55">
        <v>1</v>
      </c>
      <c r="E9" s="54">
        <f ca="1">Project_Start</f>
        <v>45585</v>
      </c>
      <c r="F9" s="54">
        <f ca="1">E9+2</f>
        <v>45587</v>
      </c>
      <c r="G9" s="16"/>
      <c r="H9" s="24">
        <f ca="1">IF(OR(ISBLANK(task_start),ISBLANK(task_end)),"",task_end-task_start+1)</f>
        <v>3</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71" s="13" customFormat="1" ht="30" customHeight="1" thickBot="1" x14ac:dyDescent="0.25">
      <c r="A10" s="22"/>
      <c r="B10" s="53" t="s">
        <v>73</v>
      </c>
      <c r="C10" s="52" t="s">
        <v>66</v>
      </c>
      <c r="D10" s="51">
        <v>1</v>
      </c>
      <c r="E10" s="50">
        <f ca="1">E9</f>
        <v>45585</v>
      </c>
      <c r="F10" s="50">
        <f ca="1">E10+3</f>
        <v>45588</v>
      </c>
      <c r="G10" s="16"/>
      <c r="H10" s="24">
        <f ca="1">IF(OR(ISBLANK(task_start),ISBLANK(task_end)),"",task_end-task_start+1)</f>
        <v>4</v>
      </c>
      <c r="I10" s="29"/>
      <c r="J10" s="29"/>
      <c r="K10" s="29"/>
      <c r="L10" s="29"/>
      <c r="M10" s="29"/>
      <c r="N10" s="29"/>
      <c r="O10" s="29"/>
      <c r="P10" s="29"/>
      <c r="Q10" s="29"/>
      <c r="R10" s="29"/>
      <c r="S10" s="29"/>
      <c r="T10" s="29"/>
      <c r="U10" s="44"/>
      <c r="V10" s="44"/>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71" s="13" customFormat="1" ht="30" customHeight="1" thickBot="1" x14ac:dyDescent="0.25">
      <c r="A11" s="8"/>
      <c r="B11" s="53" t="s">
        <v>74</v>
      </c>
      <c r="C11" s="52" t="s">
        <v>66</v>
      </c>
      <c r="D11" s="51">
        <v>1</v>
      </c>
      <c r="E11" s="50">
        <f ca="1">F9+1</f>
        <v>45588</v>
      </c>
      <c r="F11" s="50">
        <f ca="1">E11+3</f>
        <v>45591</v>
      </c>
      <c r="G11" s="16"/>
      <c r="H11" s="24">
        <f ca="1">IF(OR(ISBLANK(task_start),ISBLANK(task_end)),"",task_end-task_start+1)</f>
        <v>4</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71" s="13" customFormat="1" ht="30" customHeight="1" thickBot="1" x14ac:dyDescent="0.25">
      <c r="A12" s="22"/>
      <c r="B12" s="49" t="s">
        <v>51</v>
      </c>
      <c r="C12" s="48"/>
      <c r="D12" s="47"/>
      <c r="E12" s="46"/>
      <c r="F12" s="45"/>
      <c r="G12" s="16"/>
      <c r="H12" s="24" t="str">
        <f>IF(OR(ISBLANK(task_start),ISBLANK(task_end)),"",task_end-task_start+1)</f>
        <v/>
      </c>
    </row>
    <row r="13" spans="1:71" s="13" customFormat="1" ht="30" customHeight="1" thickBot="1" x14ac:dyDescent="0.25">
      <c r="A13" s="22"/>
      <c r="B13" s="43" t="s">
        <v>75</v>
      </c>
      <c r="C13" s="42" t="s">
        <v>66</v>
      </c>
      <c r="D13" s="41">
        <v>1</v>
      </c>
      <c r="E13" s="40">
        <f ca="1">F9+1</f>
        <v>45588</v>
      </c>
      <c r="F13" s="40">
        <f ca="1">E13+4</f>
        <v>45592</v>
      </c>
      <c r="G13" s="16"/>
      <c r="H13" s="24">
        <f ca="1">IF(OR(ISBLANK(task_start),ISBLANK(task_end)),"",task_end-task_start+1)</f>
        <v>5</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71" s="13" customFormat="1" ht="30" customHeight="1" thickBot="1" x14ac:dyDescent="0.25">
      <c r="A14" s="8"/>
      <c r="B14" s="43" t="s">
        <v>76</v>
      </c>
      <c r="C14" s="42" t="s">
        <v>67</v>
      </c>
      <c r="D14" s="41">
        <v>1</v>
      </c>
      <c r="E14" s="40">
        <f ca="1">F13+1</f>
        <v>45593</v>
      </c>
      <c r="F14" s="40">
        <f ca="1">E14+7</f>
        <v>45600</v>
      </c>
      <c r="G14" s="16"/>
      <c r="H14" s="24">
        <f ca="1">IF(OR(ISBLANK(task_start),ISBLANK(task_end)),"",task_end-task_start+1)</f>
        <v>8</v>
      </c>
      <c r="I14" s="29"/>
      <c r="J14" s="29"/>
      <c r="K14" s="29"/>
      <c r="L14" s="29"/>
      <c r="M14" s="29"/>
      <c r="N14" s="29"/>
      <c r="O14" s="29"/>
      <c r="P14" s="29"/>
      <c r="Q14" s="29"/>
      <c r="R14" s="29"/>
      <c r="S14" s="29"/>
      <c r="T14" s="29"/>
      <c r="U14" s="44"/>
      <c r="V14" s="44"/>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71" s="13" customFormat="1" ht="30" customHeight="1" thickBot="1" x14ac:dyDescent="0.25">
      <c r="A15" s="8"/>
      <c r="B15" s="43" t="s">
        <v>77</v>
      </c>
      <c r="C15" s="42" t="s">
        <v>68</v>
      </c>
      <c r="D15" s="41">
        <v>1</v>
      </c>
      <c r="E15" s="40">
        <f ca="1">F13+1</f>
        <v>45593</v>
      </c>
      <c r="F15" s="40">
        <f ca="1">E15+10</f>
        <v>45603</v>
      </c>
      <c r="G15" s="16"/>
      <c r="H15" s="24">
        <f ca="1">IF(OR(ISBLANK(task_start),ISBLANK(task_end)),"",task_end-task_start+1)</f>
        <v>11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71" s="13" customFormat="1" ht="30" customHeight="1" thickBot="1" x14ac:dyDescent="0.25">
      <c r="A16" s="8"/>
      <c r="B16" s="43" t="s">
        <v>78</v>
      </c>
      <c r="C16" s="42" t="s">
        <v>69</v>
      </c>
      <c r="D16" s="41">
        <v>1</v>
      </c>
      <c r="E16" s="40">
        <f ca="1">F15+1</f>
        <v>45604</v>
      </c>
      <c r="F16" s="40">
        <f ca="1">E16+15</f>
        <v>45619</v>
      </c>
      <c r="G16" s="16"/>
      <c r="H16" s="24">
        <f ca="1">IF(OR(ISBLANK(task_start),ISBLANK(task_end)),"",task_end-task_start+1)</f>
        <v>16</v>
      </c>
      <c r="I16" s="29"/>
      <c r="J16" s="29"/>
      <c r="K16" s="29"/>
      <c r="L16" s="29"/>
      <c r="M16" s="29"/>
      <c r="N16" s="29"/>
      <c r="O16" s="29"/>
      <c r="P16" s="29"/>
      <c r="Q16" s="29"/>
      <c r="R16" s="29"/>
      <c r="S16" s="29"/>
      <c r="T16" s="29"/>
      <c r="U16" s="29"/>
      <c r="V16" s="29"/>
      <c r="W16" s="29"/>
      <c r="X16" s="29"/>
      <c r="Y16" s="44"/>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13" customFormat="1" ht="30" customHeight="1" thickBot="1" x14ac:dyDescent="0.25">
      <c r="A17" s="8"/>
      <c r="B17" s="43" t="s">
        <v>79</v>
      </c>
      <c r="C17" s="42" t="s">
        <v>70</v>
      </c>
      <c r="D17" s="41">
        <v>1</v>
      </c>
      <c r="E17" s="40">
        <f ca="1">F16+1</f>
        <v>45620</v>
      </c>
      <c r="F17" s="40">
        <f ca="1">E17+3</f>
        <v>45623</v>
      </c>
      <c r="G17" s="16"/>
      <c r="H17" s="24"/>
      <c r="I17" s="29"/>
      <c r="J17" s="29"/>
      <c r="K17" s="29"/>
      <c r="L17" s="29"/>
      <c r="M17" s="29"/>
      <c r="N17" s="29"/>
      <c r="O17" s="29"/>
      <c r="P17" s="29"/>
      <c r="Q17" s="29"/>
      <c r="R17" s="29"/>
      <c r="S17" s="29"/>
      <c r="T17" s="29"/>
      <c r="U17" s="29"/>
      <c r="V17" s="29"/>
      <c r="W17" s="29"/>
      <c r="X17" s="29"/>
      <c r="Y17" s="44"/>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13" customFormat="1" ht="30" customHeight="1" thickBot="1" x14ac:dyDescent="0.25">
      <c r="A18" s="8"/>
      <c r="B18" s="43" t="s">
        <v>80</v>
      </c>
      <c r="C18" s="42" t="s">
        <v>69</v>
      </c>
      <c r="D18" s="41">
        <v>1</v>
      </c>
      <c r="E18" s="40">
        <f ca="1">F16+1</f>
        <v>45620</v>
      </c>
      <c r="F18" s="40">
        <f ca="1">E18+5</f>
        <v>45625</v>
      </c>
      <c r="G18" s="16"/>
      <c r="H18" s="24"/>
      <c r="I18" s="29"/>
      <c r="J18" s="29"/>
      <c r="K18" s="29"/>
      <c r="L18" s="29"/>
      <c r="M18" s="29"/>
      <c r="N18" s="29"/>
      <c r="O18" s="29"/>
      <c r="P18" s="29"/>
      <c r="Q18" s="29"/>
      <c r="R18" s="29"/>
      <c r="S18" s="29"/>
      <c r="T18" s="29"/>
      <c r="U18" s="29"/>
      <c r="V18" s="29"/>
      <c r="W18" s="29"/>
      <c r="X18" s="29"/>
      <c r="Y18" s="44"/>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13" customFormat="1" ht="30" customHeight="1" thickBot="1" x14ac:dyDescent="0.25">
      <c r="A19" s="8"/>
      <c r="B19" s="43" t="s">
        <v>81</v>
      </c>
      <c r="C19" s="42" t="s">
        <v>71</v>
      </c>
      <c r="D19" s="41">
        <v>1</v>
      </c>
      <c r="E19" s="40">
        <f ca="1">F18+1</f>
        <v>45626</v>
      </c>
      <c r="F19" s="40">
        <f ca="1">E19+7</f>
        <v>45633</v>
      </c>
      <c r="G19" s="16"/>
      <c r="H19" s="24"/>
      <c r="I19" s="29"/>
      <c r="J19" s="29"/>
      <c r="K19" s="29"/>
      <c r="L19" s="29"/>
      <c r="M19" s="29"/>
      <c r="N19" s="29"/>
      <c r="O19" s="29"/>
      <c r="P19" s="29"/>
      <c r="Q19" s="29"/>
      <c r="R19" s="29"/>
      <c r="S19" s="29"/>
      <c r="T19" s="29"/>
      <c r="U19" s="29"/>
      <c r="V19" s="29"/>
      <c r="W19" s="29"/>
      <c r="X19" s="29"/>
      <c r="Y19" s="44"/>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13" customFormat="1" ht="30" customHeight="1" thickBot="1" x14ac:dyDescent="0.25">
      <c r="A20" s="8"/>
      <c r="B20" s="43" t="s">
        <v>82</v>
      </c>
      <c r="C20" s="42" t="s">
        <v>66</v>
      </c>
      <c r="D20" s="41">
        <v>1</v>
      </c>
      <c r="E20" s="40">
        <f ca="1">F19+1</f>
        <v>45634</v>
      </c>
      <c r="F20" s="40">
        <f ca="1">E20+3</f>
        <v>45637</v>
      </c>
      <c r="G20" s="16"/>
      <c r="H20" s="24">
        <f ca="1">IF(OR(ISBLANK(task_start),ISBLANK(task_end)),"",task_end-task_start+1)</f>
        <v>4</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13" customFormat="1" ht="30" customHeight="1" thickBot="1" x14ac:dyDescent="0.25">
      <c r="A21" s="8"/>
      <c r="B21" s="39" t="s">
        <v>50</v>
      </c>
      <c r="C21" s="38"/>
      <c r="D21" s="37"/>
      <c r="E21" s="36"/>
      <c r="F21" s="35"/>
      <c r="G21" s="16"/>
      <c r="H21" s="24" t="str">
        <f>IF(OR(ISBLANK(task_start),ISBLANK(task_end)),"",task_end-task_start+1)</f>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13" customFormat="1" ht="30" customHeight="1" thickBot="1" x14ac:dyDescent="0.25">
      <c r="A22" s="8"/>
      <c r="B22" s="33" t="s">
        <v>83</v>
      </c>
      <c r="C22" s="32" t="s">
        <v>66</v>
      </c>
      <c r="D22" s="31">
        <v>1</v>
      </c>
      <c r="E22" s="30">
        <f ca="1">F11</f>
        <v>45591</v>
      </c>
      <c r="F22" s="30">
        <f ca="1">E22+5</f>
        <v>45596</v>
      </c>
      <c r="G22" s="16"/>
      <c r="H22" s="24">
        <f ca="1">IF(OR(ISBLANK(task_start),ISBLANK(task_end)),"",task_end-task_start+1)</f>
        <v>6</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13" customFormat="1" ht="30" customHeight="1" thickBot="1" x14ac:dyDescent="0.25">
      <c r="A23" s="8"/>
      <c r="B23" s="33" t="s">
        <v>84</v>
      </c>
      <c r="C23" s="32" t="s">
        <v>66</v>
      </c>
      <c r="D23" s="31">
        <v>1</v>
      </c>
      <c r="E23" s="30">
        <f ca="1">F20+1</f>
        <v>45638</v>
      </c>
      <c r="F23" s="30">
        <f ca="1">E23+3</f>
        <v>45641</v>
      </c>
      <c r="G23" s="16"/>
      <c r="H23" s="24">
        <f ca="1">IF(OR(ISBLANK(task_start),ISBLANK(task_end)),"",task_end-task_start+1)</f>
        <v>4</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13" customFormat="1" ht="30" customHeight="1" thickBot="1" x14ac:dyDescent="0.25">
      <c r="A24" s="8"/>
      <c r="B24" s="33" t="s">
        <v>85</v>
      </c>
      <c r="C24" s="32" t="s">
        <v>66</v>
      </c>
      <c r="D24" s="31">
        <v>1</v>
      </c>
      <c r="E24" s="30">
        <f ca="1">F20+1</f>
        <v>45638</v>
      </c>
      <c r="F24" s="30">
        <f ca="1">E24+5</f>
        <v>45643</v>
      </c>
      <c r="G24" s="16"/>
      <c r="H24" s="24">
        <f ca="1">IF(OR(ISBLANK(task_start),ISBLANK(task_end)),"",task_end-task_start+1)</f>
        <v>6</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13" customFormat="1" ht="30" customHeight="1" thickBot="1" x14ac:dyDescent="0.25">
      <c r="A25" s="8"/>
      <c r="B25" s="33" t="s">
        <v>86</v>
      </c>
      <c r="C25" s="32" t="s">
        <v>66</v>
      </c>
      <c r="D25" s="31">
        <v>1</v>
      </c>
      <c r="E25" s="30">
        <f ca="1">F24+1</f>
        <v>45644</v>
      </c>
      <c r="F25" s="30">
        <f ca="1">E25+3</f>
        <v>45647</v>
      </c>
      <c r="G25" s="16"/>
      <c r="H25" s="24">
        <f ca="1">IF(OR(ISBLANK(task_start),ISBLANK(task_end)),"",task_end-task_start+1)</f>
        <v>4</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13" customFormat="1" ht="30" customHeight="1" thickBot="1" x14ac:dyDescent="0.25">
      <c r="A26" s="8"/>
      <c r="B26" s="28"/>
      <c r="C26" s="27"/>
      <c r="D26" s="26"/>
      <c r="E26" s="25"/>
      <c r="F26" s="25"/>
      <c r="G26" s="16"/>
      <c r="H26" s="24" t="str">
        <f>IF(OR(ISBLANK(task_start),ISBLANK(task_end)),"",task_end-task_start+1)</f>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13" customFormat="1" ht="30" customHeight="1" thickBot="1" x14ac:dyDescent="0.25">
      <c r="A27" s="22"/>
      <c r="B27" s="21" t="s">
        <v>49</v>
      </c>
      <c r="C27" s="20"/>
      <c r="D27" s="19"/>
      <c r="E27" s="18"/>
      <c r="F27" s="17"/>
      <c r="G27" s="16"/>
      <c r="H27" s="15" t="str">
        <f>IF(OR(ISBLANK(task_start),ISBLANK(task_end)),"",task_end-task_start+1)</f>
        <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ht="30" customHeight="1" x14ac:dyDescent="0.2">
      <c r="G28" s="12"/>
    </row>
    <row r="29" spans="1:64" ht="30" customHeight="1" x14ac:dyDescent="0.2">
      <c r="C29" s="11"/>
      <c r="F29" s="10"/>
    </row>
    <row r="30" spans="1:64" ht="30" customHeight="1" x14ac:dyDescent="0.2">
      <c r="C30" s="9"/>
    </row>
  </sheetData>
  <mergeCells count="19">
    <mergeCell ref="F5:F6"/>
    <mergeCell ref="BM4:BS4"/>
    <mergeCell ref="AD4:AJ4"/>
    <mergeCell ref="AK4:AQ4"/>
    <mergeCell ref="AR4:AX4"/>
    <mergeCell ref="AY4:BE4"/>
    <mergeCell ref="BF4:BL4"/>
    <mergeCell ref="A5:A6"/>
    <mergeCell ref="B5:B6"/>
    <mergeCell ref="C5:C6"/>
    <mergeCell ref="D5:D6"/>
    <mergeCell ref="E5:E6"/>
    <mergeCell ref="I1:O1"/>
    <mergeCell ref="Q1:Z1"/>
    <mergeCell ref="I2:O2"/>
    <mergeCell ref="Q2:Z2"/>
    <mergeCell ref="I4:O4"/>
    <mergeCell ref="P4:V4"/>
    <mergeCell ref="W4:AC4"/>
  </mergeCells>
  <conditionalFormatting sqref="D7:D27">
    <cfRule type="dataBar" priority="8">
      <dataBar>
        <cfvo type="num" val="0"/>
        <cfvo type="num" val="1"/>
        <color theme="0"/>
      </dataBar>
      <extLst>
        <ext xmlns:x14="http://schemas.microsoft.com/office/spreadsheetml/2009/9/main" uri="{B025F937-C7B1-47D3-B67F-A62EFF666E3E}">
          <x14:id>{F665B59E-0C23-0449-B77C-2F9B05AF1140}</x14:id>
        </ext>
      </extLst>
    </cfRule>
  </conditionalFormatting>
  <conditionalFormatting sqref="I4:BL25 BM4:BS4">
    <cfRule type="expression" dxfId="13" priority="1">
      <formula>AND(TODAY()&gt;=I$5, TODAY()&lt;J$5)</formula>
    </cfRule>
  </conditionalFormatting>
  <conditionalFormatting sqref="I9:BL11">
    <cfRule type="expression" dxfId="12" priority="6">
      <formula>AND(task_start&lt;=I$5,ROUNDDOWN((task_end-task_start+1)*task_progress,0)+task_start-1&gt;=I$5)</formula>
    </cfRule>
    <cfRule type="expression" dxfId="11" priority="7" stopIfTrue="1">
      <formula>AND(task_end&gt;=I$5,task_start&lt;J$5)</formula>
    </cfRule>
  </conditionalFormatting>
  <conditionalFormatting sqref="I13:BL20">
    <cfRule type="expression" dxfId="10" priority="4">
      <formula>AND(task_start&lt;=I$5,ROUNDDOWN((task_end-task_start+1)*task_progress,0)+task_start-1&gt;=I$5)</formula>
    </cfRule>
    <cfRule type="expression" dxfId="9" priority="5" stopIfTrue="1">
      <formula>AND(task_end&gt;=I$5,task_start&lt;J$5)</formula>
    </cfRule>
  </conditionalFormatting>
  <conditionalFormatting sqref="I22:BL25">
    <cfRule type="expression" dxfId="8" priority="2">
      <formula>AND(task_start&lt;=I$5,ROUNDDOWN((task_end-task_start+1)*task_progress,0)+task_start-1&gt;=I$5)</formula>
    </cfRule>
    <cfRule type="expression" dxfId="7" priority="3" stopIfTrue="1">
      <formula>AND(task_end&gt;=I$5,task_start&lt;J$5)</formula>
    </cfRule>
  </conditionalFormatting>
  <dataValidations count="12">
    <dataValidation type="whole" operator="greaterThanOrEqual" allowBlank="1" showInputMessage="1" promptTitle="Display Week" prompt="Changing this number will scroll the Gantt Chart view." sqref="Q2" xr:uid="{A6C38D12-D53F-0D41-88FB-BDDD539B958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F6F1BE5F-3AA6-E745-9FDC-B8913EBA203D}"/>
    <dataValidation allowBlank="1" showInputMessage="1" showErrorMessage="1" prompt="Enter Company name in cel B2." sqref="A2" xr:uid="{26DAACBF-BA01-0D4A-A867-3886683A121F}"/>
    <dataValidation allowBlank="1" showInputMessage="1" showErrorMessage="1" prompt="Enter the name of the Project Lead in cell C3. Enter the Project Start date in cell Q1. Project Start: label is in cell I1." sqref="A3" xr:uid="{47C86F95-8537-C64A-AC06-3F720A1F263A}"/>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46EEA44-9543-E942-B1D0-2A3AB53D42E5}"/>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E0469C21-1C87-4540-BF28-21E986D5377E}"/>
    <dataValidation allowBlank="1" showInputMessage="1" showErrorMessage="1" prompt="Cell B8 contains the Phase 1 sample title. Enter a new title in cell B8._x000a_To delete the phase and work only from tasks, simply delete this row." sqref="A8" xr:uid="{CFEFE76E-B089-544E-99C7-B0C954DA753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6187927C-C261-6644-B756-D8E52B6DA9B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F4731B9-B69D-C649-AB58-12C995DD449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A64B7D52-2B6E-F447-858E-EA5AB4629B72}"/>
    <dataValidation allowBlank="1" showInputMessage="1" showErrorMessage="1" prompt="Phase 3's sample block starts in cell B20." sqref="A21" xr:uid="{15361C40-3E02-994D-827F-35B8FB29D091}"/>
    <dataValidation allowBlank="1" showInputMessage="1" showErrorMessage="1" prompt="This row marks the end of the Project Schedule. DO NOT enter anything in this row. _x000a_Insert new rows ABOVE this one to continue building out your Project Schedule." sqref="A27" xr:uid="{AF8E6110-E086-264D-9818-020768AF6F2D}"/>
  </dataValidations>
  <hyperlinks>
    <hyperlink ref="B4" r:id="rId1" xr:uid="{AEF9CB4B-507D-844D-A029-35E2D7AF2B3E}"/>
    <hyperlink ref="B3" r:id="rId2" xr:uid="{178092E6-7A84-0C4C-8E56-90272D3AF807}"/>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665B59E-0C23-0449-B77C-2F9B05AF1140}">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EBB2E-5DA9-8E4A-8B42-356715462B42}">
  <sheetPr>
    <pageSetUpPr fitToPage="1"/>
  </sheetPr>
  <dimension ref="A1:BS30"/>
  <sheetViews>
    <sheetView showGridLines="0" tabSelected="1" showRuler="0" zoomScale="50" zoomScaleNormal="100" zoomScalePageLayoutView="70" workbookViewId="0">
      <selection activeCell="AS23" sqref="AS23"/>
    </sheetView>
  </sheetViews>
  <sheetFormatPr baseColWidth="10" defaultColWidth="8.6640625" defaultRowHeight="30" customHeight="1" x14ac:dyDescent="0.2"/>
  <cols>
    <col min="1" max="1" width="2.6640625" style="8" customWidth="1"/>
    <col min="2" max="2" width="31.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71" ht="90" customHeight="1" x14ac:dyDescent="0.6">
      <c r="A1" s="22"/>
      <c r="B1" s="102" t="s">
        <v>63</v>
      </c>
      <c r="C1" s="101"/>
      <c r="D1" s="100"/>
      <c r="E1" s="99"/>
      <c r="F1" s="98"/>
      <c r="H1" s="97"/>
      <c r="I1" s="91" t="s">
        <v>62</v>
      </c>
      <c r="J1" s="90"/>
      <c r="K1" s="90"/>
      <c r="L1" s="90"/>
      <c r="M1" s="90"/>
      <c r="N1" s="90"/>
      <c r="O1" s="90"/>
      <c r="P1" s="89"/>
      <c r="Q1" s="96">
        <f ca="1">TODAY()</f>
        <v>45585</v>
      </c>
      <c r="R1" s="87"/>
      <c r="S1" s="87"/>
      <c r="T1" s="87"/>
      <c r="U1" s="87"/>
      <c r="V1" s="87"/>
      <c r="W1" s="87"/>
      <c r="X1" s="87"/>
      <c r="Y1" s="87"/>
      <c r="Z1" s="87"/>
    </row>
    <row r="2" spans="1:71" ht="30" customHeight="1" x14ac:dyDescent="0.25">
      <c r="B2" s="95" t="s">
        <v>64</v>
      </c>
      <c r="C2" s="94" t="s">
        <v>65</v>
      </c>
      <c r="D2" s="92"/>
      <c r="E2" s="93"/>
      <c r="F2" s="92"/>
      <c r="I2" s="91" t="s">
        <v>61</v>
      </c>
      <c r="J2" s="90"/>
      <c r="K2" s="90"/>
      <c r="L2" s="90"/>
      <c r="M2" s="90"/>
      <c r="N2" s="90"/>
      <c r="O2" s="90"/>
      <c r="P2" s="89"/>
      <c r="Q2" s="88">
        <v>1</v>
      </c>
      <c r="R2" s="87"/>
      <c r="S2" s="87"/>
      <c r="T2" s="87"/>
      <c r="U2" s="87"/>
      <c r="V2" s="87"/>
      <c r="W2" s="87"/>
      <c r="X2" s="87"/>
      <c r="Y2" s="87"/>
      <c r="Z2" s="87"/>
    </row>
    <row r="3" spans="1:71" s="63" customFormat="1" ht="30" customHeight="1" x14ac:dyDescent="0.2">
      <c r="A3" s="8"/>
      <c r="B3" s="86" t="s">
        <v>60</v>
      </c>
      <c r="D3" s="85"/>
      <c r="E3" s="84"/>
    </row>
    <row r="4" spans="1:71" s="63" customFormat="1" ht="30" customHeight="1" x14ac:dyDescent="0.2">
      <c r="A4" s="22"/>
      <c r="B4" s="83" t="s">
        <v>59</v>
      </c>
      <c r="E4" s="82"/>
      <c r="I4" s="81">
        <f ca="1">I5</f>
        <v>45586</v>
      </c>
      <c r="J4" s="80"/>
      <c r="K4" s="80"/>
      <c r="L4" s="80"/>
      <c r="M4" s="80"/>
      <c r="N4" s="80"/>
      <c r="O4" s="80"/>
      <c r="P4" s="80">
        <f ca="1">P5</f>
        <v>45593</v>
      </c>
      <c r="Q4" s="80"/>
      <c r="R4" s="80"/>
      <c r="S4" s="80"/>
      <c r="T4" s="80"/>
      <c r="U4" s="80"/>
      <c r="V4" s="80"/>
      <c r="W4" s="80">
        <f ca="1">W5</f>
        <v>45600</v>
      </c>
      <c r="X4" s="80"/>
      <c r="Y4" s="80"/>
      <c r="Z4" s="80"/>
      <c r="AA4" s="80"/>
      <c r="AB4" s="80"/>
      <c r="AC4" s="80"/>
      <c r="AD4" s="80">
        <f ca="1">AD5</f>
        <v>45607</v>
      </c>
      <c r="AE4" s="80"/>
      <c r="AF4" s="80"/>
      <c r="AG4" s="80"/>
      <c r="AH4" s="80"/>
      <c r="AI4" s="80"/>
      <c r="AJ4" s="80"/>
      <c r="AK4" s="80">
        <f ca="1">AK5</f>
        <v>45614</v>
      </c>
      <c r="AL4" s="80"/>
      <c r="AM4" s="80"/>
      <c r="AN4" s="80"/>
      <c r="AO4" s="80"/>
      <c r="AP4" s="80"/>
      <c r="AQ4" s="80"/>
      <c r="AR4" s="80">
        <f ca="1">AR5</f>
        <v>45621</v>
      </c>
      <c r="AS4" s="80"/>
      <c r="AT4" s="80"/>
      <c r="AU4" s="80"/>
      <c r="AV4" s="80"/>
      <c r="AW4" s="80"/>
      <c r="AX4" s="80"/>
      <c r="AY4" s="80">
        <f ca="1">AY5</f>
        <v>45628</v>
      </c>
      <c r="AZ4" s="80"/>
      <c r="BA4" s="80"/>
      <c r="BB4" s="80"/>
      <c r="BC4" s="80"/>
      <c r="BD4" s="80"/>
      <c r="BE4" s="80"/>
      <c r="BF4" s="80">
        <f ca="1">BF5</f>
        <v>45635</v>
      </c>
      <c r="BG4" s="80"/>
      <c r="BH4" s="80"/>
      <c r="BI4" s="80"/>
      <c r="BJ4" s="80"/>
      <c r="BK4" s="80"/>
      <c r="BL4" s="79"/>
      <c r="BM4" s="80"/>
      <c r="BN4" s="80"/>
      <c r="BO4" s="80"/>
      <c r="BP4" s="80"/>
      <c r="BQ4" s="80"/>
      <c r="BR4" s="80"/>
      <c r="BS4" s="79"/>
    </row>
    <row r="5" spans="1:71" s="63" customFormat="1" ht="15" customHeight="1" x14ac:dyDescent="0.2">
      <c r="A5" s="72"/>
      <c r="B5" s="78" t="s">
        <v>58</v>
      </c>
      <c r="C5" s="77" t="s">
        <v>57</v>
      </c>
      <c r="D5" s="76" t="s">
        <v>56</v>
      </c>
      <c r="E5" s="76" t="s">
        <v>55</v>
      </c>
      <c r="F5" s="76" t="s">
        <v>54</v>
      </c>
      <c r="I5" s="73">
        <f ca="1">Project_Start-WEEKDAY(Project_Start,1)+2+7*(Display_Week-1)</f>
        <v>45586</v>
      </c>
      <c r="J5" s="73">
        <f ca="1">I5+1</f>
        <v>45587</v>
      </c>
      <c r="K5" s="73">
        <f ca="1">J5+1</f>
        <v>45588</v>
      </c>
      <c r="L5" s="73">
        <f ca="1">K5+1</f>
        <v>45589</v>
      </c>
      <c r="M5" s="73">
        <f ca="1">L5+1</f>
        <v>45590</v>
      </c>
      <c r="N5" s="73">
        <f ca="1">M5+1</f>
        <v>45591</v>
      </c>
      <c r="O5" s="75">
        <f ca="1">N5+1</f>
        <v>45592</v>
      </c>
      <c r="P5" s="74">
        <f ca="1">O5+1</f>
        <v>45593</v>
      </c>
      <c r="Q5" s="73">
        <f ca="1">P5+1</f>
        <v>45594</v>
      </c>
      <c r="R5" s="73">
        <f ca="1">Q5+1</f>
        <v>45595</v>
      </c>
      <c r="S5" s="73">
        <f ca="1">R5+1</f>
        <v>45596</v>
      </c>
      <c r="T5" s="73">
        <f ca="1">S5+1</f>
        <v>45597</v>
      </c>
      <c r="U5" s="73">
        <f ca="1">T5+1</f>
        <v>45598</v>
      </c>
      <c r="V5" s="75">
        <f ca="1">U5+1</f>
        <v>45599</v>
      </c>
      <c r="W5" s="74">
        <f ca="1">V5+1</f>
        <v>45600</v>
      </c>
      <c r="X5" s="73">
        <f ca="1">W5+1</f>
        <v>45601</v>
      </c>
      <c r="Y5" s="73">
        <f ca="1">X5+1</f>
        <v>45602</v>
      </c>
      <c r="Z5" s="73">
        <f ca="1">Y5+1</f>
        <v>45603</v>
      </c>
      <c r="AA5" s="73">
        <f ca="1">Z5+1</f>
        <v>45604</v>
      </c>
      <c r="AB5" s="73">
        <f ca="1">AA5+1</f>
        <v>45605</v>
      </c>
      <c r="AC5" s="75">
        <f ca="1">AB5+1</f>
        <v>45606</v>
      </c>
      <c r="AD5" s="74">
        <f ca="1">AC5+1</f>
        <v>45607</v>
      </c>
      <c r="AE5" s="73">
        <f ca="1">AD5+1</f>
        <v>45608</v>
      </c>
      <c r="AF5" s="73">
        <f ca="1">AE5+1</f>
        <v>45609</v>
      </c>
      <c r="AG5" s="73">
        <f ca="1">AF5+1</f>
        <v>45610</v>
      </c>
      <c r="AH5" s="73">
        <f ca="1">AG5+1</f>
        <v>45611</v>
      </c>
      <c r="AI5" s="73">
        <f ca="1">AH5+1</f>
        <v>45612</v>
      </c>
      <c r="AJ5" s="75">
        <f ca="1">AI5+1</f>
        <v>45613</v>
      </c>
      <c r="AK5" s="74">
        <f ca="1">AJ5+1</f>
        <v>45614</v>
      </c>
      <c r="AL5" s="73">
        <f ca="1">AK5+1</f>
        <v>45615</v>
      </c>
      <c r="AM5" s="73">
        <f ca="1">AL5+1</f>
        <v>45616</v>
      </c>
      <c r="AN5" s="73">
        <f ca="1">AM5+1</f>
        <v>45617</v>
      </c>
      <c r="AO5" s="73">
        <f ca="1">AN5+1</f>
        <v>45618</v>
      </c>
      <c r="AP5" s="73">
        <f ca="1">AO5+1</f>
        <v>45619</v>
      </c>
      <c r="AQ5" s="75">
        <f ca="1">AP5+1</f>
        <v>45620</v>
      </c>
      <c r="AR5" s="74">
        <f ca="1">AQ5+1</f>
        <v>45621</v>
      </c>
      <c r="AS5" s="73">
        <f ca="1">AR5+1</f>
        <v>45622</v>
      </c>
      <c r="AT5" s="73">
        <f ca="1">AS5+1</f>
        <v>45623</v>
      </c>
      <c r="AU5" s="73">
        <f ca="1">AT5+1</f>
        <v>45624</v>
      </c>
      <c r="AV5" s="73">
        <f ca="1">AU5+1</f>
        <v>45625</v>
      </c>
      <c r="AW5" s="73">
        <f ca="1">AV5+1</f>
        <v>45626</v>
      </c>
      <c r="AX5" s="75">
        <f ca="1">AW5+1</f>
        <v>45627</v>
      </c>
      <c r="AY5" s="74">
        <f ca="1">AX5+1</f>
        <v>45628</v>
      </c>
      <c r="AZ5" s="73">
        <f ca="1">AY5+1</f>
        <v>45629</v>
      </c>
      <c r="BA5" s="73">
        <f ca="1">AZ5+1</f>
        <v>45630</v>
      </c>
      <c r="BB5" s="73">
        <f ca="1">BA5+1</f>
        <v>45631</v>
      </c>
      <c r="BC5" s="73">
        <f ca="1">BB5+1</f>
        <v>45632</v>
      </c>
      <c r="BD5" s="73">
        <f ca="1">BC5+1</f>
        <v>45633</v>
      </c>
      <c r="BE5" s="75">
        <f ca="1">BD5+1</f>
        <v>45634</v>
      </c>
      <c r="BF5" s="74">
        <f ca="1">BE5+1</f>
        <v>45635</v>
      </c>
      <c r="BG5" s="73">
        <f ca="1">BF5+1</f>
        <v>45636</v>
      </c>
      <c r="BH5" s="73">
        <f ca="1">BG5+1</f>
        <v>45637</v>
      </c>
      <c r="BI5" s="73">
        <f ca="1">BH5+1</f>
        <v>45638</v>
      </c>
      <c r="BJ5" s="73">
        <f ca="1">BI5+1</f>
        <v>45639</v>
      </c>
      <c r="BK5" s="73">
        <f ca="1">BJ5+1</f>
        <v>45640</v>
      </c>
      <c r="BL5" s="73">
        <f ca="1">BK5+1</f>
        <v>45641</v>
      </c>
    </row>
    <row r="6" spans="1:71" s="63" customFormat="1" ht="15" customHeight="1" thickBot="1" x14ac:dyDescent="0.25">
      <c r="A6" s="72"/>
      <c r="B6" s="71"/>
      <c r="C6" s="70"/>
      <c r="D6" s="70"/>
      <c r="E6" s="70"/>
      <c r="F6" s="70"/>
      <c r="I6" s="69" t="str">
        <f ca="1">LEFT(TEXT(I5,"ddd"),1)</f>
        <v>M</v>
      </c>
      <c r="J6" s="68" t="str">
        <f ca="1">LEFT(TEXT(J5,"ddd"),1)</f>
        <v>T</v>
      </c>
      <c r="K6" s="68" t="str">
        <f ca="1">LEFT(TEXT(K5,"ddd"),1)</f>
        <v>W</v>
      </c>
      <c r="L6" s="68" t="str">
        <f ca="1">LEFT(TEXT(L5,"ddd"),1)</f>
        <v>T</v>
      </c>
      <c r="M6" s="68" t="str">
        <f ca="1">LEFT(TEXT(M5,"ddd"),1)</f>
        <v>F</v>
      </c>
      <c r="N6" s="68" t="str">
        <f ca="1">LEFT(TEXT(N5,"ddd"),1)</f>
        <v>S</v>
      </c>
      <c r="O6" s="68" t="str">
        <f ca="1">LEFT(TEXT(O5,"ddd"),1)</f>
        <v>S</v>
      </c>
      <c r="P6" s="68" t="str">
        <f ca="1">LEFT(TEXT(P5,"ddd"),1)</f>
        <v>M</v>
      </c>
      <c r="Q6" s="68" t="str">
        <f ca="1">LEFT(TEXT(Q5,"ddd"),1)</f>
        <v>T</v>
      </c>
      <c r="R6" s="68" t="str">
        <f ca="1">LEFT(TEXT(R5,"ddd"),1)</f>
        <v>W</v>
      </c>
      <c r="S6" s="68" t="str">
        <f ca="1">LEFT(TEXT(S5,"ddd"),1)</f>
        <v>T</v>
      </c>
      <c r="T6" s="68" t="str">
        <f ca="1">LEFT(TEXT(T5,"ddd"),1)</f>
        <v>F</v>
      </c>
      <c r="U6" s="68" t="str">
        <f ca="1">LEFT(TEXT(U5,"ddd"),1)</f>
        <v>S</v>
      </c>
      <c r="V6" s="68" t="str">
        <f ca="1">LEFT(TEXT(V5,"ddd"),1)</f>
        <v>S</v>
      </c>
      <c r="W6" s="68" t="str">
        <f ca="1">LEFT(TEXT(W5,"ddd"),1)</f>
        <v>M</v>
      </c>
      <c r="X6" s="68" t="str">
        <f ca="1">LEFT(TEXT(X5,"ddd"),1)</f>
        <v>T</v>
      </c>
      <c r="Y6" s="68" t="str">
        <f ca="1">LEFT(TEXT(Y5,"ddd"),1)</f>
        <v>W</v>
      </c>
      <c r="Z6" s="68" t="str">
        <f ca="1">LEFT(TEXT(Z5,"ddd"),1)</f>
        <v>T</v>
      </c>
      <c r="AA6" s="68" t="str">
        <f ca="1">LEFT(TEXT(AA5,"ddd"),1)</f>
        <v>F</v>
      </c>
      <c r="AB6" s="68" t="str">
        <f ca="1">LEFT(TEXT(AB5,"ddd"),1)</f>
        <v>S</v>
      </c>
      <c r="AC6" s="68" t="str">
        <f ca="1">LEFT(TEXT(AC5,"ddd"),1)</f>
        <v>S</v>
      </c>
      <c r="AD6" s="68" t="str">
        <f ca="1">LEFT(TEXT(AD5,"ddd"),1)</f>
        <v>M</v>
      </c>
      <c r="AE6" s="68" t="str">
        <f ca="1">LEFT(TEXT(AE5,"ddd"),1)</f>
        <v>T</v>
      </c>
      <c r="AF6" s="68" t="str">
        <f ca="1">LEFT(TEXT(AF5,"ddd"),1)</f>
        <v>W</v>
      </c>
      <c r="AG6" s="68" t="str">
        <f ca="1">LEFT(TEXT(AG5,"ddd"),1)</f>
        <v>T</v>
      </c>
      <c r="AH6" s="68" t="str">
        <f ca="1">LEFT(TEXT(AH5,"ddd"),1)</f>
        <v>F</v>
      </c>
      <c r="AI6" s="68" t="str">
        <f ca="1">LEFT(TEXT(AI5,"ddd"),1)</f>
        <v>S</v>
      </c>
      <c r="AJ6" s="68" t="str">
        <f ca="1">LEFT(TEXT(AJ5,"ddd"),1)</f>
        <v>S</v>
      </c>
      <c r="AK6" s="68" t="str">
        <f ca="1">LEFT(TEXT(AK5,"ddd"),1)</f>
        <v>M</v>
      </c>
      <c r="AL6" s="68" t="str">
        <f ca="1">LEFT(TEXT(AL5,"ddd"),1)</f>
        <v>T</v>
      </c>
      <c r="AM6" s="68" t="str">
        <f ca="1">LEFT(TEXT(AM5,"ddd"),1)</f>
        <v>W</v>
      </c>
      <c r="AN6" s="68" t="str">
        <f ca="1">LEFT(TEXT(AN5,"ddd"),1)</f>
        <v>T</v>
      </c>
      <c r="AO6" s="68" t="str">
        <f ca="1">LEFT(TEXT(AO5,"ddd"),1)</f>
        <v>F</v>
      </c>
      <c r="AP6" s="68" t="str">
        <f ca="1">LEFT(TEXT(AP5,"ddd"),1)</f>
        <v>S</v>
      </c>
      <c r="AQ6" s="68" t="str">
        <f ca="1">LEFT(TEXT(AQ5,"ddd"),1)</f>
        <v>S</v>
      </c>
      <c r="AR6" s="68" t="str">
        <f ca="1">LEFT(TEXT(AR5,"ddd"),1)</f>
        <v>M</v>
      </c>
      <c r="AS6" s="68" t="str">
        <f ca="1">LEFT(TEXT(AS5,"ddd"),1)</f>
        <v>T</v>
      </c>
      <c r="AT6" s="68" t="str">
        <f ca="1">LEFT(TEXT(AT5,"ddd"),1)</f>
        <v>W</v>
      </c>
      <c r="AU6" s="68" t="str">
        <f ca="1">LEFT(TEXT(AU5,"ddd"),1)</f>
        <v>T</v>
      </c>
      <c r="AV6" s="68" t="str">
        <f ca="1">LEFT(TEXT(AV5,"ddd"),1)</f>
        <v>F</v>
      </c>
      <c r="AW6" s="68" t="str">
        <f ca="1">LEFT(TEXT(AW5,"ddd"),1)</f>
        <v>S</v>
      </c>
      <c r="AX6" s="68" t="str">
        <f ca="1">LEFT(TEXT(AX5,"ddd"),1)</f>
        <v>S</v>
      </c>
      <c r="AY6" s="68" t="str">
        <f ca="1">LEFT(TEXT(AY5,"ddd"),1)</f>
        <v>M</v>
      </c>
      <c r="AZ6" s="68" t="str">
        <f ca="1">LEFT(TEXT(AZ5,"ddd"),1)</f>
        <v>T</v>
      </c>
      <c r="BA6" s="68" t="str">
        <f ca="1">LEFT(TEXT(BA5,"ddd"),1)</f>
        <v>W</v>
      </c>
      <c r="BB6" s="68" t="str">
        <f ca="1">LEFT(TEXT(BB5,"ddd"),1)</f>
        <v>T</v>
      </c>
      <c r="BC6" s="68" t="str">
        <f ca="1">LEFT(TEXT(BC5,"ddd"),1)</f>
        <v>F</v>
      </c>
      <c r="BD6" s="68" t="str">
        <f ca="1">LEFT(TEXT(BD5,"ddd"),1)</f>
        <v>S</v>
      </c>
      <c r="BE6" s="68" t="str">
        <f ca="1">LEFT(TEXT(BE5,"ddd"),1)</f>
        <v>S</v>
      </c>
      <c r="BF6" s="68" t="str">
        <f ca="1">LEFT(TEXT(BF5,"ddd"),1)</f>
        <v>M</v>
      </c>
      <c r="BG6" s="68" t="str">
        <f ca="1">LEFT(TEXT(BG5,"ddd"),1)</f>
        <v>T</v>
      </c>
      <c r="BH6" s="68" t="str">
        <f ca="1">LEFT(TEXT(BH5,"ddd"),1)</f>
        <v>W</v>
      </c>
      <c r="BI6" s="68" t="str">
        <f ca="1">LEFT(TEXT(BI5,"ddd"),1)</f>
        <v>T</v>
      </c>
      <c r="BJ6" s="68" t="str">
        <f ca="1">LEFT(TEXT(BJ5,"ddd"),1)</f>
        <v>F</v>
      </c>
      <c r="BK6" s="68" t="str">
        <f ca="1">LEFT(TEXT(BK5,"ddd"),1)</f>
        <v>S</v>
      </c>
      <c r="BL6" s="67" t="str">
        <f ca="1">LEFT(TEXT(BL5,"ddd"),1)</f>
        <v>S</v>
      </c>
    </row>
    <row r="7" spans="1:71" s="63" customFormat="1" ht="30" hidden="1" customHeight="1" thickBot="1" x14ac:dyDescent="0.25">
      <c r="A7" s="8" t="s">
        <v>53</v>
      </c>
      <c r="B7" s="65"/>
      <c r="C7" s="66"/>
      <c r="D7" s="65"/>
      <c r="E7" s="65"/>
      <c r="F7" s="65"/>
      <c r="H7" s="63" t="str">
        <f>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row>
    <row r="8" spans="1:71" s="13" customFormat="1" ht="30" customHeight="1" thickBot="1" x14ac:dyDescent="0.25">
      <c r="A8" s="22"/>
      <c r="B8" s="62" t="s">
        <v>52</v>
      </c>
      <c r="C8" s="61"/>
      <c r="D8" s="60"/>
      <c r="E8" s="59"/>
      <c r="F8" s="58"/>
      <c r="G8" s="16"/>
      <c r="H8" s="24" t="str">
        <f>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71" s="13" customFormat="1" ht="30" customHeight="1" thickBot="1" x14ac:dyDescent="0.25">
      <c r="A9" s="22"/>
      <c r="B9" s="57" t="s">
        <v>72</v>
      </c>
      <c r="C9" s="56" t="s">
        <v>66</v>
      </c>
      <c r="D9" s="55">
        <v>1</v>
      </c>
      <c r="E9" s="54">
        <f ca="1">Project_Start</f>
        <v>45585</v>
      </c>
      <c r="F9" s="54">
        <f ca="1">E9+3</f>
        <v>45588</v>
      </c>
      <c r="G9" s="16"/>
      <c r="H9" s="24">
        <f ca="1">IF(OR(ISBLANK(task_start),ISBLANK(task_end)),"",task_end-task_start+1)</f>
        <v>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71" s="13" customFormat="1" ht="30" customHeight="1" thickBot="1" x14ac:dyDescent="0.25">
      <c r="A10" s="22"/>
      <c r="B10" s="53" t="s">
        <v>73</v>
      </c>
      <c r="C10" s="52" t="s">
        <v>66</v>
      </c>
      <c r="D10" s="51">
        <v>1</v>
      </c>
      <c r="E10" s="50">
        <f ca="1">E9</f>
        <v>45585</v>
      </c>
      <c r="F10" s="50">
        <f ca="1">E10+4</f>
        <v>45589</v>
      </c>
      <c r="G10" s="16"/>
      <c r="H10" s="24">
        <f ca="1">IF(OR(ISBLANK(task_start),ISBLANK(task_end)),"",task_end-task_start+1)</f>
        <v>5</v>
      </c>
      <c r="I10" s="29"/>
      <c r="J10" s="29"/>
      <c r="K10" s="29"/>
      <c r="L10" s="29"/>
      <c r="M10" s="29"/>
      <c r="N10" s="29"/>
      <c r="O10" s="29"/>
      <c r="P10" s="29"/>
      <c r="Q10" s="29"/>
      <c r="R10" s="29"/>
      <c r="S10" s="29"/>
      <c r="T10" s="29"/>
      <c r="U10" s="44"/>
      <c r="V10" s="44"/>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71" s="13" customFormat="1" ht="30" customHeight="1" thickBot="1" x14ac:dyDescent="0.25">
      <c r="A11" s="8"/>
      <c r="B11" s="53" t="s">
        <v>74</v>
      </c>
      <c r="C11" s="52" t="s">
        <v>66</v>
      </c>
      <c r="D11" s="51">
        <v>1</v>
      </c>
      <c r="E11" s="50">
        <f ca="1">F9+1</f>
        <v>45589</v>
      </c>
      <c r="F11" s="50">
        <f ca="1">E11+4</f>
        <v>45593</v>
      </c>
      <c r="G11" s="16"/>
      <c r="H11" s="24">
        <f ca="1">IF(OR(ISBLANK(task_start),ISBLANK(task_end)),"",task_end-task_start+1)</f>
        <v>5</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71" s="13" customFormat="1" ht="30" customHeight="1" thickBot="1" x14ac:dyDescent="0.25">
      <c r="A12" s="22"/>
      <c r="B12" s="49" t="s">
        <v>51</v>
      </c>
      <c r="C12" s="48"/>
      <c r="D12" s="47"/>
      <c r="E12" s="46"/>
      <c r="F12" s="45"/>
      <c r="G12" s="16"/>
      <c r="H12" s="24" t="str">
        <f>IF(OR(ISBLANK(task_start),ISBLANK(task_end)),"",task_end-task_start+1)</f>
        <v/>
      </c>
    </row>
    <row r="13" spans="1:71" s="13" customFormat="1" ht="30" customHeight="1" thickBot="1" x14ac:dyDescent="0.25">
      <c r="A13" s="22"/>
      <c r="B13" s="43" t="s">
        <v>75</v>
      </c>
      <c r="C13" s="42" t="s">
        <v>66</v>
      </c>
      <c r="D13" s="41">
        <v>1</v>
      </c>
      <c r="E13" s="40">
        <f ca="1">F9+1</f>
        <v>45589</v>
      </c>
      <c r="F13" s="40">
        <f ca="1">E13+6</f>
        <v>45595</v>
      </c>
      <c r="G13" s="16"/>
      <c r="H13" s="24">
        <f ca="1">IF(OR(ISBLANK(task_start),ISBLANK(task_end)),"",task_end-task_start+1)</f>
        <v>7</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71" s="13" customFormat="1" ht="30" customHeight="1" thickBot="1" x14ac:dyDescent="0.25">
      <c r="A14" s="8"/>
      <c r="B14" s="43" t="s">
        <v>76</v>
      </c>
      <c r="C14" s="42" t="s">
        <v>67</v>
      </c>
      <c r="D14" s="41">
        <v>1</v>
      </c>
      <c r="E14" s="40">
        <f ca="1">F13+1</f>
        <v>45596</v>
      </c>
      <c r="F14" s="40">
        <f ca="1">E14+10</f>
        <v>45606</v>
      </c>
      <c r="G14" s="16"/>
      <c r="H14" s="24">
        <f ca="1">IF(OR(ISBLANK(task_start),ISBLANK(task_end)),"",task_end-task_start+1)</f>
        <v>11</v>
      </c>
      <c r="I14" s="29"/>
      <c r="J14" s="29"/>
      <c r="K14" s="29"/>
      <c r="L14" s="29"/>
      <c r="M14" s="29"/>
      <c r="N14" s="29"/>
      <c r="O14" s="29"/>
      <c r="P14" s="29"/>
      <c r="Q14" s="29"/>
      <c r="R14" s="29"/>
      <c r="S14" s="29"/>
      <c r="T14" s="29"/>
      <c r="U14" s="44"/>
      <c r="V14" s="44"/>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71" s="13" customFormat="1" ht="30" customHeight="1" thickBot="1" x14ac:dyDescent="0.25">
      <c r="A15" s="8"/>
      <c r="B15" s="43" t="s">
        <v>77</v>
      </c>
      <c r="C15" s="42" t="s">
        <v>68</v>
      </c>
      <c r="D15" s="41">
        <v>1</v>
      </c>
      <c r="E15" s="40">
        <f ca="1">F13+1</f>
        <v>45596</v>
      </c>
      <c r="F15" s="40">
        <f ca="1">E15+20</f>
        <v>45616</v>
      </c>
      <c r="G15" s="16"/>
      <c r="H15" s="24">
        <f ca="1">IF(OR(ISBLANK(task_start),ISBLANK(task_end)),"",task_end-task_start+1)</f>
        <v>21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71" s="13" customFormat="1" ht="30" customHeight="1" thickBot="1" x14ac:dyDescent="0.25">
      <c r="A16" s="8"/>
      <c r="B16" s="43" t="s">
        <v>78</v>
      </c>
      <c r="C16" s="42" t="s">
        <v>69</v>
      </c>
      <c r="D16" s="41">
        <v>1</v>
      </c>
      <c r="E16" s="40">
        <f ca="1">F15+1</f>
        <v>45617</v>
      </c>
      <c r="F16" s="40">
        <f ca="1">E16+20</f>
        <v>45637</v>
      </c>
      <c r="G16" s="16"/>
      <c r="H16" s="24">
        <f ca="1">IF(OR(ISBLANK(task_start),ISBLANK(task_end)),"",task_end-task_start+1)</f>
        <v>21</v>
      </c>
      <c r="I16" s="29"/>
      <c r="J16" s="29"/>
      <c r="K16" s="29"/>
      <c r="L16" s="29"/>
      <c r="M16" s="29"/>
      <c r="N16" s="29"/>
      <c r="O16" s="29"/>
      <c r="P16" s="29"/>
      <c r="Q16" s="29"/>
      <c r="R16" s="29"/>
      <c r="S16" s="29"/>
      <c r="T16" s="29"/>
      <c r="U16" s="29"/>
      <c r="V16" s="29"/>
      <c r="W16" s="29"/>
      <c r="X16" s="29"/>
      <c r="Y16" s="44"/>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13" customFormat="1" ht="30" customHeight="1" thickBot="1" x14ac:dyDescent="0.25">
      <c r="A17" s="8"/>
      <c r="B17" s="43" t="s">
        <v>79</v>
      </c>
      <c r="C17" s="42" t="s">
        <v>70</v>
      </c>
      <c r="D17" s="41">
        <v>1</v>
      </c>
      <c r="E17" s="40">
        <f ca="1">F16+1</f>
        <v>45638</v>
      </c>
      <c r="F17" s="40">
        <f ca="1">E17+4</f>
        <v>45642</v>
      </c>
      <c r="G17" s="16"/>
      <c r="H17" s="24"/>
      <c r="I17" s="29"/>
      <c r="J17" s="29"/>
      <c r="K17" s="29"/>
      <c r="L17" s="29"/>
      <c r="M17" s="29"/>
      <c r="N17" s="29"/>
      <c r="O17" s="29"/>
      <c r="P17" s="29"/>
      <c r="Q17" s="29"/>
      <c r="R17" s="29"/>
      <c r="S17" s="29"/>
      <c r="T17" s="29"/>
      <c r="U17" s="29"/>
      <c r="V17" s="29"/>
      <c r="W17" s="29"/>
      <c r="X17" s="29"/>
      <c r="Y17" s="44"/>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13" customFormat="1" ht="30" customHeight="1" thickBot="1" x14ac:dyDescent="0.25">
      <c r="A18" s="8"/>
      <c r="B18" s="43" t="s">
        <v>80</v>
      </c>
      <c r="C18" s="42" t="s">
        <v>69</v>
      </c>
      <c r="D18" s="41">
        <v>1</v>
      </c>
      <c r="E18" s="40">
        <f ca="1">F16+1</f>
        <v>45638</v>
      </c>
      <c r="F18" s="40">
        <f ca="1">E18+6</f>
        <v>45644</v>
      </c>
      <c r="G18" s="16"/>
      <c r="H18" s="24"/>
      <c r="I18" s="29"/>
      <c r="J18" s="29"/>
      <c r="K18" s="29"/>
      <c r="L18" s="29"/>
      <c r="M18" s="29"/>
      <c r="N18" s="29"/>
      <c r="O18" s="29"/>
      <c r="P18" s="29"/>
      <c r="Q18" s="29"/>
      <c r="R18" s="29"/>
      <c r="S18" s="29"/>
      <c r="T18" s="29"/>
      <c r="U18" s="29"/>
      <c r="V18" s="29"/>
      <c r="W18" s="29"/>
      <c r="X18" s="29"/>
      <c r="Y18" s="44"/>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13" customFormat="1" ht="30" customHeight="1" thickBot="1" x14ac:dyDescent="0.25">
      <c r="A19" s="8"/>
      <c r="B19" s="43" t="s">
        <v>81</v>
      </c>
      <c r="C19" s="42" t="s">
        <v>71</v>
      </c>
      <c r="D19" s="41">
        <v>1</v>
      </c>
      <c r="E19" s="40">
        <f ca="1">F18+1</f>
        <v>45645</v>
      </c>
      <c r="F19" s="40">
        <f ca="1">E19+8</f>
        <v>45653</v>
      </c>
      <c r="G19" s="16"/>
      <c r="H19" s="24"/>
      <c r="I19" s="29"/>
      <c r="J19" s="29"/>
      <c r="K19" s="29"/>
      <c r="L19" s="29"/>
      <c r="M19" s="29"/>
      <c r="N19" s="29"/>
      <c r="O19" s="29"/>
      <c r="P19" s="29"/>
      <c r="Q19" s="29"/>
      <c r="R19" s="29"/>
      <c r="S19" s="29"/>
      <c r="T19" s="29"/>
      <c r="U19" s="29"/>
      <c r="V19" s="29"/>
      <c r="W19" s="29"/>
      <c r="X19" s="29"/>
      <c r="Y19" s="44"/>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13" customFormat="1" ht="30" customHeight="1" thickBot="1" x14ac:dyDescent="0.25">
      <c r="A20" s="8"/>
      <c r="B20" s="43" t="s">
        <v>82</v>
      </c>
      <c r="C20" s="42" t="s">
        <v>66</v>
      </c>
      <c r="D20" s="41">
        <v>1</v>
      </c>
      <c r="E20" s="40">
        <f ca="1">F19+1</f>
        <v>45654</v>
      </c>
      <c r="F20" s="40">
        <f ca="1">E20+4</f>
        <v>45658</v>
      </c>
      <c r="G20" s="16"/>
      <c r="H20" s="24">
        <f ca="1">IF(OR(ISBLANK(task_start),ISBLANK(task_end)),"",task_end-task_start+1)</f>
        <v>5</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13" customFormat="1" ht="30" customHeight="1" thickBot="1" x14ac:dyDescent="0.25">
      <c r="A21" s="8"/>
      <c r="B21" s="39" t="s">
        <v>50</v>
      </c>
      <c r="C21" s="38"/>
      <c r="D21" s="37"/>
      <c r="E21" s="36"/>
      <c r="F21" s="35"/>
      <c r="G21" s="16"/>
      <c r="H21" s="24" t="str">
        <f>IF(OR(ISBLANK(task_start),ISBLANK(task_end)),"",task_end-task_start+1)</f>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13" customFormat="1" ht="30" customHeight="1" thickBot="1" x14ac:dyDescent="0.25">
      <c r="A22" s="8"/>
      <c r="B22" s="33" t="s">
        <v>83</v>
      </c>
      <c r="C22" s="32" t="s">
        <v>66</v>
      </c>
      <c r="D22" s="31">
        <v>1</v>
      </c>
      <c r="E22" s="30">
        <f ca="1">F11</f>
        <v>45593</v>
      </c>
      <c r="F22" s="30">
        <f ca="1">E22+6</f>
        <v>45599</v>
      </c>
      <c r="G22" s="16"/>
      <c r="H22" s="24">
        <f ca="1">IF(OR(ISBLANK(task_start),ISBLANK(task_end)),"",task_end-task_start+1)</f>
        <v>7</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13" customFormat="1" ht="30" customHeight="1" thickBot="1" x14ac:dyDescent="0.25">
      <c r="A23" s="8"/>
      <c r="B23" s="33" t="s">
        <v>84</v>
      </c>
      <c r="C23" s="32" t="s">
        <v>66</v>
      </c>
      <c r="D23" s="31">
        <v>1</v>
      </c>
      <c r="E23" s="30">
        <f ca="1">F20+1</f>
        <v>45659</v>
      </c>
      <c r="F23" s="30">
        <f ca="1">E23+4</f>
        <v>45663</v>
      </c>
      <c r="G23" s="16"/>
      <c r="H23" s="24">
        <f ca="1">IF(OR(ISBLANK(task_start),ISBLANK(task_end)),"",task_end-task_start+1)</f>
        <v>5</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13" customFormat="1" ht="30" customHeight="1" thickBot="1" x14ac:dyDescent="0.25">
      <c r="A24" s="8"/>
      <c r="B24" s="33" t="s">
        <v>85</v>
      </c>
      <c r="C24" s="32" t="s">
        <v>66</v>
      </c>
      <c r="D24" s="31">
        <v>1</v>
      </c>
      <c r="E24" s="30">
        <f ca="1">F20+1</f>
        <v>45659</v>
      </c>
      <c r="F24" s="30">
        <f ca="1">E24+6</f>
        <v>45665</v>
      </c>
      <c r="G24" s="16"/>
      <c r="H24" s="24">
        <f ca="1">IF(OR(ISBLANK(task_start),ISBLANK(task_end)),"",task_end-task_start+1)</f>
        <v>7</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13" customFormat="1" ht="30" customHeight="1" thickBot="1" x14ac:dyDescent="0.25">
      <c r="A25" s="8"/>
      <c r="B25" s="33" t="s">
        <v>86</v>
      </c>
      <c r="C25" s="32" t="s">
        <v>66</v>
      </c>
      <c r="D25" s="31">
        <v>1</v>
      </c>
      <c r="E25" s="30">
        <f ca="1">F24+1</f>
        <v>45666</v>
      </c>
      <c r="F25" s="30">
        <f ca="1">E25+4</f>
        <v>45670</v>
      </c>
      <c r="G25" s="16"/>
      <c r="H25" s="24">
        <f ca="1">IF(OR(ISBLANK(task_start),ISBLANK(task_end)),"",task_end-task_start+1)</f>
        <v>5</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13" customFormat="1" ht="30" customHeight="1" thickBot="1" x14ac:dyDescent="0.25">
      <c r="A26" s="8"/>
      <c r="B26" s="28"/>
      <c r="C26" s="27"/>
      <c r="D26" s="26"/>
      <c r="E26" s="25"/>
      <c r="F26" s="25"/>
      <c r="G26" s="16"/>
      <c r="H26" s="24" t="str">
        <f>IF(OR(ISBLANK(task_start),ISBLANK(task_end)),"",task_end-task_start+1)</f>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13" customFormat="1" ht="30" customHeight="1" thickBot="1" x14ac:dyDescent="0.25">
      <c r="A27" s="22"/>
      <c r="B27" s="21" t="s">
        <v>49</v>
      </c>
      <c r="C27" s="20"/>
      <c r="D27" s="19"/>
      <c r="E27" s="18"/>
      <c r="F27" s="17"/>
      <c r="G27" s="16"/>
      <c r="H27" s="15" t="str">
        <f>IF(OR(ISBLANK(task_start),ISBLANK(task_end)),"",task_end-task_start+1)</f>
        <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ht="30" customHeight="1" x14ac:dyDescent="0.2">
      <c r="G28" s="12"/>
    </row>
    <row r="29" spans="1:64" ht="30" customHeight="1" x14ac:dyDescent="0.2">
      <c r="C29" s="11"/>
      <c r="F29" s="10"/>
    </row>
    <row r="30" spans="1:64" ht="30" customHeight="1" x14ac:dyDescent="0.2">
      <c r="C30" s="9"/>
    </row>
  </sheetData>
  <mergeCells count="19">
    <mergeCell ref="A5:A6"/>
    <mergeCell ref="B5:B6"/>
    <mergeCell ref="C5:C6"/>
    <mergeCell ref="D5:D6"/>
    <mergeCell ref="E5:E6"/>
    <mergeCell ref="F5:F6"/>
    <mergeCell ref="AD4:AJ4"/>
    <mergeCell ref="AK4:AQ4"/>
    <mergeCell ref="AR4:AX4"/>
    <mergeCell ref="AY4:BE4"/>
    <mergeCell ref="BF4:BL4"/>
    <mergeCell ref="BM4:BS4"/>
    <mergeCell ref="I1:O1"/>
    <mergeCell ref="Q1:Z1"/>
    <mergeCell ref="I2:O2"/>
    <mergeCell ref="Q2:Z2"/>
    <mergeCell ref="I4:O4"/>
    <mergeCell ref="P4:V4"/>
    <mergeCell ref="W4:AC4"/>
  </mergeCells>
  <conditionalFormatting sqref="D7:D27">
    <cfRule type="dataBar" priority="8">
      <dataBar>
        <cfvo type="num" val="0"/>
        <cfvo type="num" val="1"/>
        <color theme="0"/>
      </dataBar>
      <extLst>
        <ext xmlns:x14="http://schemas.microsoft.com/office/spreadsheetml/2009/9/main" uri="{B025F937-C7B1-47D3-B67F-A62EFF666E3E}">
          <x14:id>{CBFB1289-81CC-C743-9B32-1B8385AC7FD9}</x14:id>
        </ext>
      </extLst>
    </cfRule>
  </conditionalFormatting>
  <conditionalFormatting sqref="I4:BL25 BM4:BS4">
    <cfRule type="expression" dxfId="6" priority="1">
      <formula>AND(TODAY()&gt;=I$5, TODAY()&lt;J$5)</formula>
    </cfRule>
  </conditionalFormatting>
  <conditionalFormatting sqref="I9:BL11">
    <cfRule type="expression" dxfId="5" priority="6">
      <formula>AND(task_start&lt;=I$5,ROUNDDOWN((task_end-task_start+1)*task_progress,0)+task_start-1&gt;=I$5)</formula>
    </cfRule>
    <cfRule type="expression" dxfId="4" priority="7" stopIfTrue="1">
      <formula>AND(task_end&gt;=I$5,task_start&lt;J$5)</formula>
    </cfRule>
  </conditionalFormatting>
  <conditionalFormatting sqref="I13:BL20">
    <cfRule type="expression" dxfId="3" priority="4">
      <formula>AND(task_start&lt;=I$5,ROUNDDOWN((task_end-task_start+1)*task_progress,0)+task_start-1&gt;=I$5)</formula>
    </cfRule>
    <cfRule type="expression" dxfId="2" priority="5" stopIfTrue="1">
      <formula>AND(task_end&gt;=I$5,task_start&lt;J$5)</formula>
    </cfRule>
  </conditionalFormatting>
  <conditionalFormatting sqref="I22:BL25">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27" xr:uid="{6A62A3CB-AD95-6842-9708-93E64FF49631}"/>
    <dataValidation allowBlank="1" showInputMessage="1" showErrorMessage="1" prompt="Phase 3's sample block starts in cell B20." sqref="A21" xr:uid="{D56D00C5-7F01-E84D-8E53-29980B96562C}"/>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6CBED8BA-DFCA-0347-AAB7-9493D5C6553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1C7E025-6693-B54E-AAA6-88CF1452829F}"/>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230CD80D-D230-9A4B-8859-507028F58D8B}"/>
    <dataValidation allowBlank="1" showInputMessage="1" showErrorMessage="1" prompt="Cell B8 contains the Phase 1 sample title. Enter a new title in cell B8._x000a_To delete the phase and work only from tasks, simply delete this row." sqref="A8" xr:uid="{EA69DC4E-B538-5144-A25D-E2EBD7264F9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9955B283-6426-DE48-9F6B-21C6373475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517FFEE-FEC6-7D48-9565-79C2C82E3CF5}"/>
    <dataValidation allowBlank="1" showInputMessage="1" showErrorMessage="1" prompt="Enter the name of the Project Lead in cell C3. Enter the Project Start date in cell Q1. Project Start: label is in cell I1." sqref="A3" xr:uid="{B7B75EB0-4A08-FD43-BE80-F71BC62534F3}"/>
    <dataValidation allowBlank="1" showInputMessage="1" showErrorMessage="1" prompt="Enter Company name in cel B2." sqref="A2" xr:uid="{B7EEE53D-E28D-F644-A7E4-A65E01D114E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BA98418-E6D5-334A-8F5D-5EAC7ABB38C5}"/>
    <dataValidation type="whole" operator="greaterThanOrEqual" allowBlank="1" showInputMessage="1" promptTitle="Display Week" prompt="Changing this number will scroll the Gantt Chart view." sqref="Q2" xr:uid="{C6120304-169A-6048-AA2C-20AB0705EE84}">
      <formula1>1</formula1>
    </dataValidation>
  </dataValidations>
  <hyperlinks>
    <hyperlink ref="B4" r:id="rId1" xr:uid="{C9AE5ABE-9BB1-0F4F-8F97-B6EBFEA05E78}"/>
    <hyperlink ref="B3" r:id="rId2" xr:uid="{4A329B0F-1ED8-A844-9469-F624081B060A}"/>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FB1289-81CC-C743-9B32-1B8385AC7FD9}">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D3ED-53EC-405A-8A08-88B30F9AD2ED}">
  <dimension ref="A1:K18"/>
  <sheetViews>
    <sheetView topLeftCell="B1" workbookViewId="0">
      <selection activeCell="D18" sqref="D18"/>
    </sheetView>
  </sheetViews>
  <sheetFormatPr baseColWidth="10" defaultColWidth="8.83203125" defaultRowHeight="15" x14ac:dyDescent="0.2"/>
  <cols>
    <col min="1" max="1" width="8.33203125" customWidth="1"/>
    <col min="2" max="2" width="29.5" customWidth="1"/>
    <col min="3" max="3" width="16.1640625" customWidth="1"/>
    <col min="4" max="4" width="13.1640625" customWidth="1"/>
    <col min="5" max="5" width="16.6640625" customWidth="1"/>
    <col min="6" max="6" width="14.83203125" customWidth="1"/>
    <col min="7" max="7" width="17.83203125" customWidth="1"/>
    <col min="8" max="8" width="16.1640625" customWidth="1"/>
    <col min="9" max="9" width="16.6640625" customWidth="1"/>
    <col min="10" max="10" width="15" customWidth="1"/>
    <col min="11" max="11" width="11.83203125" customWidth="1"/>
  </cols>
  <sheetData>
    <row r="1" spans="1:11" s="7" customFormat="1" ht="16" x14ac:dyDescent="0.2">
      <c r="A1" s="6" t="s">
        <v>4</v>
      </c>
      <c r="B1" s="6" t="s">
        <v>0</v>
      </c>
      <c r="C1" s="6" t="s">
        <v>5</v>
      </c>
      <c r="D1" s="6" t="s">
        <v>2</v>
      </c>
      <c r="E1" s="6" t="s">
        <v>1</v>
      </c>
      <c r="F1" s="6" t="s">
        <v>3</v>
      </c>
      <c r="G1" s="6" t="s">
        <v>32</v>
      </c>
      <c r="H1" s="6" t="s">
        <v>30</v>
      </c>
      <c r="I1" s="6" t="s">
        <v>29</v>
      </c>
      <c r="J1" s="6" t="s">
        <v>33</v>
      </c>
      <c r="K1" s="6" t="s">
        <v>31</v>
      </c>
    </row>
    <row r="2" spans="1:11" x14ac:dyDescent="0.2">
      <c r="A2" s="2" t="s">
        <v>6</v>
      </c>
      <c r="B2" t="s">
        <v>34</v>
      </c>
      <c r="C2" s="2"/>
      <c r="D2">
        <f>8*1</f>
        <v>8</v>
      </c>
      <c r="E2">
        <v>16</v>
      </c>
      <c r="F2">
        <f>D2*3</f>
        <v>24</v>
      </c>
    </row>
    <row r="3" spans="1:11" x14ac:dyDescent="0.2">
      <c r="A3" s="2" t="s">
        <v>7</v>
      </c>
      <c r="B3" t="s">
        <v>35</v>
      </c>
      <c r="C3" s="2"/>
      <c r="D3">
        <f>8*2</f>
        <v>16</v>
      </c>
      <c r="E3">
        <f>8*3</f>
        <v>24</v>
      </c>
      <c r="F3">
        <f t="shared" ref="F3:F17" si="0">D3*2</f>
        <v>32</v>
      </c>
    </row>
    <row r="4" spans="1:11" x14ac:dyDescent="0.2">
      <c r="A4" s="2" t="s">
        <v>8</v>
      </c>
      <c r="B4" t="s">
        <v>36</v>
      </c>
      <c r="C4" s="2" t="s">
        <v>6</v>
      </c>
      <c r="D4">
        <f>8*2</f>
        <v>16</v>
      </c>
      <c r="E4">
        <f>8*3</f>
        <v>24</v>
      </c>
      <c r="F4">
        <f t="shared" si="0"/>
        <v>32</v>
      </c>
    </row>
    <row r="5" spans="1:11" x14ac:dyDescent="0.2">
      <c r="A5" s="4" t="s">
        <v>9</v>
      </c>
      <c r="B5" s="5" t="s">
        <v>26</v>
      </c>
      <c r="C5" s="4"/>
      <c r="D5" s="5">
        <f>SUM(D6:D13)</f>
        <v>272</v>
      </c>
      <c r="E5" s="5">
        <f>SUM(E6:E13)</f>
        <v>432</v>
      </c>
      <c r="F5">
        <f t="shared" si="0"/>
        <v>544</v>
      </c>
      <c r="G5" s="5"/>
      <c r="H5" s="5"/>
      <c r="I5" s="5"/>
      <c r="J5" s="5"/>
      <c r="K5" s="5"/>
    </row>
    <row r="6" spans="1:11" x14ac:dyDescent="0.2">
      <c r="A6" s="2" t="s">
        <v>13</v>
      </c>
      <c r="B6" t="s">
        <v>37</v>
      </c>
      <c r="C6" s="2" t="s">
        <v>6</v>
      </c>
      <c r="D6">
        <f>8*3</f>
        <v>24</v>
      </c>
      <c r="E6">
        <f>8*4</f>
        <v>32</v>
      </c>
      <c r="F6">
        <f t="shared" si="0"/>
        <v>48</v>
      </c>
    </row>
    <row r="7" spans="1:11" x14ac:dyDescent="0.2">
      <c r="A7" s="2" t="s">
        <v>14</v>
      </c>
      <c r="B7" t="s">
        <v>38</v>
      </c>
      <c r="C7" s="2" t="s">
        <v>13</v>
      </c>
      <c r="D7">
        <f>8*5</f>
        <v>40</v>
      </c>
      <c r="E7">
        <f>8*7</f>
        <v>56</v>
      </c>
      <c r="F7">
        <f t="shared" si="0"/>
        <v>80</v>
      </c>
    </row>
    <row r="8" spans="1:11" x14ac:dyDescent="0.2">
      <c r="A8" s="2" t="s">
        <v>15</v>
      </c>
      <c r="B8" t="s">
        <v>39</v>
      </c>
      <c r="C8" s="2" t="s">
        <v>13</v>
      </c>
      <c r="D8">
        <f>8*5</f>
        <v>40</v>
      </c>
      <c r="E8">
        <f>8*10</f>
        <v>80</v>
      </c>
      <c r="F8">
        <f>D8*4</f>
        <v>160</v>
      </c>
    </row>
    <row r="9" spans="1:11" x14ac:dyDescent="0.2">
      <c r="A9" s="2" t="s">
        <v>16</v>
      </c>
      <c r="B9" t="s">
        <v>40</v>
      </c>
      <c r="C9" s="2" t="s">
        <v>22</v>
      </c>
      <c r="D9">
        <f>8*10</f>
        <v>80</v>
      </c>
      <c r="E9">
        <f>8*15</f>
        <v>120</v>
      </c>
      <c r="F9">
        <f t="shared" si="0"/>
        <v>160</v>
      </c>
    </row>
    <row r="10" spans="1:11" x14ac:dyDescent="0.2">
      <c r="A10" s="2" t="s">
        <v>17</v>
      </c>
      <c r="B10" t="s">
        <v>41</v>
      </c>
      <c r="C10" s="2" t="s">
        <v>16</v>
      </c>
      <c r="D10">
        <f>8*2</f>
        <v>16</v>
      </c>
      <c r="E10">
        <f>8*3</f>
        <v>24</v>
      </c>
      <c r="F10">
        <f t="shared" si="0"/>
        <v>32</v>
      </c>
    </row>
    <row r="11" spans="1:11" x14ac:dyDescent="0.2">
      <c r="A11" s="2" t="s">
        <v>18</v>
      </c>
      <c r="B11" t="s">
        <v>42</v>
      </c>
      <c r="C11" s="2" t="s">
        <v>16</v>
      </c>
      <c r="D11">
        <f>8*3</f>
        <v>24</v>
      </c>
      <c r="E11">
        <f>8*5</f>
        <v>40</v>
      </c>
      <c r="F11">
        <f t="shared" si="0"/>
        <v>48</v>
      </c>
    </row>
    <row r="12" spans="1:11" x14ac:dyDescent="0.2">
      <c r="A12" s="2" t="s">
        <v>19</v>
      </c>
      <c r="B12" t="s">
        <v>43</v>
      </c>
      <c r="C12" s="2" t="s">
        <v>18</v>
      </c>
      <c r="D12">
        <f>8*4</f>
        <v>32</v>
      </c>
      <c r="E12">
        <f>8*7</f>
        <v>56</v>
      </c>
      <c r="F12">
        <f t="shared" si="0"/>
        <v>64</v>
      </c>
    </row>
    <row r="13" spans="1:11" x14ac:dyDescent="0.2">
      <c r="A13" s="2" t="s">
        <v>20</v>
      </c>
      <c r="B13" t="s">
        <v>44</v>
      </c>
      <c r="C13" s="2" t="s">
        <v>23</v>
      </c>
      <c r="D13">
        <v>16</v>
      </c>
      <c r="E13">
        <f>8*3</f>
        <v>24</v>
      </c>
      <c r="F13">
        <f t="shared" si="0"/>
        <v>32</v>
      </c>
    </row>
    <row r="14" spans="1:11" x14ac:dyDescent="0.2">
      <c r="A14" s="2" t="s">
        <v>10</v>
      </c>
      <c r="B14" t="s">
        <v>45</v>
      </c>
      <c r="C14" s="2" t="s">
        <v>24</v>
      </c>
      <c r="D14">
        <f>8*3</f>
        <v>24</v>
      </c>
      <c r="E14">
        <f>8*5</f>
        <v>40</v>
      </c>
      <c r="F14">
        <f t="shared" si="0"/>
        <v>48</v>
      </c>
    </row>
    <row r="15" spans="1:11" x14ac:dyDescent="0.2">
      <c r="A15" s="2" t="s">
        <v>11</v>
      </c>
      <c r="B15" t="s">
        <v>46</v>
      </c>
      <c r="C15" s="2" t="s">
        <v>25</v>
      </c>
      <c r="D15">
        <f>8*2</f>
        <v>16</v>
      </c>
      <c r="E15">
        <f>8*3</f>
        <v>24</v>
      </c>
      <c r="F15">
        <f t="shared" si="0"/>
        <v>32</v>
      </c>
    </row>
    <row r="16" spans="1:11" x14ac:dyDescent="0.2">
      <c r="A16" s="2" t="s">
        <v>12</v>
      </c>
      <c r="B16" t="s">
        <v>47</v>
      </c>
      <c r="C16" s="2" t="s">
        <v>27</v>
      </c>
      <c r="D16">
        <f>8*3</f>
        <v>24</v>
      </c>
      <c r="E16">
        <f>8*5</f>
        <v>40</v>
      </c>
      <c r="F16">
        <f t="shared" si="0"/>
        <v>48</v>
      </c>
    </row>
    <row r="17" spans="1:11" x14ac:dyDescent="0.2">
      <c r="A17" s="3" t="s">
        <v>21</v>
      </c>
      <c r="B17" s="1" t="s">
        <v>48</v>
      </c>
      <c r="C17" s="3" t="s">
        <v>28</v>
      </c>
      <c r="D17" s="1">
        <f>8*2</f>
        <v>16</v>
      </c>
      <c r="E17" s="1">
        <f>8*3</f>
        <v>24</v>
      </c>
      <c r="F17">
        <f t="shared" si="0"/>
        <v>32</v>
      </c>
      <c r="G17" s="1"/>
      <c r="H17" s="1"/>
      <c r="I17" s="1"/>
      <c r="J17" s="1"/>
      <c r="K17" s="1"/>
    </row>
    <row r="18" spans="1:11" x14ac:dyDescent="0.2">
      <c r="D18">
        <f>SUM(D2:D4)+SUM(D6:D17)</f>
        <v>392</v>
      </c>
      <c r="E18">
        <f t="shared" ref="E18:F18" si="1">SUM(E2:E4)+SUM(E6:E17)</f>
        <v>624</v>
      </c>
      <c r="F18">
        <f t="shared" si="1"/>
        <v>872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Best</vt:lpstr>
      <vt:lpstr>Expected</vt:lpstr>
      <vt:lpstr>Worst</vt:lpstr>
      <vt:lpstr>Sheet1</vt:lpstr>
      <vt:lpstr>Best!Display_Week</vt:lpstr>
      <vt:lpstr>Expected!Display_Week</vt:lpstr>
      <vt:lpstr>Worst!Display_Week</vt:lpstr>
      <vt:lpstr>Best!Print_Titles</vt:lpstr>
      <vt:lpstr>Expected!Print_Titles</vt:lpstr>
      <vt:lpstr>Worst!Print_Titles</vt:lpstr>
      <vt:lpstr>Best!Project_Start</vt:lpstr>
      <vt:lpstr>Expected!Project_Start</vt:lpstr>
      <vt:lpstr>Worst!Project_Start</vt:lpstr>
      <vt:lpstr>Best!task_end</vt:lpstr>
      <vt:lpstr>Expected!task_end</vt:lpstr>
      <vt:lpstr>Worst!task_end</vt:lpstr>
      <vt:lpstr>Best!task_progress</vt:lpstr>
      <vt:lpstr>Expected!task_progress</vt:lpstr>
      <vt:lpstr>Worst!task_progress</vt:lpstr>
      <vt:lpstr>Best!task_start</vt:lpstr>
      <vt:lpstr>Expected!task_start</vt:lpstr>
      <vt:lpstr>Worst!task_start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Miller</dc:creator>
  <cp:lastModifiedBy>Timmy Li</cp:lastModifiedBy>
  <dcterms:created xsi:type="dcterms:W3CDTF">2022-09-14T16:50:41Z</dcterms:created>
  <dcterms:modified xsi:type="dcterms:W3CDTF">2024-10-21T03:41:15Z</dcterms:modified>
</cp:coreProperties>
</file>