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lindb\Desktop\PineTreeDelineation\results\"/>
    </mc:Choice>
  </mc:AlternateContent>
  <xr:revisionPtr revIDLastSave="0" documentId="13_ncr:1_{359AE6C0-3C99-44F7-B75F-DC18CAB569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I31" i="1"/>
  <c r="I30" i="1"/>
  <c r="I29" i="1"/>
  <c r="D28" i="1"/>
  <c r="E28" i="1"/>
  <c r="D31" i="1"/>
  <c r="D30" i="1"/>
  <c r="D29" i="1"/>
  <c r="E31" i="1"/>
  <c r="E30" i="1"/>
  <c r="E29" i="1"/>
  <c r="H31" i="1"/>
  <c r="H30" i="1"/>
  <c r="H29" i="1"/>
  <c r="G31" i="1"/>
  <c r="G30" i="1"/>
  <c r="G29" i="1"/>
  <c r="C31" i="1"/>
  <c r="C30" i="1"/>
  <c r="C29" i="1"/>
  <c r="B31" i="1"/>
  <c r="B30" i="1"/>
  <c r="B29" i="1"/>
  <c r="K5" i="1"/>
  <c r="K18" i="1"/>
  <c r="K25" i="1"/>
  <c r="K11" i="1"/>
  <c r="K7" i="1"/>
  <c r="K20" i="1"/>
  <c r="K24" i="1"/>
  <c r="K16" i="1"/>
  <c r="K10" i="1"/>
  <c r="K13" i="1"/>
  <c r="K8" i="1"/>
  <c r="K26" i="1"/>
  <c r="K14" i="1"/>
  <c r="K23" i="1"/>
  <c r="K15" i="1"/>
  <c r="K22" i="1"/>
  <c r="K19" i="1"/>
  <c r="K12" i="1"/>
  <c r="K6" i="1"/>
  <c r="K2" i="1"/>
  <c r="K9" i="1"/>
  <c r="K4" i="1"/>
  <c r="K27" i="1"/>
  <c r="K21" i="1"/>
  <c r="K17" i="1"/>
  <c r="C28" i="1"/>
  <c r="G28" i="1"/>
  <c r="B28" i="1"/>
  <c r="F31" i="1"/>
  <c r="F30" i="1"/>
  <c r="F29" i="1"/>
  <c r="J29" i="1"/>
  <c r="H28" i="1"/>
  <c r="J31" i="1"/>
  <c r="J30" i="1"/>
  <c r="K31" i="1" l="1"/>
  <c r="K30" i="1"/>
  <c r="K29" i="1"/>
</calcChain>
</file>

<file path=xl/sharedStrings.xml><?xml version="1.0" encoding="utf-8"?>
<sst xmlns="http://schemas.openxmlformats.org/spreadsheetml/2006/main" count="31" uniqueCount="29">
  <si>
    <t>plot_nums</t>
  </si>
  <si>
    <t>manual_tree_count</t>
  </si>
  <si>
    <t>official_tree_count</t>
  </si>
  <si>
    <t>totat_points</t>
  </si>
  <si>
    <t>area</t>
  </si>
  <si>
    <t>optimised_params_layer_stacking_tree_count</t>
  </si>
  <si>
    <t>tree desnsity</t>
  </si>
  <si>
    <t>exe_times</t>
  </si>
  <si>
    <t>relative_error</t>
  </si>
  <si>
    <t>2 3 4 5</t>
  </si>
  <si>
    <t>41 42 43</t>
  </si>
  <si>
    <t>12 13 14</t>
  </si>
  <si>
    <t>32 36</t>
  </si>
  <si>
    <t>8 9</t>
  </si>
  <si>
    <t>15 16</t>
  </si>
  <si>
    <t>38 40</t>
  </si>
  <si>
    <t>29 30 31 33 34 35</t>
  </si>
  <si>
    <t>26 28</t>
  </si>
  <si>
    <t>46 47 48</t>
  </si>
  <si>
    <t>25 27</t>
  </si>
  <si>
    <t>37 39</t>
  </si>
  <si>
    <t xml:space="preserve">10 11 </t>
  </si>
  <si>
    <t>total</t>
  </si>
  <si>
    <t>NULL</t>
  </si>
  <si>
    <t>mean</t>
  </si>
  <si>
    <t>min</t>
  </si>
  <si>
    <t>max</t>
  </si>
  <si>
    <t>plot_density</t>
  </si>
  <si>
    <t>deafult_treetop_count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</si>
</sst>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z val="12"/>
      </font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z val="12"/>
      </font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>
        <right style="thick">
          <color rgb="FF000000"/>
        </right>
      </border>
    </dxf>
    <dxf>
      <font>
        <sz val="12"/>
      </font>
      <alignment horizontal="left"/>
    </dxf>
    <dxf>
      <font>
        <sz val="12"/>
      </font>
      <alignment horizontal="left"/>
      <border>
        <right style="thick">
          <color rgb="FF000000"/>
        </right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z val="12"/>
      </font>
      <alignment horizontal="left"/>
    </dxf>
    <dxf>
      <font>
        <sz val="1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60FFFE-27A6-497D-8966-AC56AB32C3EF}" name="Table1" displayName="Table1" ref="A1:K31" totalsRowShown="0" headerRowDxfId="13" dataDxfId="12" tableBorderDxfId="11">
  <autoFilter ref="A1:K31" xr:uid="{BF60FFFE-27A6-497D-8966-AC56AB32C3EF}"/>
  <sortState xmlns:xlrd2="http://schemas.microsoft.com/office/spreadsheetml/2017/richdata2" ref="A2:K31">
    <sortCondition descending="1" ref="K1:K31"/>
  </sortState>
  <tableColumns count="11">
    <tableColumn id="1" xr3:uid="{9E150E97-A04D-406A-ADD0-10AED52139D9}" name="plot_nums" dataDxfId="10"/>
    <tableColumn id="3" xr3:uid="{F4584C66-45AE-4359-9CC5-13A029C6882D}" name="manual_tree_count" dataDxfId="9"/>
    <tableColumn id="2" xr3:uid="{3240057E-02C5-4BFB-8552-8DE34BEDA981}" name="official_tree_count" dataDxfId="8"/>
    <tableColumn id="9" xr3:uid="{3109FF28-F373-464B-90AB-4D0EE9D462A4}" name="totat_points" dataDxfId="7"/>
    <tableColumn id="11" xr3:uid="{098EB56F-6257-41AE-B29D-2074DE8F7D5E}" name="area" dataDxfId="6"/>
    <tableColumn id="6" xr3:uid="{5C548751-C315-41C4-A6EC-DC5D353F5271}" name="plot_density" dataDxfId="5"/>
    <tableColumn id="8" xr3:uid="{D0012B90-171D-4DDF-9628-5ED0961966B4}" name="deafult_treetop_count" dataDxfId="4"/>
    <tableColumn id="4" xr3:uid="{9C1B5E75-12F9-4C20-ACE0-C0435EA819FC}" name="optimised_params_layer_stacking_tree_count" dataDxfId="3"/>
    <tableColumn id="10" xr3:uid="{58AC5D96-28F0-42DB-AB0A-DAC6B4D0A333}" name="tree desnsity" dataDxfId="2"/>
    <tableColumn id="7" xr3:uid="{A487A2AA-820A-4E8F-881F-39E089830955}" name="exe_times" dataDxfId="1"/>
    <tableColumn id="5" xr3:uid="{0FC9D205-14EB-4887-8B97-9359C9D19E27}" name="relative_error" dataDxfId="0">
      <calculatedColumnFormula>ABS((B2-G2) / B2) *100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80" zoomScaleNormal="80" workbookViewId="0">
      <selection activeCell="C34" sqref="C34"/>
    </sheetView>
  </sheetViews>
  <sheetFormatPr defaultRowHeight="15" x14ac:dyDescent="0.25"/>
  <cols>
    <col min="1" max="1" width="22.140625" bestFit="1" customWidth="1"/>
    <col min="2" max="2" width="27.42578125" bestFit="1" customWidth="1"/>
    <col min="3" max="6" width="27.42578125" customWidth="1"/>
    <col min="7" max="7" width="47.7109375" customWidth="1"/>
    <col min="8" max="8" width="45.7109375" bestFit="1" customWidth="1"/>
    <col min="9" max="9" width="27.42578125" customWidth="1"/>
    <col min="10" max="11" width="24.7109375" customWidth="1"/>
  </cols>
  <sheetData>
    <row r="1" spans="1:11" ht="15.75" x14ac:dyDescent="0.25">
      <c r="A1" s="1" t="s">
        <v>0</v>
      </c>
      <c r="B1" s="4" t="s">
        <v>1</v>
      </c>
      <c r="C1" s="1" t="s">
        <v>2</v>
      </c>
      <c r="D1" s="4" t="s">
        <v>3</v>
      </c>
      <c r="E1" s="4" t="s">
        <v>4</v>
      </c>
      <c r="F1" s="4" t="s">
        <v>27</v>
      </c>
      <c r="G1" s="5" t="s">
        <v>28</v>
      </c>
      <c r="H1" s="5" t="s">
        <v>5</v>
      </c>
      <c r="I1" s="4" t="s">
        <v>6</v>
      </c>
      <c r="J1" s="4" t="s">
        <v>7</v>
      </c>
      <c r="K1" s="4" t="s">
        <v>8</v>
      </c>
    </row>
    <row r="2" spans="1:11" ht="15.75" x14ac:dyDescent="0.25">
      <c r="A2" s="2" t="s">
        <v>9</v>
      </c>
      <c r="B2" s="3">
        <v>341</v>
      </c>
      <c r="C2" s="3">
        <v>119</v>
      </c>
      <c r="D2" s="3">
        <v>2386444</v>
      </c>
      <c r="E2" s="3">
        <v>4134.1899999999996</v>
      </c>
      <c r="F2" s="3">
        <v>577.25</v>
      </c>
      <c r="G2" s="3">
        <v>178</v>
      </c>
      <c r="H2" s="3"/>
      <c r="I2" s="3">
        <f>(B2/E2)</f>
        <v>8.2482904752805272E-2</v>
      </c>
      <c r="J2" s="3">
        <v>5.3284764289855904</v>
      </c>
      <c r="K2" s="3">
        <f t="shared" ref="K2:K27" si="0">ABS((B2-G2) / B2) *100</f>
        <v>47.800586510263933</v>
      </c>
    </row>
    <row r="3" spans="1:11" ht="15.75" x14ac:dyDescent="0.25">
      <c r="A3" s="2">
        <v>23</v>
      </c>
      <c r="B3" s="3">
        <v>116</v>
      </c>
      <c r="C3" s="3">
        <v>57</v>
      </c>
      <c r="D3" s="3">
        <v>2324318</v>
      </c>
      <c r="E3" s="3">
        <v>3795.8</v>
      </c>
      <c r="F3" s="3">
        <v>612.34</v>
      </c>
      <c r="G3" s="3">
        <v>77</v>
      </c>
      <c r="H3" s="3"/>
      <c r="I3" s="3">
        <f t="shared" ref="I3:I27" si="1">(B3/E3)</f>
        <v>3.0560092734074503E-2</v>
      </c>
      <c r="J3" s="3">
        <v>3.52439832687377</v>
      </c>
      <c r="K3" s="3">
        <f>ABS((B3-G3) / B3) *100</f>
        <v>33.620689655172413</v>
      </c>
    </row>
    <row r="4" spans="1:11" ht="15.75" x14ac:dyDescent="0.25">
      <c r="A4" s="2" t="s">
        <v>10</v>
      </c>
      <c r="B4" s="3">
        <v>376</v>
      </c>
      <c r="C4" s="3">
        <v>121</v>
      </c>
      <c r="D4" s="3">
        <v>4356832</v>
      </c>
      <c r="E4" s="3">
        <v>7300.9</v>
      </c>
      <c r="F4" s="3">
        <v>596.75</v>
      </c>
      <c r="G4" s="3">
        <v>266</v>
      </c>
      <c r="H4" s="3"/>
      <c r="I4" s="3">
        <f t="shared" si="1"/>
        <v>5.1500499938363767E-2</v>
      </c>
      <c r="J4" s="3">
        <v>11.688466310500999</v>
      </c>
      <c r="K4" s="3">
        <f t="shared" si="0"/>
        <v>29.25531914893617</v>
      </c>
    </row>
    <row r="5" spans="1:11" ht="15.75" x14ac:dyDescent="0.25">
      <c r="A5" s="2">
        <v>45</v>
      </c>
      <c r="B5" s="3">
        <v>65</v>
      </c>
      <c r="C5" s="3">
        <v>30</v>
      </c>
      <c r="D5" s="3">
        <v>374426</v>
      </c>
      <c r="E5" s="3">
        <v>1211.54</v>
      </c>
      <c r="F5" s="3">
        <v>309.05</v>
      </c>
      <c r="G5" s="3">
        <v>46</v>
      </c>
      <c r="H5" s="3"/>
      <c r="I5" s="3">
        <f t="shared" si="1"/>
        <v>5.3650725522888229E-2</v>
      </c>
      <c r="J5" s="3">
        <v>0.49235701560974099</v>
      </c>
      <c r="K5" s="3">
        <f t="shared" si="0"/>
        <v>29.230769230769234</v>
      </c>
    </row>
    <row r="6" spans="1:11" ht="15.75" x14ac:dyDescent="0.25">
      <c r="A6" s="2" t="s">
        <v>11</v>
      </c>
      <c r="B6" s="3">
        <v>339</v>
      </c>
      <c r="C6" s="3">
        <v>119</v>
      </c>
      <c r="D6" s="3">
        <v>3554804</v>
      </c>
      <c r="E6" s="3">
        <v>7128.01</v>
      </c>
      <c r="F6" s="3">
        <v>498.71</v>
      </c>
      <c r="G6" s="3">
        <v>260</v>
      </c>
      <c r="H6" s="3"/>
      <c r="I6" s="3">
        <f t="shared" si="1"/>
        <v>4.7558855837744336E-2</v>
      </c>
      <c r="J6" s="3">
        <v>10.463309288024901</v>
      </c>
      <c r="K6" s="3">
        <f t="shared" si="0"/>
        <v>23.303834808259587</v>
      </c>
    </row>
    <row r="7" spans="1:11" ht="15.75" x14ac:dyDescent="0.25">
      <c r="A7" s="2">
        <v>17</v>
      </c>
      <c r="B7" s="3">
        <v>142</v>
      </c>
      <c r="C7" s="3">
        <v>48</v>
      </c>
      <c r="D7" s="3">
        <v>1579781</v>
      </c>
      <c r="E7" s="3">
        <v>2887.37</v>
      </c>
      <c r="F7" s="3">
        <v>547.37</v>
      </c>
      <c r="G7" s="3">
        <v>113</v>
      </c>
      <c r="H7" s="3"/>
      <c r="I7" s="3">
        <f t="shared" si="1"/>
        <v>4.9179703328634708E-2</v>
      </c>
      <c r="J7" s="3">
        <v>5.7579751014709402</v>
      </c>
      <c r="K7" s="3">
        <f t="shared" si="0"/>
        <v>20.422535211267608</v>
      </c>
    </row>
    <row r="8" spans="1:11" ht="15.75" x14ac:dyDescent="0.25">
      <c r="A8" s="2">
        <v>7</v>
      </c>
      <c r="B8" s="3">
        <v>105</v>
      </c>
      <c r="C8" s="3">
        <v>61</v>
      </c>
      <c r="D8" s="3">
        <v>2375673</v>
      </c>
      <c r="E8" s="3">
        <v>3894.01</v>
      </c>
      <c r="F8" s="3">
        <v>610.08000000000004</v>
      </c>
      <c r="G8" s="3">
        <v>126</v>
      </c>
      <c r="H8" s="3"/>
      <c r="I8" s="3">
        <f t="shared" si="1"/>
        <v>2.6964491616611151E-2</v>
      </c>
      <c r="J8" s="3">
        <v>4.8823776245117099</v>
      </c>
      <c r="K8" s="3">
        <f t="shared" si="0"/>
        <v>20</v>
      </c>
    </row>
    <row r="9" spans="1:11" ht="15.75" x14ac:dyDescent="0.25">
      <c r="A9" s="2" t="s">
        <v>12</v>
      </c>
      <c r="B9" s="3">
        <v>236</v>
      </c>
      <c r="C9" s="3">
        <v>120</v>
      </c>
      <c r="D9" s="3">
        <v>5026949</v>
      </c>
      <c r="E9" s="3">
        <v>8535.58</v>
      </c>
      <c r="F9" s="3">
        <v>588.94000000000005</v>
      </c>
      <c r="G9" s="3">
        <v>282</v>
      </c>
      <c r="H9" s="3"/>
      <c r="I9" s="3">
        <f t="shared" si="1"/>
        <v>2.7648970544473839E-2</v>
      </c>
      <c r="J9" s="3">
        <v>14.588026523590001</v>
      </c>
      <c r="K9" s="3">
        <f t="shared" si="0"/>
        <v>19.491525423728813</v>
      </c>
    </row>
    <row r="10" spans="1:11" ht="15.75" x14ac:dyDescent="0.25">
      <c r="A10" s="2">
        <v>1</v>
      </c>
      <c r="B10" s="3">
        <v>131</v>
      </c>
      <c r="C10" s="3">
        <v>60</v>
      </c>
      <c r="D10" s="3">
        <v>2762225</v>
      </c>
      <c r="E10" s="3">
        <v>4528.1499999999996</v>
      </c>
      <c r="F10" s="3">
        <v>610.01</v>
      </c>
      <c r="G10" s="3">
        <v>154</v>
      </c>
      <c r="H10" s="3"/>
      <c r="I10" s="3">
        <f t="shared" si="1"/>
        <v>2.8930137031679605E-2</v>
      </c>
      <c r="J10" s="3">
        <v>6.1678228378295898</v>
      </c>
      <c r="K10" s="3">
        <f t="shared" si="0"/>
        <v>17.557251908396946</v>
      </c>
    </row>
    <row r="11" spans="1:11" ht="15.75" x14ac:dyDescent="0.25">
      <c r="A11" s="2">
        <v>18</v>
      </c>
      <c r="B11" s="3">
        <v>157</v>
      </c>
      <c r="C11" s="3">
        <v>46</v>
      </c>
      <c r="D11" s="3">
        <v>1327334</v>
      </c>
      <c r="E11" s="3">
        <v>3608.65</v>
      </c>
      <c r="F11" s="3">
        <v>367.82</v>
      </c>
      <c r="G11" s="3">
        <v>183</v>
      </c>
      <c r="H11" s="3"/>
      <c r="I11" s="3">
        <f t="shared" si="1"/>
        <v>4.3506574480761499E-2</v>
      </c>
      <c r="J11" s="3">
        <v>4.0047724246978698</v>
      </c>
      <c r="K11" s="3">
        <f t="shared" si="0"/>
        <v>16.560509554140125</v>
      </c>
    </row>
    <row r="12" spans="1:11" ht="15.75" x14ac:dyDescent="0.25">
      <c r="A12" s="2" t="s">
        <v>13</v>
      </c>
      <c r="B12" s="3">
        <v>383</v>
      </c>
      <c r="C12" s="3">
        <v>99</v>
      </c>
      <c r="D12" s="3">
        <v>3695370</v>
      </c>
      <c r="E12" s="3">
        <v>6833.71</v>
      </c>
      <c r="F12" s="3">
        <v>540.76</v>
      </c>
      <c r="G12" s="3">
        <v>320</v>
      </c>
      <c r="H12" s="3"/>
      <c r="I12" s="3">
        <f t="shared" si="1"/>
        <v>5.6045691139951795E-2</v>
      </c>
      <c r="J12" s="3">
        <v>14.9839701652526</v>
      </c>
      <c r="K12" s="3">
        <f t="shared" si="0"/>
        <v>16.449086161879894</v>
      </c>
    </row>
    <row r="13" spans="1:11" ht="15.75" x14ac:dyDescent="0.25">
      <c r="A13" s="2" t="s">
        <v>14</v>
      </c>
      <c r="B13" s="3">
        <v>195</v>
      </c>
      <c r="C13" s="3">
        <v>60</v>
      </c>
      <c r="D13" s="3">
        <v>1910451</v>
      </c>
      <c r="E13" s="3">
        <v>3676.08</v>
      </c>
      <c r="F13" s="3">
        <v>519.70000000000005</v>
      </c>
      <c r="G13" s="3">
        <v>168</v>
      </c>
      <c r="H13" s="3"/>
      <c r="I13" s="3">
        <f t="shared" si="1"/>
        <v>5.3045635568322778E-2</v>
      </c>
      <c r="J13" s="3">
        <v>6.5614476203918404</v>
      </c>
      <c r="K13" s="3">
        <f t="shared" si="0"/>
        <v>13.846153846153847</v>
      </c>
    </row>
    <row r="14" spans="1:11" ht="15.75" x14ac:dyDescent="0.25">
      <c r="A14" s="2">
        <v>24</v>
      </c>
      <c r="B14" s="3">
        <v>113</v>
      </c>
      <c r="C14" s="3">
        <v>61</v>
      </c>
      <c r="D14" s="3">
        <v>2109895</v>
      </c>
      <c r="E14" s="3">
        <v>3530.31</v>
      </c>
      <c r="F14" s="3">
        <v>597.65</v>
      </c>
      <c r="G14" s="3">
        <v>128</v>
      </c>
      <c r="H14" s="3"/>
      <c r="I14" s="3">
        <f t="shared" si="1"/>
        <v>3.2008520498199876E-2</v>
      </c>
      <c r="J14" s="3">
        <v>4.8738594055175701</v>
      </c>
      <c r="K14" s="3">
        <f t="shared" si="0"/>
        <v>13.274336283185843</v>
      </c>
    </row>
    <row r="15" spans="1:11" ht="15.75" x14ac:dyDescent="0.25">
      <c r="A15" s="2" t="s">
        <v>15</v>
      </c>
      <c r="B15" s="3">
        <v>275</v>
      </c>
      <c r="C15" s="3">
        <v>91</v>
      </c>
      <c r="D15" s="3">
        <v>4079639</v>
      </c>
      <c r="E15" s="3">
        <v>6549.24</v>
      </c>
      <c r="F15" s="3">
        <v>622.91999999999996</v>
      </c>
      <c r="G15" s="3">
        <v>244</v>
      </c>
      <c r="H15" s="3"/>
      <c r="I15" s="3">
        <f t="shared" si="1"/>
        <v>4.198960490072131E-2</v>
      </c>
      <c r="J15" s="3">
        <v>13.4379465579986</v>
      </c>
      <c r="K15" s="3">
        <f t="shared" si="0"/>
        <v>11.272727272727273</v>
      </c>
    </row>
    <row r="16" spans="1:11" ht="15.75" x14ac:dyDescent="0.25">
      <c r="A16" s="2">
        <v>20</v>
      </c>
      <c r="B16" s="3">
        <v>118</v>
      </c>
      <c r="C16" s="3">
        <v>60</v>
      </c>
      <c r="D16" s="3">
        <v>1589346</v>
      </c>
      <c r="E16" s="3">
        <v>2804.74</v>
      </c>
      <c r="F16" s="3">
        <v>566.66</v>
      </c>
      <c r="G16" s="3">
        <v>130</v>
      </c>
      <c r="H16" s="3"/>
      <c r="I16" s="3">
        <f t="shared" si="1"/>
        <v>4.207163587355691E-2</v>
      </c>
      <c r="J16" s="3">
        <v>4.6388559341430602</v>
      </c>
      <c r="K16" s="3">
        <f t="shared" si="0"/>
        <v>10.16949152542373</v>
      </c>
    </row>
    <row r="17" spans="1:11" ht="15.75" x14ac:dyDescent="0.25">
      <c r="A17" s="2" t="s">
        <v>16</v>
      </c>
      <c r="B17" s="3">
        <v>308</v>
      </c>
      <c r="C17" s="3">
        <v>251</v>
      </c>
      <c r="D17" s="3">
        <v>5150418</v>
      </c>
      <c r="E17" s="3">
        <v>8944.44</v>
      </c>
      <c r="F17" s="3">
        <v>575.82000000000005</v>
      </c>
      <c r="G17" s="3">
        <v>277</v>
      </c>
      <c r="H17" s="3"/>
      <c r="I17" s="3">
        <f t="shared" si="1"/>
        <v>3.443479971915514E-2</v>
      </c>
      <c r="J17" s="3">
        <v>15.3036353588104</v>
      </c>
      <c r="K17" s="3">
        <f t="shared" si="0"/>
        <v>10.064935064935066</v>
      </c>
    </row>
    <row r="18" spans="1:11" ht="15.75" x14ac:dyDescent="0.25">
      <c r="A18" s="2">
        <v>44</v>
      </c>
      <c r="B18" s="3">
        <v>63</v>
      </c>
      <c r="C18" s="3">
        <v>32</v>
      </c>
      <c r="D18" s="3">
        <v>546723</v>
      </c>
      <c r="E18" s="3">
        <v>1271.96</v>
      </c>
      <c r="F18" s="3">
        <v>429.83</v>
      </c>
      <c r="G18" s="3">
        <v>69</v>
      </c>
      <c r="H18" s="3"/>
      <c r="I18" s="3">
        <f t="shared" si="1"/>
        <v>4.9529859429541807E-2</v>
      </c>
      <c r="J18" s="3">
        <v>1.1929130554199201</v>
      </c>
      <c r="K18" s="3">
        <f t="shared" si="0"/>
        <v>9.5238095238095237</v>
      </c>
    </row>
    <row r="19" spans="1:11" ht="15.75" x14ac:dyDescent="0.25">
      <c r="A19" s="2" t="s">
        <v>17</v>
      </c>
      <c r="B19" s="3">
        <v>238</v>
      </c>
      <c r="C19" s="3">
        <v>99</v>
      </c>
      <c r="D19" s="3">
        <v>2344499</v>
      </c>
      <c r="E19" s="3">
        <v>4823.4799999999996</v>
      </c>
      <c r="F19" s="3">
        <v>486.06</v>
      </c>
      <c r="G19" s="3">
        <v>217</v>
      </c>
      <c r="H19" s="3"/>
      <c r="I19" s="3">
        <f t="shared" si="1"/>
        <v>4.9341968868949392E-2</v>
      </c>
      <c r="J19" s="3">
        <v>7.9552712440490696</v>
      </c>
      <c r="K19" s="3">
        <f t="shared" si="0"/>
        <v>8.8235294117647065</v>
      </c>
    </row>
    <row r="20" spans="1:11" ht="15.75" x14ac:dyDescent="0.25">
      <c r="A20" s="2">
        <v>6</v>
      </c>
      <c r="B20" s="3">
        <v>134</v>
      </c>
      <c r="C20" s="3">
        <v>59</v>
      </c>
      <c r="D20" s="3">
        <v>2134171</v>
      </c>
      <c r="E20" s="3">
        <v>3701.97</v>
      </c>
      <c r="F20" s="3">
        <v>576.5</v>
      </c>
      <c r="G20" s="3">
        <v>124</v>
      </c>
      <c r="H20" s="3"/>
      <c r="I20" s="3">
        <f t="shared" si="1"/>
        <v>3.6196943789387814E-2</v>
      </c>
      <c r="J20" s="3">
        <v>3.7244164943695002</v>
      </c>
      <c r="K20" s="3">
        <f t="shared" si="0"/>
        <v>7.4626865671641784</v>
      </c>
    </row>
    <row r="21" spans="1:11" ht="15.75" x14ac:dyDescent="0.25">
      <c r="A21" s="2" t="s">
        <v>18</v>
      </c>
      <c r="B21" s="3">
        <v>317</v>
      </c>
      <c r="C21" s="3">
        <v>239</v>
      </c>
      <c r="D21" s="3">
        <v>4077839</v>
      </c>
      <c r="E21" s="3">
        <v>14373.85</v>
      </c>
      <c r="F21" s="3">
        <v>283.7</v>
      </c>
      <c r="G21" s="3">
        <v>297</v>
      </c>
      <c r="H21" s="3"/>
      <c r="I21" s="3">
        <f t="shared" si="1"/>
        <v>2.2053938228101727E-2</v>
      </c>
      <c r="J21" s="3">
        <v>10.777540922164899</v>
      </c>
      <c r="K21" s="3">
        <f t="shared" si="0"/>
        <v>6.309148264984227</v>
      </c>
    </row>
    <row r="22" spans="1:11" ht="15.75" x14ac:dyDescent="0.25">
      <c r="A22" s="2" t="s">
        <v>19</v>
      </c>
      <c r="B22" s="3">
        <v>195</v>
      </c>
      <c r="C22" s="3">
        <v>97</v>
      </c>
      <c r="D22" s="3">
        <v>2405107</v>
      </c>
      <c r="E22" s="3">
        <v>4790.1499999999996</v>
      </c>
      <c r="F22" s="3">
        <v>502.09</v>
      </c>
      <c r="G22" s="3">
        <v>189</v>
      </c>
      <c r="H22" s="3"/>
      <c r="I22" s="3">
        <f t="shared" si="1"/>
        <v>4.0708537310940159E-2</v>
      </c>
      <c r="J22" s="3">
        <v>7.9094345569610596</v>
      </c>
      <c r="K22" s="3">
        <f t="shared" si="0"/>
        <v>3.0769230769230771</v>
      </c>
    </row>
    <row r="23" spans="1:11" ht="15.75" x14ac:dyDescent="0.25">
      <c r="A23" s="2" t="s">
        <v>20</v>
      </c>
      <c r="B23" s="3">
        <v>218</v>
      </c>
      <c r="C23" s="3">
        <v>82</v>
      </c>
      <c r="D23" s="3">
        <v>3897532</v>
      </c>
      <c r="E23" s="3">
        <v>5805.28</v>
      </c>
      <c r="F23" s="3">
        <v>671.38</v>
      </c>
      <c r="G23" s="3">
        <v>224</v>
      </c>
      <c r="H23" s="3"/>
      <c r="I23" s="3">
        <f t="shared" si="1"/>
        <v>3.7552021607915556E-2</v>
      </c>
      <c r="J23" s="3">
        <v>11.2351152896881</v>
      </c>
      <c r="K23" s="3">
        <f t="shared" si="0"/>
        <v>2.7522935779816518</v>
      </c>
    </row>
    <row r="24" spans="1:11" ht="15.75" x14ac:dyDescent="0.25">
      <c r="A24" s="2">
        <v>22</v>
      </c>
      <c r="B24" s="3">
        <v>117</v>
      </c>
      <c r="C24" s="3">
        <v>60</v>
      </c>
      <c r="D24" s="3">
        <v>1793803</v>
      </c>
      <c r="E24" s="3">
        <v>4530.04</v>
      </c>
      <c r="F24" s="3">
        <v>395.98</v>
      </c>
      <c r="G24" s="3">
        <v>114</v>
      </c>
      <c r="H24" s="3"/>
      <c r="I24" s="3">
        <f t="shared" si="1"/>
        <v>2.5827586511377384E-2</v>
      </c>
      <c r="J24" s="3">
        <v>3.0352573394775302</v>
      </c>
      <c r="K24" s="3">
        <f t="shared" si="0"/>
        <v>2.5641025641025639</v>
      </c>
    </row>
    <row r="25" spans="1:11" ht="15.75" x14ac:dyDescent="0.25">
      <c r="A25" s="2">
        <v>19</v>
      </c>
      <c r="B25" s="3">
        <v>138</v>
      </c>
      <c r="C25" s="3">
        <v>45</v>
      </c>
      <c r="D25" s="3">
        <v>1368290</v>
      </c>
      <c r="E25" s="3">
        <v>3584.03</v>
      </c>
      <c r="F25" s="3">
        <v>381.77</v>
      </c>
      <c r="G25" s="3">
        <v>141</v>
      </c>
      <c r="H25" s="3"/>
      <c r="I25" s="3">
        <f t="shared" si="1"/>
        <v>3.8504141985418648E-2</v>
      </c>
      <c r="J25" s="3">
        <v>3.0280170440673801</v>
      </c>
      <c r="K25" s="3">
        <f t="shared" si="0"/>
        <v>2.1739130434782608</v>
      </c>
    </row>
    <row r="26" spans="1:11" ht="15.75" x14ac:dyDescent="0.25">
      <c r="A26" s="2">
        <v>21</v>
      </c>
      <c r="B26" s="3">
        <v>111</v>
      </c>
      <c r="C26" s="3">
        <v>61</v>
      </c>
      <c r="D26" s="3">
        <v>1605179</v>
      </c>
      <c r="E26" s="3">
        <v>4113.5600000000004</v>
      </c>
      <c r="F26" s="3">
        <v>390.22</v>
      </c>
      <c r="G26" s="3">
        <v>113</v>
      </c>
      <c r="H26" s="3"/>
      <c r="I26" s="3">
        <f t="shared" si="1"/>
        <v>2.698392633145013E-2</v>
      </c>
      <c r="J26" s="3">
        <v>3.0121250152587802</v>
      </c>
      <c r="K26" s="3">
        <f t="shared" si="0"/>
        <v>1.8018018018018018</v>
      </c>
    </row>
    <row r="27" spans="1:11" ht="15.75" x14ac:dyDescent="0.25">
      <c r="A27" s="2" t="s">
        <v>21</v>
      </c>
      <c r="B27" s="3">
        <v>324</v>
      </c>
      <c r="C27" s="3">
        <v>159</v>
      </c>
      <c r="D27" s="3">
        <v>5064830</v>
      </c>
      <c r="E27" s="3">
        <v>7106.11</v>
      </c>
      <c r="F27" s="3">
        <v>712.74</v>
      </c>
      <c r="G27" s="3">
        <v>321</v>
      </c>
      <c r="H27" s="3"/>
      <c r="I27" s="3">
        <f t="shared" si="1"/>
        <v>4.5594565803231304E-2</v>
      </c>
      <c r="J27" s="3">
        <v>21.489585876464801</v>
      </c>
      <c r="K27" s="3">
        <f t="shared" si="0"/>
        <v>0.92592592592592582</v>
      </c>
    </row>
    <row r="28" spans="1:11" ht="15.75" x14ac:dyDescent="0.25">
      <c r="A28" s="7" t="s">
        <v>22</v>
      </c>
      <c r="B28" s="6">
        <f>SUM(B1:B27)</f>
        <v>5255</v>
      </c>
      <c r="C28" s="6">
        <f>SUM(C1:C27)</f>
        <v>2336</v>
      </c>
      <c r="D28" s="6">
        <f t="shared" ref="D28:E28" si="2">SUM(D1:D27)</f>
        <v>69841878</v>
      </c>
      <c r="E28" s="6">
        <f t="shared" si="2"/>
        <v>133463.15</v>
      </c>
      <c r="F28" s="6" t="s">
        <v>23</v>
      </c>
      <c r="G28" s="6">
        <f>SUM(G1:G27)</f>
        <v>4761</v>
      </c>
      <c r="H28" s="6">
        <f>SUM(H1:H23)</f>
        <v>0</v>
      </c>
      <c r="I28" s="6"/>
      <c r="J28" s="6" t="s">
        <v>23</v>
      </c>
      <c r="K28" s="6" t="s">
        <v>23</v>
      </c>
    </row>
    <row r="29" spans="1:11" ht="15.75" x14ac:dyDescent="0.25">
      <c r="A29" s="8" t="s">
        <v>24</v>
      </c>
      <c r="B29" s="3">
        <f t="shared" ref="B29:K29" si="3">AVERAGE(B2:B27)</f>
        <v>202.11538461538461</v>
      </c>
      <c r="C29" s="3">
        <f t="shared" si="3"/>
        <v>89.84615384615384</v>
      </c>
      <c r="D29" s="3">
        <f t="shared" si="3"/>
        <v>2686226.076923077</v>
      </c>
      <c r="E29" s="3">
        <f t="shared" si="3"/>
        <v>5133.1980769230768</v>
      </c>
      <c r="F29" s="3">
        <f t="shared" si="3"/>
        <v>522.0038461538461</v>
      </c>
      <c r="G29" s="3">
        <f t="shared" si="3"/>
        <v>183.11538461538461</v>
      </c>
      <c r="H29" s="3" t="e">
        <f t="shared" si="3"/>
        <v>#DIV/0!</v>
      </c>
      <c r="I29" s="3">
        <f t="shared" si="3"/>
        <v>4.130278205208688E-2</v>
      </c>
      <c r="J29" s="3">
        <f t="shared" si="3"/>
        <v>7.6945143754665493</v>
      </c>
      <c r="K29" s="3">
        <f t="shared" si="3"/>
        <v>14.528226360122167</v>
      </c>
    </row>
    <row r="30" spans="1:11" ht="15.75" x14ac:dyDescent="0.25">
      <c r="A30" s="8" t="s">
        <v>25</v>
      </c>
      <c r="B30" s="3">
        <f t="shared" ref="B30:K30" si="4">MIN(B2:B27)</f>
        <v>63</v>
      </c>
      <c r="C30" s="3">
        <f t="shared" si="4"/>
        <v>30</v>
      </c>
      <c r="D30" s="3">
        <f t="shared" si="4"/>
        <v>374426</v>
      </c>
      <c r="E30" s="3">
        <f t="shared" si="4"/>
        <v>1211.54</v>
      </c>
      <c r="F30" s="3">
        <f t="shared" si="4"/>
        <v>283.7</v>
      </c>
      <c r="G30" s="3">
        <f t="shared" si="4"/>
        <v>46</v>
      </c>
      <c r="H30" s="3">
        <f t="shared" si="4"/>
        <v>0</v>
      </c>
      <c r="I30" s="3">
        <f t="shared" si="4"/>
        <v>2.2053938228101727E-2</v>
      </c>
      <c r="J30" s="3">
        <f t="shared" si="4"/>
        <v>0.49235701560974099</v>
      </c>
      <c r="K30" s="3">
        <f t="shared" si="4"/>
        <v>0.92592592592592582</v>
      </c>
    </row>
    <row r="31" spans="1:11" ht="15.75" x14ac:dyDescent="0.25">
      <c r="A31" s="9" t="s">
        <v>26</v>
      </c>
      <c r="B31" s="3">
        <f t="shared" ref="B31:K31" si="5">MAX(B2:B27)</f>
        <v>383</v>
      </c>
      <c r="C31" s="3">
        <f t="shared" si="5"/>
        <v>251</v>
      </c>
      <c r="D31" s="3">
        <f t="shared" si="5"/>
        <v>5150418</v>
      </c>
      <c r="E31" s="3">
        <f t="shared" si="5"/>
        <v>14373.85</v>
      </c>
      <c r="F31" s="3">
        <f t="shared" si="5"/>
        <v>712.74</v>
      </c>
      <c r="G31" s="3">
        <f t="shared" si="5"/>
        <v>321</v>
      </c>
      <c r="H31" s="3">
        <f t="shared" si="5"/>
        <v>0</v>
      </c>
      <c r="I31" s="3">
        <f t="shared" si="5"/>
        <v>8.2482904752805272E-2</v>
      </c>
      <c r="J31" s="3">
        <f t="shared" si="5"/>
        <v>21.489585876464801</v>
      </c>
      <c r="K31" s="3">
        <f t="shared" si="5"/>
        <v>47.800586510263933</v>
      </c>
    </row>
    <row r="34" spans="3:3" x14ac:dyDescent="0.25">
      <c r="C34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 Lindbom</cp:lastModifiedBy>
  <cp:revision/>
  <dcterms:created xsi:type="dcterms:W3CDTF">2025-03-17T23:20:14Z</dcterms:created>
  <dcterms:modified xsi:type="dcterms:W3CDTF">2025-03-25T04:13:10Z</dcterms:modified>
  <cp:category/>
  <cp:contentStatus/>
</cp:coreProperties>
</file>