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mochou/workspace/CFC MODEL/SQL SERVER/"/>
    </mc:Choice>
  </mc:AlternateContent>
  <xr:revisionPtr revIDLastSave="0" documentId="13_ncr:1_{33CDBC11-8198-FF40-81A6-F430B88CCA00}" xr6:coauthVersionLast="47" xr6:coauthVersionMax="47" xr10:uidLastSave="{00000000-0000-0000-0000-000000000000}"/>
  <bookViews>
    <workbookView xWindow="0" yWindow="740" windowWidth="29400" windowHeight="17140" activeTab="3" xr2:uid="{1923123F-7BC9-2248-A504-DE0C9A0C1BFE}"/>
  </bookViews>
  <sheets>
    <sheet name="排序問題修正" sheetId="4" r:id="rId1"/>
    <sheet name="低稅地區具有『控股』以外功能問題修正" sheetId="3" r:id="rId2"/>
    <sheet name="可能不符合Pillar 2過渡性避風港例行利潤測試之豁免條件問" sheetId="2" r:id="rId3"/>
    <sheet name="可能不符合Pillar 2過渡性避風港小型微利測試之豁免條件問" sheetId="1" r:id="rId4"/>
  </sheets>
  <definedNames>
    <definedName name="_xlnm._FilterDatabase" localSheetId="3" hidden="1">'可能不符合Pillar 2過渡性避風港小型微利測試之豁免條件問'!$A$1:$H$32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L7" i="2" s="1"/>
  <c r="C7" i="2" s="1"/>
  <c r="A7" i="2" s="1"/>
  <c r="I7" i="2"/>
  <c r="K7" i="2"/>
  <c r="G8" i="2"/>
  <c r="I8" i="2"/>
  <c r="K8" i="2"/>
  <c r="L8" i="2"/>
  <c r="C8" i="2" s="1"/>
  <c r="A8" i="2" s="1"/>
  <c r="G9" i="2"/>
  <c r="L9" i="2" s="1"/>
  <c r="C9" i="2" s="1"/>
  <c r="A9" i="2" s="1"/>
  <c r="I9" i="2"/>
  <c r="K9" i="2"/>
  <c r="G10" i="2"/>
  <c r="I10" i="2"/>
  <c r="K10" i="2"/>
  <c r="L10" i="2"/>
  <c r="C10" i="2" s="1"/>
  <c r="A10" i="2" s="1"/>
  <c r="G11" i="2"/>
  <c r="I11" i="2"/>
  <c r="L11" i="2" s="1"/>
  <c r="C11" i="2" s="1"/>
  <c r="A11" i="2" s="1"/>
  <c r="K11" i="2"/>
  <c r="G12" i="2"/>
  <c r="I12" i="2"/>
  <c r="K12" i="2"/>
  <c r="L12" i="2"/>
  <c r="C12" i="2" s="1"/>
  <c r="A12" i="2" s="1"/>
  <c r="G13" i="2"/>
  <c r="L13" i="2" s="1"/>
  <c r="C13" i="2" s="1"/>
  <c r="A13" i="2" s="1"/>
  <c r="I13" i="2"/>
  <c r="K13" i="2"/>
  <c r="G14" i="2"/>
  <c r="I14" i="2"/>
  <c r="K14" i="2"/>
  <c r="L14" i="2"/>
  <c r="C14" i="2" s="1"/>
  <c r="A14" i="2" s="1"/>
  <c r="G15" i="2"/>
  <c r="I15" i="2"/>
  <c r="L15" i="2" s="1"/>
  <c r="C15" i="2" s="1"/>
  <c r="A15" i="2" s="1"/>
  <c r="K15" i="2"/>
  <c r="G16" i="2"/>
  <c r="L16" i="2" s="1"/>
  <c r="C16" i="2" s="1"/>
  <c r="A16" i="2" s="1"/>
  <c r="I16" i="2"/>
  <c r="K16" i="2"/>
  <c r="G17" i="2"/>
  <c r="L17" i="2" s="1"/>
  <c r="C17" i="2" s="1"/>
  <c r="A17" i="2" s="1"/>
  <c r="I17" i="2"/>
  <c r="K17" i="2"/>
  <c r="G18" i="2"/>
  <c r="I18" i="2"/>
  <c r="L18" i="2" s="1"/>
  <c r="C18" i="2" s="1"/>
  <c r="A18" i="2" s="1"/>
  <c r="K18" i="2"/>
  <c r="G19" i="2"/>
  <c r="I19" i="2"/>
  <c r="L19" i="2" s="1"/>
  <c r="C19" i="2" s="1"/>
  <c r="A19" i="2" s="1"/>
  <c r="K19" i="2"/>
  <c r="G20" i="2"/>
  <c r="L20" i="2" s="1"/>
  <c r="C20" i="2" s="1"/>
  <c r="A20" i="2" s="1"/>
  <c r="I20" i="2"/>
  <c r="K20" i="2"/>
  <c r="G21" i="2"/>
  <c r="I21" i="2"/>
  <c r="L21" i="2"/>
  <c r="C21" i="2" s="1"/>
  <c r="A21" i="2" s="1"/>
  <c r="G22" i="2"/>
  <c r="L22" i="2" s="1"/>
  <c r="C22" i="2" s="1"/>
  <c r="A22" i="2" s="1"/>
  <c r="I22" i="2"/>
  <c r="K22" i="2"/>
  <c r="G23" i="2"/>
  <c r="I23" i="2"/>
  <c r="K23" i="2"/>
  <c r="L23" i="2" s="1"/>
  <c r="C23" i="2" s="1"/>
  <c r="A23" i="2" s="1"/>
  <c r="G24" i="2"/>
  <c r="L24" i="2" s="1"/>
  <c r="C24" i="2" s="1"/>
  <c r="A24" i="2" s="1"/>
  <c r="I24" i="2"/>
  <c r="K24" i="2"/>
  <c r="G25" i="2"/>
  <c r="I25" i="2"/>
  <c r="K25" i="2"/>
  <c r="L25" i="2"/>
  <c r="C25" i="2" s="1"/>
  <c r="A25" i="2" s="1"/>
  <c r="G26" i="2"/>
  <c r="L26" i="2" s="1"/>
  <c r="C26" i="2" s="1"/>
  <c r="A26" i="2" s="1"/>
  <c r="I26" i="2"/>
  <c r="K26" i="2"/>
  <c r="G27" i="2"/>
  <c r="I27" i="2"/>
  <c r="K27" i="2"/>
  <c r="L27" i="2" s="1"/>
  <c r="C27" i="2" s="1"/>
  <c r="A27" i="2" s="1"/>
  <c r="G28" i="2"/>
  <c r="L28" i="2" s="1"/>
  <c r="C28" i="2" s="1"/>
  <c r="A28" i="2" s="1"/>
  <c r="I28" i="2"/>
  <c r="K28" i="2"/>
  <c r="G29" i="2"/>
  <c r="I29" i="2"/>
  <c r="K29" i="2"/>
  <c r="L29" i="2"/>
  <c r="C29" i="2" s="1"/>
  <c r="A29" i="2" s="1"/>
  <c r="G30" i="2"/>
  <c r="L30" i="2" s="1"/>
  <c r="C30" i="2" s="1"/>
  <c r="A30" i="2" s="1"/>
  <c r="I30" i="2"/>
  <c r="K30" i="2"/>
  <c r="G31" i="2"/>
  <c r="I31" i="2"/>
  <c r="K31" i="2"/>
  <c r="L31" i="2" s="1"/>
  <c r="C31" i="2" s="1"/>
  <c r="A31" i="2" s="1"/>
  <c r="G32" i="2"/>
  <c r="L32" i="2" s="1"/>
  <c r="C32" i="2" s="1"/>
  <c r="A32" i="2" s="1"/>
  <c r="I32" i="2"/>
  <c r="K32" i="2"/>
  <c r="G33" i="2"/>
  <c r="I33" i="2"/>
  <c r="K33" i="2"/>
  <c r="L33" i="2"/>
  <c r="C33" i="2" s="1"/>
  <c r="A33" i="2" s="1"/>
  <c r="G34" i="2"/>
  <c r="L34" i="2" s="1"/>
  <c r="C34" i="2" s="1"/>
  <c r="A34" i="2" s="1"/>
  <c r="I34" i="2"/>
  <c r="K34" i="2"/>
  <c r="G35" i="2"/>
  <c r="I35" i="2"/>
  <c r="K35" i="2"/>
  <c r="L35" i="2" s="1"/>
  <c r="C35" i="2" s="1"/>
  <c r="A35" i="2" s="1"/>
  <c r="G36" i="2"/>
  <c r="L36" i="2" s="1"/>
  <c r="C36" i="2" s="1"/>
  <c r="A36" i="2" s="1"/>
  <c r="I36" i="2"/>
  <c r="K36" i="2"/>
  <c r="G37" i="2"/>
  <c r="I37" i="2"/>
  <c r="K37" i="2"/>
  <c r="L37" i="2"/>
  <c r="C37" i="2" s="1"/>
  <c r="A3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<sst xmlns="http://schemas.openxmlformats.org/spreadsheetml/2006/main" count="295" uniqueCount="133">
  <si>
    <t>問題：資料結果不正確，報告成員中文名稱11家除以下兩家以外皆有風險，故發生次數應為9 (詳見數據範例)
1.廣州萬海資訊科技有限公司
2.大榮國際物流有限公司</t>
    <phoneticPr fontId="2" type="noConversion"/>
  </si>
  <si>
    <r>
      <t>注意事項： 先前提供的TRS_FACT_COUNTRY_REPORT 當中 各個主體皆缺少其col_p2_eur_to_twd_exch ，需要將其補上，目前</t>
    </r>
    <r>
      <rPr>
        <sz val="12"/>
        <color theme="1"/>
        <rFont val="新細明體"/>
        <family val="2"/>
        <charset val="136"/>
      </rPr>
      <t>帆軟環境已經先將各個主體皆補上匯率35</t>
    </r>
    <phoneticPr fontId="2" type="noConversion"/>
  </si>
  <si>
    <t>Wan Hai Lines Mexico, S. A. DE C. V.</t>
    <phoneticPr fontId="2" type="noConversion"/>
  </si>
  <si>
    <t>V</t>
  </si>
  <si>
    <t>WAN HAI LINES (LIBERIA) LTD.</t>
    <phoneticPr fontId="2" type="noConversion"/>
  </si>
  <si>
    <t>WAN HAI LINES PERU S.A.C.</t>
    <phoneticPr fontId="2" type="noConversion"/>
  </si>
  <si>
    <t>X</t>
  </si>
  <si>
    <t>HE CHUN LOGISTICS COMPANY LIMITED</t>
    <phoneticPr fontId="2" type="noConversion"/>
  </si>
  <si>
    <t xml:space="preserve">WAN HAI (VIETNAM) LTD. </t>
    <phoneticPr fontId="2" type="noConversion"/>
  </si>
  <si>
    <t>WAN HAI LINES (USA) LTD</t>
    <phoneticPr fontId="2" type="noConversion"/>
  </si>
  <si>
    <t>WAN HAI LINES (ARIZONA) LLC</t>
    <phoneticPr fontId="2" type="noConversion"/>
  </si>
  <si>
    <t>WAN HAI LINES LTD.</t>
    <phoneticPr fontId="2" type="noConversion"/>
  </si>
  <si>
    <t>萬海航運股份有限公司</t>
    <phoneticPr fontId="2" type="noConversion"/>
  </si>
  <si>
    <t>BAO SHENG SHIPPING AGENCY CO., LTD.</t>
    <phoneticPr fontId="2" type="noConversion"/>
  </si>
  <si>
    <t>寶昇船務代理股份有限公司</t>
  </si>
  <si>
    <t xml:space="preserve">TK LOGISTICS INTERNATIONAL CO., LTD. </t>
    <phoneticPr fontId="2" type="noConversion"/>
  </si>
  <si>
    <t>台基國際物流股份有限公司</t>
  </si>
  <si>
    <t>WAN HAI LINES (THAILAND) LTD</t>
    <phoneticPr fontId="2" type="noConversion"/>
  </si>
  <si>
    <t>Infinite Marine Investment Co., Ltd.</t>
    <phoneticPr fontId="2" type="noConversion"/>
  </si>
  <si>
    <t>Wan Hai International Pte Ltd</t>
    <phoneticPr fontId="2" type="noConversion"/>
  </si>
  <si>
    <t>Wan Hai Lines (Singapore) Pte Ltd</t>
    <phoneticPr fontId="2" type="noConversion"/>
  </si>
  <si>
    <t>Bravely International Pte Ltd</t>
    <phoneticPr fontId="2" type="noConversion"/>
  </si>
  <si>
    <t>WAN HAI LINES (PHILS.), INC.</t>
    <phoneticPr fontId="2" type="noConversion"/>
  </si>
  <si>
    <t>WAN HAI SHIPPING LIMITED</t>
    <phoneticPr fontId="2" type="noConversion"/>
  </si>
  <si>
    <t>BRAVELY (MYANMAR) TRANSPORT AND LOGISTICS COMPANY LIMITED</t>
    <phoneticPr fontId="2" type="noConversion"/>
  </si>
  <si>
    <t>Wan Hai Lines (M) Sdn Bhd</t>
    <phoneticPr fontId="2" type="noConversion"/>
  </si>
  <si>
    <t>Yi Chun Shipping Agencies Sdn Bhd</t>
    <phoneticPr fontId="2" type="noConversion"/>
  </si>
  <si>
    <t>Wan Hai Lines (Korea) Ltd.</t>
    <phoneticPr fontId="2" type="noConversion"/>
  </si>
  <si>
    <t>WH Corporation</t>
    <phoneticPr fontId="2" type="noConversion"/>
  </si>
  <si>
    <t>Wan Hai Lines (India) Pvt. Ltd.</t>
    <phoneticPr fontId="2" type="noConversion"/>
  </si>
  <si>
    <t>Wan Hai Lines (H.K.) Limited</t>
  </si>
  <si>
    <t>萬海航運(香港)股份有限公司</t>
    <phoneticPr fontId="2" type="noConversion"/>
  </si>
  <si>
    <t>DAWIN LOGISTICS (INTERNATIONAL) LIMITED</t>
  </si>
  <si>
    <t>大榮國際物流有限公司</t>
    <phoneticPr fontId="2" type="noConversion"/>
  </si>
  <si>
    <t>WANHAI LINES ECUADOR S.A.</t>
  </si>
  <si>
    <t>Shenzhen Yong Chun International Shipping Management Co., Ltd.</t>
    <phoneticPr fontId="2" type="noConversion"/>
  </si>
  <si>
    <t>深圳勇春國際船舶管理有限公司</t>
    <phoneticPr fontId="2" type="noConversion"/>
  </si>
  <si>
    <t>BLUE OCEAN LOGISTICS (SHANGHAI) LTD</t>
    <phoneticPr fontId="2" type="noConversion"/>
  </si>
  <si>
    <t>勁海物流(上海)有限公司</t>
    <phoneticPr fontId="2" type="noConversion"/>
  </si>
  <si>
    <t>CLIPPER INTERNATIONAL SHIPPING AGENCY LTD.</t>
    <phoneticPr fontId="2" type="noConversion"/>
  </si>
  <si>
    <t>上海聯駿國際船舶代理有限公司</t>
  </si>
  <si>
    <t xml:space="preserve">GUANGZHOU WAN HAI INFORMATION TECHNOLOGY LTD.
</t>
    <phoneticPr fontId="2" type="noConversion"/>
  </si>
  <si>
    <t>廣州萬海資訊科技有限公司</t>
    <phoneticPr fontId="2" type="noConversion"/>
  </si>
  <si>
    <t>SHENZHEN UNIWIN INTERNATIONAL LOGISTICS LTD.</t>
    <phoneticPr fontId="2" type="noConversion"/>
  </si>
  <si>
    <t>深圳聯豐國際貨運有限公司</t>
    <phoneticPr fontId="2" type="noConversion"/>
  </si>
  <si>
    <t>Description</t>
    <phoneticPr fontId="2" type="noConversion"/>
  </si>
  <si>
    <t>col_p2_pre_tax_income</t>
    <phoneticPr fontId="2" type="noConversion"/>
  </si>
  <si>
    <t>col_p2_income</t>
  </si>
  <si>
    <t>英文主體名稱</t>
    <phoneticPr fontId="2" type="noConversion"/>
  </si>
  <si>
    <t>中文主體名稱</t>
    <phoneticPr fontId="2" type="noConversion"/>
  </si>
  <si>
    <t>正解</t>
    <phoneticPr fontId="2" type="noConversion"/>
  </si>
  <si>
    <t>Fanruan 測試結果</t>
    <phoneticPr fontId="2" type="noConversion"/>
  </si>
  <si>
    <t>PwC數據範例顯示結果</t>
    <phoneticPr fontId="2" type="noConversion"/>
  </si>
  <si>
    <t xml:space="preserve">以匯率35塊來說皆小於 350,000,000  OR  35,000,000 </t>
    <phoneticPr fontId="2" type="noConversion"/>
  </si>
  <si>
    <t>YIMY_tax_cbcr1</t>
  </si>
  <si>
    <t>WHMX_tax_cbcr1</t>
  </si>
  <si>
    <t>WHVN_tax_cbcr1</t>
  </si>
  <si>
    <t>WHLR_tax_cbcr1</t>
  </si>
  <si>
    <t>WHUSA_tax_cbcr1</t>
  </si>
  <si>
    <t>WHPER_tax_cbcr1</t>
    <phoneticPr fontId="2" type="noConversion"/>
  </si>
  <si>
    <t>WHTH_tax_cbcr1</t>
  </si>
  <si>
    <t>HCVN_tax_cbcr1</t>
  </si>
  <si>
    <t>WHSH_tax_cbcr1</t>
  </si>
  <si>
    <t>WHVN_tax_cbcr1</t>
    <phoneticPr fontId="2" type="noConversion"/>
  </si>
  <si>
    <t>WHSG_tax_cbcr1</t>
  </si>
  <si>
    <t>WHUSA_tax_cbcr1</t>
    <phoneticPr fontId="2" type="noConversion"/>
  </si>
  <si>
    <t>WHPH_tax_cbcr1</t>
  </si>
  <si>
    <t>WHAZ_tax_cbcr1</t>
    <phoneticPr fontId="2" type="noConversion"/>
  </si>
  <si>
    <t>WHPER_tax_cbcr1</t>
  </si>
  <si>
    <t>WHL_tax_cbcr1</t>
    <phoneticPr fontId="2" type="noConversion"/>
  </si>
  <si>
    <t>WHMY_tax_cbcr1</t>
  </si>
  <si>
    <t>BSS_tax_cbcr1</t>
    <phoneticPr fontId="2" type="noConversion"/>
  </si>
  <si>
    <t>TKL_tax_cbcr1</t>
    <phoneticPr fontId="2" type="noConversion"/>
  </si>
  <si>
    <t>TK LOGISTICS INTERNATIONAL CO., LTD.</t>
    <phoneticPr fontId="2" type="noConversion"/>
  </si>
  <si>
    <t>WHTH_tax_cbcr1</t>
    <phoneticPr fontId="2" type="noConversion"/>
  </si>
  <si>
    <t>WHL_tax_cbcr1</t>
  </si>
  <si>
    <t>IMIC_tax_cbcr1</t>
    <phoneticPr fontId="2" type="noConversion"/>
  </si>
  <si>
    <t>WHKR_tax_cbcr1</t>
  </si>
  <si>
    <t>WHI_tax_cbcr1</t>
  </si>
  <si>
    <t>WHIN_tax_cbcr1</t>
  </si>
  <si>
    <t>WHSG_tax_cbcr1</t>
    <phoneticPr fontId="2" type="noConversion"/>
  </si>
  <si>
    <t>BRVI_tax_cbcr1</t>
    <phoneticPr fontId="2" type="noConversion"/>
  </si>
  <si>
    <t>WHHK_tax_cbcr1</t>
  </si>
  <si>
    <t>WHPH_tax_cbcr1</t>
    <phoneticPr fontId="2" type="noConversion"/>
  </si>
  <si>
    <t>WHEC_tax_cbcr1</t>
  </si>
  <si>
    <t>WHSH_tax_cbcr1</t>
    <phoneticPr fontId="2" type="noConversion"/>
  </si>
  <si>
    <t>WHC_tax_cbcr1</t>
  </si>
  <si>
    <t>BRVM_tax_cbcr1</t>
    <phoneticPr fontId="2" type="noConversion"/>
  </si>
  <si>
    <t>WHAZ_tax_cbcr1</t>
  </si>
  <si>
    <t>WHMY_tax_cbcr1</t>
    <phoneticPr fontId="2" type="noConversion"/>
  </si>
  <si>
    <t>UNIWIN_tax_cbcr1</t>
  </si>
  <si>
    <t>TKL_tax_cbcr1</t>
  </si>
  <si>
    <t>SZYC_tax_cbcr1</t>
  </si>
  <si>
    <t>WHC_tax_cbcr1</t>
    <phoneticPr fontId="2" type="noConversion"/>
  </si>
  <si>
    <t>IMIC_tax_cbcr1</t>
  </si>
  <si>
    <t>WHIN_tax_cbcr1</t>
    <phoneticPr fontId="2" type="noConversion"/>
  </si>
  <si>
    <t>WHHK_tax_cbcr1</t>
    <phoneticPr fontId="2" type="noConversion"/>
  </si>
  <si>
    <t>Wan Hai Lines (H.K.) Limited</t>
    <phoneticPr fontId="2" type="noConversion"/>
  </si>
  <si>
    <r>
      <rPr>
        <sz val="14"/>
        <color rgb="FF000000"/>
        <rFont val="Microsoft JhengHei"/>
        <family val="2"/>
        <charset val="136"/>
      </rPr>
      <t>萬海航運</t>
    </r>
    <r>
      <rPr>
        <sz val="14"/>
        <color rgb="FF000000"/>
        <rFont val="Arial"/>
        <family val="2"/>
      </rPr>
      <t>(</t>
    </r>
    <r>
      <rPr>
        <sz val="14"/>
        <color rgb="FF000000"/>
        <rFont val="Microsoft JhengHei"/>
        <family val="2"/>
        <charset val="136"/>
      </rPr>
      <t>香港</t>
    </r>
    <r>
      <rPr>
        <sz val="14"/>
        <color rgb="FF000000"/>
        <rFont val="Arial"/>
        <family val="2"/>
      </rPr>
      <t>)</t>
    </r>
    <r>
      <rPr>
        <sz val="14"/>
        <color rgb="FF000000"/>
        <rFont val="Microsoft JhengHei"/>
        <family val="2"/>
        <charset val="136"/>
      </rPr>
      <t>股份有限公司</t>
    </r>
    <phoneticPr fontId="2" type="noConversion"/>
  </si>
  <si>
    <t>GZIT_tax_cbcr1</t>
  </si>
  <si>
    <t>DAWIN_tax_cbcr1</t>
    <phoneticPr fontId="2" type="noConversion"/>
  </si>
  <si>
    <t>DAWIN LOGISTICS (INTERNATIONAL) LIMITED</t>
    <phoneticPr fontId="2" type="noConversion"/>
  </si>
  <si>
    <t>DAWIN_tax_cbcr1</t>
  </si>
  <si>
    <t>WHEC_tax_cbcr1</t>
    <phoneticPr fontId="2" type="noConversion"/>
  </si>
  <si>
    <t>WANHAI LINES ECUADOR S.A.</t>
    <phoneticPr fontId="2" type="noConversion"/>
  </si>
  <si>
    <t>CLIPPER_tax_cbcr1</t>
  </si>
  <si>
    <t>SZYC_tax_cbcr1</t>
    <phoneticPr fontId="2" type="noConversion"/>
  </si>
  <si>
    <t>BSS_tax_cbcr1</t>
  </si>
  <si>
    <t>BLUE_tax_cbcr1</t>
  </si>
  <si>
    <t>BRVM_tax_cbcr1</t>
  </si>
  <si>
    <t>CLIPPER_tax_cbcr1</t>
    <phoneticPr fontId="2" type="noConversion"/>
  </si>
  <si>
    <t>BRVI_tax_cbcr1</t>
  </si>
  <si>
    <t>GZIT_tax_cbcr1</t>
    <phoneticPr fontId="2" type="noConversion"/>
  </si>
  <si>
    <t>UNIWIN_tax_cbcr1</t>
    <phoneticPr fontId="2" type="noConversion"/>
  </si>
  <si>
    <t>col_p2_tangible_asset</t>
  </si>
  <si>
    <t>y期員工薪資col_p2_payroll</t>
    <phoneticPr fontId="2" type="noConversion"/>
  </si>
  <si>
    <t>y期稅前淨利col_p2_pre_tax_income</t>
    <phoneticPr fontId="2" type="noConversion"/>
  </si>
  <si>
    <t>y期稅前淨利col_p2_pre_tax_income-實質免稅額{
[(y-1期員工薪資col_p2_payroll+y期員工薪資col_p2_payroll)/2]*10%+
[(y-1期有形資產col_p2_tangible_asset+y期有形資產col_p2_tangible_asset)/2]*8%
}</t>
    <phoneticPr fontId="2" type="noConversion"/>
  </si>
  <si>
    <t>y期有形資產col_p2_tangible_asset</t>
    <phoneticPr fontId="2" type="noConversion"/>
  </si>
  <si>
    <t>y-1期有形資產col_p2_tangible_asset</t>
    <phoneticPr fontId="2" type="noConversion"/>
  </si>
  <si>
    <t>y-1期員工薪資col_p2_payroll</t>
  </si>
  <si>
    <t>Entity_ID</t>
    <phoneticPr fontId="2" type="noConversion"/>
  </si>
  <si>
    <t>測試結果</t>
    <phoneticPr fontId="2" type="noConversion"/>
  </si>
  <si>
    <r>
      <t>舊版：
Pillar 2過渡性避風港的稅前淨利扣除實質免稅額之金額大於等於零
*為Pillar 2過渡性避風港的員工薪資(以10%乘算後)及國別報告表一的有形資產(以8%乘算後)之合計
新版：
Pillar 2過渡性避風港的稅前淨利扣除實質免稅額之金額大於等於零
*為Pillar 2過渡性避風港的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rgb="FF000000"/>
        <rFont val="新細明體"/>
        <family val="1"/>
        <charset val="136"/>
        <scheme val="minor"/>
      </rPr>
      <t>員工薪資(以10%乘算後)及國別報告表一的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rgb="FF000000"/>
        <rFont val="新細明體"/>
        <family val="1"/>
        <charset val="136"/>
        <scheme val="minor"/>
      </rPr>
      <t xml:space="preserve">有形資產(以8%乘算後)之合計
公式：
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rgb="FF000000"/>
        <rFont val="新細明體"/>
        <family val="1"/>
        <charset val="136"/>
        <scheme val="minor"/>
      </rPr>
      <t>稅前淨利col_p2_pre_tax_income-實質免稅額{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rgb="FF000000"/>
        <rFont val="新細明體"/>
        <family val="1"/>
        <charset val="136"/>
        <scheme val="minor"/>
      </rPr>
      <t>員工薪資col_p2_payroll+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rgb="FF000000"/>
        <rFont val="新細明體"/>
        <family val="1"/>
        <charset val="136"/>
        <scheme val="minor"/>
      </rPr>
      <t>員工薪資col_p2_payroll)/2]*10%+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rgb="FF000000"/>
        <rFont val="新細明體"/>
        <family val="1"/>
        <charset val="136"/>
        <scheme val="minor"/>
      </rPr>
      <t>有形資產col_p2_tangible_asset+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rgb="FF000000"/>
        <rFont val="新細明體"/>
        <family val="1"/>
        <charset val="136"/>
        <scheme val="minor"/>
      </rPr>
      <t>有形資產col_p2_tangible_asset)/2]*8%
}</t>
    </r>
    <phoneticPr fontId="2" type="noConversion"/>
  </si>
  <si>
    <t>稅前淨利col_p2_pre_tax_income、
員工薪資col_p2_payroll、
有形資產col_p2_tangible_asset</t>
    <phoneticPr fontId="2" type="noConversion"/>
  </si>
  <si>
    <t>可能不符合Pillar 2過渡性避風港例行利潤測試之豁免條件</t>
  </si>
  <si>
    <t>取數邏輯調整：</t>
    <phoneticPr fontId="2" type="noConversion"/>
  </si>
  <si>
    <t>以下為修正後結果：11 家有中文主體名稱的只有兩家有發生預警</t>
    <phoneticPr fontId="2" type="noConversion"/>
  </si>
  <si>
    <t>注意：請記得這邊若從後端直接輸入，國別報告表二的持有股份或其他工具以外功能勾選為1 否則為 0 (前端輸入則不會有問題）</t>
    <phoneticPr fontId="2" type="noConversion"/>
  </si>
  <si>
    <r>
      <t>低稅地區具有『控股』以外功能 位於台灣國稅局公布低稅區名單及法定稅率低於</t>
    </r>
    <r>
      <rPr>
        <sz val="11"/>
        <color rgb="FF000000"/>
        <rFont val="Arial"/>
        <family val="2"/>
      </rPr>
      <t>15%</t>
    </r>
    <r>
      <rPr>
        <sz val="11"/>
        <color rgb="FF000000"/>
        <rFont val="Microsoft JhengHei"/>
        <family val="2"/>
        <charset val="136"/>
      </rPr>
      <t>之國家地區，且國別報告表二的持有股份或其他權益工具以外功能有勾選</t>
    </r>
    <phoneticPr fontId="2" type="noConversion"/>
  </si>
  <si>
    <t>判斷規則</t>
    <phoneticPr fontId="2" type="noConversion"/>
  </si>
  <si>
    <t>依照規則，目前由指標發生次數大小先行排序，而後公司也照著發生次數由左至右將續排序</t>
    <phoneticPr fontId="2" type="noConversion"/>
  </si>
  <si>
    <t>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</si>
</sst>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* #,##0.00;* \(#,##0.00\);* &quot;—&quot;;_(@_)"/>
    <numFmt numFmtId="177" formatCode="0.00_);[Red]\(0.00\)"/>
  </numFmts>
  <fonts count="18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  <font>
      <sz val="14"/>
      <color rgb="FF000000"/>
      <name val="Arial"/>
      <family val="2"/>
    </font>
    <font>
      <sz val="12"/>
      <color rgb="FF000000"/>
      <name val="DFKai-SB"/>
      <family val="4"/>
      <charset val="136"/>
    </font>
    <font>
      <b/>
      <sz val="14"/>
      <color rgb="FFD04A02"/>
      <name val="Arial"/>
      <family val="2"/>
    </font>
    <font>
      <sz val="10"/>
      <name val="Arial"/>
      <family val="2"/>
    </font>
    <font>
      <sz val="12"/>
      <name val="微軟正黑體"/>
      <family val="2"/>
      <charset val="136"/>
    </font>
    <font>
      <sz val="12"/>
      <color rgb="FF000000"/>
      <name val="新細明體"/>
      <family val="1"/>
      <charset val="136"/>
      <scheme val="minor"/>
    </font>
    <font>
      <b/>
      <sz val="14"/>
      <color rgb="FF2D2D2D"/>
      <name val="Arial"/>
      <family val="2"/>
    </font>
    <font>
      <b/>
      <sz val="12"/>
      <color theme="1"/>
      <name val="新細明體"/>
      <family val="1"/>
      <charset val="136"/>
      <scheme val="minor"/>
    </font>
    <font>
      <sz val="14"/>
      <color rgb="FF000000"/>
      <name val="Arial"/>
      <family val="2"/>
      <charset val="136"/>
    </font>
    <font>
      <sz val="14"/>
      <color rgb="FF000000"/>
      <name val="Microsoft JhengHei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1"/>
      <color rgb="FF000000"/>
      <name val="Microsoft JhengHei"/>
      <family val="2"/>
      <charset val="136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176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0" xfId="0" applyFont="1">
      <alignment vertical="center"/>
    </xf>
    <xf numFmtId="0" fontId="9" fillId="0" borderId="0" xfId="1" applyFont="1" applyAlignment="1">
      <alignment horizontal="center"/>
    </xf>
    <xf numFmtId="0" fontId="10" fillId="0" borderId="0" xfId="0" applyFont="1">
      <alignment vertical="center"/>
    </xf>
    <xf numFmtId="0" fontId="6" fillId="0" borderId="1" xfId="0" applyFont="1" applyBorder="1" applyAlignment="1">
      <alignment vertical="top" wrapText="1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7" fontId="6" fillId="0" borderId="0" xfId="0" applyNumberFormat="1" applyFont="1" applyAlignment="1">
      <alignment vertical="top" wrapText="1"/>
    </xf>
    <xf numFmtId="177" fontId="6" fillId="0" borderId="1" xfId="0" applyNumberFormat="1" applyFont="1" applyBorder="1" applyAlignment="1">
      <alignment horizontal="center" vertical="top" wrapText="1"/>
    </xf>
    <xf numFmtId="0" fontId="13" fillId="0" borderId="0" xfId="0" applyFont="1">
      <alignment vertical="center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16" fillId="0" borderId="0" xfId="0" applyFont="1">
      <alignment vertical="center"/>
    </xf>
    <xf numFmtId="0" fontId="0" fillId="3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一般" xfId="0" builtinId="0"/>
    <cellStyle name="一般 3" xfId="1" xr:uid="{A79CC40E-C8C5-814C-9C6A-4F20A6F23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50800</xdr:colOff>
      <xdr:row>40</xdr:row>
      <xdr:rowOff>139700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2E06E44-0D6A-864B-960F-94392484D7B7}"/>
            </a:ext>
          </a:extLst>
        </xdr:cNvPr>
        <xdr:cNvGrpSpPr/>
      </xdr:nvGrpSpPr>
      <xdr:grpSpPr>
        <a:xfrm>
          <a:off x="0" y="0"/>
          <a:ext cx="11636477" cy="7677765"/>
          <a:chOff x="10547195" y="7348964"/>
          <a:chExt cx="7790364" cy="4987725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7379E2C1-2D49-BF60-6C8F-2E9BF584CC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7195" y="7348964"/>
            <a:ext cx="7772400" cy="4740862"/>
          </a:xfrm>
          <a:prstGeom prst="rect">
            <a:avLst/>
          </a:prstGeom>
        </xdr:spPr>
      </xdr:pic>
      <xdr:pic>
        <xdr:nvPicPr>
          <xdr:cNvPr id="4" name="圖片 3">
            <a:extLst>
              <a:ext uri="{FF2B5EF4-FFF2-40B4-BE49-F238E27FC236}">
                <a16:creationId xmlns:a16="http://schemas.microsoft.com/office/drawing/2014/main" id="{C11D2A9B-A885-89F4-0E4F-67EAEFD4B0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413002" y="12049512"/>
            <a:ext cx="4924557" cy="28717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7</xdr:row>
      <xdr:rowOff>38100</xdr:rowOff>
    </xdr:from>
    <xdr:ext cx="6667500" cy="1981200"/>
    <xdr:pic>
      <xdr:nvPicPr>
        <xdr:cNvPr id="2" name="圖片 1">
          <a:extLst>
            <a:ext uri="{FF2B5EF4-FFF2-40B4-BE49-F238E27FC236}">
              <a16:creationId xmlns:a16="http://schemas.microsoft.com/office/drawing/2014/main" id="{7F7DF60B-3F58-1149-9E06-666EB25B5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371600"/>
          <a:ext cx="6667500" cy="1981200"/>
        </a:xfrm>
        <a:prstGeom prst="rect">
          <a:avLst/>
        </a:prstGeom>
      </xdr:spPr>
    </xdr:pic>
    <xdr:clientData/>
  </xdr:oneCellAnchor>
  <xdr:oneCellAnchor>
    <xdr:from>
      <xdr:col>0</xdr:col>
      <xdr:colOff>6629400</xdr:colOff>
      <xdr:row>7</xdr:row>
      <xdr:rowOff>25400</xdr:rowOff>
    </xdr:from>
    <xdr:ext cx="7772400" cy="1339205"/>
    <xdr:pic>
      <xdr:nvPicPr>
        <xdr:cNvPr id="3" name="圖片 2">
          <a:extLst>
            <a:ext uri="{FF2B5EF4-FFF2-40B4-BE49-F238E27FC236}">
              <a16:creationId xmlns:a16="http://schemas.microsoft.com/office/drawing/2014/main" id="{D7ECB170-3AE2-1C48-816A-7AD218FEA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1358900"/>
          <a:ext cx="7772400" cy="133920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39</xdr:row>
      <xdr:rowOff>177800</xdr:rowOff>
    </xdr:from>
    <xdr:ext cx="7772400" cy="1964057"/>
    <xdr:pic>
      <xdr:nvPicPr>
        <xdr:cNvPr id="2" name="圖片 1">
          <a:extLst>
            <a:ext uri="{FF2B5EF4-FFF2-40B4-BE49-F238E27FC236}">
              <a16:creationId xmlns:a16="http://schemas.microsoft.com/office/drawing/2014/main" id="{59C0B8BD-BD2E-4E43-8A86-1C0BD634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07300"/>
          <a:ext cx="7772400" cy="1964057"/>
        </a:xfrm>
        <a:prstGeom prst="rect">
          <a:avLst/>
        </a:prstGeom>
      </xdr:spPr>
    </xdr:pic>
    <xdr:clientData/>
  </xdr:oneCellAnchor>
  <xdr:oneCellAnchor>
    <xdr:from>
      <xdr:col>4</xdr:col>
      <xdr:colOff>1524000</xdr:colOff>
      <xdr:row>40</xdr:row>
      <xdr:rowOff>63500</xdr:rowOff>
    </xdr:from>
    <xdr:ext cx="4775200" cy="1892300"/>
    <xdr:pic>
      <xdr:nvPicPr>
        <xdr:cNvPr id="3" name="圖片 2">
          <a:extLst>
            <a:ext uri="{FF2B5EF4-FFF2-40B4-BE49-F238E27FC236}">
              <a16:creationId xmlns:a16="http://schemas.microsoft.com/office/drawing/2014/main" id="{4E302DE2-C566-4D4B-88A8-4D7553859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500" y="7683500"/>
          <a:ext cx="4775200" cy="1892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A482-BAB6-9345-873F-FD370BA2003D}">
  <dimension ref="A42"/>
  <sheetViews>
    <sheetView topLeftCell="A31" zoomScale="155" zoomScaleNormal="155" workbookViewId="0">
      <selection activeCell="A42" sqref="A42"/>
    </sheetView>
  </sheetViews>
  <sheetFormatPr baseColWidth="10" defaultRowHeight="15"/>
  <sheetData>
    <row r="42" spans="1:1">
      <c r="A42" t="s">
        <v>131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4094-DD0D-2947-9B1C-43DF59859957}">
  <dimension ref="A1:A6"/>
  <sheetViews>
    <sheetView workbookViewId="0">
      <selection activeCell="A3" sqref="A3"/>
    </sheetView>
  </sheetViews>
  <sheetFormatPr baseColWidth="10" defaultRowHeight="15"/>
  <cols>
    <col min="1" max="1" width="142.5" bestFit="1" customWidth="1"/>
  </cols>
  <sheetData>
    <row r="1" spans="1:1">
      <c r="A1" t="s">
        <v>130</v>
      </c>
    </row>
    <row r="2" spans="1:1" ht="56" customHeight="1">
      <c r="A2" s="19" t="s">
        <v>129</v>
      </c>
    </row>
    <row r="3" spans="1:1">
      <c r="A3" s="18" t="s">
        <v>128</v>
      </c>
    </row>
    <row r="6" spans="1:1">
      <c r="A6" s="18" t="s">
        <v>127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5792-4D77-CB4D-9358-C3E6E2EFBA3F}">
  <dimension ref="A1:AA37"/>
  <sheetViews>
    <sheetView workbookViewId="0">
      <selection activeCell="E1" sqref="E1"/>
    </sheetView>
  </sheetViews>
  <sheetFormatPr baseColWidth="10" defaultRowHeight="15"/>
  <cols>
    <col min="1" max="1" width="22.6640625" bestFit="1" customWidth="1"/>
    <col min="2" max="2" width="17.1640625" bestFit="1" customWidth="1"/>
    <col min="3" max="3" width="14.1640625" bestFit="1" customWidth="1"/>
    <col min="4" max="4" width="44.83203125" bestFit="1" customWidth="1"/>
    <col min="5" max="5" width="65" bestFit="1" customWidth="1"/>
    <col min="6" max="6" width="65" customWidth="1"/>
    <col min="7" max="7" width="33.33203125" bestFit="1" customWidth="1"/>
    <col min="8" max="8" width="27.33203125" bestFit="1" customWidth="1"/>
    <col min="9" max="9" width="26.5" bestFit="1" customWidth="1"/>
    <col min="10" max="10" width="33.33203125" bestFit="1" customWidth="1"/>
    <col min="11" max="11" width="31.6640625" bestFit="1" customWidth="1"/>
    <col min="12" max="12" width="60.33203125" customWidth="1"/>
    <col min="19" max="19" width="19" bestFit="1" customWidth="1"/>
    <col min="26" max="26" width="30.5" customWidth="1"/>
    <col min="27" max="27" width="37.6640625" customWidth="1"/>
  </cols>
  <sheetData>
    <row r="1" spans="1:27" ht="273" customHeight="1">
      <c r="A1" t="s">
        <v>126</v>
      </c>
      <c r="B1" s="7">
        <v>14</v>
      </c>
      <c r="C1" s="17" t="s">
        <v>125</v>
      </c>
      <c r="D1" s="17" t="s">
        <v>124</v>
      </c>
      <c r="E1" s="17" t="s">
        <v>123</v>
      </c>
      <c r="F1" s="17"/>
      <c r="G1" s="17"/>
      <c r="H1" s="17"/>
    </row>
    <row r="6" spans="1:27" ht="80">
      <c r="A6" s="11" t="s">
        <v>122</v>
      </c>
      <c r="B6" s="11" t="s">
        <v>51</v>
      </c>
      <c r="C6" s="11" t="s">
        <v>50</v>
      </c>
      <c r="D6" s="11" t="s">
        <v>49</v>
      </c>
      <c r="E6" s="11" t="s">
        <v>48</v>
      </c>
      <c r="F6" s="11" t="s">
        <v>121</v>
      </c>
      <c r="G6" s="11" t="s">
        <v>116</v>
      </c>
      <c r="H6" s="11" t="s">
        <v>120</v>
      </c>
      <c r="I6" s="11" t="s">
        <v>115</v>
      </c>
      <c r="J6" s="11" t="s">
        <v>119</v>
      </c>
      <c r="K6" s="11" t="s">
        <v>118</v>
      </c>
      <c r="L6" s="16" t="s">
        <v>117</v>
      </c>
      <c r="T6" s="11" t="s">
        <v>116</v>
      </c>
      <c r="X6" s="11" t="s">
        <v>115</v>
      </c>
      <c r="AA6" t="s">
        <v>114</v>
      </c>
    </row>
    <row r="7" spans="1:27" ht="18">
      <c r="A7" s="6">
        <f t="shared" ref="A7:A37" si="0">IF(B7=C7,1,0)</f>
        <v>1</v>
      </c>
      <c r="B7" s="5">
        <v>1</v>
      </c>
      <c r="C7">
        <f t="shared" ref="C7:C37" si="1">IF(L7&gt;0,1,0)</f>
        <v>1</v>
      </c>
      <c r="D7" s="2" t="s">
        <v>44</v>
      </c>
      <c r="E7" s="4" t="s">
        <v>43</v>
      </c>
      <c r="F7" s="4" t="s">
        <v>113</v>
      </c>
      <c r="G7" s="4">
        <f t="shared" ref="G7:G37" si="2">VLOOKUP(F7,S:T,2,FALSE)</f>
        <v>58497159</v>
      </c>
      <c r="H7">
        <v>0</v>
      </c>
      <c r="I7" s="14">
        <f t="shared" ref="I7:I37" si="3">VLOOKUP(F7,W:X,2,FALSE)</f>
        <v>172133879</v>
      </c>
      <c r="J7">
        <v>0</v>
      </c>
      <c r="K7" s="13">
        <f t="shared" ref="K7:K20" si="4">VLOOKUP(F7,Z:AA,2,FALSE)</f>
        <v>352639595</v>
      </c>
      <c r="L7">
        <f t="shared" ref="L7:L37" si="5">G7-((((H7+I7)/2)*0.1)+(((J7+K7)/2)*0.08))</f>
        <v>35784881.25</v>
      </c>
      <c r="S7" t="s">
        <v>108</v>
      </c>
      <c r="T7">
        <v>4684162</v>
      </c>
      <c r="W7" t="s">
        <v>108</v>
      </c>
      <c r="X7">
        <v>14957893</v>
      </c>
      <c r="Z7" t="s">
        <v>108</v>
      </c>
      <c r="AA7" s="12">
        <v>8651066</v>
      </c>
    </row>
    <row r="8" spans="1:27" ht="32">
      <c r="A8" s="6">
        <f t="shared" si="0"/>
        <v>1</v>
      </c>
      <c r="B8" s="9">
        <v>0</v>
      </c>
      <c r="C8">
        <f t="shared" si="1"/>
        <v>0</v>
      </c>
      <c r="D8" s="2" t="s">
        <v>42</v>
      </c>
      <c r="E8" s="4" t="s">
        <v>41</v>
      </c>
      <c r="F8" s="4" t="s">
        <v>112</v>
      </c>
      <c r="G8" s="4">
        <f t="shared" si="2"/>
        <v>-2093103</v>
      </c>
      <c r="H8">
        <v>0</v>
      </c>
      <c r="I8" s="14">
        <f t="shared" si="3"/>
        <v>65572345</v>
      </c>
      <c r="J8">
        <v>0</v>
      </c>
      <c r="K8" s="13">
        <f t="shared" si="4"/>
        <v>18846234</v>
      </c>
      <c r="L8">
        <f t="shared" si="5"/>
        <v>-6125569.6099999994</v>
      </c>
      <c r="S8" t="s">
        <v>111</v>
      </c>
      <c r="T8">
        <v>-4952380</v>
      </c>
      <c r="W8" t="s">
        <v>111</v>
      </c>
      <c r="X8">
        <v>0</v>
      </c>
      <c r="Z8" t="s">
        <v>111</v>
      </c>
      <c r="AA8" s="12">
        <v>0</v>
      </c>
    </row>
    <row r="9" spans="1:27" ht="18">
      <c r="A9" s="6">
        <f t="shared" si="0"/>
        <v>1</v>
      </c>
      <c r="B9" s="5">
        <v>1</v>
      </c>
      <c r="C9">
        <f t="shared" si="1"/>
        <v>1</v>
      </c>
      <c r="D9" s="2" t="s">
        <v>40</v>
      </c>
      <c r="E9" s="4" t="s">
        <v>39</v>
      </c>
      <c r="F9" s="4" t="s">
        <v>110</v>
      </c>
      <c r="G9" s="4">
        <f t="shared" si="2"/>
        <v>25482768</v>
      </c>
      <c r="H9">
        <v>0</v>
      </c>
      <c r="I9" s="14">
        <f t="shared" si="3"/>
        <v>315953399</v>
      </c>
      <c r="J9">
        <v>0</v>
      </c>
      <c r="K9" s="13">
        <f t="shared" si="4"/>
        <v>125725852</v>
      </c>
      <c r="L9">
        <f t="shared" si="5"/>
        <v>4656063.9699999988</v>
      </c>
      <c r="S9" t="s">
        <v>109</v>
      </c>
      <c r="T9">
        <v>3701715</v>
      </c>
      <c r="W9" t="s">
        <v>109</v>
      </c>
      <c r="X9">
        <v>1444288</v>
      </c>
      <c r="Z9" t="s">
        <v>109</v>
      </c>
      <c r="AA9" s="12">
        <v>39298341</v>
      </c>
    </row>
    <row r="10" spans="1:27" ht="18">
      <c r="A10" s="6">
        <f t="shared" si="0"/>
        <v>1</v>
      </c>
      <c r="B10" s="5">
        <v>1</v>
      </c>
      <c r="C10">
        <f t="shared" si="1"/>
        <v>1</v>
      </c>
      <c r="D10" s="2" t="s">
        <v>38</v>
      </c>
      <c r="E10" s="4" t="s">
        <v>37</v>
      </c>
      <c r="F10" s="4" t="s">
        <v>108</v>
      </c>
      <c r="G10" s="4">
        <f t="shared" si="2"/>
        <v>4684162</v>
      </c>
      <c r="H10">
        <v>0</v>
      </c>
      <c r="I10" s="14">
        <f t="shared" si="3"/>
        <v>14957893</v>
      </c>
      <c r="J10">
        <v>0</v>
      </c>
      <c r="K10" s="13">
        <f t="shared" si="4"/>
        <v>8651066</v>
      </c>
      <c r="L10">
        <f t="shared" si="5"/>
        <v>3590224.71</v>
      </c>
      <c r="S10" t="s">
        <v>107</v>
      </c>
      <c r="T10">
        <v>8810533</v>
      </c>
      <c r="W10" t="s">
        <v>107</v>
      </c>
      <c r="X10">
        <v>30314028</v>
      </c>
      <c r="Z10" t="s">
        <v>107</v>
      </c>
      <c r="AA10" s="12">
        <v>8675583</v>
      </c>
    </row>
    <row r="11" spans="1:27" ht="18">
      <c r="A11" s="6">
        <f t="shared" si="0"/>
        <v>1</v>
      </c>
      <c r="B11" s="5">
        <v>1</v>
      </c>
      <c r="C11">
        <f t="shared" si="1"/>
        <v>1</v>
      </c>
      <c r="D11" s="2" t="s">
        <v>36</v>
      </c>
      <c r="E11" s="4" t="s">
        <v>35</v>
      </c>
      <c r="F11" s="4" t="s">
        <v>106</v>
      </c>
      <c r="G11" s="4">
        <f t="shared" si="2"/>
        <v>3987744</v>
      </c>
      <c r="H11">
        <v>0</v>
      </c>
      <c r="I11" s="14">
        <f t="shared" si="3"/>
        <v>35011220</v>
      </c>
      <c r="J11">
        <v>0</v>
      </c>
      <c r="K11" s="13">
        <f t="shared" si="4"/>
        <v>18643944</v>
      </c>
      <c r="L11">
        <f t="shared" si="5"/>
        <v>1491425.2400000002</v>
      </c>
      <c r="S11" t="s">
        <v>105</v>
      </c>
      <c r="T11">
        <v>25482768</v>
      </c>
      <c r="W11" t="s">
        <v>105</v>
      </c>
      <c r="X11">
        <v>315953399</v>
      </c>
      <c r="Z11" t="s">
        <v>105</v>
      </c>
      <c r="AA11" s="12">
        <v>125725852</v>
      </c>
    </row>
    <row r="12" spans="1:27" ht="18">
      <c r="A12" s="6">
        <f t="shared" si="0"/>
        <v>1</v>
      </c>
      <c r="B12" s="5">
        <v>1</v>
      </c>
      <c r="C12">
        <f t="shared" si="1"/>
        <v>1</v>
      </c>
      <c r="D12" s="2"/>
      <c r="E12" s="4" t="s">
        <v>104</v>
      </c>
      <c r="F12" s="4" t="s">
        <v>103</v>
      </c>
      <c r="G12" s="4">
        <f t="shared" si="2"/>
        <v>34619930</v>
      </c>
      <c r="H12">
        <v>0</v>
      </c>
      <c r="I12" s="14">
        <f t="shared" si="3"/>
        <v>15369349</v>
      </c>
      <c r="J12">
        <v>0</v>
      </c>
      <c r="K12" s="13">
        <f t="shared" si="4"/>
        <v>18900466</v>
      </c>
      <c r="L12">
        <f t="shared" si="5"/>
        <v>33095443.91</v>
      </c>
      <c r="S12" t="s">
        <v>102</v>
      </c>
      <c r="T12">
        <v>0</v>
      </c>
      <c r="W12" t="s">
        <v>102</v>
      </c>
      <c r="X12">
        <v>11810358</v>
      </c>
      <c r="Z12" t="s">
        <v>102</v>
      </c>
      <c r="AA12" s="12">
        <v>857592</v>
      </c>
    </row>
    <row r="13" spans="1:27" ht="18">
      <c r="A13" s="6">
        <f t="shared" si="0"/>
        <v>1</v>
      </c>
      <c r="B13" s="9">
        <v>0</v>
      </c>
      <c r="C13">
        <f t="shared" si="1"/>
        <v>0</v>
      </c>
      <c r="D13" s="2" t="s">
        <v>33</v>
      </c>
      <c r="E13" s="4" t="s">
        <v>101</v>
      </c>
      <c r="F13" s="4" t="s">
        <v>100</v>
      </c>
      <c r="G13" s="4">
        <f t="shared" si="2"/>
        <v>0</v>
      </c>
      <c r="H13">
        <v>0</v>
      </c>
      <c r="I13" s="14">
        <f t="shared" si="3"/>
        <v>11810358</v>
      </c>
      <c r="J13">
        <v>0</v>
      </c>
      <c r="K13" s="13">
        <f t="shared" si="4"/>
        <v>857592</v>
      </c>
      <c r="L13">
        <f t="shared" si="5"/>
        <v>-624821.58000000007</v>
      </c>
      <c r="S13" t="s">
        <v>99</v>
      </c>
      <c r="T13">
        <v>-2093103</v>
      </c>
      <c r="W13" t="s">
        <v>99</v>
      </c>
      <c r="X13">
        <v>65572345</v>
      </c>
      <c r="Z13" t="s">
        <v>99</v>
      </c>
      <c r="AA13" s="12">
        <v>18846234</v>
      </c>
    </row>
    <row r="14" spans="1:27" ht="21">
      <c r="A14" s="6">
        <f t="shared" si="0"/>
        <v>1</v>
      </c>
      <c r="B14" s="5">
        <v>1</v>
      </c>
      <c r="C14">
        <f t="shared" si="1"/>
        <v>1</v>
      </c>
      <c r="D14" s="15" t="s">
        <v>98</v>
      </c>
      <c r="E14" s="4" t="s">
        <v>97</v>
      </c>
      <c r="F14" s="4" t="s">
        <v>96</v>
      </c>
      <c r="G14" s="4">
        <f t="shared" si="2"/>
        <v>175139525</v>
      </c>
      <c r="H14">
        <v>0</v>
      </c>
      <c r="I14" s="14">
        <f t="shared" si="3"/>
        <v>134009762</v>
      </c>
      <c r="J14">
        <v>0</v>
      </c>
      <c r="K14" s="13">
        <f t="shared" si="4"/>
        <v>145160251</v>
      </c>
      <c r="L14">
        <f t="shared" si="5"/>
        <v>162632626.86000001</v>
      </c>
      <c r="S14" t="s">
        <v>61</v>
      </c>
      <c r="T14">
        <v>62943441</v>
      </c>
      <c r="W14" t="s">
        <v>61</v>
      </c>
      <c r="X14">
        <v>4556677</v>
      </c>
      <c r="Z14" t="s">
        <v>61</v>
      </c>
      <c r="AA14" s="12">
        <v>107759936</v>
      </c>
    </row>
    <row r="15" spans="1:27" ht="18">
      <c r="A15" s="6">
        <f t="shared" si="0"/>
        <v>1</v>
      </c>
      <c r="B15" s="5">
        <v>1</v>
      </c>
      <c r="C15">
        <f t="shared" si="1"/>
        <v>1</v>
      </c>
      <c r="D15" s="2"/>
      <c r="E15" s="4" t="s">
        <v>29</v>
      </c>
      <c r="F15" s="4" t="s">
        <v>95</v>
      </c>
      <c r="G15" s="4">
        <f t="shared" si="2"/>
        <v>63731127</v>
      </c>
      <c r="H15">
        <v>0</v>
      </c>
      <c r="I15" s="14">
        <f t="shared" si="3"/>
        <v>60361344</v>
      </c>
      <c r="J15">
        <v>0</v>
      </c>
      <c r="K15" s="13">
        <f t="shared" si="4"/>
        <v>138036675</v>
      </c>
      <c r="L15">
        <f t="shared" si="5"/>
        <v>55191592.799999997</v>
      </c>
      <c r="S15" t="s">
        <v>94</v>
      </c>
      <c r="T15">
        <v>-37424</v>
      </c>
      <c r="W15" t="s">
        <v>94</v>
      </c>
      <c r="X15">
        <v>0</v>
      </c>
      <c r="Z15" t="s">
        <v>94</v>
      </c>
      <c r="AA15" s="12">
        <v>0</v>
      </c>
    </row>
    <row r="16" spans="1:27" ht="18">
      <c r="A16" s="6">
        <f t="shared" si="0"/>
        <v>1</v>
      </c>
      <c r="B16" s="9">
        <v>0</v>
      </c>
      <c r="C16">
        <f t="shared" si="1"/>
        <v>0</v>
      </c>
      <c r="D16" s="2"/>
      <c r="E16" s="4" t="s">
        <v>28</v>
      </c>
      <c r="F16" s="4" t="s">
        <v>93</v>
      </c>
      <c r="G16" s="4">
        <f t="shared" si="2"/>
        <v>190093</v>
      </c>
      <c r="H16">
        <v>0</v>
      </c>
      <c r="I16" s="14">
        <f t="shared" si="3"/>
        <v>10219114</v>
      </c>
      <c r="J16">
        <v>0</v>
      </c>
      <c r="K16" s="13">
        <f t="shared" si="4"/>
        <v>22107</v>
      </c>
      <c r="L16">
        <f t="shared" si="5"/>
        <v>-321746.98000000004</v>
      </c>
      <c r="S16" t="s">
        <v>92</v>
      </c>
      <c r="T16">
        <v>3987744</v>
      </c>
      <c r="W16" t="s">
        <v>92</v>
      </c>
      <c r="X16">
        <v>35011220</v>
      </c>
      <c r="Z16" t="s">
        <v>92</v>
      </c>
      <c r="AA16" s="12">
        <v>18643944</v>
      </c>
    </row>
    <row r="17" spans="1:27" ht="18">
      <c r="A17" s="6">
        <f t="shared" si="0"/>
        <v>1</v>
      </c>
      <c r="B17" s="9">
        <v>0</v>
      </c>
      <c r="C17">
        <f t="shared" si="1"/>
        <v>0</v>
      </c>
      <c r="D17" s="2"/>
      <c r="E17" s="4" t="s">
        <v>27</v>
      </c>
      <c r="F17" s="4" t="s">
        <v>77</v>
      </c>
      <c r="G17" s="4">
        <f t="shared" si="2"/>
        <v>-8881126</v>
      </c>
      <c r="H17">
        <v>0</v>
      </c>
      <c r="I17" s="14">
        <f t="shared" si="3"/>
        <v>65368128</v>
      </c>
      <c r="J17">
        <v>0</v>
      </c>
      <c r="K17" s="13">
        <f t="shared" si="4"/>
        <v>15142061</v>
      </c>
      <c r="L17">
        <f t="shared" si="5"/>
        <v>-12755214.84</v>
      </c>
      <c r="S17" t="s">
        <v>91</v>
      </c>
      <c r="T17">
        <v>16023474</v>
      </c>
      <c r="W17" t="s">
        <v>91</v>
      </c>
      <c r="X17">
        <v>58073876</v>
      </c>
      <c r="Z17" t="s">
        <v>91</v>
      </c>
      <c r="AA17" s="12">
        <v>734094069</v>
      </c>
    </row>
    <row r="18" spans="1:27" ht="18">
      <c r="A18" s="6">
        <f t="shared" si="0"/>
        <v>1</v>
      </c>
      <c r="B18" s="9">
        <v>0</v>
      </c>
      <c r="C18">
        <f t="shared" si="1"/>
        <v>0</v>
      </c>
      <c r="D18" s="2"/>
      <c r="E18" s="4" t="s">
        <v>26</v>
      </c>
      <c r="F18" s="4" t="s">
        <v>54</v>
      </c>
      <c r="G18" s="4">
        <f t="shared" si="2"/>
        <v>-4103739</v>
      </c>
      <c r="H18">
        <v>0</v>
      </c>
      <c r="I18" s="14">
        <f t="shared" si="3"/>
        <v>4544744</v>
      </c>
      <c r="J18">
        <v>0</v>
      </c>
      <c r="K18" s="13">
        <f t="shared" si="4"/>
        <v>58183008</v>
      </c>
      <c r="L18">
        <f t="shared" si="5"/>
        <v>-6658296.5199999996</v>
      </c>
      <c r="S18" t="s">
        <v>90</v>
      </c>
      <c r="T18">
        <v>58497159</v>
      </c>
      <c r="W18" t="s">
        <v>90</v>
      </c>
      <c r="X18">
        <v>172133879</v>
      </c>
      <c r="Z18" t="s">
        <v>90</v>
      </c>
      <c r="AA18" s="12">
        <v>352639595</v>
      </c>
    </row>
    <row r="19" spans="1:27" ht="18">
      <c r="A19" s="6">
        <f t="shared" si="0"/>
        <v>1</v>
      </c>
      <c r="B19" s="9">
        <v>1</v>
      </c>
      <c r="C19">
        <f t="shared" si="1"/>
        <v>1</v>
      </c>
      <c r="D19" s="2"/>
      <c r="E19" s="4" t="s">
        <v>25</v>
      </c>
      <c r="F19" s="4" t="s">
        <v>89</v>
      </c>
      <c r="G19" s="4">
        <f t="shared" si="2"/>
        <v>15855587</v>
      </c>
      <c r="H19">
        <v>0</v>
      </c>
      <c r="I19" s="14">
        <f t="shared" si="3"/>
        <v>98476147</v>
      </c>
      <c r="J19">
        <v>0</v>
      </c>
      <c r="K19" s="13">
        <f t="shared" si="4"/>
        <v>35987868</v>
      </c>
      <c r="L19">
        <f t="shared" si="5"/>
        <v>9492264.9299999997</v>
      </c>
      <c r="S19" t="s">
        <v>88</v>
      </c>
      <c r="T19">
        <v>9839840</v>
      </c>
      <c r="W19" t="s">
        <v>88</v>
      </c>
      <c r="X19">
        <v>0</v>
      </c>
      <c r="Z19" t="s">
        <v>88</v>
      </c>
      <c r="AA19" s="12">
        <v>1656056</v>
      </c>
    </row>
    <row r="20" spans="1:27" ht="32">
      <c r="A20" s="6">
        <f t="shared" si="0"/>
        <v>1</v>
      </c>
      <c r="B20" s="5">
        <v>1</v>
      </c>
      <c r="C20">
        <f t="shared" si="1"/>
        <v>1</v>
      </c>
      <c r="D20" s="2"/>
      <c r="E20" s="4" t="s">
        <v>24</v>
      </c>
      <c r="F20" s="4" t="s">
        <v>87</v>
      </c>
      <c r="G20" s="4">
        <f t="shared" si="2"/>
        <v>3701715</v>
      </c>
      <c r="H20">
        <v>0</v>
      </c>
      <c r="I20" s="14">
        <f t="shared" si="3"/>
        <v>1444288</v>
      </c>
      <c r="J20">
        <v>0</v>
      </c>
      <c r="K20" s="13">
        <f t="shared" si="4"/>
        <v>39298341</v>
      </c>
      <c r="L20">
        <f t="shared" si="5"/>
        <v>2057566.96</v>
      </c>
      <c r="S20" t="s">
        <v>86</v>
      </c>
      <c r="T20">
        <v>190093</v>
      </c>
      <c r="W20" t="s">
        <v>86</v>
      </c>
      <c r="X20">
        <v>10219114</v>
      </c>
      <c r="Z20" t="s">
        <v>86</v>
      </c>
      <c r="AA20" s="12">
        <v>22107</v>
      </c>
    </row>
    <row r="21" spans="1:27" ht="18">
      <c r="A21" s="6">
        <f t="shared" si="0"/>
        <v>1</v>
      </c>
      <c r="B21" s="9">
        <v>0</v>
      </c>
      <c r="C21">
        <f t="shared" si="1"/>
        <v>0</v>
      </c>
      <c r="D21" s="2"/>
      <c r="E21" s="4" t="s">
        <v>23</v>
      </c>
      <c r="F21" s="4" t="s">
        <v>85</v>
      </c>
      <c r="G21" s="4">
        <f t="shared" si="2"/>
        <v>-57104</v>
      </c>
      <c r="H21">
        <v>0</v>
      </c>
      <c r="I21" s="14">
        <f t="shared" si="3"/>
        <v>0</v>
      </c>
      <c r="J21">
        <v>0</v>
      </c>
      <c r="K21" s="13">
        <v>0</v>
      </c>
      <c r="L21">
        <f t="shared" si="5"/>
        <v>-57104</v>
      </c>
      <c r="S21" t="s">
        <v>84</v>
      </c>
      <c r="T21">
        <v>34619930</v>
      </c>
      <c r="W21" t="s">
        <v>84</v>
      </c>
      <c r="X21">
        <v>15369349</v>
      </c>
      <c r="Z21" t="s">
        <v>84</v>
      </c>
      <c r="AA21" s="12">
        <v>18900466</v>
      </c>
    </row>
    <row r="22" spans="1:27" ht="18">
      <c r="A22" s="6">
        <f t="shared" si="0"/>
        <v>1</v>
      </c>
      <c r="B22" s="9">
        <v>0</v>
      </c>
      <c r="C22">
        <f t="shared" si="1"/>
        <v>0</v>
      </c>
      <c r="D22" s="2"/>
      <c r="E22" s="4" t="s">
        <v>22</v>
      </c>
      <c r="F22" s="4" t="s">
        <v>83</v>
      </c>
      <c r="G22" s="4">
        <f t="shared" si="2"/>
        <v>-3176323</v>
      </c>
      <c r="H22">
        <v>0</v>
      </c>
      <c r="I22" s="14">
        <f t="shared" si="3"/>
        <v>35535809</v>
      </c>
      <c r="J22">
        <v>0</v>
      </c>
      <c r="K22" s="13">
        <f t="shared" ref="K22:K37" si="6">VLOOKUP(F22,Z:AA,2,FALSE)</f>
        <v>10622981</v>
      </c>
      <c r="L22">
        <f t="shared" si="5"/>
        <v>-5378032.6900000004</v>
      </c>
      <c r="S22" t="s">
        <v>82</v>
      </c>
      <c r="T22">
        <v>175139525</v>
      </c>
      <c r="W22" t="s">
        <v>82</v>
      </c>
      <c r="X22">
        <v>134009762</v>
      </c>
      <c r="Z22" t="s">
        <v>82</v>
      </c>
      <c r="AA22" s="12">
        <v>145160251</v>
      </c>
    </row>
    <row r="23" spans="1:27" ht="18">
      <c r="A23" s="6">
        <f t="shared" si="0"/>
        <v>1</v>
      </c>
      <c r="B23" s="9">
        <v>0</v>
      </c>
      <c r="C23">
        <f t="shared" si="1"/>
        <v>0</v>
      </c>
      <c r="D23" s="2"/>
      <c r="E23" s="4" t="s">
        <v>21</v>
      </c>
      <c r="F23" s="4" t="s">
        <v>81</v>
      </c>
      <c r="G23" s="4">
        <f t="shared" si="2"/>
        <v>-4952380</v>
      </c>
      <c r="H23">
        <v>0</v>
      </c>
      <c r="I23" s="14">
        <f t="shared" si="3"/>
        <v>0</v>
      </c>
      <c r="J23">
        <v>0</v>
      </c>
      <c r="K23" s="13">
        <f t="shared" si="6"/>
        <v>0</v>
      </c>
      <c r="L23">
        <f t="shared" si="5"/>
        <v>-4952380</v>
      </c>
      <c r="S23" t="s">
        <v>78</v>
      </c>
      <c r="T23">
        <v>43617230</v>
      </c>
      <c r="W23" t="s">
        <v>78</v>
      </c>
      <c r="X23">
        <v>137628335</v>
      </c>
      <c r="Z23" t="s">
        <v>78</v>
      </c>
      <c r="AA23" s="12">
        <v>17089626</v>
      </c>
    </row>
    <row r="24" spans="1:27" ht="18">
      <c r="A24" s="6">
        <f t="shared" si="0"/>
        <v>1</v>
      </c>
      <c r="B24" s="9">
        <v>0</v>
      </c>
      <c r="C24">
        <f t="shared" si="1"/>
        <v>0</v>
      </c>
      <c r="D24" s="2"/>
      <c r="E24" s="4" t="s">
        <v>20</v>
      </c>
      <c r="F24" s="4" t="s">
        <v>80</v>
      </c>
      <c r="G24" s="4">
        <f t="shared" si="2"/>
        <v>-9271277316</v>
      </c>
      <c r="H24">
        <v>0</v>
      </c>
      <c r="I24" s="14">
        <f t="shared" si="3"/>
        <v>3443444925</v>
      </c>
      <c r="J24">
        <v>0</v>
      </c>
      <c r="K24" s="13">
        <f t="shared" si="6"/>
        <v>115663822101</v>
      </c>
      <c r="L24">
        <f t="shared" si="5"/>
        <v>-14070002446.290001</v>
      </c>
      <c r="S24" t="s">
        <v>79</v>
      </c>
      <c r="T24">
        <v>63731127</v>
      </c>
      <c r="W24" t="s">
        <v>79</v>
      </c>
      <c r="X24">
        <v>60361344</v>
      </c>
      <c r="Z24" t="s">
        <v>79</v>
      </c>
      <c r="AA24" s="12">
        <v>138036675</v>
      </c>
    </row>
    <row r="25" spans="1:27" ht="18">
      <c r="A25" s="6">
        <f t="shared" si="0"/>
        <v>1</v>
      </c>
      <c r="B25" s="5">
        <v>1</v>
      </c>
      <c r="C25">
        <f t="shared" si="1"/>
        <v>1</v>
      </c>
      <c r="D25" s="2"/>
      <c r="E25" s="4" t="s">
        <v>19</v>
      </c>
      <c r="F25" s="4" t="s">
        <v>78</v>
      </c>
      <c r="G25" s="4">
        <f t="shared" si="2"/>
        <v>43617230</v>
      </c>
      <c r="H25">
        <v>0</v>
      </c>
      <c r="I25" s="14">
        <f t="shared" si="3"/>
        <v>137628335</v>
      </c>
      <c r="J25">
        <v>0</v>
      </c>
      <c r="K25" s="13">
        <f t="shared" si="6"/>
        <v>17089626</v>
      </c>
      <c r="L25">
        <f t="shared" si="5"/>
        <v>36052228.210000001</v>
      </c>
      <c r="S25" t="s">
        <v>77</v>
      </c>
      <c r="T25">
        <v>-8881126</v>
      </c>
      <c r="W25" t="s">
        <v>77</v>
      </c>
      <c r="X25">
        <v>65368128</v>
      </c>
      <c r="Z25" t="s">
        <v>77</v>
      </c>
      <c r="AA25" s="12">
        <v>15142061</v>
      </c>
    </row>
    <row r="26" spans="1:27" ht="18">
      <c r="A26" s="6">
        <f t="shared" si="0"/>
        <v>1</v>
      </c>
      <c r="B26" s="9">
        <v>0</v>
      </c>
      <c r="C26">
        <f t="shared" si="1"/>
        <v>0</v>
      </c>
      <c r="D26" s="2"/>
      <c r="E26" s="4" t="s">
        <v>18</v>
      </c>
      <c r="F26" s="4" t="s">
        <v>76</v>
      </c>
      <c r="G26" s="4">
        <f t="shared" si="2"/>
        <v>-37424</v>
      </c>
      <c r="H26">
        <v>0</v>
      </c>
      <c r="I26" s="14">
        <f t="shared" si="3"/>
        <v>0</v>
      </c>
      <c r="J26">
        <v>0</v>
      </c>
      <c r="K26" s="13">
        <f t="shared" si="6"/>
        <v>0</v>
      </c>
      <c r="L26">
        <f t="shared" si="5"/>
        <v>-37424</v>
      </c>
      <c r="S26" t="s">
        <v>75</v>
      </c>
      <c r="T26">
        <v>-3178473848</v>
      </c>
      <c r="W26" t="s">
        <v>75</v>
      </c>
      <c r="X26">
        <v>4763945274</v>
      </c>
      <c r="Z26" t="s">
        <v>75</v>
      </c>
      <c r="AA26" s="12">
        <v>113920419268</v>
      </c>
    </row>
    <row r="27" spans="1:27" ht="18">
      <c r="A27" s="6">
        <f t="shared" si="0"/>
        <v>1</v>
      </c>
      <c r="B27" s="9">
        <v>0</v>
      </c>
      <c r="C27">
        <f t="shared" si="1"/>
        <v>0</v>
      </c>
      <c r="D27" s="2"/>
      <c r="E27" s="4" t="s">
        <v>17</v>
      </c>
      <c r="F27" s="4" t="s">
        <v>74</v>
      </c>
      <c r="G27" s="4">
        <f t="shared" si="2"/>
        <v>-1545558</v>
      </c>
      <c r="H27">
        <v>0</v>
      </c>
      <c r="I27" s="14">
        <f t="shared" si="3"/>
        <v>65249412</v>
      </c>
      <c r="J27">
        <v>0</v>
      </c>
      <c r="K27" s="13">
        <f t="shared" si="6"/>
        <v>56109090</v>
      </c>
      <c r="L27">
        <f t="shared" si="5"/>
        <v>-7052392.2000000002</v>
      </c>
      <c r="S27" t="s">
        <v>57</v>
      </c>
      <c r="T27">
        <v>-360280175</v>
      </c>
      <c r="W27" t="s">
        <v>57</v>
      </c>
      <c r="X27">
        <v>411919976</v>
      </c>
      <c r="Z27" t="s">
        <v>57</v>
      </c>
      <c r="AA27" s="12">
        <v>3346327017</v>
      </c>
    </row>
    <row r="28" spans="1:27" ht="18">
      <c r="A28" s="6">
        <f t="shared" si="0"/>
        <v>1</v>
      </c>
      <c r="B28" s="9">
        <v>0</v>
      </c>
      <c r="C28">
        <f t="shared" si="1"/>
        <v>0</v>
      </c>
      <c r="D28" s="2" t="s">
        <v>16</v>
      </c>
      <c r="E28" s="4" t="s">
        <v>73</v>
      </c>
      <c r="F28" s="4" t="s">
        <v>72</v>
      </c>
      <c r="G28" s="4">
        <f t="shared" si="2"/>
        <v>16023474</v>
      </c>
      <c r="H28">
        <v>0</v>
      </c>
      <c r="I28" s="14">
        <f t="shared" si="3"/>
        <v>58073876</v>
      </c>
      <c r="J28">
        <v>0</v>
      </c>
      <c r="K28" s="13">
        <f t="shared" si="6"/>
        <v>734094069</v>
      </c>
      <c r="L28">
        <f t="shared" si="5"/>
        <v>-16243982.560000002</v>
      </c>
      <c r="S28" t="s">
        <v>55</v>
      </c>
      <c r="T28">
        <v>44338672</v>
      </c>
      <c r="W28" t="s">
        <v>55</v>
      </c>
      <c r="X28">
        <v>12257520</v>
      </c>
      <c r="Z28" t="s">
        <v>55</v>
      </c>
      <c r="AA28" s="12">
        <v>8986782</v>
      </c>
    </row>
    <row r="29" spans="1:27" ht="18">
      <c r="A29" s="6">
        <f t="shared" si="0"/>
        <v>1</v>
      </c>
      <c r="B29" s="5">
        <v>1</v>
      </c>
      <c r="C29">
        <f t="shared" si="1"/>
        <v>1</v>
      </c>
      <c r="D29" s="2" t="s">
        <v>14</v>
      </c>
      <c r="E29" s="4" t="s">
        <v>13</v>
      </c>
      <c r="F29" s="4" t="s">
        <v>71</v>
      </c>
      <c r="G29" s="4">
        <f t="shared" si="2"/>
        <v>8810533</v>
      </c>
      <c r="H29">
        <v>0</v>
      </c>
      <c r="I29" s="14">
        <f t="shared" si="3"/>
        <v>30314028</v>
      </c>
      <c r="J29">
        <v>0</v>
      </c>
      <c r="K29" s="13">
        <f t="shared" si="6"/>
        <v>8675583</v>
      </c>
      <c r="L29">
        <f t="shared" si="5"/>
        <v>6947808.2799999993</v>
      </c>
      <c r="S29" t="s">
        <v>70</v>
      </c>
      <c r="T29">
        <v>15855587</v>
      </c>
      <c r="W29" t="s">
        <v>70</v>
      </c>
      <c r="X29">
        <v>98476147</v>
      </c>
      <c r="Z29" t="s">
        <v>70</v>
      </c>
      <c r="AA29" s="12">
        <v>35987868</v>
      </c>
    </row>
    <row r="30" spans="1:27" ht="18">
      <c r="A30" s="6">
        <f t="shared" si="0"/>
        <v>1</v>
      </c>
      <c r="B30" s="9">
        <v>0</v>
      </c>
      <c r="C30">
        <f t="shared" si="1"/>
        <v>0</v>
      </c>
      <c r="D30" s="2" t="s">
        <v>12</v>
      </c>
      <c r="E30" s="4" t="s">
        <v>11</v>
      </c>
      <c r="F30" s="4" t="s">
        <v>69</v>
      </c>
      <c r="G30" s="4">
        <f t="shared" si="2"/>
        <v>-3178473848</v>
      </c>
      <c r="H30">
        <v>0</v>
      </c>
      <c r="I30" s="14">
        <f t="shared" si="3"/>
        <v>4763945274</v>
      </c>
      <c r="J30">
        <v>0</v>
      </c>
      <c r="K30" s="13">
        <f t="shared" si="6"/>
        <v>113920419268</v>
      </c>
      <c r="L30">
        <f t="shared" si="5"/>
        <v>-7973487882.4200001</v>
      </c>
      <c r="S30" t="s">
        <v>68</v>
      </c>
      <c r="W30" t="s">
        <v>68</v>
      </c>
      <c r="Z30" t="s">
        <v>68</v>
      </c>
      <c r="AA30" s="12"/>
    </row>
    <row r="31" spans="1:27" ht="18">
      <c r="A31" s="6">
        <f t="shared" si="0"/>
        <v>1</v>
      </c>
      <c r="B31" s="5">
        <v>1</v>
      </c>
      <c r="C31">
        <f t="shared" si="1"/>
        <v>1</v>
      </c>
      <c r="D31" s="2"/>
      <c r="E31" s="4" t="s">
        <v>10</v>
      </c>
      <c r="F31" s="4" t="s">
        <v>67</v>
      </c>
      <c r="G31" s="4">
        <f t="shared" si="2"/>
        <v>9839840</v>
      </c>
      <c r="H31">
        <v>0</v>
      </c>
      <c r="I31" s="14">
        <f t="shared" si="3"/>
        <v>0</v>
      </c>
      <c r="J31">
        <v>0</v>
      </c>
      <c r="K31" s="13">
        <f t="shared" si="6"/>
        <v>1656056</v>
      </c>
      <c r="L31">
        <f t="shared" si="5"/>
        <v>9773597.7599999998</v>
      </c>
      <c r="S31" t="s">
        <v>66</v>
      </c>
      <c r="T31">
        <v>-3176323</v>
      </c>
      <c r="W31" t="s">
        <v>66</v>
      </c>
      <c r="X31">
        <v>35535809</v>
      </c>
      <c r="Z31" t="s">
        <v>66</v>
      </c>
      <c r="AA31" s="12">
        <v>10622981</v>
      </c>
    </row>
    <row r="32" spans="1:27" ht="18">
      <c r="A32" s="6">
        <f t="shared" si="0"/>
        <v>1</v>
      </c>
      <c r="B32" s="5">
        <v>1</v>
      </c>
      <c r="C32">
        <f t="shared" si="1"/>
        <v>1</v>
      </c>
      <c r="D32" s="2"/>
      <c r="E32" s="4" t="s">
        <v>9</v>
      </c>
      <c r="F32" s="4" t="s">
        <v>65</v>
      </c>
      <c r="G32" s="4">
        <f t="shared" si="2"/>
        <v>24171284</v>
      </c>
      <c r="H32">
        <v>0</v>
      </c>
      <c r="I32" s="14">
        <f t="shared" si="3"/>
        <v>204371709</v>
      </c>
      <c r="J32">
        <v>0</v>
      </c>
      <c r="K32" s="13">
        <f t="shared" si="6"/>
        <v>51706176</v>
      </c>
      <c r="L32">
        <f t="shared" si="5"/>
        <v>11884451.509999998</v>
      </c>
      <c r="S32" t="s">
        <v>64</v>
      </c>
      <c r="T32">
        <v>-9271277316</v>
      </c>
      <c r="W32" t="s">
        <v>64</v>
      </c>
      <c r="X32">
        <v>3443444925</v>
      </c>
      <c r="Z32" t="s">
        <v>64</v>
      </c>
      <c r="AA32" s="12">
        <v>115663822101</v>
      </c>
    </row>
    <row r="33" spans="1:27" ht="18">
      <c r="A33" s="6">
        <f t="shared" si="0"/>
        <v>1</v>
      </c>
      <c r="B33" s="5">
        <v>1</v>
      </c>
      <c r="C33">
        <f t="shared" si="1"/>
        <v>1</v>
      </c>
      <c r="D33" s="2"/>
      <c r="E33" s="4" t="s">
        <v>8</v>
      </c>
      <c r="F33" s="4" t="s">
        <v>63</v>
      </c>
      <c r="G33" s="4">
        <f t="shared" si="2"/>
        <v>8725465</v>
      </c>
      <c r="H33">
        <v>0</v>
      </c>
      <c r="I33" s="14">
        <f t="shared" si="3"/>
        <v>68632859</v>
      </c>
      <c r="J33">
        <v>0</v>
      </c>
      <c r="K33" s="13">
        <f t="shared" si="6"/>
        <v>25315193</v>
      </c>
      <c r="L33">
        <f t="shared" si="5"/>
        <v>4281214.33</v>
      </c>
      <c r="S33" t="s">
        <v>62</v>
      </c>
      <c r="T33">
        <v>-57104</v>
      </c>
      <c r="W33" t="s">
        <v>62</v>
      </c>
      <c r="X33">
        <v>0</v>
      </c>
      <c r="Z33" t="s">
        <v>62</v>
      </c>
      <c r="AA33" s="12">
        <v>0</v>
      </c>
    </row>
    <row r="34" spans="1:27" ht="18">
      <c r="A34" s="6">
        <f t="shared" si="0"/>
        <v>1</v>
      </c>
      <c r="B34" s="5">
        <v>1</v>
      </c>
      <c r="C34">
        <f t="shared" si="1"/>
        <v>1</v>
      </c>
      <c r="D34" s="2"/>
      <c r="E34" s="4" t="s">
        <v>7</v>
      </c>
      <c r="F34" s="4" t="s">
        <v>61</v>
      </c>
      <c r="G34" s="4">
        <f t="shared" si="2"/>
        <v>62943441</v>
      </c>
      <c r="H34">
        <v>0</v>
      </c>
      <c r="I34" s="14">
        <f t="shared" si="3"/>
        <v>4556677</v>
      </c>
      <c r="J34">
        <v>0</v>
      </c>
      <c r="K34" s="13">
        <f t="shared" si="6"/>
        <v>107759936</v>
      </c>
      <c r="L34">
        <f t="shared" si="5"/>
        <v>58405209.710000001</v>
      </c>
      <c r="S34" t="s">
        <v>60</v>
      </c>
      <c r="T34">
        <v>-1545558</v>
      </c>
      <c r="W34" t="s">
        <v>60</v>
      </c>
      <c r="X34">
        <v>65249412</v>
      </c>
      <c r="Z34" t="s">
        <v>60</v>
      </c>
      <c r="AA34" s="12">
        <v>56109090</v>
      </c>
    </row>
    <row r="35" spans="1:27" ht="18">
      <c r="A35" s="6">
        <f t="shared" si="0"/>
        <v>1</v>
      </c>
      <c r="B35" s="9">
        <v>0</v>
      </c>
      <c r="C35">
        <f t="shared" si="1"/>
        <v>0</v>
      </c>
      <c r="D35" s="2"/>
      <c r="E35" s="4" t="s">
        <v>5</v>
      </c>
      <c r="F35" s="4" t="s">
        <v>59</v>
      </c>
      <c r="G35" s="4">
        <f t="shared" si="2"/>
        <v>0</v>
      </c>
      <c r="H35">
        <v>0</v>
      </c>
      <c r="I35" s="14">
        <f t="shared" si="3"/>
        <v>0</v>
      </c>
      <c r="J35">
        <v>0</v>
      </c>
      <c r="K35" s="13">
        <f t="shared" si="6"/>
        <v>0</v>
      </c>
      <c r="L35">
        <f t="shared" si="5"/>
        <v>0</v>
      </c>
      <c r="S35" t="s">
        <v>58</v>
      </c>
      <c r="T35">
        <v>24171284</v>
      </c>
      <c r="W35" t="s">
        <v>58</v>
      </c>
      <c r="X35">
        <v>204371709</v>
      </c>
      <c r="Z35" t="s">
        <v>58</v>
      </c>
      <c r="AA35" s="12">
        <v>51706176</v>
      </c>
    </row>
    <row r="36" spans="1:27" ht="18">
      <c r="A36" s="6">
        <f t="shared" si="0"/>
        <v>1</v>
      </c>
      <c r="B36" s="9">
        <v>0</v>
      </c>
      <c r="C36">
        <f t="shared" si="1"/>
        <v>0</v>
      </c>
      <c r="D36" s="2"/>
      <c r="E36" s="4" t="s">
        <v>4</v>
      </c>
      <c r="F36" s="4" t="s">
        <v>57</v>
      </c>
      <c r="G36" s="4">
        <f t="shared" si="2"/>
        <v>-360280175</v>
      </c>
      <c r="H36">
        <v>0</v>
      </c>
      <c r="I36" s="14">
        <f t="shared" si="3"/>
        <v>411919976</v>
      </c>
      <c r="J36">
        <v>0</v>
      </c>
      <c r="K36" s="13">
        <f t="shared" si="6"/>
        <v>3346327017</v>
      </c>
      <c r="L36">
        <f t="shared" si="5"/>
        <v>-514729254.48000002</v>
      </c>
      <c r="S36" t="s">
        <v>56</v>
      </c>
      <c r="T36">
        <v>8725465</v>
      </c>
      <c r="W36" t="s">
        <v>56</v>
      </c>
      <c r="X36">
        <v>68632859</v>
      </c>
      <c r="Z36" t="s">
        <v>56</v>
      </c>
      <c r="AA36" s="12">
        <v>25315193</v>
      </c>
    </row>
    <row r="37" spans="1:27" ht="18">
      <c r="A37" s="6">
        <f t="shared" si="0"/>
        <v>1</v>
      </c>
      <c r="B37" s="5">
        <v>1</v>
      </c>
      <c r="C37">
        <f t="shared" si="1"/>
        <v>1</v>
      </c>
      <c r="D37" s="2" t="s">
        <v>2</v>
      </c>
      <c r="E37" s="4" t="s">
        <v>2</v>
      </c>
      <c r="F37" s="4" t="s">
        <v>55</v>
      </c>
      <c r="G37" s="4">
        <f t="shared" si="2"/>
        <v>44338672</v>
      </c>
      <c r="H37">
        <v>0</v>
      </c>
      <c r="I37" s="14">
        <f t="shared" si="3"/>
        <v>12257520</v>
      </c>
      <c r="J37">
        <v>0</v>
      </c>
      <c r="K37" s="13">
        <f t="shared" si="6"/>
        <v>8986782</v>
      </c>
      <c r="L37">
        <f t="shared" si="5"/>
        <v>43366324.719999999</v>
      </c>
      <c r="S37" t="s">
        <v>54</v>
      </c>
      <c r="T37">
        <v>-4103739</v>
      </c>
      <c r="W37" t="s">
        <v>54</v>
      </c>
      <c r="X37">
        <v>4544744</v>
      </c>
      <c r="Z37" t="s">
        <v>54</v>
      </c>
      <c r="AA37" s="12">
        <v>58183008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D984355-DCF3-0148-9758-B40BCD8F92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A7:A37</xm:sqref>
        </x14:conditionalFormatting>
        <x14:conditionalFormatting xmlns:xm="http://schemas.microsoft.com/office/excel/2006/main">
          <x14:cfRule type="iconSet" priority="2" id="{BEC34996-16D8-6D40-B9D2-BB2DAE6251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B7:B37</xm:sqref>
        </x14:conditionalFormatting>
        <x14:conditionalFormatting xmlns:xm="http://schemas.microsoft.com/office/excel/2006/main">
          <x14:cfRule type="iconSet" priority="3" id="{7013745F-A0D3-9846-860B-F6252A40B62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C7:C37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2A00-AFD0-E747-BB1D-98763476FE09}">
  <dimension ref="A1:H39"/>
  <sheetViews>
    <sheetView tabSelected="1" topLeftCell="A20" zoomScaleNormal="100" workbookViewId="0">
      <selection activeCell="F39" sqref="F39"/>
    </sheetView>
  </sheetViews>
  <sheetFormatPr baseColWidth="10" defaultRowHeight="15"/>
  <cols>
    <col min="1" max="1" width="22.6640625" bestFit="1" customWidth="1"/>
    <col min="2" max="2" width="17.1640625" bestFit="1" customWidth="1"/>
    <col min="4" max="4" width="34.6640625" bestFit="1" customWidth="1"/>
    <col min="5" max="5" width="43.83203125" customWidth="1"/>
    <col min="6" max="6" width="17.5" bestFit="1" customWidth="1"/>
    <col min="7" max="7" width="21.83203125" bestFit="1" customWidth="1"/>
    <col min="8" max="8" width="49.33203125" bestFit="1" customWidth="1"/>
  </cols>
  <sheetData>
    <row r="1" spans="1:8" s="10" customFormat="1" ht="35" customHeight="1">
      <c r="A1" s="11" t="s">
        <v>52</v>
      </c>
      <c r="B1" s="11" t="s">
        <v>51</v>
      </c>
      <c r="C1" s="11" t="s">
        <v>50</v>
      </c>
      <c r="D1" s="11" t="s">
        <v>49</v>
      </c>
      <c r="E1" s="11" t="s">
        <v>48</v>
      </c>
      <c r="F1" s="11" t="s">
        <v>47</v>
      </c>
      <c r="G1" s="11" t="s">
        <v>46</v>
      </c>
      <c r="H1" s="11" t="s">
        <v>45</v>
      </c>
    </row>
    <row r="2" spans="1:8" ht="32">
      <c r="A2" s="6">
        <v>1</v>
      </c>
      <c r="B2" s="5" t="s">
        <v>3</v>
      </c>
      <c r="C2">
        <f t="shared" ref="C2:C32" si="0">IF(OR(F2&gt;350000000,G2&gt;35000000),1,0)</f>
        <v>1</v>
      </c>
      <c r="D2" s="2" t="s">
        <v>44</v>
      </c>
      <c r="E2" s="4" t="s">
        <v>43</v>
      </c>
      <c r="F2" s="3">
        <v>375836588</v>
      </c>
      <c r="G2" s="3">
        <v>58497159</v>
      </c>
    </row>
    <row r="3" spans="1:8" ht="48">
      <c r="A3" s="6">
        <v>0</v>
      </c>
      <c r="B3" s="9" t="s">
        <v>6</v>
      </c>
      <c r="C3">
        <f t="shared" si="0"/>
        <v>0</v>
      </c>
      <c r="D3" s="2" t="s">
        <v>42</v>
      </c>
      <c r="E3" s="4" t="s">
        <v>41</v>
      </c>
      <c r="F3" s="3">
        <v>93300870</v>
      </c>
      <c r="G3" s="3">
        <v>-2093103</v>
      </c>
      <c r="H3" s="7" t="s">
        <v>53</v>
      </c>
    </row>
    <row r="4" spans="1:8" ht="32">
      <c r="A4" s="6">
        <v>1</v>
      </c>
      <c r="B4" s="5" t="s">
        <v>3</v>
      </c>
      <c r="C4">
        <f t="shared" si="0"/>
        <v>1</v>
      </c>
      <c r="D4" s="2" t="s">
        <v>40</v>
      </c>
      <c r="E4" s="4" t="s">
        <v>39</v>
      </c>
      <c r="F4" s="3">
        <v>601752713</v>
      </c>
      <c r="G4" s="3">
        <v>25482768</v>
      </c>
    </row>
    <row r="5" spans="1:8" ht="18">
      <c r="A5" s="6">
        <v>1</v>
      </c>
      <c r="B5" s="9" t="s">
        <v>6</v>
      </c>
      <c r="C5">
        <f t="shared" si="0"/>
        <v>0</v>
      </c>
      <c r="D5" s="2" t="s">
        <v>38</v>
      </c>
      <c r="E5" s="4" t="s">
        <v>37</v>
      </c>
      <c r="F5" s="3">
        <v>339113169</v>
      </c>
      <c r="G5" s="3">
        <v>4684162</v>
      </c>
      <c r="H5" s="7" t="s">
        <v>53</v>
      </c>
    </row>
    <row r="6" spans="1:8" ht="32">
      <c r="A6" s="6">
        <v>1</v>
      </c>
      <c r="B6" s="9" t="s">
        <v>6</v>
      </c>
      <c r="C6">
        <f t="shared" si="0"/>
        <v>0</v>
      </c>
      <c r="D6" s="2" t="s">
        <v>36</v>
      </c>
      <c r="E6" s="4" t="s">
        <v>35</v>
      </c>
      <c r="F6" s="3">
        <v>81817044</v>
      </c>
      <c r="G6" s="3">
        <v>3987744</v>
      </c>
      <c r="H6" s="7" t="s">
        <v>53</v>
      </c>
    </row>
    <row r="7" spans="1:8" ht="18">
      <c r="A7" s="6">
        <v>1</v>
      </c>
      <c r="B7" s="9" t="s">
        <v>6</v>
      </c>
      <c r="C7">
        <f t="shared" si="0"/>
        <v>0</v>
      </c>
      <c r="D7" s="2"/>
      <c r="E7" s="4" t="s">
        <v>34</v>
      </c>
      <c r="F7" s="3">
        <v>168618604</v>
      </c>
      <c r="G7" s="3">
        <v>34619930</v>
      </c>
      <c r="H7" s="7" t="s">
        <v>53</v>
      </c>
    </row>
    <row r="8" spans="1:8" ht="18">
      <c r="A8" s="6">
        <v>0</v>
      </c>
      <c r="B8" s="9" t="s">
        <v>6</v>
      </c>
      <c r="C8">
        <f t="shared" si="0"/>
        <v>0</v>
      </c>
      <c r="D8" s="2" t="s">
        <v>33</v>
      </c>
      <c r="E8" s="4" t="s">
        <v>32</v>
      </c>
      <c r="F8" s="3">
        <v>91211602</v>
      </c>
      <c r="G8" s="3">
        <v>0</v>
      </c>
      <c r="H8" s="7" t="s">
        <v>53</v>
      </c>
    </row>
    <row r="9" spans="1:8" ht="18">
      <c r="A9" s="6">
        <v>1</v>
      </c>
      <c r="B9" s="5" t="s">
        <v>3</v>
      </c>
      <c r="C9">
        <f t="shared" si="0"/>
        <v>1</v>
      </c>
      <c r="D9" s="2" t="s">
        <v>31</v>
      </c>
      <c r="E9" s="4" t="s">
        <v>30</v>
      </c>
      <c r="F9" s="3">
        <v>1033683536</v>
      </c>
      <c r="G9" s="3">
        <v>175139525</v>
      </c>
    </row>
    <row r="10" spans="1:8" ht="18">
      <c r="A10" s="6">
        <v>0</v>
      </c>
      <c r="B10" s="5" t="s">
        <v>3</v>
      </c>
      <c r="C10">
        <f t="shared" si="0"/>
        <v>1</v>
      </c>
      <c r="D10" s="2"/>
      <c r="E10" s="4" t="s">
        <v>29</v>
      </c>
      <c r="F10" s="3">
        <v>176848928</v>
      </c>
      <c r="G10" s="3">
        <v>63731127</v>
      </c>
    </row>
    <row r="11" spans="1:8" ht="18">
      <c r="A11" s="6">
        <v>0</v>
      </c>
      <c r="B11" s="9" t="s">
        <v>6</v>
      </c>
      <c r="C11">
        <f t="shared" si="0"/>
        <v>0</v>
      </c>
      <c r="D11" s="2"/>
      <c r="E11" s="4" t="s">
        <v>28</v>
      </c>
      <c r="F11" s="3">
        <v>57464869</v>
      </c>
      <c r="G11" s="3">
        <v>190093</v>
      </c>
      <c r="H11" s="7" t="s">
        <v>53</v>
      </c>
    </row>
    <row r="12" spans="1:8" ht="18">
      <c r="A12" s="6">
        <v>0</v>
      </c>
      <c r="B12" s="9" t="s">
        <v>6</v>
      </c>
      <c r="C12">
        <f t="shared" si="0"/>
        <v>0</v>
      </c>
      <c r="D12" s="2"/>
      <c r="E12" s="4" t="s">
        <v>27</v>
      </c>
      <c r="F12" s="3">
        <v>85737789</v>
      </c>
      <c r="G12" s="3">
        <v>-8881126</v>
      </c>
      <c r="H12" s="7" t="s">
        <v>53</v>
      </c>
    </row>
    <row r="13" spans="1:8" ht="18">
      <c r="A13" s="6">
        <v>0</v>
      </c>
      <c r="B13" s="9" t="s">
        <v>6</v>
      </c>
      <c r="C13">
        <f t="shared" si="0"/>
        <v>0</v>
      </c>
      <c r="D13" s="2"/>
      <c r="E13" s="4" t="s">
        <v>26</v>
      </c>
      <c r="F13" s="3">
        <v>99560357</v>
      </c>
      <c r="G13" s="3">
        <v>-4103739</v>
      </c>
      <c r="H13" s="7" t="s">
        <v>53</v>
      </c>
    </row>
    <row r="14" spans="1:8" ht="18">
      <c r="A14" s="6">
        <v>1</v>
      </c>
      <c r="B14" s="9" t="s">
        <v>6</v>
      </c>
      <c r="C14">
        <f t="shared" si="0"/>
        <v>0</v>
      </c>
      <c r="D14" s="2"/>
      <c r="E14" s="4" t="s">
        <v>25</v>
      </c>
      <c r="F14" s="3">
        <v>141033323</v>
      </c>
      <c r="G14" s="3">
        <v>15855587</v>
      </c>
      <c r="H14" s="7" t="s">
        <v>53</v>
      </c>
    </row>
    <row r="15" spans="1:8" ht="32">
      <c r="A15" s="6">
        <v>0</v>
      </c>
      <c r="B15" s="9" t="s">
        <v>6</v>
      </c>
      <c r="C15">
        <f t="shared" si="0"/>
        <v>0</v>
      </c>
      <c r="D15" s="2"/>
      <c r="E15" s="4" t="s">
        <v>24</v>
      </c>
      <c r="F15" s="3">
        <v>6608528</v>
      </c>
      <c r="G15" s="3">
        <v>3701715</v>
      </c>
      <c r="H15" s="7" t="s">
        <v>53</v>
      </c>
    </row>
    <row r="16" spans="1:8" ht="18">
      <c r="A16" s="6">
        <v>0</v>
      </c>
      <c r="B16" s="9" t="s">
        <v>6</v>
      </c>
      <c r="C16">
        <f t="shared" si="0"/>
        <v>0</v>
      </c>
      <c r="D16" s="2"/>
      <c r="E16" s="4" t="s">
        <v>23</v>
      </c>
      <c r="F16" s="3">
        <v>0</v>
      </c>
      <c r="G16" s="3">
        <v>-57104</v>
      </c>
      <c r="H16" s="7" t="s">
        <v>53</v>
      </c>
    </row>
    <row r="17" spans="1:8" ht="18">
      <c r="A17" s="6">
        <v>0</v>
      </c>
      <c r="B17" s="9" t="s">
        <v>6</v>
      </c>
      <c r="C17">
        <f t="shared" si="0"/>
        <v>0</v>
      </c>
      <c r="D17" s="2"/>
      <c r="E17" s="4" t="s">
        <v>22</v>
      </c>
      <c r="F17" s="3">
        <v>59196304</v>
      </c>
      <c r="G17" s="3">
        <v>-3176323</v>
      </c>
      <c r="H17" s="7" t="s">
        <v>53</v>
      </c>
    </row>
    <row r="18" spans="1:8" ht="18">
      <c r="A18" s="6">
        <v>0</v>
      </c>
      <c r="B18" s="9" t="s">
        <v>6</v>
      </c>
      <c r="C18">
        <f t="shared" si="0"/>
        <v>0</v>
      </c>
      <c r="D18" s="2"/>
      <c r="E18" s="4" t="s">
        <v>21</v>
      </c>
      <c r="F18" s="3">
        <v>0</v>
      </c>
      <c r="G18" s="3">
        <v>-4952380</v>
      </c>
      <c r="H18" s="7" t="s">
        <v>53</v>
      </c>
    </row>
    <row r="19" spans="1:8" ht="18">
      <c r="A19" s="6">
        <v>1</v>
      </c>
      <c r="B19" s="5" t="s">
        <v>3</v>
      </c>
      <c r="C19">
        <f t="shared" si="0"/>
        <v>1</v>
      </c>
      <c r="D19" s="2"/>
      <c r="E19" s="4" t="s">
        <v>20</v>
      </c>
      <c r="F19" s="3">
        <v>58835350831</v>
      </c>
      <c r="G19" s="3">
        <v>-9271277316</v>
      </c>
    </row>
    <row r="20" spans="1:8" ht="18">
      <c r="A20" s="6">
        <v>1</v>
      </c>
      <c r="B20" s="5" t="s">
        <v>3</v>
      </c>
      <c r="C20">
        <f t="shared" si="0"/>
        <v>1</v>
      </c>
      <c r="D20" s="2"/>
      <c r="E20" s="4" t="s">
        <v>19</v>
      </c>
      <c r="F20" s="3">
        <v>241887631</v>
      </c>
      <c r="G20" s="3">
        <v>43617230</v>
      </c>
    </row>
    <row r="21" spans="1:8" ht="18">
      <c r="A21" s="6">
        <v>1</v>
      </c>
      <c r="B21" s="9" t="s">
        <v>6</v>
      </c>
      <c r="C21">
        <f t="shared" si="0"/>
        <v>0</v>
      </c>
      <c r="D21" s="2"/>
      <c r="E21" s="4" t="s">
        <v>18</v>
      </c>
      <c r="F21" s="3">
        <v>0</v>
      </c>
      <c r="G21" s="3">
        <v>-37424</v>
      </c>
      <c r="H21" s="7" t="s">
        <v>53</v>
      </c>
    </row>
    <row r="22" spans="1:8" ht="18">
      <c r="A22" s="6">
        <v>1</v>
      </c>
      <c r="B22" s="9" t="s">
        <v>6</v>
      </c>
      <c r="C22">
        <f t="shared" si="0"/>
        <v>0</v>
      </c>
      <c r="D22" s="2"/>
      <c r="E22" s="4" t="s">
        <v>17</v>
      </c>
      <c r="F22" s="3">
        <v>99271422</v>
      </c>
      <c r="G22" s="3">
        <v>-1545558</v>
      </c>
      <c r="H22" s="7" t="s">
        <v>53</v>
      </c>
    </row>
    <row r="23" spans="1:8" ht="18">
      <c r="A23" s="6">
        <v>1</v>
      </c>
      <c r="B23" s="9" t="s">
        <v>6</v>
      </c>
      <c r="C23">
        <f t="shared" si="0"/>
        <v>0</v>
      </c>
      <c r="D23" s="2" t="s">
        <v>16</v>
      </c>
      <c r="E23" s="4" t="s">
        <v>15</v>
      </c>
      <c r="F23" s="3">
        <v>249564294</v>
      </c>
      <c r="G23" s="3">
        <v>16023474</v>
      </c>
      <c r="H23" s="7" t="s">
        <v>53</v>
      </c>
    </row>
    <row r="24" spans="1:8" ht="18">
      <c r="A24" s="6">
        <v>1</v>
      </c>
      <c r="B24" s="9" t="s">
        <v>6</v>
      </c>
      <c r="C24">
        <f t="shared" si="0"/>
        <v>0</v>
      </c>
      <c r="D24" s="2" t="s">
        <v>14</v>
      </c>
      <c r="E24" s="4" t="s">
        <v>13</v>
      </c>
      <c r="F24" s="3">
        <v>66833366</v>
      </c>
      <c r="G24" s="3">
        <v>8810533</v>
      </c>
      <c r="H24" s="7" t="s">
        <v>53</v>
      </c>
    </row>
    <row r="25" spans="1:8" ht="18">
      <c r="A25" s="6">
        <v>1</v>
      </c>
      <c r="B25" s="5" t="s">
        <v>3</v>
      </c>
      <c r="C25">
        <f t="shared" si="0"/>
        <v>1</v>
      </c>
      <c r="D25" s="2" t="s">
        <v>12</v>
      </c>
      <c r="E25" s="4" t="s">
        <v>11</v>
      </c>
      <c r="F25" s="3">
        <v>65193704393</v>
      </c>
      <c r="G25" s="3">
        <v>-3178473848</v>
      </c>
    </row>
    <row r="26" spans="1:8" ht="18">
      <c r="A26" s="6">
        <v>1</v>
      </c>
      <c r="B26" s="9" t="s">
        <v>6</v>
      </c>
      <c r="C26">
        <f t="shared" si="0"/>
        <v>0</v>
      </c>
      <c r="D26" s="2"/>
      <c r="E26" s="4" t="s">
        <v>10</v>
      </c>
      <c r="F26" s="3">
        <v>33762708</v>
      </c>
      <c r="G26" s="3">
        <v>9839840</v>
      </c>
      <c r="H26" s="7" t="s">
        <v>53</v>
      </c>
    </row>
    <row r="27" spans="1:8" ht="18">
      <c r="A27" s="6">
        <v>1</v>
      </c>
      <c r="B27" s="9" t="s">
        <v>6</v>
      </c>
      <c r="C27">
        <f t="shared" si="0"/>
        <v>0</v>
      </c>
      <c r="D27" s="2"/>
      <c r="E27" s="4" t="s">
        <v>9</v>
      </c>
      <c r="F27" s="3">
        <v>324488272</v>
      </c>
      <c r="G27" s="3">
        <v>24171284</v>
      </c>
      <c r="H27" s="7" t="s">
        <v>53</v>
      </c>
    </row>
    <row r="28" spans="1:8" ht="18">
      <c r="A28" s="6">
        <v>1</v>
      </c>
      <c r="B28" s="9" t="s">
        <v>6</v>
      </c>
      <c r="C28">
        <f t="shared" si="0"/>
        <v>0</v>
      </c>
      <c r="D28" s="2"/>
      <c r="E28" s="4" t="s">
        <v>8</v>
      </c>
      <c r="F28" s="3">
        <v>121807479</v>
      </c>
      <c r="G28" s="3">
        <v>8725465</v>
      </c>
      <c r="H28" s="7" t="s">
        <v>53</v>
      </c>
    </row>
    <row r="29" spans="1:8" ht="18">
      <c r="A29" s="6">
        <v>1</v>
      </c>
      <c r="B29" s="5" t="s">
        <v>3</v>
      </c>
      <c r="C29">
        <f t="shared" si="0"/>
        <v>1</v>
      </c>
      <c r="D29" s="2"/>
      <c r="E29" s="4" t="s">
        <v>7</v>
      </c>
      <c r="F29" s="3">
        <v>125986353</v>
      </c>
      <c r="G29" s="3">
        <v>62943441</v>
      </c>
    </row>
    <row r="30" spans="1:8" ht="18">
      <c r="A30" s="6">
        <v>1</v>
      </c>
      <c r="B30" s="9" t="s">
        <v>6</v>
      </c>
      <c r="C30">
        <f t="shared" si="0"/>
        <v>0</v>
      </c>
      <c r="D30" s="2"/>
      <c r="E30" s="4" t="s">
        <v>5</v>
      </c>
      <c r="F30" s="8"/>
      <c r="G30" s="8"/>
      <c r="H30" s="7" t="s">
        <v>53</v>
      </c>
    </row>
    <row r="31" spans="1:8" ht="18">
      <c r="A31" s="6">
        <v>1</v>
      </c>
      <c r="B31" s="5" t="s">
        <v>3</v>
      </c>
      <c r="C31">
        <f t="shared" si="0"/>
        <v>1</v>
      </c>
      <c r="D31" s="2"/>
      <c r="E31" s="4" t="s">
        <v>4</v>
      </c>
      <c r="F31" s="3">
        <v>1005819111</v>
      </c>
      <c r="G31" s="3">
        <v>-360280175</v>
      </c>
    </row>
    <row r="32" spans="1:8" ht="18">
      <c r="A32" s="6">
        <v>1</v>
      </c>
      <c r="B32" s="5" t="s">
        <v>3</v>
      </c>
      <c r="C32">
        <f t="shared" si="0"/>
        <v>1</v>
      </c>
      <c r="D32" s="2" t="s">
        <v>2</v>
      </c>
      <c r="E32" s="4" t="s">
        <v>2</v>
      </c>
      <c r="F32" s="3">
        <v>293235960</v>
      </c>
      <c r="G32" s="3">
        <v>44338672</v>
      </c>
    </row>
    <row r="33" spans="1:5" ht="18">
      <c r="D33" s="2"/>
    </row>
    <row r="35" spans="1:5">
      <c r="A35" s="20" t="s">
        <v>1</v>
      </c>
      <c r="B35" s="20"/>
      <c r="C35" s="20"/>
      <c r="D35" s="20"/>
      <c r="E35" s="20"/>
    </row>
    <row r="36" spans="1:5">
      <c r="A36" s="20"/>
      <c r="B36" s="20"/>
      <c r="C36" s="20"/>
      <c r="D36" s="20"/>
      <c r="E36" s="20"/>
    </row>
    <row r="37" spans="1:5">
      <c r="A37" s="20"/>
      <c r="B37" s="20"/>
      <c r="C37" s="20"/>
      <c r="D37" s="20"/>
      <c r="E37" s="20"/>
    </row>
    <row r="38" spans="1:5">
      <c r="A38" s="20"/>
      <c r="B38" s="20"/>
      <c r="C38" s="20"/>
      <c r="D38" s="20"/>
      <c r="E38" s="20"/>
    </row>
    <row r="39" spans="1:5" ht="128">
      <c r="A39" s="1" t="s">
        <v>0</v>
      </c>
      <c r="B39" s="21" t="s">
        <v>132</v>
      </c>
      <c r="C39" s="22"/>
      <c r="D39" s="22"/>
      <c r="E39" s="22"/>
    </row>
  </sheetData>
  <autoFilter ref="A1:H32" xr:uid="{9E25F25B-4CF7-204C-8C6D-1152C550A6DB}"/>
  <mergeCells count="2">
    <mergeCell ref="A35:E38"/>
    <mergeCell ref="B39:E39"/>
  </mergeCells>
  <phoneticPr fontId="2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B1ED22C-8A9E-7747-B5E0-EBE6A88A8EE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A2:A32</xm:sqref>
        </x14:conditionalFormatting>
        <x14:conditionalFormatting xmlns:xm="http://schemas.microsoft.com/office/excel/2006/main">
          <x14:cfRule type="iconSet" priority="2" id="{4104948C-ADA0-8A4C-AE32-6108927BAB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排序問題修正</vt:lpstr>
      <vt:lpstr>低稅地區具有『控股』以外功能問題修正</vt:lpstr>
      <vt:lpstr>可能不符合Pillar 2過渡性避風港例行利潤測試之豁免條件問</vt:lpstr>
      <vt:lpstr>可能不符合Pillar 2過渡性避風港小型微利測試之豁免條件問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彥廷 周</dc:creator>
  <cp:lastModifiedBy>彥廷 周</cp:lastModifiedBy>
  <dcterms:created xsi:type="dcterms:W3CDTF">2025-02-13T03:17:48Z</dcterms:created>
  <dcterms:modified xsi:type="dcterms:W3CDTF">2025-02-17T06:23:15Z</dcterms:modified>
</cp:coreProperties>
</file>