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mmochou/workspace/CFC MODEL/SQL SERVER/Function Document/"/>
    </mc:Choice>
  </mc:AlternateContent>
  <xr:revisionPtr revIDLastSave="0" documentId="13_ncr:1_{7178CB00-8C7E-E240-8ED1-27476961BAB1}" xr6:coauthVersionLast="47" xr6:coauthVersionMax="47" xr10:uidLastSave="{00000000-0000-0000-0000-000000000000}"/>
  <bookViews>
    <workbookView xWindow="0" yWindow="740" windowWidth="29400" windowHeight="17160" tabRatio="751" firstSheet="2" activeTab="6" xr2:uid="{318A3ADF-BB52-4A80-B860-65E9C53CC0B3}"/>
  </bookViews>
  <sheets>
    <sheet name="國別報告模組" sheetId="22" r:id="rId1"/>
    <sheet name="Sheet1" sheetId="30" r:id="rId2"/>
    <sheet name="數據範例" sheetId="32" r:id="rId3"/>
    <sheet name="取數邏輯調整" sheetId="33" r:id="rId4"/>
    <sheet name="低稅地區具有『控股』以外功能" sheetId="35" r:id="rId5"/>
    <sheet name="可能不符合Pillar 2過渡性避風港小型微利測試之豁免條件" sheetId="34" r:id="rId6"/>
    <sheet name="可能不符合Pillar 2過渡性避風港例行利潤測試之豁免條件" sheetId="36" r:id="rId7"/>
  </sheets>
  <externalReferences>
    <externalReference r:id="rId8"/>
  </externalReferences>
  <definedNames>
    <definedName name="_xlnm._FilterDatabase" localSheetId="5" hidden="1">'可能不符合Pillar 2過渡性避風港小型微利測試之豁免條件'!$A$1:$H$32</definedName>
    <definedName name="_xlnm._FilterDatabase" localSheetId="0" hidden="1">國別報告模組!$A$1:$O$13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6" l="1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7" i="36"/>
  <c r="L8" i="36"/>
  <c r="L9" i="36"/>
  <c r="L10" i="36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7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7" i="36"/>
  <c r="K8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7" i="36"/>
  <c r="C21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2" i="34"/>
  <c r="C23" i="34"/>
  <c r="C24" i="34"/>
  <c r="C25" i="34"/>
  <c r="C26" i="34"/>
  <c r="C27" i="34"/>
  <c r="C28" i="34"/>
  <c r="C29" i="34"/>
  <c r="C30" i="34"/>
  <c r="C31" i="34"/>
  <c r="C32" i="34"/>
  <c r="C2" i="34"/>
  <c r="N15" i="32"/>
  <c r="N43" i="32"/>
  <c r="N42" i="32"/>
  <c r="N41" i="32"/>
  <c r="N40" i="32"/>
  <c r="N39" i="32"/>
  <c r="N38" i="32"/>
  <c r="N37" i="32"/>
  <c r="N36" i="32"/>
  <c r="N35" i="32"/>
  <c r="N34" i="32"/>
  <c r="N33" i="32"/>
  <c r="N32" i="32"/>
  <c r="N31" i="32"/>
  <c r="N30" i="32"/>
  <c r="N29" i="32"/>
  <c r="N28" i="32"/>
  <c r="N27" i="32"/>
  <c r="N26" i="32"/>
  <c r="N25" i="32"/>
  <c r="N24" i="32"/>
  <c r="N23" i="32"/>
  <c r="N22" i="32"/>
  <c r="N21" i="32"/>
  <c r="N20" i="32"/>
  <c r="N19" i="32"/>
  <c r="N18" i="32"/>
  <c r="N17" i="32"/>
  <c r="N16" i="32"/>
  <c r="N14" i="32"/>
  <c r="F4" i="32"/>
  <c r="E4" i="32"/>
  <c r="N13" i="32" s="1"/>
</calcChain>
</file>

<file path=xl/sharedStrings.xml><?xml version="1.0" encoding="utf-8"?>
<sst xmlns="http://schemas.openxmlformats.org/spreadsheetml/2006/main" count="606" uniqueCount="295">
  <si>
    <t>頁面</t>
  </si>
  <si>
    <t>類別</t>
    <phoneticPr fontId="1" type="noConversion"/>
  </si>
  <si>
    <t>項目</t>
    <phoneticPr fontId="1" type="noConversion"/>
  </si>
  <si>
    <t>說明</t>
  </si>
  <si>
    <t>測試人員</t>
    <phoneticPr fontId="1" type="noConversion"/>
  </si>
  <si>
    <t>測試結果</t>
    <phoneticPr fontId="1" type="noConversion"/>
  </si>
  <si>
    <t>測試時間</t>
    <phoneticPr fontId="1" type="noConversion"/>
  </si>
  <si>
    <t>測試環境</t>
    <phoneticPr fontId="1" type="noConversion"/>
  </si>
  <si>
    <t>發生原因分析</t>
    <phoneticPr fontId="1" type="noConversion"/>
  </si>
  <si>
    <t>處置優先度</t>
    <phoneticPr fontId="1" type="noConversion"/>
  </si>
  <si>
    <t>處置負責方</t>
    <phoneticPr fontId="5" type="noConversion"/>
  </si>
  <si>
    <t>處置方式</t>
    <phoneticPr fontId="5" type="noConversion"/>
  </si>
  <si>
    <t>預估處理完成時間</t>
    <phoneticPr fontId="5" type="noConversion"/>
  </si>
  <si>
    <t>處置情況</t>
    <phoneticPr fontId="5" type="noConversion"/>
  </si>
  <si>
    <t>備註</t>
    <phoneticPr fontId="1" type="noConversion"/>
  </si>
  <si>
    <t>國別報告當期總覽</t>
  </si>
  <si>
    <t>查看現有資料</t>
  </si>
  <si>
    <t>使用互動</t>
  </si>
  <si>
    <t>可點擊環形圖的某國家，全域聯動並下鑽查看公司維度</t>
  </si>
  <si>
    <t>Angel</t>
  </si>
  <si>
    <t>X</t>
  </si>
  <si>
    <t>帆軟</t>
  </si>
  <si>
    <t>帆軟開發</t>
  </si>
  <si>
    <t>國別報告風險預警</t>
  </si>
  <si>
    <t>篩選期間(單選)</t>
    <phoneticPr fontId="1" type="noConversion"/>
  </si>
  <si>
    <t>期間任選並點擊查詢可正確展示</t>
  </si>
  <si>
    <t>X</t>
    <phoneticPr fontId="1" type="noConversion"/>
  </si>
  <si>
    <t>篩選國家地區(多選)</t>
    <phoneticPr fontId="1" type="noConversion"/>
  </si>
  <si>
    <t>期間及國家地區任選並點擊查詢可正確展示</t>
  </si>
  <si>
    <t>詳見Sheet1-圖2(待前項修改後再複測)</t>
    <phoneticPr fontId="1" type="noConversion"/>
  </si>
  <si>
    <t>篩選報告成員(多選)</t>
    <phoneticPr fontId="1" type="noConversion"/>
  </si>
  <si>
    <t>期間、國家地區及報告成員任選並點擊查詢可正確展示</t>
  </si>
  <si>
    <t>篩選框報告成員未完整顯示：目前為報告成員中文名稱共11家，請改以報告成員英文名稱作為下拉式選單共31家</t>
    <phoneticPr fontId="1" type="noConversion"/>
  </si>
  <si>
    <t>篩選預警指標(多選)</t>
    <phoneticPr fontId="1" type="noConversion"/>
  </si>
  <si>
    <t>期間、國家地區、報告成員及預警指標任選並點擊查詢可正確展示</t>
    <phoneticPr fontId="1" type="noConversion"/>
  </si>
  <si>
    <t>詳見Sheet1-圖3(待前項修改後再複測)</t>
    <phoneticPr fontId="1" type="noConversion"/>
  </si>
  <si>
    <t>地圖紅點位置為各國首都，紅點大小表示預警指標發生總次數多寡</t>
  </si>
  <si>
    <t>待前項修改後再複測</t>
  </si>
  <si>
    <t>數據驗證</t>
    <phoneticPr fontId="1" type="noConversion"/>
  </si>
  <si>
    <t>篩選預警指標</t>
    <phoneticPr fontId="1" type="noConversion"/>
  </si>
  <si>
    <t>篩選預警指標【低稅地區具有『控股』以外功能】，確認面板【表格】與Excel的篩選結果相符</t>
    <phoneticPr fontId="1" type="noConversion"/>
  </si>
  <si>
    <t>篩選預警指標【低稅地區具有『控股』以外功能】，確認面板【地圖】正確展示位置及次數</t>
    <phoneticPr fontId="1" type="noConversion"/>
  </si>
  <si>
    <t>待前項修改後再複測</t>
    <phoneticPr fontId="1" type="noConversion"/>
  </si>
  <si>
    <t>計算預警指標</t>
    <phoneticPr fontId="1" type="noConversion"/>
  </si>
  <si>
    <t>計算預警指標【可能不符合Pillar 2過渡性避風港小型微利測試之豁免條件】，確認面板【表格】與Excel的計算結果相符</t>
    <phoneticPr fontId="1" type="noConversion"/>
  </si>
  <si>
    <t>資料結果不正確，報告成員中文名稱11家除以下兩家以外皆有風險，故發生次數應為9 (詳見數據範例)
1.廣州萬海資訊科技有限公司
2.大榮國際物流有限公司</t>
    <phoneticPr fontId="1" type="noConversion"/>
  </si>
  <si>
    <t>計算預警指標【可能不符合Pillar 2過渡性避風港小型微利測試之豁免條件】，確認面板【地圖】正確展示位置及次數</t>
    <phoneticPr fontId="1" type="noConversion"/>
  </si>
  <si>
    <t>計算預警指標【可能不符合Pillar 2過渡性避風港例行利潤測試之豁免條件】，確認面板【表格】與Excel的計算結果相符</t>
    <phoneticPr fontId="1" type="noConversion"/>
  </si>
  <si>
    <t>Erica</t>
  </si>
  <si>
    <t>詳見取數邏輯調整</t>
    <phoneticPr fontId="1" type="noConversion"/>
  </si>
  <si>
    <t>計算預警指標【可能不符合Pillar 2過渡性避風港例行利潤測試之豁免條件】，確認面板【地圖】正確展示位置及次數</t>
    <phoneticPr fontId="1" type="noConversion"/>
  </si>
  <si>
    <t>編號</t>
  </si>
  <si>
    <t>圖片</t>
  </si>
  <si>
    <t>問題描述</t>
  </si>
  <si>
    <t>圖1</t>
    <phoneticPr fontId="1" type="noConversion"/>
  </si>
  <si>
    <r>
      <t>◆期間篩選</t>
    </r>
    <r>
      <rPr>
        <b/>
        <sz val="12"/>
        <color theme="1"/>
        <rFont val="微軟正黑體"/>
        <family val="2"/>
        <charset val="136"/>
      </rPr>
      <t>2023-12</t>
    </r>
    <phoneticPr fontId="1" type="noConversion"/>
  </si>
  <si>
    <t>1.右表報告成員未完整顯示</t>
    <phoneticPr fontId="1" type="noConversion"/>
  </si>
  <si>
    <t>目前僅顯示報告成員中文名稱之11家公司，請改以報告成員英文名稱作為下拉式選單共31家</t>
    <phoneticPr fontId="1" type="noConversion"/>
  </si>
  <si>
    <t>2.右表發生次數與左邊卡片次數不同</t>
    <phoneticPr fontId="1" type="noConversion"/>
  </si>
  <si>
    <t>圖2</t>
    <phoneticPr fontId="1" type="noConversion"/>
  </si>
  <si>
    <r>
      <t>◆國家地區篩選</t>
    </r>
    <r>
      <rPr>
        <b/>
        <sz val="12"/>
        <color theme="1"/>
        <rFont val="微軟正黑體"/>
        <family val="2"/>
        <charset val="136"/>
      </rPr>
      <t>新加坡</t>
    </r>
    <phoneticPr fontId="1" type="noConversion"/>
  </si>
  <si>
    <t>右表報告成員顯示不正確，應有</t>
    <phoneticPr fontId="1" type="noConversion"/>
  </si>
  <si>
    <t>1.Bravely International Pte Ltd</t>
    <phoneticPr fontId="1" type="noConversion"/>
  </si>
  <si>
    <t>2.Wan Hai International Pte Ltd</t>
    <phoneticPr fontId="1" type="noConversion"/>
  </si>
  <si>
    <t>3.Wan Hai Lines (Singapore) Pte Ltd</t>
    <phoneticPr fontId="1" type="noConversion"/>
  </si>
  <si>
    <t>待圖一修改完畢再複測</t>
    <phoneticPr fontId="1" type="noConversion"/>
  </si>
  <si>
    <t>圖3</t>
    <phoneticPr fontId="1" type="noConversion"/>
  </si>
  <si>
    <r>
      <t>◆國家地區篩選</t>
    </r>
    <r>
      <rPr>
        <b/>
        <sz val="12"/>
        <color theme="1"/>
        <rFont val="微軟正黑體"/>
        <family val="2"/>
        <charset val="136"/>
      </rPr>
      <t>新加坡</t>
    </r>
    <r>
      <rPr>
        <sz val="12"/>
        <color theme="1"/>
        <rFont val="微軟正黑體"/>
        <family val="2"/>
        <charset val="136"/>
      </rPr>
      <t>，預警指標篩選</t>
    </r>
    <r>
      <rPr>
        <b/>
        <sz val="12"/>
        <color theme="1"/>
        <rFont val="微軟正黑體"/>
        <family val="2"/>
        <charset val="136"/>
      </rPr>
      <t>低稅地區有有形資產</t>
    </r>
    <phoneticPr fontId="1" type="noConversion"/>
  </si>
  <si>
    <t>1.Bravely International Pte Ltd</t>
  </si>
  <si>
    <t>2.Wan Hai International Pte Ltd</t>
  </si>
  <si>
    <t>3.Wan Hai Lines (Singapore) Pte Ltd</t>
  </si>
  <si>
    <t>右表發生次數不正確，合計數應為3次</t>
    <phoneticPr fontId="1" type="noConversion"/>
  </si>
  <si>
    <t>待圖一修改完畢再複測</t>
  </si>
  <si>
    <t>資料來源</t>
  </si>
  <si>
    <t>人工填列</t>
  </si>
  <si>
    <t>依規格本指標邏輯為：Pillar 2過渡性避風港的收入高於1,000萬歐元，或稅前淨利高於100萬歐元</t>
    <phoneticPr fontId="1" type="noConversion"/>
  </si>
  <si>
    <t>萬海前端財務系統資料介接</t>
  </si>
  <si>
    <t>下拉式選單</t>
  </si>
  <si>
    <t>門檻</t>
    <phoneticPr fontId="14" type="noConversion"/>
  </si>
  <si>
    <t>(將1,000萬歐元/100萬歐元依照匯率轉換為台幣)</t>
    <phoneticPr fontId="1" type="noConversion"/>
  </si>
  <si>
    <t>依成員序號展示
(單位：TWD)</t>
  </si>
  <si>
    <t>Pillar 2 過渡性避風港相關數據
Pillar 2 Transitional Safe Harbour Related Data</t>
  </si>
  <si>
    <t>跨國企業集團名稱/Name of the MNE group：萬海航運股份有限公司/WAN HAI LINES LTD</t>
  </si>
  <si>
    <t>會計年度/Fiscal year concerned：2023/01/01~2023/12/31</t>
  </si>
  <si>
    <r>
      <rPr>
        <sz val="12"/>
        <color rgb="FF000000"/>
        <rFont val="DFKai-SB"/>
        <family val="4"/>
        <charset val="136"/>
      </rPr>
      <t xml:space="preserve">編製進度
</t>
    </r>
    <r>
      <rPr>
        <sz val="12"/>
        <color rgb="FF000000"/>
        <rFont val="DFKai-SB"/>
        <family val="4"/>
        <charset val="136"/>
      </rPr>
      <t xml:space="preserve">Progress
</t>
    </r>
    <r>
      <rPr>
        <sz val="12"/>
        <color rgb="FF000000"/>
        <rFont val="DFKai-SB"/>
        <family val="4"/>
        <charset val="136"/>
      </rPr>
      <t xml:space="preserve">
</t>
    </r>
    <r>
      <rPr>
        <sz val="9"/>
        <color rgb="FF000000"/>
        <rFont val="DFKai-SB"/>
        <family val="4"/>
        <charset val="136"/>
      </rPr>
      <t>&gt;&gt;各成員PIC需在所屬的"CbCR_11 P2"更新進度為"覆核人員已覆核"，各欄位資訊才會從"CbCR_11 P2"串接展示</t>
    </r>
  </si>
  <si>
    <t>序號
Serial Number</t>
  </si>
  <si>
    <t>成員英文名稱
English Name of Constituent Entity</t>
  </si>
  <si>
    <t>租稅管轄區
Tax Jurisdiction</t>
  </si>
  <si>
    <t>國別報告稅前淨利
Profit (loss) before income tax in CbC Report.</t>
  </si>
  <si>
    <t>各家財報所得稅費用
Income tax expense in the financial statement.</t>
  </si>
  <si>
    <t>減：非涵蓋稅額及未確定稅務事項
Deduction: Not Covered Taxes and uncertain tax positions</t>
  </si>
  <si>
    <t>員工薪資及扣除項
Payroll and deduction
(已判斷海運所得Cap與輔助性所得是否調整67.2金額)</t>
  </si>
  <si>
    <t>有形資產及扣除項
Tangible assets and deduction
(已判斷海運所得Cap與輔助性所得是否調整69.2金額)</t>
  </si>
  <si>
    <t>期初員工薪資</t>
    <phoneticPr fontId="14" type="noConversion"/>
  </si>
  <si>
    <t>期初有形資產</t>
    <phoneticPr fontId="14" type="noConversion"/>
  </si>
  <si>
    <t>No. 70</t>
  </si>
  <si>
    <t>No. 71</t>
  </si>
  <si>
    <t>No. 72</t>
  </si>
  <si>
    <t>No. 73</t>
  </si>
  <si>
    <t>No. 67~67.2</t>
  </si>
  <si>
    <t>No. 69~69.2</t>
  </si>
  <si>
    <t>計算結果</t>
    <phoneticPr fontId="1" type="noConversion"/>
  </si>
  <si>
    <t>系統顯示</t>
    <phoneticPr fontId="1" type="noConversion"/>
  </si>
  <si>
    <t>覆核人員已覆核</t>
  </si>
  <si>
    <t>SHENZHEN UNIWIN INTERNATIONAL LOGISTICS LTD.</t>
  </si>
  <si>
    <t>CN</t>
  </si>
  <si>
    <t xml:space="preserve">GUANGZHOU WAN HAI INFORMATION TECHNOLOGY LTD.
</t>
  </si>
  <si>
    <t>CLIPPER INTERNATIONAL SHIPPING AGENCY LTD.</t>
  </si>
  <si>
    <t>BLUE OCEAN LOGISTICS (SHANGHAI) LTD</t>
  </si>
  <si>
    <t>Shenzhen Yong Chun International Shipping Management Co., Ltd.</t>
  </si>
  <si>
    <t>WANHAI LINES ECUADOR S.A.</t>
  </si>
  <si>
    <t>EC</t>
  </si>
  <si>
    <t>DAWIN LOGISTICS (INTERNATIONAL) LIMITED</t>
  </si>
  <si>
    <t>HK</t>
  </si>
  <si>
    <t>Wan Hai Lines (H.K.) Limited</t>
  </si>
  <si>
    <t>Wan Hai Lines (India) Pvt. Ltd.</t>
  </si>
  <si>
    <t>IN</t>
  </si>
  <si>
    <t>WH Corporation</t>
  </si>
  <si>
    <t>JP</t>
  </si>
  <si>
    <t>Wan Hai Lines (Korea) Ltd.</t>
  </si>
  <si>
    <t>KR</t>
  </si>
  <si>
    <t>Yi Chun Shipping Agencies Sdn Bhd</t>
  </si>
  <si>
    <t>MY</t>
  </si>
  <si>
    <t>Wan Hai Lines (M) Sdn Bhd</t>
  </si>
  <si>
    <t>BRAVELY (MYANMAR) TRANSPORT AND LOGISTICS COMPANY LIMITED</t>
  </si>
  <si>
    <t>MM</t>
  </si>
  <si>
    <t>WAN HAI SHIPPING LIMITED</t>
  </si>
  <si>
    <t>WAN HAI LINES (PHILS.), INC.</t>
  </si>
  <si>
    <t>PH</t>
  </si>
  <si>
    <t>Bravely International Pte Ltd</t>
  </si>
  <si>
    <t>SG</t>
  </si>
  <si>
    <t>Wan Hai Lines (Singapore) Pte Ltd</t>
  </si>
  <si>
    <t>Wan Hai International Pte Ltd</t>
  </si>
  <si>
    <t>Infinite Marine Investment Co., Ltd.</t>
  </si>
  <si>
    <t>KY</t>
  </si>
  <si>
    <t>WAN HAI LINES (THAILAND) LTD</t>
  </si>
  <si>
    <t>TH</t>
  </si>
  <si>
    <t xml:space="preserve">TK LOGISTICS INTERNATIONAL CO., LTD. </t>
  </si>
  <si>
    <t>TW</t>
  </si>
  <si>
    <t>BAO SHENG SHIPPING AGENCY CO., LTD.</t>
  </si>
  <si>
    <t>WAN HAI LINES LTD.</t>
  </si>
  <si>
    <t>WAN HAI LINES (ARIZONA) LLC</t>
  </si>
  <si>
    <t>US</t>
  </si>
  <si>
    <t>WAN HAI LINES (USA) LTD</t>
  </si>
  <si>
    <t xml:space="preserve">WAN HAI (VIETNAM) LTD. </t>
  </si>
  <si>
    <t>VN</t>
  </si>
  <si>
    <t>HE CHUN LOGISTICS COMPANY LIMITED</t>
  </si>
  <si>
    <t>編製人員已確認</t>
  </si>
  <si>
    <t>WAN HAI LINES PERU S.A.C.</t>
  </si>
  <si>
    <t>WAN HAI LINES (LIBERIA) LTD.</t>
  </si>
  <si>
    <t>LR</t>
  </si>
  <si>
    <t>Wan Hai Lines Mexico, S. A. DE C. V.</t>
  </si>
  <si>
    <t>MX</t>
  </si>
  <si>
    <t>序號</t>
  </si>
  <si>
    <t>預警指標名稱</t>
  </si>
  <si>
    <t>取數欄位</t>
  </si>
  <si>
    <t>指標計算邏輯</t>
  </si>
  <si>
    <t>可能不符合Pillar 2過渡性避風港例行利潤測試之豁免條件</t>
  </si>
  <si>
    <t>稅前淨利col_p2_pre_tax_income、
員工薪資col_p2_payroll、
有形資產col_p2_tangible_asset</t>
    <phoneticPr fontId="1" type="noConversion"/>
  </si>
  <si>
    <r>
      <t>舊版：
Pillar 2過渡性避風港的稅前淨利扣除實質免稅額之金額大於等於零
*為Pillar 2過渡性避風港的員工薪資(以10%乘算後)及國別報告表一的有形資產(以8%乘算後)之合計
新版：
Pillar 2過渡性避風港的稅前淨利扣除實質免稅額之金額大於等於零
*為Pillar 2過渡性避風港的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theme="1"/>
        <rFont val="新細明體"/>
        <family val="2"/>
        <charset val="136"/>
        <scheme val="minor"/>
      </rPr>
      <t>員工薪資(以10%乘算後)及國別報告表一的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theme="1"/>
        <rFont val="新細明體"/>
        <family val="2"/>
        <charset val="136"/>
        <scheme val="minor"/>
      </rPr>
      <t xml:space="preserve">有形資產(以8%乘算後)之合計
公式：
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稅前淨利col_p2_pre_tax_income-實質免稅額{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theme="1"/>
        <rFont val="新細明體"/>
        <family val="2"/>
        <charset val="136"/>
        <scheme val="minor"/>
      </rPr>
      <t>員工薪資col_p2_payroll+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員工薪資col_p2_payroll)/2]*10%+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theme="1"/>
        <rFont val="新細明體"/>
        <family val="2"/>
        <charset val="136"/>
        <scheme val="minor"/>
      </rPr>
      <t>有形資產col_p2_tangible_asset+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有形資產col_p2_tangible_asset)/2]*8%
}</t>
    </r>
    <phoneticPr fontId="1" type="noConversion"/>
  </si>
  <si>
    <t>Workiva公式計算/公式帶入</t>
    <phoneticPr fontId="1" type="noConversion"/>
  </si>
  <si>
    <r>
      <rPr>
        <sz val="10"/>
        <color rgb="FF000000"/>
        <rFont val="微軟正黑體"/>
        <family val="2"/>
        <charset val="136"/>
      </rPr>
      <t>資料結果不正確，報告成員中文名稱11家有兩家有風險
1.大榮國際物流有限公司
2.萬海航運(香港)股份有限公司
-
依規格本指標邏輯為:位於台灣國稅局公布低稅區名單及法定稅率低於15%之國家地區，</t>
    </r>
    <r>
      <rPr>
        <sz val="10"/>
        <color rgb="FFFF0000"/>
        <rFont val="微軟正黑體"/>
        <family val="2"/>
        <charset val="136"/>
      </rPr>
      <t>且</t>
    </r>
    <r>
      <rPr>
        <sz val="10"/>
        <color rgb="FF000000"/>
        <rFont val="微軟正黑體"/>
        <family val="2"/>
        <charset val="136"/>
      </rPr>
      <t>國別報告表二的持有股份或其他權益工具</t>
    </r>
    <r>
      <rPr>
        <sz val="10"/>
        <color rgb="FFFF0000"/>
        <rFont val="微軟正黑體"/>
        <family val="2"/>
        <charset val="136"/>
      </rPr>
      <t>以外功能有勾選</t>
    </r>
    <phoneticPr fontId="1" type="noConversion"/>
  </si>
  <si>
    <t>1.右表報告成員未完整顯示，以至於左邊卡片次數與表格發生次數合計數不一致
2.右表需降序排列，指標:上到下/成員:左到右(排名相同按照報告成員筆劃排序)
-
詳見Sheet1-圖1</t>
    <phoneticPr fontId="1" type="noConversion"/>
  </si>
  <si>
    <t>國別報告風險預警</t>
    <phoneticPr fontId="1" type="noConversion"/>
  </si>
  <si>
    <t>篩選2024-12下鑽新加坡時，圓餅圖圖例展示不一致，應同時有2間公司(屬ut，待通知帆軟修復)</t>
    <phoneticPr fontId="1" type="noConversion"/>
  </si>
  <si>
    <t>可能不符合Pillar 2過渡性避風港例行利潤測試之豁免條件</t>
    <phoneticPr fontId="1" type="noConversion"/>
  </si>
  <si>
    <t>SHENZHEN UNIWIN INTERNATIONAL LOGISTICS LTD.</t>
    <phoneticPr fontId="1" type="noConversion"/>
  </si>
  <si>
    <t xml:space="preserve">GUANGZHOU WAN HAI INFORMATION TECHNOLOGY LTD.
</t>
    <phoneticPr fontId="1" type="noConversion"/>
  </si>
  <si>
    <t>CLIPPER INTERNATIONAL SHIPPING AGENCY LTD.</t>
    <phoneticPr fontId="1" type="noConversion"/>
  </si>
  <si>
    <t>BLUE OCEAN LOGISTICS (SHANGHAI) LTD</t>
    <phoneticPr fontId="1" type="noConversion"/>
  </si>
  <si>
    <t>以匯率35塊來說皆小於350000000, 35000000</t>
  </si>
  <si>
    <t>以匯率35塊來說皆小於350000000, 35000000</t>
    <phoneticPr fontId="1" type="noConversion"/>
  </si>
  <si>
    <t>Fanruan 測試結果</t>
    <phoneticPr fontId="1" type="noConversion"/>
  </si>
  <si>
    <t>Shenzhen Yong Chun International Shipping Management Co., Ltd.</t>
    <phoneticPr fontId="1" type="noConversion"/>
  </si>
  <si>
    <t>以匯率35塊來說皆小於350000000, 35000001</t>
  </si>
  <si>
    <t>V</t>
  </si>
  <si>
    <t>Description</t>
    <phoneticPr fontId="1" type="noConversion"/>
  </si>
  <si>
    <t>正解</t>
    <phoneticPr fontId="1" type="noConversion"/>
  </si>
  <si>
    <t>Wan Hai Lines (India) Pvt. Ltd.</t>
    <phoneticPr fontId="1" type="noConversion"/>
  </si>
  <si>
    <t>WH Corporation</t>
    <phoneticPr fontId="1" type="noConversion"/>
  </si>
  <si>
    <t>Wan Hai Lines (Korea) Ltd.</t>
    <phoneticPr fontId="1" type="noConversion"/>
  </si>
  <si>
    <t>Yi Chun Shipping Agencies Sdn Bhd</t>
    <phoneticPr fontId="1" type="noConversion"/>
  </si>
  <si>
    <t>Wan Hai Lines (M) Sdn Bhd</t>
    <phoneticPr fontId="1" type="noConversion"/>
  </si>
  <si>
    <t>BRAVELY (MYANMAR) TRANSPORT AND LOGISTICS COMPANY LIMITED</t>
    <phoneticPr fontId="1" type="noConversion"/>
  </si>
  <si>
    <t>WAN HAI SHIPPING LIMITED</t>
    <phoneticPr fontId="1" type="noConversion"/>
  </si>
  <si>
    <t>WAN HAI LINES (PHILS.), INC.</t>
    <phoneticPr fontId="1" type="noConversion"/>
  </si>
  <si>
    <t>Bravely International Pte Ltd</t>
    <phoneticPr fontId="1" type="noConversion"/>
  </si>
  <si>
    <t>Wan Hai Lines (Singapore) Pte Ltd</t>
    <phoneticPr fontId="1" type="noConversion"/>
  </si>
  <si>
    <t>Wan Hai International Pte Ltd</t>
    <phoneticPr fontId="1" type="noConversion"/>
  </si>
  <si>
    <t>Infinite Marine Investment Co., Ltd.</t>
    <phoneticPr fontId="1" type="noConversion"/>
  </si>
  <si>
    <t>WAN HAI LINES (THAILAND) LTD</t>
    <phoneticPr fontId="1" type="noConversion"/>
  </si>
  <si>
    <t xml:space="preserve">TK LOGISTICS INTERNATIONAL CO., LTD. </t>
    <phoneticPr fontId="1" type="noConversion"/>
  </si>
  <si>
    <t>BAO SHENG SHIPPING AGENCY CO., LTD.</t>
    <phoneticPr fontId="1" type="noConversion"/>
  </si>
  <si>
    <t>WAN HAI LINES LTD.</t>
    <phoneticPr fontId="1" type="noConversion"/>
  </si>
  <si>
    <t>WAN HAI LINES (ARIZONA) LLC</t>
    <phoneticPr fontId="1" type="noConversion"/>
  </si>
  <si>
    <t>WAN HAI LINES (USA) LTD</t>
    <phoneticPr fontId="1" type="noConversion"/>
  </si>
  <si>
    <t xml:space="preserve">WAN HAI (VIETNAM) LTD. </t>
    <phoneticPr fontId="1" type="noConversion"/>
  </si>
  <si>
    <t>HE CHUN LOGISTICS COMPANY LIMITED</t>
    <phoneticPr fontId="1" type="noConversion"/>
  </si>
  <si>
    <t>WAN HAI LINES PERU S.A.C.</t>
    <phoneticPr fontId="1" type="noConversion"/>
  </si>
  <si>
    <t>WAN HAI LINES (LIBERIA) LTD.</t>
    <phoneticPr fontId="1" type="noConversion"/>
  </si>
  <si>
    <t>Wan Hai Lines Mexico, S. A. DE C. V.</t>
    <phoneticPr fontId="1" type="noConversion"/>
  </si>
  <si>
    <t>判斷規則</t>
    <phoneticPr fontId="1" type="noConversion"/>
  </si>
  <si>
    <r>
      <t>低稅地區具有『控股』以外功能 位於台灣國稅局公布低稅區名單及法定稅率低於</t>
    </r>
    <r>
      <rPr>
        <sz val="11"/>
        <color rgb="FF000000"/>
        <rFont val="Arial"/>
        <family val="2"/>
      </rPr>
      <t>15%</t>
    </r>
    <r>
      <rPr>
        <sz val="11"/>
        <color rgb="FF000000"/>
        <rFont val="Microsoft JhengHei"/>
        <family val="2"/>
        <charset val="136"/>
      </rPr>
      <t>之國家地區，且國別報告表二的持有股份或其他權益工具以外功能有勾選</t>
    </r>
    <phoneticPr fontId="1" type="noConversion"/>
  </si>
  <si>
    <t>注意：請記得這邊若從後端直接輸入，國別報告表二的持有股份或其他工具以外功能勾選為1 否則為 0 (前端輸入則不會有問題）</t>
    <phoneticPr fontId="1" type="noConversion"/>
  </si>
  <si>
    <t>以下為修正後結果：11 家有中文主體名稱的只有兩家有發生預警</t>
    <phoneticPr fontId="1" type="noConversion"/>
  </si>
  <si>
    <t>PwC數據範例顯示結果</t>
    <phoneticPr fontId="1" type="noConversion"/>
  </si>
  <si>
    <t>取數邏輯調整：</t>
    <phoneticPr fontId="1" type="noConversion"/>
  </si>
  <si>
    <t>國別報告收入
Total revenue in CbC Report.</t>
    <phoneticPr fontId="1" type="noConversion"/>
  </si>
  <si>
    <t>col_p2_pre_tax_income</t>
    <phoneticPr fontId="1" type="noConversion"/>
  </si>
  <si>
    <t>col_p2_income</t>
  </si>
  <si>
    <t>中文主體名稱</t>
    <phoneticPr fontId="1" type="noConversion"/>
  </si>
  <si>
    <t>英文主體名稱</t>
    <phoneticPr fontId="1" type="noConversion"/>
  </si>
  <si>
    <t>上海聯駿國際船舶代理有限公司</t>
  </si>
  <si>
    <t>大榮國際物流有限公司</t>
    <phoneticPr fontId="1" type="noConversion"/>
  </si>
  <si>
    <t>台基國際物流股份有限公司</t>
  </si>
  <si>
    <t>勁海物流(上海)有限公司</t>
    <phoneticPr fontId="1" type="noConversion"/>
  </si>
  <si>
    <t>深圳勇春國際船舶管理有限公司</t>
    <phoneticPr fontId="1" type="noConversion"/>
  </si>
  <si>
    <t>深圳聯豐國際貨運有限公司</t>
    <phoneticPr fontId="1" type="noConversion"/>
  </si>
  <si>
    <t>萬海航運(香港)股份有限公司</t>
    <phoneticPr fontId="1" type="noConversion"/>
  </si>
  <si>
    <t>萬海航運股份有限公司</t>
    <phoneticPr fontId="1" type="noConversion"/>
  </si>
  <si>
    <t>廣州萬海資訊科技有限公司</t>
    <phoneticPr fontId="1" type="noConversion"/>
  </si>
  <si>
    <t>寶昇船務代理股份有限公司</t>
  </si>
  <si>
    <r>
      <t>注意事項： 先前提供的TRS_FACT_COUNTRY_REPORT 當中 各個主體皆缺少其col_p2_eur_to_twd_exch ，需要將其補上，目前</t>
    </r>
    <r>
      <rPr>
        <sz val="12"/>
        <color theme="1"/>
        <rFont val="新細明體"/>
        <family val="2"/>
        <charset val="136"/>
      </rPr>
      <t>帆軟環境已經先將各個主體皆補上匯率35</t>
    </r>
    <phoneticPr fontId="1" type="noConversion"/>
  </si>
  <si>
    <t>問題：資料結果不正確，報告成員中文名稱11家除以下兩家以外皆有風險，故發生次數應為9 (詳見數據範例)
1.廣州萬海資訊科技有限公司
2.大榮國際物流有限公司</t>
    <phoneticPr fontId="1" type="noConversion"/>
  </si>
  <si>
    <t>説明：目前測出來將只有5家會有風險預警根據其上資料彙整（1. 深圳聯豐國際貨運有限公司
2.上海聯駿國際船舶代理有限公司
3.萬海航運(香港)股份有限公司
4.萬海航運股份有限公司
5.Wan Hai Lines Mexico, S. A. DE C. V.）</t>
    <phoneticPr fontId="1" type="noConversion"/>
  </si>
  <si>
    <r>
      <t>舊版：
Pillar 2過渡性避風港的稅前淨利扣除實質免稅額之金額大於等於零
*為Pillar 2過渡性避風港的員工薪資(以10%乘算後)及國別報告表一的有形資產(以8%乘算後)之合計
新版：
Pillar 2過渡性避風港的稅前淨利扣除實質免稅額之金額大於等於零
*為Pillar 2過渡性避風港的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rgb="FF000000"/>
        <rFont val="新細明體"/>
        <family val="1"/>
        <charset val="136"/>
        <scheme val="minor"/>
      </rPr>
      <t>員工薪資(以10%乘算後)及國別報告表一的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rgb="FF000000"/>
        <rFont val="新細明體"/>
        <family val="1"/>
        <charset val="136"/>
        <scheme val="minor"/>
      </rPr>
      <t xml:space="preserve">有形資產(以8%乘算後)之合計
公式：
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rgb="FF000000"/>
        <rFont val="新細明體"/>
        <family val="1"/>
        <charset val="136"/>
        <scheme val="minor"/>
      </rPr>
      <t>稅前淨利col_p2_pre_tax_income-實質免稅額{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rgb="FF000000"/>
        <rFont val="新細明體"/>
        <family val="1"/>
        <charset val="136"/>
        <scheme val="minor"/>
      </rPr>
      <t>員工薪資col_p2_payroll+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rgb="FF000000"/>
        <rFont val="新細明體"/>
        <family val="1"/>
        <charset val="136"/>
        <scheme val="minor"/>
      </rPr>
      <t>員工薪資col_p2_payroll)/2]*10%+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rgb="FF000000"/>
        <rFont val="新細明體"/>
        <family val="1"/>
        <charset val="136"/>
        <scheme val="minor"/>
      </rPr>
      <t>有形資產col_p2_tangible_asset+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rgb="FF000000"/>
        <rFont val="新細明體"/>
        <family val="1"/>
        <charset val="136"/>
        <scheme val="minor"/>
      </rPr>
      <t>有形資產col_p2_tangible_asset)/2]*8%
}</t>
    </r>
    <phoneticPr fontId="1" type="noConversion"/>
  </si>
  <si>
    <t>y-1期員工薪資col_p2_payroll</t>
  </si>
  <si>
    <t>y期員工薪資col_p2_payroll</t>
    <phoneticPr fontId="1" type="noConversion"/>
  </si>
  <si>
    <t>y-1期有形資產col_p2_tangible_asset</t>
    <phoneticPr fontId="1" type="noConversion"/>
  </si>
  <si>
    <t>y期有形資產col_p2_tangible_asset</t>
    <phoneticPr fontId="1" type="noConversion"/>
  </si>
  <si>
    <t>y期稅前淨利col_p2_pre_tax_income</t>
    <phoneticPr fontId="1" type="noConversion"/>
  </si>
  <si>
    <t>Entity_ID</t>
    <phoneticPr fontId="1" type="noConversion"/>
  </si>
  <si>
    <t>UNIWIN_tax_cbcr1</t>
  </si>
  <si>
    <t>UNIWIN_tax_cbcr1</t>
    <phoneticPr fontId="1" type="noConversion"/>
  </si>
  <si>
    <t>GZIT_tax_cbcr1</t>
  </si>
  <si>
    <t>GZIT_tax_cbcr1</t>
    <phoneticPr fontId="1" type="noConversion"/>
  </si>
  <si>
    <t>CLIPPER_tax_cbcr1</t>
  </si>
  <si>
    <t>CLIPPER_tax_cbcr1</t>
    <phoneticPr fontId="1" type="noConversion"/>
  </si>
  <si>
    <t>BLUE_tax_cbcr1</t>
  </si>
  <si>
    <t>WHMX_tax_cbcr1</t>
  </si>
  <si>
    <t>WHLR_tax_cbcr1</t>
  </si>
  <si>
    <t>WHPER_tax_cbcr1</t>
  </si>
  <si>
    <t>WHPER_tax_cbcr1</t>
    <phoneticPr fontId="1" type="noConversion"/>
  </si>
  <si>
    <t>HCVN_tax_cbcr1</t>
  </si>
  <si>
    <t>WHVN_tax_cbcr1</t>
  </si>
  <si>
    <t>WHVN_tax_cbcr1</t>
    <phoneticPr fontId="1" type="noConversion"/>
  </si>
  <si>
    <t>WHUSA_tax_cbcr1</t>
  </si>
  <si>
    <t>WHUSA_tax_cbcr1</t>
    <phoneticPr fontId="1" type="noConversion"/>
  </si>
  <si>
    <t>WHAZ_tax_cbcr1</t>
  </si>
  <si>
    <t>WHAZ_tax_cbcr1</t>
    <phoneticPr fontId="1" type="noConversion"/>
  </si>
  <si>
    <t>WHL_tax_cbcr1</t>
  </si>
  <si>
    <t>WHL_tax_cbcr1</t>
    <phoneticPr fontId="1" type="noConversion"/>
  </si>
  <si>
    <t>TK LOGISTICS INTERNATIONAL CO., LTD.</t>
    <phoneticPr fontId="1" type="noConversion"/>
  </si>
  <si>
    <t>BSS_tax_cbcr1</t>
  </si>
  <si>
    <t>BSS_tax_cbcr1</t>
    <phoneticPr fontId="1" type="noConversion"/>
  </si>
  <si>
    <t>TKL_tax_cbcr1</t>
  </si>
  <si>
    <t>TKL_tax_cbcr1</t>
    <phoneticPr fontId="1" type="noConversion"/>
  </si>
  <si>
    <t>WHTH_tax_cbcr1</t>
  </si>
  <si>
    <t>WHTH_tax_cbcr1</t>
    <phoneticPr fontId="1" type="noConversion"/>
  </si>
  <si>
    <t>WHI_tax_cbcr1</t>
  </si>
  <si>
    <t>WHSG_tax_cbcr1</t>
  </si>
  <si>
    <t>WHSG_tax_cbcr1</t>
    <phoneticPr fontId="1" type="noConversion"/>
  </si>
  <si>
    <t>BRVI_tax_cbcr1</t>
  </si>
  <si>
    <t>BRVI_tax_cbcr1</t>
    <phoneticPr fontId="1" type="noConversion"/>
  </si>
  <si>
    <t>WHPH_tax_cbcr1</t>
  </si>
  <si>
    <t>WHPH_tax_cbcr1</t>
    <phoneticPr fontId="1" type="noConversion"/>
  </si>
  <si>
    <t>WHSH_tax_cbcr1</t>
  </si>
  <si>
    <t>WHSH_tax_cbcr1</t>
    <phoneticPr fontId="1" type="noConversion"/>
  </si>
  <si>
    <t>BRVM_tax_cbcr1</t>
  </si>
  <si>
    <t>BRVM_tax_cbcr1</t>
    <phoneticPr fontId="1" type="noConversion"/>
  </si>
  <si>
    <t>WHMY_tax_cbcr1</t>
  </si>
  <si>
    <t>WHMY_tax_cbcr1</t>
    <phoneticPr fontId="1" type="noConversion"/>
  </si>
  <si>
    <t>YIMY_tax_cbcr1</t>
  </si>
  <si>
    <t>WHKR_tax_cbcr1</t>
  </si>
  <si>
    <t>WHC_tax_cbcr1</t>
  </si>
  <si>
    <t>WHC_tax_cbcr1</t>
    <phoneticPr fontId="1" type="noConversion"/>
  </si>
  <si>
    <t>WHIN_tax_cbcr1</t>
  </si>
  <si>
    <t>WHIN_tax_cbcr1</t>
    <phoneticPr fontId="1" type="noConversion"/>
  </si>
  <si>
    <t>Wan Hai Lines (H.K.) Limited</t>
    <phoneticPr fontId="1" type="noConversion"/>
  </si>
  <si>
    <t>WHHK_tax_cbcr1</t>
  </si>
  <si>
    <t>WHHK_tax_cbcr1</t>
    <phoneticPr fontId="1" type="noConversion"/>
  </si>
  <si>
    <t>DAWIN LOGISTICS (INTERNATIONAL) LIMITED</t>
    <phoneticPr fontId="1" type="noConversion"/>
  </si>
  <si>
    <t>DAWIN_tax_cbcr1</t>
  </si>
  <si>
    <t>DAWIN_tax_cbcr1</t>
    <phoneticPr fontId="1" type="noConversion"/>
  </si>
  <si>
    <t>WANHAI LINES ECUADOR S.A.</t>
    <phoneticPr fontId="1" type="noConversion"/>
  </si>
  <si>
    <t>WHEC_tax_cbcr1</t>
  </si>
  <si>
    <t>WHEC_tax_cbcr1</t>
    <phoneticPr fontId="1" type="noConversion"/>
  </si>
  <si>
    <t>SZYC_tax_cbcr1</t>
  </si>
  <si>
    <t>SZYC_tax_cbcr1</t>
    <phoneticPr fontId="1" type="noConversion"/>
  </si>
  <si>
    <t>IMIC_tax_cbcr1</t>
  </si>
  <si>
    <t>IMIC_tax_cbcr1</t>
    <phoneticPr fontId="1" type="noConversion"/>
  </si>
  <si>
    <t>col_p2_tangible_asset</t>
  </si>
  <si>
    <t>y期稅前淨利col_p2_pre_tax_income-實質免稅額{
[(y-1期員工薪資col_p2_payroll+y期員工薪資col_p2_payroll)/2]*10%+
[(y-1期有形資產col_p2_tangible_asset+y期有形資產col_p2_tangible_asset)/2]*8%
}</t>
    <phoneticPr fontId="1" type="noConversion"/>
  </si>
  <si>
    <r>
      <rPr>
        <sz val="14"/>
        <color rgb="FF000000"/>
        <rFont val="Microsoft JhengHei"/>
        <family val="2"/>
        <charset val="136"/>
      </rPr>
      <t>萬海航運</t>
    </r>
    <r>
      <rPr>
        <sz val="14"/>
        <color rgb="FF000000"/>
        <rFont val="Arial"/>
        <family val="2"/>
      </rPr>
      <t>(</t>
    </r>
    <r>
      <rPr>
        <sz val="14"/>
        <color rgb="FF000000"/>
        <rFont val="Microsoft JhengHei"/>
        <family val="2"/>
        <charset val="136"/>
      </rPr>
      <t>香港</t>
    </r>
    <r>
      <rPr>
        <sz val="14"/>
        <color rgb="FF000000"/>
        <rFont val="Arial"/>
        <family val="2"/>
      </rPr>
      <t>)</t>
    </r>
    <r>
      <rPr>
        <sz val="14"/>
        <color rgb="FF000000"/>
        <rFont val="Microsoft JhengHei"/>
        <family val="2"/>
        <charset val="136"/>
      </rPr>
      <t>股份有限公司</t>
    </r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</si>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</sst>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76" formatCode="_-* #,##0.00_-;\-* #,##0.00_-;_-* &quot;-&quot;??_-;_-@_-"/>
    <numFmt numFmtId="177" formatCode="m&quot;月&quot;d&quot;日&quot;"/>
    <numFmt numFmtId="178" formatCode="_-* #,##0_-;\-* #,##0_-;_-* &quot;-&quot;??_-;_-@_-"/>
    <numFmt numFmtId="179" formatCode="#0;&quot;-&quot;#0;#0;_(@_)"/>
    <numFmt numFmtId="180" formatCode="* #,##0.00;* \(#,##0.00\);* &quot;—&quot;;_(@_)"/>
    <numFmt numFmtId="181" formatCode="0.00_);[Red]\(0.00\)"/>
  </numFmts>
  <fonts count="3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color rgb="FF000000"/>
      <name val="微軟正黑體"/>
      <family val="2"/>
      <charset val="136"/>
    </font>
    <font>
      <sz val="11"/>
      <color rgb="FF006100"/>
      <name val="微軟正黑體"/>
      <family val="2"/>
      <charset val="136"/>
    </font>
    <font>
      <sz val="11"/>
      <color rgb="FF9C570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FFFF"/>
      <name val="DFKai-SB"/>
      <family val="4"/>
      <charset val="136"/>
    </font>
    <font>
      <sz val="12"/>
      <color rgb="FF000000"/>
      <name val="DFKai-SB"/>
      <family val="4"/>
      <charset val="136"/>
    </font>
    <font>
      <sz val="10"/>
      <name val="Arial"/>
      <family val="2"/>
    </font>
    <font>
      <sz val="9"/>
      <name val="細明體"/>
      <family val="3"/>
      <charset val="136"/>
    </font>
    <font>
      <sz val="9"/>
      <color rgb="FF000000"/>
      <name val="DFKai-SB"/>
      <family val="4"/>
      <charset val="136"/>
    </font>
    <font>
      <sz val="10"/>
      <color rgb="FFFF0000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name val="Microsoft JhengHei"/>
      <family val="2"/>
      <charset val="136"/>
    </font>
    <font>
      <sz val="12"/>
      <name val="Arial"/>
      <family val="2"/>
    </font>
    <font>
      <sz val="12"/>
      <color rgb="FF000000"/>
      <name val="DFKai-SB"/>
      <family val="4"/>
    </font>
    <font>
      <sz val="12"/>
      <color rgb="FFFF0000"/>
      <name val="新細明體"/>
      <family val="1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b/>
      <sz val="14"/>
      <color rgb="FF2D2D2D"/>
      <name val="Arial"/>
      <family val="2"/>
    </font>
    <font>
      <b/>
      <sz val="14"/>
      <color rgb="FFD04A02"/>
      <name val="Arial"/>
      <family val="2"/>
    </font>
    <font>
      <sz val="12"/>
      <color rgb="FF000000"/>
      <name val="新細明體"/>
      <family val="1"/>
      <charset val="136"/>
      <scheme val="minor"/>
    </font>
    <font>
      <sz val="11"/>
      <color rgb="FF000000"/>
      <name val="Microsoft JhengHei"/>
      <family val="2"/>
      <charset val="136"/>
    </font>
    <font>
      <sz val="11"/>
      <color rgb="FF000000"/>
      <name val="Arial"/>
      <family val="2"/>
    </font>
    <font>
      <b/>
      <sz val="12"/>
      <color theme="1"/>
      <name val="新細明體"/>
      <family val="1"/>
      <charset val="136"/>
      <scheme val="minor"/>
    </font>
    <font>
      <sz val="14"/>
      <color rgb="FF000000"/>
      <name val="Arial"/>
      <family val="2"/>
    </font>
    <font>
      <sz val="12"/>
      <color theme="0"/>
      <name val="新細明體"/>
      <family val="1"/>
      <charset val="136"/>
      <scheme val="minor"/>
    </font>
    <font>
      <sz val="14"/>
      <color rgb="FF000000"/>
      <name val="Microsoft JhengHei"/>
      <family val="2"/>
      <charset val="136"/>
    </font>
    <font>
      <sz val="14"/>
      <color rgb="FF000000"/>
      <name val="Arial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5" tint="0.79998168889431442"/>
        <bgColor rgb="FFBDD6E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6D6D6D"/>
        <bgColor indexed="64"/>
      </patternFill>
    </fill>
    <fill>
      <patternFill patternType="solid">
        <fgColor rgb="FFFFF7C3"/>
        <bgColor indexed="64"/>
      </patternFill>
    </fill>
    <fill>
      <patternFill patternType="solid">
        <fgColor rgb="FFDEF3C0"/>
        <bgColor indexed="64"/>
      </patternFill>
    </fill>
    <fill>
      <patternFill patternType="solid">
        <fgColor rgb="FFFFCAC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0"/>
    <xf numFmtId="176" fontId="13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center" vertical="center"/>
    </xf>
    <xf numFmtId="177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7" borderId="0" xfId="3" applyBorder="1">
      <alignment vertical="center"/>
    </xf>
    <xf numFmtId="0" fontId="8" fillId="7" borderId="0" xfId="3">
      <alignment vertical="center"/>
    </xf>
    <xf numFmtId="0" fontId="7" fillId="6" borderId="0" xfId="2" applyBorder="1">
      <alignment vertical="center"/>
    </xf>
    <xf numFmtId="0" fontId="7" fillId="6" borderId="0" xfId="2">
      <alignment vertical="center"/>
    </xf>
    <xf numFmtId="0" fontId="9" fillId="0" borderId="0" xfId="0" applyFont="1">
      <alignment vertical="center"/>
    </xf>
    <xf numFmtId="0" fontId="11" fillId="8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3" fillId="0" borderId="0" xfId="4"/>
    <xf numFmtId="0" fontId="12" fillId="9" borderId="1" xfId="0" applyFont="1" applyFill="1" applyBorder="1" applyAlignment="1">
      <alignment horizontal="center" vertical="top" wrapText="1"/>
    </xf>
    <xf numFmtId="0" fontId="12" fillId="10" borderId="1" xfId="0" applyFont="1" applyFill="1" applyBorder="1" applyAlignment="1">
      <alignment horizontal="center" vertical="top" wrapText="1"/>
    </xf>
    <xf numFmtId="0" fontId="12" fillId="11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12" borderId="9" xfId="0" applyFont="1" applyFill="1" applyBorder="1" applyAlignment="1">
      <alignment horizontal="center" vertical="top" wrapText="1"/>
    </xf>
    <xf numFmtId="0" fontId="12" fillId="12" borderId="10" xfId="0" applyFont="1" applyFill="1" applyBorder="1" applyAlignment="1">
      <alignment horizontal="center" vertical="top" wrapText="1"/>
    </xf>
    <xf numFmtId="179" fontId="12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180" fontId="1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9" fillId="4" borderId="0" xfId="0" applyFont="1" applyFill="1">
      <alignment vertical="center"/>
    </xf>
    <xf numFmtId="0" fontId="12" fillId="0" borderId="6" xfId="0" applyFont="1" applyBorder="1" applyAlignment="1">
      <alignment vertical="top" wrapText="1"/>
    </xf>
    <xf numFmtId="0" fontId="18" fillId="0" borderId="0" xfId="0" applyFont="1">
      <alignment vertical="center"/>
    </xf>
    <xf numFmtId="0" fontId="19" fillId="0" borderId="0" xfId="4" applyFont="1"/>
    <xf numFmtId="0" fontId="20" fillId="0" borderId="0" xfId="4" applyFont="1"/>
    <xf numFmtId="17" fontId="20" fillId="0" borderId="0" xfId="4" applyNumberFormat="1" applyFont="1"/>
    <xf numFmtId="0" fontId="12" fillId="12" borderId="7" xfId="0" applyFont="1" applyFill="1" applyBorder="1" applyAlignment="1">
      <alignment horizontal="center" vertical="top" wrapText="1"/>
    </xf>
    <xf numFmtId="180" fontId="12" fillId="0" borderId="6" xfId="0" applyNumberFormat="1" applyFont="1" applyBorder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21" fillId="12" borderId="11" xfId="0" applyFont="1" applyFill="1" applyBorder="1" applyAlignment="1">
      <alignment horizontal="center" vertical="top" wrapText="1"/>
    </xf>
    <xf numFmtId="180" fontId="21" fillId="0" borderId="11" xfId="0" applyNumberFormat="1" applyFont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21" fillId="12" borderId="13" xfId="0" applyFont="1" applyFill="1" applyBorder="1" applyAlignment="1">
      <alignment horizontal="center" vertical="top" wrapText="1"/>
    </xf>
    <xf numFmtId="0" fontId="18" fillId="0" borderId="0" xfId="4" applyFont="1"/>
    <xf numFmtId="0" fontId="18" fillId="0" borderId="0" xfId="4" applyFont="1" applyAlignment="1">
      <alignment horizontal="center"/>
    </xf>
    <xf numFmtId="0" fontId="8" fillId="7" borderId="0" xfId="3" applyAlignment="1"/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19" fillId="0" borderId="0" xfId="6" applyNumberFormat="1" applyFont="1" applyAlignment="1"/>
    <xf numFmtId="0" fontId="12" fillId="4" borderId="1" xfId="0" applyFont="1" applyFill="1" applyBorder="1" applyAlignment="1">
      <alignment horizontal="center" vertical="top" wrapText="1"/>
    </xf>
    <xf numFmtId="179" fontId="12" fillId="4" borderId="1" xfId="0" applyNumberFormat="1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left" vertical="top" wrapText="1"/>
    </xf>
    <xf numFmtId="180" fontId="12" fillId="4" borderId="1" xfId="0" applyNumberFormat="1" applyFont="1" applyFill="1" applyBorder="1" applyAlignment="1">
      <alignment vertical="top" wrapText="1"/>
    </xf>
    <xf numFmtId="180" fontId="12" fillId="4" borderId="6" xfId="0" applyNumberFormat="1" applyFont="1" applyFill="1" applyBorder="1" applyAlignment="1">
      <alignment vertical="top" wrapText="1"/>
    </xf>
    <xf numFmtId="180" fontId="21" fillId="4" borderId="11" xfId="0" applyNumberFormat="1" applyFont="1" applyFill="1" applyBorder="1" applyAlignment="1">
      <alignment vertical="top" wrapText="1"/>
    </xf>
    <xf numFmtId="0" fontId="12" fillId="4" borderId="0" xfId="0" applyFont="1" applyFill="1" applyAlignment="1">
      <alignment horizontal="left" vertical="top" wrapText="1"/>
    </xf>
    <xf numFmtId="0" fontId="18" fillId="4" borderId="0" xfId="4" applyFont="1" applyFill="1"/>
    <xf numFmtId="0" fontId="18" fillId="4" borderId="0" xfId="4" applyFont="1" applyFill="1" applyAlignment="1">
      <alignment horizontal="center"/>
    </xf>
    <xf numFmtId="0" fontId="13" fillId="4" borderId="0" xfId="4" applyFill="1"/>
    <xf numFmtId="0" fontId="0" fillId="4" borderId="0" xfId="0" applyFill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181" fontId="0" fillId="0" borderId="0" xfId="0" applyNumberFormat="1">
      <alignment vertical="center"/>
    </xf>
    <xf numFmtId="181" fontId="12" fillId="0" borderId="0" xfId="0" applyNumberFormat="1" applyFont="1" applyAlignment="1">
      <alignment vertical="top" wrapText="1"/>
    </xf>
    <xf numFmtId="181" fontId="12" fillId="0" borderId="1" xfId="0" applyNumberFormat="1" applyFont="1" applyBorder="1" applyAlignment="1">
      <alignment horizontal="center" vertical="top" wrapText="1"/>
    </xf>
    <xf numFmtId="0" fontId="30" fillId="0" borderId="0" xfId="0" applyFont="1" applyAlignment="1">
      <alignment horizontal="center" vertical="center" wrapText="1"/>
    </xf>
    <xf numFmtId="0" fontId="34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0" xfId="4"/>
    <xf numFmtId="0" fontId="12" fillId="0" borderId="7" xfId="0" applyFont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top" wrapText="1"/>
    </xf>
    <xf numFmtId="0" fontId="12" fillId="12" borderId="9" xfId="0" applyFont="1" applyFill="1" applyBorder="1" applyAlignment="1">
      <alignment horizontal="center" vertical="top" wrapText="1"/>
    </xf>
    <xf numFmtId="0" fontId="12" fillId="12" borderId="10" xfId="0" applyFont="1" applyFill="1" applyBorder="1" applyAlignment="1">
      <alignment horizontal="center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12" fillId="12" borderId="2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center" wrapText="1"/>
    </xf>
    <xf numFmtId="0" fontId="23" fillId="13" borderId="0" xfId="0" applyFont="1" applyFill="1" applyAlignment="1">
      <alignment horizontal="center" vertical="center" wrapText="1"/>
    </xf>
    <xf numFmtId="0" fontId="32" fillId="13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top" wrapText="1"/>
    </xf>
  </cellXfs>
  <cellStyles count="7">
    <cellStyle name="一般" xfId="0" builtinId="0"/>
    <cellStyle name="一般 2" xfId="1" xr:uid="{115C7CE3-4F39-404C-807C-DD5CCBC4C9BE}"/>
    <cellStyle name="一般 3" xfId="4" xr:uid="{F2B2D058-3BA0-4229-B4B2-7A6F7298FAA1}"/>
    <cellStyle name="千分位" xfId="6" builtinId="3"/>
    <cellStyle name="千分位 2" xfId="5" xr:uid="{2F93CEF7-89CA-460F-B230-8C92CF588117}"/>
    <cellStyle name="中等" xfId="3" builtinId="28"/>
    <cellStyle name="好" xfId="2" builtinId="26"/>
  </cellStyles>
  <dxfs count="2">
    <dxf>
      <font>
        <color rgb="FF0F7F40"/>
      </font>
      <fill>
        <patternFill patternType="solid">
          <bgColor rgb="FFC2EB99"/>
        </patternFill>
      </fill>
    </dxf>
    <dxf>
      <font>
        <color rgb="FF0094FF"/>
      </font>
      <fill>
        <patternFill patternType="solid">
          <bgColor rgb="FFBFE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57</xdr:row>
      <xdr:rowOff>104775</xdr:rowOff>
    </xdr:from>
    <xdr:to>
      <xdr:col>17</xdr:col>
      <xdr:colOff>428212</xdr:colOff>
      <xdr:row>84</xdr:row>
      <xdr:rowOff>104100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A537CBAA-BC05-50B5-3285-3467B918B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086475"/>
          <a:ext cx="10054812" cy="5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</xdr:row>
      <xdr:rowOff>114299</xdr:rowOff>
    </xdr:from>
    <xdr:to>
      <xdr:col>17</xdr:col>
      <xdr:colOff>426065</xdr:colOff>
      <xdr:row>55</xdr:row>
      <xdr:rowOff>113624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E3AD3F55-D0E0-1677-98DB-0AD550197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14324"/>
          <a:ext cx="10027265" cy="5400000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71</xdr:row>
      <xdr:rowOff>161925</xdr:rowOff>
    </xdr:from>
    <xdr:to>
      <xdr:col>11</xdr:col>
      <xdr:colOff>511175</xdr:colOff>
      <xdr:row>73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5390367E-EC62-5927-0932-5C15132EFDBA}"/>
            </a:ext>
          </a:extLst>
        </xdr:cNvPr>
        <xdr:cNvSpPr/>
      </xdr:nvSpPr>
      <xdr:spPr>
        <a:xfrm>
          <a:off x="6057900" y="8943975"/>
          <a:ext cx="1158875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  <xdr:twoCellAnchor editAs="oneCell">
    <xdr:from>
      <xdr:col>1</xdr:col>
      <xdr:colOff>73025</xdr:colOff>
      <xdr:row>1</xdr:row>
      <xdr:rowOff>82550</xdr:rowOff>
    </xdr:from>
    <xdr:to>
      <xdr:col>17</xdr:col>
      <xdr:colOff>388857</xdr:colOff>
      <xdr:row>26</xdr:row>
      <xdr:rowOff>6525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1D01E73F-DCF7-4AC1-A09F-9C73C3546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282575"/>
          <a:ext cx="10069432" cy="5400850"/>
        </a:xfrm>
        <a:prstGeom prst="rect">
          <a:avLst/>
        </a:prstGeom>
      </xdr:spPr>
    </xdr:pic>
    <xdr:clientData/>
  </xdr:twoCellAnchor>
  <xdr:twoCellAnchor>
    <xdr:from>
      <xdr:col>9</xdr:col>
      <xdr:colOff>568325</xdr:colOff>
      <xdr:row>22</xdr:row>
      <xdr:rowOff>171449</xdr:rowOff>
    </xdr:from>
    <xdr:to>
      <xdr:col>11</xdr:col>
      <xdr:colOff>587375</xdr:colOff>
      <xdr:row>23</xdr:row>
      <xdr:rowOff>200025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49940E21-DBDE-4C35-9573-1D8407D4E656}"/>
            </a:ext>
          </a:extLst>
        </xdr:cNvPr>
        <xdr:cNvSpPr/>
      </xdr:nvSpPr>
      <xdr:spPr>
        <a:xfrm>
          <a:off x="6054725" y="4972049"/>
          <a:ext cx="1238250" cy="24765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  <xdr:twoCellAnchor>
    <xdr:from>
      <xdr:col>6</xdr:col>
      <xdr:colOff>101600</xdr:colOff>
      <xdr:row>11</xdr:row>
      <xdr:rowOff>79374</xdr:rowOff>
    </xdr:from>
    <xdr:to>
      <xdr:col>8</xdr:col>
      <xdr:colOff>120650</xdr:colOff>
      <xdr:row>12</xdr:row>
      <xdr:rowOff>101600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C45164DF-B926-4291-B889-8CAAF6F5DFA5}"/>
            </a:ext>
          </a:extLst>
        </xdr:cNvPr>
        <xdr:cNvSpPr/>
      </xdr:nvSpPr>
      <xdr:spPr>
        <a:xfrm>
          <a:off x="3759200" y="2470149"/>
          <a:ext cx="1238250" cy="24130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38100</xdr:rowOff>
    </xdr:from>
    <xdr:to>
      <xdr:col>0</xdr:col>
      <xdr:colOff>6705600</xdr:colOff>
      <xdr:row>17</xdr:row>
      <xdr:rowOff>114300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10D8729-0A4E-CFA4-20F3-5B74577FE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892300"/>
          <a:ext cx="6667500" cy="1981200"/>
        </a:xfrm>
        <a:prstGeom prst="rect">
          <a:avLst/>
        </a:prstGeom>
      </xdr:spPr>
    </xdr:pic>
    <xdr:clientData/>
  </xdr:twoCellAnchor>
  <xdr:twoCellAnchor editAs="oneCell">
    <xdr:from>
      <xdr:col>0</xdr:col>
      <xdr:colOff>6629400</xdr:colOff>
      <xdr:row>7</xdr:row>
      <xdr:rowOff>25400</xdr:rowOff>
    </xdr:from>
    <xdr:to>
      <xdr:col>5</xdr:col>
      <xdr:colOff>241300</xdr:colOff>
      <xdr:row>14</xdr:row>
      <xdr:rowOff>31105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7231F76-07DA-A5A5-7C55-843D61190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9400" y="1879600"/>
          <a:ext cx="7772400" cy="1339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39</xdr:row>
      <xdr:rowOff>177800</xdr:rowOff>
    </xdr:from>
    <xdr:to>
      <xdr:col>4</xdr:col>
      <xdr:colOff>1574800</xdr:colOff>
      <xdr:row>50</xdr:row>
      <xdr:rowOff>46357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F52B20B-8CD8-1C7D-C7AA-959ED5F2C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1607800"/>
          <a:ext cx="7772400" cy="1964057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1524000</xdr:colOff>
      <xdr:row>40</xdr:row>
      <xdr:rowOff>63500</xdr:rowOff>
    </xdr:from>
    <xdr:to>
      <xdr:col>6</xdr:col>
      <xdr:colOff>1625600</xdr:colOff>
      <xdr:row>50</xdr:row>
      <xdr:rowOff>50800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FBCC9CE-21E9-472C-1DA2-690A93788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6400" y="11684000"/>
          <a:ext cx="4775200" cy="1892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pnpwc-my.sharepoint.com/personal/angel_ay_chiu_pwc_com/Documents/Desktop/&#25976;&#25818;&#39511;&#35657;_&#39080;&#38570;&#38928;&#35686;.xlsx" TargetMode="External"/><Relationship Id="rId1" Type="http://schemas.openxmlformats.org/officeDocument/2006/relationships/externalLinkPath" Target="https://jpnpwc-my.sharepoint.com/personal/angel_ay_chiu_pwc_com/Documents/Desktop/&#25976;&#25818;&#39511;&#35657;_&#39080;&#38570;&#38928;&#356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風險預警指標"/>
      <sheetName val="combine"/>
      <sheetName val="工作表1"/>
      <sheetName val="格式化"/>
      <sheetName val="格式化 (2)"/>
      <sheetName val="測試結果"/>
      <sheetName val="地圖_UT"/>
      <sheetName val="CbCR_09 P2指定匯率"/>
      <sheetName val="CbCR_10 P2彙總後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D8">
            <v>35</v>
          </cell>
        </row>
      </sheetData>
      <sheetData sheetId="8"/>
      <sheetData sheetId="9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檢視1" id="{7DEC5816-4C70-40FE-97E7-700B8A2A9EDA}">
    <nsvFilter filterId="{D4FCD1F6-4A9D-4815-A949-338BCBEB14AD}" ref="A1:O13" tableId="0">
      <columnFilter colId="4">
        <filter colId="4">
          <x:customFilters>
            <x:customFilter operator="notEqual" val=" "/>
          </x:customFilters>
        </filter>
      </columnFilter>
    </nsvFilter>
  </namedSheetView>
</namedSheetView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D1F6-4A9D-4815-A949-338BCBEB14AD}">
  <sheetPr codeName="工作表2"/>
  <dimension ref="A1:O13"/>
  <sheetViews>
    <sheetView topLeftCell="D1" zoomScale="164" zoomScaleNormal="164" workbookViewId="0">
      <pane ySplit="1" topLeftCell="A7" activePane="bottomLeft" state="frozen"/>
      <selection pane="bottomLeft" activeCell="O10" sqref="O10"/>
    </sheetView>
  </sheetViews>
  <sheetFormatPr baseColWidth="10" defaultColWidth="8.83203125" defaultRowHeight="16"/>
  <cols>
    <col min="1" max="1" width="26.5" style="4" bestFit="1" customWidth="1"/>
    <col min="2" max="2" width="13.1640625" style="4" bestFit="1" customWidth="1"/>
    <col min="3" max="3" width="22.33203125" style="4" bestFit="1" customWidth="1"/>
    <col min="4" max="4" width="74.5" style="4" customWidth="1"/>
    <col min="5" max="8" width="13.1640625" style="3" bestFit="1" customWidth="1"/>
    <col min="9" max="9" width="13.1640625" style="4" hidden="1" customWidth="1"/>
    <col min="10" max="10" width="11.1640625" style="4" hidden="1" customWidth="1"/>
    <col min="11" max="11" width="14.83203125" style="4" bestFit="1" customWidth="1"/>
    <col min="12" max="12" width="9.1640625" style="4" hidden="1" customWidth="1"/>
    <col min="13" max="13" width="17.33203125" style="4" hidden="1" customWidth="1"/>
    <col min="14" max="14" width="9" style="4" customWidth="1"/>
    <col min="15" max="15" width="49.1640625" style="10" customWidth="1"/>
    <col min="16" max="16384" width="8.83203125" style="4"/>
  </cols>
  <sheetData>
    <row r="1" spans="1:15" s="3" customFormat="1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8" t="s">
        <v>14</v>
      </c>
    </row>
    <row r="2" spans="1:15" ht="34">
      <c r="A2" s="4" t="s">
        <v>15</v>
      </c>
      <c r="B2" s="4" t="s">
        <v>16</v>
      </c>
      <c r="C2" s="4" t="s">
        <v>17</v>
      </c>
      <c r="D2" s="4" t="s">
        <v>18</v>
      </c>
      <c r="E2" s="3" t="s">
        <v>19</v>
      </c>
      <c r="F2" s="3" t="s">
        <v>20</v>
      </c>
      <c r="G2" s="5">
        <v>45664</v>
      </c>
      <c r="H2" s="5" t="s">
        <v>21</v>
      </c>
      <c r="K2" s="4" t="s">
        <v>22</v>
      </c>
      <c r="O2" s="10" t="s">
        <v>164</v>
      </c>
    </row>
    <row r="3" spans="1:15" ht="102">
      <c r="A3" s="4" t="s">
        <v>163</v>
      </c>
      <c r="B3" s="4" t="s">
        <v>16</v>
      </c>
      <c r="C3" s="4" t="s">
        <v>24</v>
      </c>
      <c r="D3" s="4" t="s">
        <v>25</v>
      </c>
      <c r="E3" s="3" t="s">
        <v>19</v>
      </c>
      <c r="F3" s="3" t="s">
        <v>26</v>
      </c>
      <c r="G3" s="5">
        <v>45678</v>
      </c>
      <c r="H3" s="5" t="s">
        <v>21</v>
      </c>
      <c r="K3" s="4" t="s">
        <v>22</v>
      </c>
      <c r="O3" s="10" t="s">
        <v>162</v>
      </c>
    </row>
    <row r="4" spans="1:15" ht="17">
      <c r="A4" s="4" t="s">
        <v>23</v>
      </c>
      <c r="B4" s="4" t="s">
        <v>16</v>
      </c>
      <c r="C4" s="4" t="s">
        <v>27</v>
      </c>
      <c r="D4" s="4" t="s">
        <v>28</v>
      </c>
      <c r="E4" s="3" t="s">
        <v>19</v>
      </c>
      <c r="F4" s="3" t="s">
        <v>20</v>
      </c>
      <c r="G4" s="5">
        <v>45678</v>
      </c>
      <c r="H4" s="5" t="s">
        <v>21</v>
      </c>
      <c r="K4" s="4" t="s">
        <v>22</v>
      </c>
      <c r="O4" s="10" t="s">
        <v>29</v>
      </c>
    </row>
    <row r="5" spans="1:15" ht="34">
      <c r="A5" s="4" t="s">
        <v>23</v>
      </c>
      <c r="B5" s="4" t="s">
        <v>16</v>
      </c>
      <c r="C5" s="4" t="s">
        <v>30</v>
      </c>
      <c r="D5" s="4" t="s">
        <v>31</v>
      </c>
      <c r="E5" s="3" t="s">
        <v>19</v>
      </c>
      <c r="F5" s="3" t="s">
        <v>20</v>
      </c>
      <c r="G5" s="5">
        <v>45678</v>
      </c>
      <c r="H5" s="5" t="s">
        <v>21</v>
      </c>
      <c r="K5" s="4" t="s">
        <v>22</v>
      </c>
      <c r="O5" s="10" t="s">
        <v>32</v>
      </c>
    </row>
    <row r="6" spans="1:15" ht="17">
      <c r="A6" s="4" t="s">
        <v>23</v>
      </c>
      <c r="B6" s="4" t="s">
        <v>16</v>
      </c>
      <c r="C6" s="4" t="s">
        <v>33</v>
      </c>
      <c r="D6" s="4" t="s">
        <v>34</v>
      </c>
      <c r="E6" s="3" t="s">
        <v>19</v>
      </c>
      <c r="F6" s="3" t="s">
        <v>20</v>
      </c>
      <c r="G6" s="5">
        <v>45678</v>
      </c>
      <c r="H6" s="5" t="s">
        <v>21</v>
      </c>
      <c r="K6" s="4" t="s">
        <v>22</v>
      </c>
      <c r="O6" s="10" t="s">
        <v>35</v>
      </c>
    </row>
    <row r="7" spans="1:15" ht="17">
      <c r="A7" s="4" t="s">
        <v>23</v>
      </c>
      <c r="B7" s="4" t="s">
        <v>16</v>
      </c>
      <c r="C7" s="4" t="s">
        <v>17</v>
      </c>
      <c r="D7" s="4" t="s">
        <v>36</v>
      </c>
      <c r="E7" s="3" t="s">
        <v>19</v>
      </c>
      <c r="F7" s="3" t="s">
        <v>20</v>
      </c>
      <c r="G7" s="5">
        <v>45678</v>
      </c>
      <c r="H7" s="5" t="s">
        <v>21</v>
      </c>
      <c r="K7" s="4" t="s">
        <v>22</v>
      </c>
      <c r="O7" s="10" t="s">
        <v>37</v>
      </c>
    </row>
    <row r="8" spans="1:15" ht="119">
      <c r="A8" s="6" t="s">
        <v>23</v>
      </c>
      <c r="B8" s="6" t="s">
        <v>38</v>
      </c>
      <c r="C8" s="6" t="s">
        <v>39</v>
      </c>
      <c r="D8" s="9" t="s">
        <v>40</v>
      </c>
      <c r="E8" s="7" t="s">
        <v>19</v>
      </c>
      <c r="F8" s="7" t="s">
        <v>20</v>
      </c>
      <c r="G8" s="8">
        <v>45674</v>
      </c>
      <c r="H8" s="8" t="s">
        <v>21</v>
      </c>
      <c r="I8" s="6"/>
      <c r="J8" s="6"/>
      <c r="K8" s="6" t="s">
        <v>22</v>
      </c>
      <c r="L8" s="6"/>
      <c r="M8" s="6"/>
      <c r="N8" s="6"/>
      <c r="O8" s="9" t="s">
        <v>161</v>
      </c>
    </row>
    <row r="9" spans="1:15" ht="17">
      <c r="A9" s="6" t="s">
        <v>23</v>
      </c>
      <c r="B9" s="6" t="s">
        <v>38</v>
      </c>
      <c r="C9" s="6" t="s">
        <v>39</v>
      </c>
      <c r="D9" s="9" t="s">
        <v>41</v>
      </c>
      <c r="E9" s="7" t="s">
        <v>19</v>
      </c>
      <c r="F9" s="7" t="s">
        <v>20</v>
      </c>
      <c r="G9" s="8">
        <v>45674</v>
      </c>
      <c r="H9" s="8" t="s">
        <v>21</v>
      </c>
      <c r="I9" s="6"/>
      <c r="J9" s="6"/>
      <c r="K9" s="6" t="s">
        <v>22</v>
      </c>
      <c r="L9" s="6"/>
      <c r="M9" s="6"/>
      <c r="N9" s="6"/>
      <c r="O9" s="9" t="s">
        <v>42</v>
      </c>
    </row>
    <row r="10" spans="1:15" ht="68">
      <c r="A10" s="6" t="s">
        <v>23</v>
      </c>
      <c r="B10" s="6" t="s">
        <v>38</v>
      </c>
      <c r="C10" s="6" t="s">
        <v>43</v>
      </c>
      <c r="D10" s="9" t="s">
        <v>44</v>
      </c>
      <c r="E10" s="7" t="s">
        <v>19</v>
      </c>
      <c r="F10" s="7" t="s">
        <v>20</v>
      </c>
      <c r="G10" s="8">
        <v>45678</v>
      </c>
      <c r="H10" s="8" t="s">
        <v>21</v>
      </c>
      <c r="I10" s="6"/>
      <c r="J10" s="6"/>
      <c r="K10" s="6" t="s">
        <v>22</v>
      </c>
      <c r="L10" s="6"/>
      <c r="M10" s="6"/>
      <c r="N10" s="6"/>
      <c r="O10" s="9" t="s">
        <v>45</v>
      </c>
    </row>
    <row r="11" spans="1:15" ht="34">
      <c r="A11" s="6" t="s">
        <v>23</v>
      </c>
      <c r="B11" s="6" t="s">
        <v>38</v>
      </c>
      <c r="C11" s="6" t="s">
        <v>43</v>
      </c>
      <c r="D11" s="9" t="s">
        <v>46</v>
      </c>
      <c r="E11" s="7" t="s">
        <v>19</v>
      </c>
      <c r="F11" s="7" t="s">
        <v>20</v>
      </c>
      <c r="G11" s="8">
        <v>45678</v>
      </c>
      <c r="H11" s="8" t="s">
        <v>21</v>
      </c>
      <c r="I11" s="6"/>
      <c r="J11" s="6"/>
      <c r="K11" s="6" t="s">
        <v>22</v>
      </c>
      <c r="L11" s="6"/>
      <c r="M11" s="6"/>
      <c r="N11" s="6"/>
      <c r="O11" s="9" t="s">
        <v>42</v>
      </c>
    </row>
    <row r="12" spans="1:15" ht="34">
      <c r="A12" s="6" t="s">
        <v>23</v>
      </c>
      <c r="B12" s="6" t="s">
        <v>38</v>
      </c>
      <c r="C12" s="6" t="s">
        <v>43</v>
      </c>
      <c r="D12" s="9" t="s">
        <v>47</v>
      </c>
      <c r="E12" s="7" t="s">
        <v>48</v>
      </c>
      <c r="F12" s="7" t="s">
        <v>20</v>
      </c>
      <c r="G12" s="8">
        <v>45677</v>
      </c>
      <c r="H12" s="8" t="s">
        <v>21</v>
      </c>
      <c r="I12" s="6"/>
      <c r="J12" s="6"/>
      <c r="K12" s="6" t="s">
        <v>22</v>
      </c>
      <c r="L12" s="6"/>
      <c r="M12" s="6"/>
      <c r="N12" s="6"/>
      <c r="O12" s="9" t="s">
        <v>49</v>
      </c>
    </row>
    <row r="13" spans="1:15" ht="34">
      <c r="A13" s="6" t="s">
        <v>23</v>
      </c>
      <c r="B13" s="6" t="s">
        <v>38</v>
      </c>
      <c r="C13" s="6" t="s">
        <v>43</v>
      </c>
      <c r="D13" s="9" t="s">
        <v>50</v>
      </c>
      <c r="E13" s="7" t="s">
        <v>48</v>
      </c>
      <c r="F13" s="7" t="s">
        <v>20</v>
      </c>
      <c r="G13" s="8">
        <v>45677</v>
      </c>
      <c r="H13" s="8" t="s">
        <v>21</v>
      </c>
      <c r="I13" s="6"/>
      <c r="J13" s="6"/>
      <c r="K13" s="6" t="s">
        <v>22</v>
      </c>
      <c r="L13" s="6"/>
      <c r="M13" s="6"/>
      <c r="N13" s="6"/>
      <c r="O13" s="9" t="s">
        <v>42</v>
      </c>
    </row>
  </sheetData>
  <autoFilter ref="A1:O13" xr:uid="{D4FCD1F6-4A9D-4815-A949-338BCBEB14A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1ECF-0C37-42DD-92AC-0405BEFA5860}">
  <dimension ref="A1:V86"/>
  <sheetViews>
    <sheetView zoomScale="150" zoomScaleNormal="150" workbookViewId="0">
      <selection activeCell="T5" sqref="T5"/>
    </sheetView>
  </sheetViews>
  <sheetFormatPr baseColWidth="10" defaultColWidth="8.83203125" defaultRowHeight="18"/>
  <cols>
    <col min="1" max="16384" width="8.83203125" style="15"/>
  </cols>
  <sheetData>
    <row r="1" spans="1:20">
      <c r="A1" s="13" t="s">
        <v>51</v>
      </c>
      <c r="B1" s="14" t="s">
        <v>52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3"/>
      <c r="T1" s="14" t="s">
        <v>53</v>
      </c>
    </row>
    <row r="2" spans="1:20">
      <c r="A2" s="15" t="s">
        <v>54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15" t="s">
        <v>55</v>
      </c>
    </row>
    <row r="3" spans="1:20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t="s">
        <v>56</v>
      </c>
    </row>
    <row r="4" spans="1:20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t="s">
        <v>57</v>
      </c>
    </row>
    <row r="5" spans="1:20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t="s">
        <v>58</v>
      </c>
    </row>
    <row r="6" spans="1:20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12" customFormat="1" ht="17"/>
    <row r="29" spans="1:20">
      <c r="A29" s="15" t="s">
        <v>59</v>
      </c>
      <c r="T29" s="15" t="s">
        <v>60</v>
      </c>
    </row>
    <row r="30" spans="1:20">
      <c r="T30" s="15" t="s">
        <v>61</v>
      </c>
    </row>
    <row r="31" spans="1:20">
      <c r="T31" s="15" t="s">
        <v>62</v>
      </c>
    </row>
    <row r="32" spans="1:20">
      <c r="T32" s="15" t="s">
        <v>63</v>
      </c>
    </row>
    <row r="33" spans="20:22">
      <c r="T33" s="15" t="s">
        <v>64</v>
      </c>
    </row>
    <row r="35" spans="20:22">
      <c r="T35" s="32" t="s">
        <v>65</v>
      </c>
      <c r="U35" s="32"/>
      <c r="V35" s="32"/>
    </row>
    <row r="57" spans="1:20" s="12" customFormat="1" ht="17">
      <c r="A57" s="11"/>
      <c r="S57" s="11"/>
    </row>
    <row r="58" spans="1:20">
      <c r="A58" s="15" t="s">
        <v>66</v>
      </c>
      <c r="T58" s="15" t="s">
        <v>67</v>
      </c>
    </row>
    <row r="59" spans="1:20">
      <c r="T59" s="15" t="s">
        <v>61</v>
      </c>
    </row>
    <row r="60" spans="1:20">
      <c r="T60" s="15" t="s">
        <v>68</v>
      </c>
    </row>
    <row r="61" spans="1:20">
      <c r="T61" s="15" t="s">
        <v>69</v>
      </c>
    </row>
    <row r="62" spans="1:20">
      <c r="T62" s="15" t="s">
        <v>70</v>
      </c>
    </row>
    <row r="64" spans="1:20">
      <c r="T64" s="15" t="s">
        <v>71</v>
      </c>
    </row>
    <row r="66" spans="20:22">
      <c r="T66" s="32" t="s">
        <v>72</v>
      </c>
      <c r="U66" s="32"/>
      <c r="V66" s="32"/>
    </row>
    <row r="86" spans="1:19" s="12" customFormat="1" ht="17">
      <c r="A86" s="11"/>
      <c r="S86" s="1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0D6-0CDC-49A1-9F20-82D7858F609E}">
  <dimension ref="A1:P63"/>
  <sheetViews>
    <sheetView topLeftCell="A13" zoomScale="118" zoomScaleNormal="118" workbookViewId="0">
      <selection activeCell="E10" sqref="E10:E11"/>
    </sheetView>
  </sheetViews>
  <sheetFormatPr baseColWidth="10" defaultColWidth="8.83203125" defaultRowHeight="15" customHeight="1"/>
  <cols>
    <col min="1" max="1" width="30.83203125" style="18" customWidth="1"/>
    <col min="2" max="2" width="13.1640625" style="18"/>
    <col min="3" max="3" width="46.83203125" style="18" customWidth="1"/>
    <col min="4" max="4" width="13.1640625" style="18"/>
    <col min="5" max="12" width="26.5" style="18" customWidth="1"/>
    <col min="13" max="13" width="13.1640625" style="18"/>
    <col min="14" max="15" width="9.1640625" style="45" bestFit="1" customWidth="1"/>
    <col min="16" max="16" width="8.83203125" style="18"/>
  </cols>
  <sheetData>
    <row r="1" spans="1:15" ht="18">
      <c r="A1" s="16" t="s">
        <v>73</v>
      </c>
      <c r="B1" s="17"/>
    </row>
    <row r="2" spans="1:15" ht="18">
      <c r="A2" s="19" t="s">
        <v>74</v>
      </c>
      <c r="B2" s="17"/>
      <c r="D2" s="34" t="s">
        <v>75</v>
      </c>
    </row>
    <row r="3" spans="1:15" ht="18">
      <c r="A3" s="20" t="s">
        <v>76</v>
      </c>
      <c r="B3" s="17"/>
    </row>
    <row r="4" spans="1:15" ht="18">
      <c r="A4" s="21" t="s">
        <v>77</v>
      </c>
      <c r="B4" s="17"/>
      <c r="D4" s="47" t="s">
        <v>78</v>
      </c>
      <c r="E4" s="50">
        <f>10000000*'[1]CbCR_09 P2指定匯率'!D8</f>
        <v>350000000</v>
      </c>
      <c r="F4" s="50">
        <f>1000000*'[1]CbCR_09 P2指定匯率'!D8</f>
        <v>35000000</v>
      </c>
      <c r="G4" s="36"/>
      <c r="H4" s="36"/>
      <c r="I4" s="37"/>
      <c r="J4" s="37"/>
      <c r="K4" s="37"/>
      <c r="L4" s="37"/>
    </row>
    <row r="5" spans="1:15" ht="18">
      <c r="A5" s="22" t="s">
        <v>160</v>
      </c>
      <c r="B5" s="17"/>
      <c r="D5" s="36"/>
      <c r="E5" s="35" t="s">
        <v>79</v>
      </c>
      <c r="F5" s="36"/>
      <c r="G5" s="36"/>
      <c r="H5" s="36"/>
      <c r="I5" s="35"/>
      <c r="J5" s="36"/>
      <c r="K5" s="35"/>
      <c r="L5" s="36"/>
    </row>
    <row r="6" spans="1:15" ht="18">
      <c r="A6" s="23"/>
    </row>
    <row r="7" spans="1:15" ht="79.5" customHeight="1">
      <c r="A7" s="75" t="s">
        <v>80</v>
      </c>
      <c r="B7" s="76"/>
      <c r="C7" s="76"/>
      <c r="D7" s="76"/>
      <c r="E7" s="83" t="s">
        <v>81</v>
      </c>
      <c r="F7" s="83"/>
      <c r="G7" s="83"/>
      <c r="H7" s="83"/>
      <c r="I7" s="83"/>
      <c r="J7" s="83"/>
      <c r="K7" s="83"/>
      <c r="L7" s="83"/>
      <c r="M7" s="40"/>
    </row>
    <row r="8" spans="1:15" ht="79.5" customHeight="1">
      <c r="A8" s="77"/>
      <c r="B8" s="78"/>
      <c r="C8" s="78"/>
      <c r="D8" s="78"/>
      <c r="E8" s="83" t="s">
        <v>82</v>
      </c>
      <c r="F8" s="83"/>
      <c r="G8" s="83"/>
      <c r="H8" s="83"/>
      <c r="I8" s="83"/>
      <c r="J8" s="83"/>
      <c r="K8" s="83"/>
      <c r="L8" s="83"/>
      <c r="M8" s="40"/>
    </row>
    <row r="9" spans="1:15" ht="60" customHeight="1">
      <c r="A9" s="79"/>
      <c r="B9" s="78"/>
      <c r="C9" s="78"/>
      <c r="D9" s="78"/>
      <c r="E9" s="84" t="s">
        <v>83</v>
      </c>
      <c r="F9" s="84"/>
      <c r="G9" s="84"/>
      <c r="H9" s="84"/>
      <c r="I9" s="84"/>
      <c r="J9" s="84"/>
      <c r="K9" s="84"/>
      <c r="L9" s="84"/>
      <c r="M9" s="40"/>
    </row>
    <row r="10" spans="1:15" ht="15" customHeight="1">
      <c r="A10" s="80" t="s">
        <v>84</v>
      </c>
      <c r="B10" s="80" t="s">
        <v>85</v>
      </c>
      <c r="C10" s="80" t="s">
        <v>86</v>
      </c>
      <c r="D10" s="80" t="s">
        <v>87</v>
      </c>
      <c r="E10" s="81" t="s">
        <v>207</v>
      </c>
      <c r="F10" s="81" t="s">
        <v>88</v>
      </c>
      <c r="G10" s="81" t="s">
        <v>89</v>
      </c>
      <c r="H10" s="81" t="s">
        <v>90</v>
      </c>
      <c r="I10" s="81" t="s">
        <v>91</v>
      </c>
      <c r="J10" s="25"/>
      <c r="K10" s="85" t="s">
        <v>92</v>
      </c>
      <c r="L10" s="44"/>
      <c r="M10" s="40"/>
    </row>
    <row r="11" spans="1:15" ht="15" customHeight="1">
      <c r="A11" s="81"/>
      <c r="B11" s="81"/>
      <c r="C11" s="81"/>
      <c r="D11" s="81"/>
      <c r="E11" s="81"/>
      <c r="F11" s="81"/>
      <c r="G11" s="81"/>
      <c r="H11" s="81"/>
      <c r="I11" s="81"/>
      <c r="J11" s="25" t="s">
        <v>93</v>
      </c>
      <c r="K11" s="85"/>
      <c r="L11" s="41" t="s">
        <v>94</v>
      </c>
      <c r="M11" s="40"/>
    </row>
    <row r="12" spans="1:15" ht="17">
      <c r="A12" s="82"/>
      <c r="B12" s="82"/>
      <c r="C12" s="82"/>
      <c r="D12" s="26"/>
      <c r="E12" s="26" t="s">
        <v>95</v>
      </c>
      <c r="F12" s="26" t="s">
        <v>96</v>
      </c>
      <c r="G12" s="26" t="s">
        <v>97</v>
      </c>
      <c r="H12" s="26" t="s">
        <v>98</v>
      </c>
      <c r="I12" s="26" t="s">
        <v>99</v>
      </c>
      <c r="J12" s="26"/>
      <c r="K12" s="38" t="s">
        <v>100</v>
      </c>
      <c r="L12" s="41"/>
      <c r="M12" s="40"/>
      <c r="N12" s="47" t="s">
        <v>101</v>
      </c>
      <c r="O12" s="47" t="s">
        <v>102</v>
      </c>
    </row>
    <row r="13" spans="1:15" ht="32">
      <c r="A13" s="22" t="s">
        <v>103</v>
      </c>
      <c r="B13" s="27">
        <v>1</v>
      </c>
      <c r="C13" s="22" t="s">
        <v>104</v>
      </c>
      <c r="D13" s="28" t="s">
        <v>105</v>
      </c>
      <c r="E13" s="29">
        <v>375836588</v>
      </c>
      <c r="F13" s="29">
        <v>58497159</v>
      </c>
      <c r="G13" s="29">
        <v>13131220</v>
      </c>
      <c r="H13" s="29">
        <v>0</v>
      </c>
      <c r="I13" s="29">
        <v>172133879</v>
      </c>
      <c r="J13" s="29"/>
      <c r="K13" s="39">
        <v>352639595</v>
      </c>
      <c r="L13" s="42"/>
      <c r="M13" s="40"/>
      <c r="N13" s="45">
        <f>IF(OR(E13&gt;E4,F13&gt;F4),1,0)</f>
        <v>1</v>
      </c>
      <c r="O13" s="46">
        <v>1</v>
      </c>
    </row>
    <row r="14" spans="1:15" ht="48">
      <c r="A14" s="22" t="s">
        <v>103</v>
      </c>
      <c r="B14" s="27">
        <v>2</v>
      </c>
      <c r="C14" s="22" t="s">
        <v>106</v>
      </c>
      <c r="D14" s="28" t="s">
        <v>105</v>
      </c>
      <c r="E14" s="29">
        <v>93300870</v>
      </c>
      <c r="F14" s="29">
        <v>-2093103</v>
      </c>
      <c r="G14" s="29">
        <v>-112280</v>
      </c>
      <c r="H14" s="29">
        <v>0</v>
      </c>
      <c r="I14" s="29">
        <v>65572345</v>
      </c>
      <c r="J14" s="29"/>
      <c r="K14" s="39">
        <v>18846234</v>
      </c>
      <c r="L14" s="42"/>
      <c r="M14" s="40"/>
      <c r="N14" s="45">
        <f t="shared" ref="N14:N43" si="0">IF(OR(E14&gt;E5,F14&gt;F5),1,0)</f>
        <v>0</v>
      </c>
      <c r="O14" s="46">
        <v>0</v>
      </c>
    </row>
    <row r="15" spans="1:15" ht="18">
      <c r="A15" s="22" t="s">
        <v>103</v>
      </c>
      <c r="B15" s="27">
        <v>3</v>
      </c>
      <c r="C15" s="22" t="s">
        <v>107</v>
      </c>
      <c r="D15" s="28" t="s">
        <v>105</v>
      </c>
      <c r="E15" s="29">
        <v>601752713</v>
      </c>
      <c r="F15" s="29">
        <v>25482768</v>
      </c>
      <c r="G15" s="29">
        <v>11731169</v>
      </c>
      <c r="H15" s="29">
        <v>0</v>
      </c>
      <c r="I15" s="29">
        <v>315953399</v>
      </c>
      <c r="J15" s="29"/>
      <c r="K15" s="39">
        <v>125725852</v>
      </c>
      <c r="L15" s="42"/>
      <c r="M15" s="40"/>
      <c r="N15" s="45">
        <f>IF(OR(E15&gt;E6,F15&gt;F6),1,0)</f>
        <v>1</v>
      </c>
      <c r="O15" s="46">
        <v>1</v>
      </c>
    </row>
    <row r="16" spans="1:15" ht="18">
      <c r="A16" s="22" t="s">
        <v>103</v>
      </c>
      <c r="B16" s="27">
        <v>4</v>
      </c>
      <c r="C16" s="22" t="s">
        <v>108</v>
      </c>
      <c r="D16" s="28" t="s">
        <v>105</v>
      </c>
      <c r="E16" s="29">
        <v>339113169</v>
      </c>
      <c r="F16" s="29">
        <v>4684162</v>
      </c>
      <c r="G16" s="29">
        <v>289657</v>
      </c>
      <c r="H16" s="29">
        <v>0</v>
      </c>
      <c r="I16" s="29">
        <v>14957893</v>
      </c>
      <c r="J16" s="29"/>
      <c r="K16" s="39">
        <v>8651066</v>
      </c>
      <c r="L16" s="42"/>
      <c r="M16" s="40"/>
      <c r="N16" s="45">
        <f>IF(OR(E16&gt;E7,F16&gt;F7),1,0)</f>
        <v>1</v>
      </c>
      <c r="O16" s="46">
        <v>1</v>
      </c>
    </row>
    <row r="17" spans="1:15" ht="32">
      <c r="A17" s="22" t="s">
        <v>103</v>
      </c>
      <c r="B17" s="27">
        <v>5</v>
      </c>
      <c r="C17" s="22" t="s">
        <v>109</v>
      </c>
      <c r="D17" s="28" t="s">
        <v>105</v>
      </c>
      <c r="E17" s="29">
        <v>81817044</v>
      </c>
      <c r="F17" s="29">
        <v>3987744</v>
      </c>
      <c r="G17" s="29">
        <v>90560</v>
      </c>
      <c r="H17" s="29">
        <v>0</v>
      </c>
      <c r="I17" s="29">
        <v>35011220</v>
      </c>
      <c r="J17" s="29"/>
      <c r="K17" s="39">
        <v>18643944</v>
      </c>
      <c r="L17" s="42"/>
      <c r="M17" s="40"/>
      <c r="N17" s="45">
        <f t="shared" si="0"/>
        <v>1</v>
      </c>
      <c r="O17" s="46">
        <v>1</v>
      </c>
    </row>
    <row r="18" spans="1:15" ht="18">
      <c r="A18" s="22" t="s">
        <v>103</v>
      </c>
      <c r="B18" s="27">
        <v>6</v>
      </c>
      <c r="C18" s="22" t="s">
        <v>110</v>
      </c>
      <c r="D18" s="28" t="s">
        <v>111</v>
      </c>
      <c r="E18" s="29">
        <v>168618604</v>
      </c>
      <c r="F18" s="29">
        <v>34619930</v>
      </c>
      <c r="G18" s="29">
        <v>8840875</v>
      </c>
      <c r="H18" s="29">
        <v>0</v>
      </c>
      <c r="I18" s="29">
        <v>15369349</v>
      </c>
      <c r="J18" s="29"/>
      <c r="K18" s="39">
        <v>18900466</v>
      </c>
      <c r="L18" s="42"/>
      <c r="M18" s="40"/>
      <c r="N18" s="45">
        <f t="shared" si="0"/>
        <v>1</v>
      </c>
      <c r="O18" s="46">
        <v>1</v>
      </c>
    </row>
    <row r="19" spans="1:15" ht="18">
      <c r="A19" s="22" t="s">
        <v>103</v>
      </c>
      <c r="B19" s="27">
        <v>7</v>
      </c>
      <c r="C19" s="22" t="s">
        <v>112</v>
      </c>
      <c r="D19" s="28" t="s">
        <v>113</v>
      </c>
      <c r="E19" s="29">
        <v>91211602</v>
      </c>
      <c r="F19" s="29">
        <v>0</v>
      </c>
      <c r="G19" s="29">
        <v>0</v>
      </c>
      <c r="H19" s="29">
        <v>0</v>
      </c>
      <c r="I19" s="29">
        <v>11810358</v>
      </c>
      <c r="J19" s="29"/>
      <c r="K19" s="39">
        <v>857592</v>
      </c>
      <c r="L19" s="42"/>
      <c r="M19" s="40"/>
      <c r="N19" s="45">
        <f t="shared" si="0"/>
        <v>0</v>
      </c>
      <c r="O19" s="46">
        <v>0</v>
      </c>
    </row>
    <row r="20" spans="1:15" ht="18">
      <c r="A20" s="22" t="s">
        <v>103</v>
      </c>
      <c r="B20" s="27">
        <v>8</v>
      </c>
      <c r="C20" s="22" t="s">
        <v>114</v>
      </c>
      <c r="D20" s="28" t="s">
        <v>113</v>
      </c>
      <c r="E20" s="29">
        <v>1033683536</v>
      </c>
      <c r="F20" s="29">
        <v>175139525</v>
      </c>
      <c r="G20" s="29">
        <v>2700960</v>
      </c>
      <c r="H20" s="29">
        <v>0</v>
      </c>
      <c r="I20" s="29">
        <v>134009762</v>
      </c>
      <c r="J20" s="29"/>
      <c r="K20" s="39">
        <v>145160251</v>
      </c>
      <c r="L20" s="42"/>
      <c r="M20" s="40"/>
      <c r="N20" s="45">
        <f t="shared" si="0"/>
        <v>1</v>
      </c>
      <c r="O20" s="46">
        <v>1</v>
      </c>
    </row>
    <row r="21" spans="1:15" ht="18">
      <c r="A21" s="22" t="s">
        <v>103</v>
      </c>
      <c r="B21" s="27">
        <v>9</v>
      </c>
      <c r="C21" s="22" t="s">
        <v>115</v>
      </c>
      <c r="D21" s="28" t="s">
        <v>116</v>
      </c>
      <c r="E21" s="29">
        <v>176848928</v>
      </c>
      <c r="F21" s="29">
        <v>63731127</v>
      </c>
      <c r="G21" s="29">
        <v>16041900</v>
      </c>
      <c r="H21" s="29">
        <v>0</v>
      </c>
      <c r="I21" s="29">
        <v>60361344</v>
      </c>
      <c r="J21" s="29"/>
      <c r="K21" s="39">
        <v>138036675</v>
      </c>
      <c r="L21" s="42"/>
      <c r="M21" s="40"/>
      <c r="N21" s="45">
        <f t="shared" si="0"/>
        <v>0</v>
      </c>
      <c r="O21" s="46">
        <v>0</v>
      </c>
    </row>
    <row r="22" spans="1:15" ht="18">
      <c r="A22" s="22" t="s">
        <v>103</v>
      </c>
      <c r="B22" s="27">
        <v>10</v>
      </c>
      <c r="C22" s="22" t="s">
        <v>117</v>
      </c>
      <c r="D22" s="28" t="s">
        <v>118</v>
      </c>
      <c r="E22" s="29">
        <v>57464869</v>
      </c>
      <c r="F22" s="29">
        <v>190093</v>
      </c>
      <c r="G22" s="29">
        <v>152217</v>
      </c>
      <c r="H22" s="29">
        <v>0</v>
      </c>
      <c r="I22" s="29">
        <v>10219114</v>
      </c>
      <c r="J22" s="29"/>
      <c r="K22" s="39">
        <v>22107</v>
      </c>
      <c r="L22" s="42"/>
      <c r="M22" s="40"/>
      <c r="N22" s="45">
        <f t="shared" si="0"/>
        <v>0</v>
      </c>
      <c r="O22" s="46">
        <v>0</v>
      </c>
    </row>
    <row r="23" spans="1:15" ht="18">
      <c r="A23" s="22" t="s">
        <v>103</v>
      </c>
      <c r="B23" s="27">
        <v>11</v>
      </c>
      <c r="C23" s="22" t="s">
        <v>119</v>
      </c>
      <c r="D23" s="28" t="s">
        <v>120</v>
      </c>
      <c r="E23" s="29">
        <v>85737789</v>
      </c>
      <c r="F23" s="29">
        <v>-8881126</v>
      </c>
      <c r="G23" s="29">
        <v>0</v>
      </c>
      <c r="H23" s="29">
        <v>0</v>
      </c>
      <c r="I23" s="29">
        <v>65368128</v>
      </c>
      <c r="J23" s="29"/>
      <c r="K23" s="39">
        <v>15142061</v>
      </c>
      <c r="L23" s="42"/>
      <c r="M23" s="40"/>
      <c r="N23" s="45">
        <f t="shared" si="0"/>
        <v>0</v>
      </c>
      <c r="O23" s="46">
        <v>0</v>
      </c>
    </row>
    <row r="24" spans="1:15" ht="18">
      <c r="A24" s="22" t="s">
        <v>103</v>
      </c>
      <c r="B24" s="27">
        <v>12</v>
      </c>
      <c r="C24" s="22" t="s">
        <v>121</v>
      </c>
      <c r="D24" s="28" t="s">
        <v>122</v>
      </c>
      <c r="E24" s="29">
        <v>99560357</v>
      </c>
      <c r="F24" s="29">
        <v>-4103739</v>
      </c>
      <c r="G24" s="29">
        <v>-264866</v>
      </c>
      <c r="H24" s="29">
        <v>0</v>
      </c>
      <c r="I24" s="29">
        <v>4544744</v>
      </c>
      <c r="J24" s="29"/>
      <c r="K24" s="39">
        <v>58183008</v>
      </c>
      <c r="L24" s="42"/>
      <c r="M24" s="40"/>
      <c r="N24" s="45">
        <f t="shared" si="0"/>
        <v>0</v>
      </c>
      <c r="O24" s="46">
        <v>0</v>
      </c>
    </row>
    <row r="25" spans="1:15" ht="18">
      <c r="A25" s="22" t="s">
        <v>103</v>
      </c>
      <c r="B25" s="27">
        <v>13</v>
      </c>
      <c r="C25" s="22" t="s">
        <v>123</v>
      </c>
      <c r="D25" s="28" t="s">
        <v>122</v>
      </c>
      <c r="E25" s="29">
        <v>141033323</v>
      </c>
      <c r="F25" s="29">
        <v>15855587</v>
      </c>
      <c r="G25" s="29">
        <v>5580847</v>
      </c>
      <c r="H25" s="29">
        <v>0</v>
      </c>
      <c r="I25" s="29">
        <v>98476147</v>
      </c>
      <c r="J25" s="29"/>
      <c r="K25" s="39">
        <v>35987868</v>
      </c>
      <c r="L25" s="42"/>
      <c r="M25" s="40"/>
      <c r="N25" s="45">
        <f t="shared" si="0"/>
        <v>1</v>
      </c>
      <c r="O25" s="46">
        <v>1</v>
      </c>
    </row>
    <row r="26" spans="1:15" ht="32">
      <c r="A26" s="22" t="s">
        <v>103</v>
      </c>
      <c r="B26" s="27">
        <v>14</v>
      </c>
      <c r="C26" s="22" t="s">
        <v>124</v>
      </c>
      <c r="D26" s="28" t="s">
        <v>125</v>
      </c>
      <c r="E26" s="29">
        <v>6608528</v>
      </c>
      <c r="F26" s="29">
        <v>3701715</v>
      </c>
      <c r="G26" s="29">
        <v>9975</v>
      </c>
      <c r="H26" s="29">
        <v>0</v>
      </c>
      <c r="I26" s="29">
        <v>1444288</v>
      </c>
      <c r="J26" s="29"/>
      <c r="K26" s="39">
        <v>39298341</v>
      </c>
      <c r="L26" s="42"/>
      <c r="M26" s="40"/>
      <c r="N26" s="45">
        <f t="shared" si="0"/>
        <v>0</v>
      </c>
      <c r="O26" s="46">
        <v>0</v>
      </c>
    </row>
    <row r="27" spans="1:15" ht="18">
      <c r="A27" s="22" t="s">
        <v>103</v>
      </c>
      <c r="B27" s="27">
        <v>15</v>
      </c>
      <c r="C27" s="22" t="s">
        <v>126</v>
      </c>
      <c r="D27" s="28" t="s">
        <v>125</v>
      </c>
      <c r="E27" s="29">
        <v>0</v>
      </c>
      <c r="F27" s="29">
        <v>-57104</v>
      </c>
      <c r="G27" s="29">
        <v>0</v>
      </c>
      <c r="H27" s="29">
        <v>0</v>
      </c>
      <c r="I27" s="29">
        <v>0</v>
      </c>
      <c r="J27" s="29"/>
      <c r="K27" s="39">
        <v>0</v>
      </c>
      <c r="L27" s="42"/>
      <c r="M27" s="40"/>
      <c r="N27" s="45">
        <f t="shared" si="0"/>
        <v>0</v>
      </c>
      <c r="O27" s="46">
        <v>0</v>
      </c>
    </row>
    <row r="28" spans="1:15" ht="18">
      <c r="A28" s="22" t="s">
        <v>103</v>
      </c>
      <c r="B28" s="27">
        <v>16</v>
      </c>
      <c r="C28" s="22" t="s">
        <v>127</v>
      </c>
      <c r="D28" s="28" t="s">
        <v>128</v>
      </c>
      <c r="E28" s="29">
        <v>59196304</v>
      </c>
      <c r="F28" s="29">
        <v>-3176323</v>
      </c>
      <c r="G28" s="29">
        <v>-1069982</v>
      </c>
      <c r="H28" s="29">
        <v>0</v>
      </c>
      <c r="I28" s="29">
        <v>35535809</v>
      </c>
      <c r="J28" s="29"/>
      <c r="K28" s="39">
        <v>10622981</v>
      </c>
      <c r="L28" s="42"/>
      <c r="M28" s="40"/>
      <c r="N28" s="45">
        <f t="shared" si="0"/>
        <v>0</v>
      </c>
      <c r="O28" s="46">
        <v>0</v>
      </c>
    </row>
    <row r="29" spans="1:15" ht="18">
      <c r="A29" s="22" t="s">
        <v>103</v>
      </c>
      <c r="B29" s="27">
        <v>17</v>
      </c>
      <c r="C29" s="22" t="s">
        <v>129</v>
      </c>
      <c r="D29" s="28" t="s">
        <v>130</v>
      </c>
      <c r="E29" s="29">
        <v>0</v>
      </c>
      <c r="F29" s="29">
        <v>-4952380</v>
      </c>
      <c r="G29" s="29">
        <v>0</v>
      </c>
      <c r="H29" s="29">
        <v>0</v>
      </c>
      <c r="I29" s="29">
        <v>0</v>
      </c>
      <c r="J29" s="29"/>
      <c r="K29" s="39">
        <v>0</v>
      </c>
      <c r="L29" s="42"/>
      <c r="M29" s="40"/>
      <c r="N29" s="45">
        <f t="shared" si="0"/>
        <v>0</v>
      </c>
      <c r="O29" s="46">
        <v>0</v>
      </c>
    </row>
    <row r="30" spans="1:15" ht="18">
      <c r="A30" s="22" t="s">
        <v>103</v>
      </c>
      <c r="B30" s="27">
        <v>18</v>
      </c>
      <c r="C30" s="22" t="s">
        <v>131</v>
      </c>
      <c r="D30" s="28" t="s">
        <v>130</v>
      </c>
      <c r="E30" s="29">
        <v>58835350831</v>
      </c>
      <c r="F30" s="29">
        <v>-9271277316</v>
      </c>
      <c r="G30" s="29">
        <v>579668113</v>
      </c>
      <c r="H30" s="29">
        <v>0</v>
      </c>
      <c r="I30" s="29">
        <v>3443444925</v>
      </c>
      <c r="J30" s="29"/>
      <c r="K30" s="39">
        <v>115663822101</v>
      </c>
      <c r="L30" s="42"/>
      <c r="M30" s="40"/>
      <c r="N30" s="45">
        <f t="shared" si="0"/>
        <v>1</v>
      </c>
      <c r="O30" s="46">
        <v>1</v>
      </c>
    </row>
    <row r="31" spans="1:15" ht="18">
      <c r="A31" s="22" t="s">
        <v>103</v>
      </c>
      <c r="B31" s="27">
        <v>19</v>
      </c>
      <c r="C31" s="22" t="s">
        <v>132</v>
      </c>
      <c r="D31" s="28" t="s">
        <v>130</v>
      </c>
      <c r="E31" s="29">
        <v>241887631</v>
      </c>
      <c r="F31" s="29">
        <v>43617230</v>
      </c>
      <c r="G31" s="29">
        <v>-2840516</v>
      </c>
      <c r="H31" s="29">
        <v>0</v>
      </c>
      <c r="I31" s="29">
        <v>137628335</v>
      </c>
      <c r="J31" s="29"/>
      <c r="K31" s="39">
        <v>17089626</v>
      </c>
      <c r="L31" s="42"/>
      <c r="M31" s="40"/>
      <c r="N31" s="45">
        <f t="shared" si="0"/>
        <v>1</v>
      </c>
      <c r="O31" s="46">
        <v>1</v>
      </c>
    </row>
    <row r="32" spans="1:15" ht="18">
      <c r="A32" s="22" t="s">
        <v>103</v>
      </c>
      <c r="B32" s="27">
        <v>20</v>
      </c>
      <c r="C32" s="22" t="s">
        <v>133</v>
      </c>
      <c r="D32" s="28" t="s">
        <v>134</v>
      </c>
      <c r="E32" s="29">
        <v>0</v>
      </c>
      <c r="F32" s="29">
        <v>-37424</v>
      </c>
      <c r="G32" s="29">
        <v>0</v>
      </c>
      <c r="H32" s="29">
        <v>0</v>
      </c>
      <c r="I32" s="29">
        <v>0</v>
      </c>
      <c r="J32" s="29"/>
      <c r="K32" s="39">
        <v>0</v>
      </c>
      <c r="L32" s="42"/>
      <c r="M32" s="40"/>
      <c r="N32" s="45">
        <f t="shared" si="0"/>
        <v>1</v>
      </c>
      <c r="O32" s="46">
        <v>1</v>
      </c>
    </row>
    <row r="33" spans="1:16" ht="18">
      <c r="A33" s="22" t="s">
        <v>103</v>
      </c>
      <c r="B33" s="27">
        <v>21</v>
      </c>
      <c r="C33" s="22" t="s">
        <v>135</v>
      </c>
      <c r="D33" s="28" t="s">
        <v>136</v>
      </c>
      <c r="E33" s="29">
        <v>99271422</v>
      </c>
      <c r="F33" s="29">
        <v>-1545558</v>
      </c>
      <c r="G33" s="29">
        <v>910625</v>
      </c>
      <c r="H33" s="29">
        <v>0</v>
      </c>
      <c r="I33" s="29">
        <v>65249412</v>
      </c>
      <c r="J33" s="29"/>
      <c r="K33" s="39">
        <v>56109090</v>
      </c>
      <c r="L33" s="42"/>
      <c r="M33" s="40"/>
      <c r="N33" s="45">
        <f t="shared" si="0"/>
        <v>1</v>
      </c>
      <c r="O33" s="46">
        <v>1</v>
      </c>
    </row>
    <row r="34" spans="1:16" s="61" customFormat="1" ht="18">
      <c r="A34" s="51" t="s">
        <v>103</v>
      </c>
      <c r="B34" s="52">
        <v>22</v>
      </c>
      <c r="C34" s="51" t="s">
        <v>137</v>
      </c>
      <c r="D34" s="53" t="s">
        <v>138</v>
      </c>
      <c r="E34" s="54">
        <v>249564294</v>
      </c>
      <c r="F34" s="54">
        <v>16023474</v>
      </c>
      <c r="G34" s="54">
        <v>3214310</v>
      </c>
      <c r="H34" s="54">
        <v>0</v>
      </c>
      <c r="I34" s="54">
        <v>58073876</v>
      </c>
      <c r="J34" s="54"/>
      <c r="K34" s="55">
        <v>734094069</v>
      </c>
      <c r="L34" s="56"/>
      <c r="M34" s="57"/>
      <c r="N34" s="58">
        <f t="shared" si="0"/>
        <v>1</v>
      </c>
      <c r="O34" s="59">
        <v>1</v>
      </c>
      <c r="P34" s="60"/>
    </row>
    <row r="35" spans="1:16" ht="18">
      <c r="A35" s="22" t="s">
        <v>103</v>
      </c>
      <c r="B35" s="27">
        <v>23</v>
      </c>
      <c r="C35" s="22" t="s">
        <v>139</v>
      </c>
      <c r="D35" s="28" t="s">
        <v>138</v>
      </c>
      <c r="E35" s="29">
        <v>66833366</v>
      </c>
      <c r="F35" s="29">
        <v>8810533</v>
      </c>
      <c r="G35" s="29">
        <v>2685447</v>
      </c>
      <c r="H35" s="29">
        <v>0</v>
      </c>
      <c r="I35" s="29">
        <v>30314028</v>
      </c>
      <c r="J35" s="29"/>
      <c r="K35" s="39">
        <v>8675583</v>
      </c>
      <c r="L35" s="42"/>
      <c r="M35" s="40"/>
      <c r="N35" s="45">
        <f t="shared" si="0"/>
        <v>1</v>
      </c>
      <c r="O35" s="46">
        <v>1</v>
      </c>
    </row>
    <row r="36" spans="1:16" ht="18">
      <c r="A36" s="22" t="s">
        <v>103</v>
      </c>
      <c r="B36" s="27">
        <v>24</v>
      </c>
      <c r="C36" s="22" t="s">
        <v>140</v>
      </c>
      <c r="D36" s="28" t="s">
        <v>138</v>
      </c>
      <c r="E36" s="29">
        <v>65193704393</v>
      </c>
      <c r="F36" s="29">
        <v>-3178473848</v>
      </c>
      <c r="G36" s="29">
        <v>2617939728</v>
      </c>
      <c r="H36" s="29">
        <v>0</v>
      </c>
      <c r="I36" s="29">
        <v>4763945274</v>
      </c>
      <c r="J36" s="29"/>
      <c r="K36" s="39">
        <v>113920419268</v>
      </c>
      <c r="L36" s="42"/>
      <c r="M36" s="40"/>
      <c r="N36" s="45">
        <f t="shared" si="0"/>
        <v>1</v>
      </c>
      <c r="O36" s="46">
        <v>1</v>
      </c>
    </row>
    <row r="37" spans="1:16" ht="18">
      <c r="A37" s="22" t="s">
        <v>103</v>
      </c>
      <c r="B37" s="27">
        <v>25</v>
      </c>
      <c r="C37" s="22" t="s">
        <v>141</v>
      </c>
      <c r="D37" s="28" t="s">
        <v>142</v>
      </c>
      <c r="E37" s="29">
        <v>33762708</v>
      </c>
      <c r="F37" s="29">
        <v>9839840</v>
      </c>
      <c r="G37" s="29">
        <v>0</v>
      </c>
      <c r="H37" s="29">
        <v>0</v>
      </c>
      <c r="I37" s="29">
        <v>0</v>
      </c>
      <c r="J37" s="29"/>
      <c r="K37" s="39">
        <v>1656056</v>
      </c>
      <c r="L37" s="42"/>
      <c r="M37" s="40"/>
      <c r="N37" s="45">
        <f t="shared" si="0"/>
        <v>1</v>
      </c>
      <c r="O37" s="46">
        <v>1</v>
      </c>
    </row>
    <row r="38" spans="1:16" ht="18">
      <c r="A38" s="22" t="s">
        <v>103</v>
      </c>
      <c r="B38" s="27">
        <v>26</v>
      </c>
      <c r="C38" s="22" t="s">
        <v>143</v>
      </c>
      <c r="D38" s="28" t="s">
        <v>142</v>
      </c>
      <c r="E38" s="29">
        <v>324488272</v>
      </c>
      <c r="F38" s="29">
        <v>24171284</v>
      </c>
      <c r="G38" s="29">
        <v>6797192</v>
      </c>
      <c r="H38" s="29">
        <v>0</v>
      </c>
      <c r="I38" s="29">
        <v>204371709</v>
      </c>
      <c r="J38" s="29"/>
      <c r="K38" s="39">
        <v>51706176</v>
      </c>
      <c r="L38" s="42"/>
      <c r="M38" s="40"/>
      <c r="N38" s="45">
        <f t="shared" si="0"/>
        <v>1</v>
      </c>
      <c r="O38" s="46">
        <v>1</v>
      </c>
    </row>
    <row r="39" spans="1:16" ht="18">
      <c r="A39" s="22" t="s">
        <v>103</v>
      </c>
      <c r="B39" s="27">
        <v>27</v>
      </c>
      <c r="C39" s="22" t="s">
        <v>144</v>
      </c>
      <c r="D39" s="28" t="s">
        <v>145</v>
      </c>
      <c r="E39" s="29">
        <v>121807479</v>
      </c>
      <c r="F39" s="29">
        <v>8725465</v>
      </c>
      <c r="G39" s="29">
        <v>1861216</v>
      </c>
      <c r="H39" s="29">
        <v>0</v>
      </c>
      <c r="I39" s="29">
        <v>68632859</v>
      </c>
      <c r="J39" s="29"/>
      <c r="K39" s="39">
        <v>25315193</v>
      </c>
      <c r="L39" s="42"/>
      <c r="M39" s="40"/>
      <c r="N39" s="45">
        <f t="shared" si="0"/>
        <v>1</v>
      </c>
      <c r="O39" s="46">
        <v>1</v>
      </c>
    </row>
    <row r="40" spans="1:16" ht="18">
      <c r="A40" s="22" t="s">
        <v>103</v>
      </c>
      <c r="B40" s="27">
        <v>28</v>
      </c>
      <c r="C40" s="22" t="s">
        <v>146</v>
      </c>
      <c r="D40" s="28" t="s">
        <v>145</v>
      </c>
      <c r="E40" s="29">
        <v>125986353</v>
      </c>
      <c r="F40" s="29">
        <v>62943441</v>
      </c>
      <c r="G40" s="29">
        <v>10110102</v>
      </c>
      <c r="H40" s="29">
        <v>0</v>
      </c>
      <c r="I40" s="29">
        <v>4556677</v>
      </c>
      <c r="J40" s="29"/>
      <c r="K40" s="39">
        <v>107759936</v>
      </c>
      <c r="L40" s="42"/>
      <c r="M40" s="40"/>
      <c r="N40" s="45">
        <f t="shared" si="0"/>
        <v>1</v>
      </c>
      <c r="O40" s="46">
        <v>1</v>
      </c>
    </row>
    <row r="41" spans="1:16" ht="18">
      <c r="A41" s="22" t="s">
        <v>147</v>
      </c>
      <c r="B41" s="27">
        <v>29</v>
      </c>
      <c r="C41" s="22" t="s">
        <v>148</v>
      </c>
      <c r="D41" s="28"/>
      <c r="E41" s="30"/>
      <c r="F41" s="30"/>
      <c r="G41" s="30"/>
      <c r="H41" s="30"/>
      <c r="I41" s="30"/>
      <c r="J41" s="30"/>
      <c r="K41" s="33"/>
      <c r="L41" s="43"/>
      <c r="M41" s="40"/>
      <c r="N41" s="45">
        <f t="shared" si="0"/>
        <v>1</v>
      </c>
      <c r="O41" s="46">
        <v>1</v>
      </c>
    </row>
    <row r="42" spans="1:16" ht="18">
      <c r="A42" s="22" t="s">
        <v>103</v>
      </c>
      <c r="B42" s="27">
        <v>30</v>
      </c>
      <c r="C42" s="22" t="s">
        <v>149</v>
      </c>
      <c r="D42" s="28" t="s">
        <v>150</v>
      </c>
      <c r="E42" s="29">
        <v>1005819111</v>
      </c>
      <c r="F42" s="29">
        <v>-360280175</v>
      </c>
      <c r="G42" s="29">
        <v>1861135</v>
      </c>
      <c r="H42" s="29">
        <v>0</v>
      </c>
      <c r="I42" s="29">
        <v>411919976</v>
      </c>
      <c r="J42" s="29"/>
      <c r="K42" s="39">
        <v>3346327017</v>
      </c>
      <c r="L42" s="42"/>
      <c r="M42" s="40"/>
      <c r="N42" s="45">
        <f t="shared" si="0"/>
        <v>1</v>
      </c>
      <c r="O42" s="46">
        <v>1</v>
      </c>
    </row>
    <row r="43" spans="1:16" ht="18">
      <c r="A43" s="22" t="s">
        <v>103</v>
      </c>
      <c r="B43" s="27">
        <v>31</v>
      </c>
      <c r="C43" s="22" t="s">
        <v>151</v>
      </c>
      <c r="D43" s="28" t="s">
        <v>152</v>
      </c>
      <c r="E43" s="29">
        <v>293235960</v>
      </c>
      <c r="F43" s="29">
        <v>44338672</v>
      </c>
      <c r="G43" s="29">
        <v>13702911</v>
      </c>
      <c r="H43" s="29">
        <v>0</v>
      </c>
      <c r="I43" s="29">
        <v>12257520</v>
      </c>
      <c r="J43" s="29"/>
      <c r="K43" s="39">
        <v>8986782</v>
      </c>
      <c r="L43" s="42"/>
      <c r="M43" s="40"/>
      <c r="N43" s="45">
        <f t="shared" si="0"/>
        <v>1</v>
      </c>
      <c r="O43" s="46">
        <v>1</v>
      </c>
    </row>
    <row r="44" spans="1:16" ht="18">
      <c r="A44" s="22"/>
      <c r="B44" s="27">
        <v>32</v>
      </c>
      <c r="C44" s="22"/>
      <c r="D44" s="28"/>
      <c r="E44" s="30"/>
      <c r="F44" s="30"/>
      <c r="G44" s="30"/>
      <c r="H44" s="30"/>
      <c r="I44" s="30"/>
      <c r="J44" s="30"/>
      <c r="K44" s="33"/>
      <c r="L44" s="43"/>
      <c r="M44" s="40"/>
    </row>
    <row r="45" spans="1:16" ht="18">
      <c r="A45" s="22"/>
      <c r="B45" s="27">
        <v>33</v>
      </c>
      <c r="C45" s="22"/>
      <c r="D45" s="28"/>
      <c r="E45" s="30"/>
      <c r="F45" s="30"/>
      <c r="G45" s="30"/>
      <c r="H45" s="30"/>
      <c r="I45" s="30"/>
      <c r="J45" s="30"/>
      <c r="K45" s="33"/>
      <c r="L45" s="43"/>
      <c r="M45" s="40"/>
    </row>
    <row r="46" spans="1:16" ht="18">
      <c r="A46" s="22"/>
      <c r="B46" s="27">
        <v>34</v>
      </c>
      <c r="C46" s="22"/>
      <c r="D46" s="28"/>
      <c r="E46" s="30"/>
      <c r="F46" s="30"/>
      <c r="G46" s="30"/>
      <c r="H46" s="30"/>
      <c r="I46" s="30"/>
      <c r="J46" s="30"/>
      <c r="K46" s="33"/>
      <c r="L46" s="43"/>
      <c r="M46" s="40"/>
    </row>
    <row r="47" spans="1:16" ht="18">
      <c r="A47" s="22"/>
      <c r="B47" s="27">
        <v>35</v>
      </c>
      <c r="C47" s="22"/>
      <c r="D47" s="28"/>
      <c r="E47" s="30"/>
      <c r="F47" s="30"/>
      <c r="G47" s="30"/>
      <c r="H47" s="30"/>
      <c r="I47" s="30"/>
      <c r="J47" s="30"/>
      <c r="K47" s="33"/>
      <c r="L47" s="43"/>
      <c r="M47" s="40"/>
    </row>
    <row r="48" spans="1:16" ht="18">
      <c r="A48" s="22"/>
      <c r="B48" s="27">
        <v>36</v>
      </c>
      <c r="C48" s="22"/>
      <c r="D48" s="28"/>
      <c r="E48" s="30"/>
      <c r="F48" s="30"/>
      <c r="G48" s="30"/>
      <c r="H48" s="30"/>
      <c r="I48" s="30"/>
      <c r="J48" s="30"/>
      <c r="K48" s="33"/>
      <c r="L48" s="43"/>
      <c r="M48" s="40"/>
    </row>
    <row r="49" spans="1:13" ht="18">
      <c r="A49" s="22"/>
      <c r="B49" s="27">
        <v>37</v>
      </c>
      <c r="C49" s="22"/>
      <c r="D49" s="28"/>
      <c r="E49" s="30"/>
      <c r="F49" s="30"/>
      <c r="G49" s="30"/>
      <c r="H49" s="30"/>
      <c r="I49" s="30"/>
      <c r="J49" s="30"/>
      <c r="K49" s="33"/>
      <c r="L49" s="43"/>
      <c r="M49" s="40"/>
    </row>
    <row r="50" spans="1:13" ht="18">
      <c r="A50" s="22"/>
      <c r="B50" s="27">
        <v>38</v>
      </c>
      <c r="C50" s="22"/>
      <c r="D50" s="28"/>
      <c r="E50" s="30"/>
      <c r="F50" s="30"/>
      <c r="G50" s="30"/>
      <c r="H50" s="30"/>
      <c r="I50" s="30"/>
      <c r="J50" s="30"/>
      <c r="K50" s="33"/>
      <c r="L50" s="43"/>
      <c r="M50" s="40"/>
    </row>
    <row r="51" spans="1:13" ht="18">
      <c r="A51" s="22"/>
      <c r="B51" s="27">
        <v>39</v>
      </c>
      <c r="C51" s="22"/>
      <c r="D51" s="28"/>
      <c r="E51" s="30"/>
      <c r="F51" s="30"/>
      <c r="G51" s="30"/>
      <c r="H51" s="30"/>
      <c r="I51" s="30"/>
      <c r="J51" s="30"/>
      <c r="K51" s="33"/>
      <c r="L51" s="43"/>
      <c r="M51" s="40"/>
    </row>
    <row r="52" spans="1:13" ht="18">
      <c r="A52" s="22"/>
      <c r="B52" s="27">
        <v>40</v>
      </c>
      <c r="C52" s="22"/>
      <c r="D52" s="28"/>
      <c r="E52" s="30"/>
      <c r="F52" s="30"/>
      <c r="G52" s="30"/>
      <c r="H52" s="30"/>
      <c r="I52" s="30"/>
      <c r="J52" s="30"/>
      <c r="K52" s="33"/>
      <c r="L52" s="43"/>
      <c r="M52" s="40"/>
    </row>
    <row r="53" spans="1:13" ht="18">
      <c r="A53" s="22"/>
      <c r="B53" s="27">
        <v>41</v>
      </c>
      <c r="C53" s="22"/>
      <c r="D53" s="28"/>
      <c r="E53" s="30"/>
      <c r="F53" s="30"/>
      <c r="G53" s="30"/>
      <c r="H53" s="30"/>
      <c r="I53" s="30"/>
      <c r="J53" s="30"/>
      <c r="K53" s="33"/>
      <c r="L53" s="43"/>
      <c r="M53" s="40"/>
    </row>
    <row r="54" spans="1:13" ht="18">
      <c r="A54" s="22"/>
      <c r="B54" s="27">
        <v>42</v>
      </c>
      <c r="C54" s="22"/>
      <c r="D54" s="28"/>
      <c r="E54" s="30"/>
      <c r="F54" s="30"/>
      <c r="G54" s="30"/>
      <c r="H54" s="30"/>
      <c r="I54" s="30"/>
      <c r="J54" s="30"/>
      <c r="K54" s="33"/>
      <c r="L54" s="43"/>
      <c r="M54" s="40"/>
    </row>
    <row r="55" spans="1:13" ht="18">
      <c r="A55" s="22"/>
      <c r="B55" s="27">
        <v>43</v>
      </c>
      <c r="C55" s="22"/>
      <c r="D55" s="28"/>
      <c r="E55" s="30"/>
      <c r="F55" s="30"/>
      <c r="G55" s="30"/>
      <c r="H55" s="30"/>
      <c r="I55" s="30"/>
      <c r="J55" s="30"/>
      <c r="K55" s="33"/>
      <c r="L55" s="43"/>
      <c r="M55" s="40"/>
    </row>
    <row r="56" spans="1:13" ht="18">
      <c r="A56" s="22"/>
      <c r="B56" s="27">
        <v>44</v>
      </c>
      <c r="C56" s="22"/>
      <c r="D56" s="28"/>
      <c r="E56" s="30"/>
      <c r="F56" s="30"/>
      <c r="G56" s="30"/>
      <c r="H56" s="30"/>
      <c r="I56" s="30"/>
      <c r="J56" s="30"/>
      <c r="K56" s="33"/>
      <c r="L56" s="43"/>
      <c r="M56" s="40"/>
    </row>
    <row r="57" spans="1:13" ht="18">
      <c r="A57" s="22"/>
      <c r="B57" s="27">
        <v>45</v>
      </c>
      <c r="C57" s="22"/>
      <c r="D57" s="28"/>
      <c r="E57" s="30"/>
      <c r="F57" s="30"/>
      <c r="G57" s="30"/>
      <c r="H57" s="30"/>
      <c r="I57" s="30"/>
      <c r="J57" s="30"/>
      <c r="K57" s="33"/>
      <c r="L57" s="43"/>
      <c r="M57" s="40"/>
    </row>
    <row r="58" spans="1:13" ht="18">
      <c r="A58" s="22"/>
      <c r="B58" s="27">
        <v>46</v>
      </c>
      <c r="C58" s="22"/>
      <c r="D58" s="28"/>
      <c r="E58" s="30"/>
      <c r="F58" s="30"/>
      <c r="G58" s="30"/>
      <c r="H58" s="30"/>
      <c r="I58" s="30"/>
      <c r="J58" s="30"/>
      <c r="K58" s="33"/>
      <c r="L58" s="43"/>
      <c r="M58" s="40"/>
    </row>
    <row r="59" spans="1:13" ht="18">
      <c r="A59" s="22"/>
      <c r="B59" s="27">
        <v>47</v>
      </c>
      <c r="C59" s="22"/>
      <c r="D59" s="28"/>
      <c r="E59" s="30"/>
      <c r="F59" s="30"/>
      <c r="G59" s="30"/>
      <c r="H59" s="30"/>
      <c r="I59" s="30"/>
      <c r="J59" s="30"/>
      <c r="K59" s="33"/>
      <c r="L59" s="43"/>
      <c r="M59" s="40"/>
    </row>
    <row r="60" spans="1:13" ht="18">
      <c r="A60" s="22"/>
      <c r="B60" s="27">
        <v>48</v>
      </c>
      <c r="C60" s="22"/>
      <c r="D60" s="28"/>
      <c r="E60" s="30"/>
      <c r="F60" s="30"/>
      <c r="G60" s="30"/>
      <c r="H60" s="30"/>
      <c r="I60" s="30"/>
      <c r="J60" s="30"/>
      <c r="K60" s="33"/>
      <c r="L60" s="43"/>
      <c r="M60" s="40"/>
    </row>
    <row r="61" spans="1:13" ht="18">
      <c r="A61" s="22"/>
      <c r="B61" s="27">
        <v>49</v>
      </c>
      <c r="C61" s="22"/>
      <c r="D61" s="28"/>
      <c r="E61" s="30"/>
      <c r="F61" s="30"/>
      <c r="G61" s="30"/>
      <c r="H61" s="30"/>
      <c r="I61" s="30"/>
      <c r="J61" s="30"/>
      <c r="K61" s="33"/>
      <c r="L61" s="43"/>
      <c r="M61" s="40"/>
    </row>
    <row r="62" spans="1:13" ht="18">
      <c r="A62" s="22"/>
      <c r="B62" s="27">
        <v>50</v>
      </c>
      <c r="C62" s="22"/>
      <c r="D62" s="28"/>
      <c r="E62" s="30"/>
      <c r="F62" s="30"/>
      <c r="G62" s="30"/>
      <c r="H62" s="30"/>
      <c r="I62" s="30"/>
      <c r="J62" s="30"/>
      <c r="K62" s="33"/>
      <c r="L62" s="43"/>
      <c r="M62" s="40"/>
    </row>
    <row r="63" spans="1:13" ht="18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24"/>
    </row>
  </sheetData>
  <mergeCells count="14">
    <mergeCell ref="E7:L7"/>
    <mergeCell ref="E8:L8"/>
    <mergeCell ref="E9:L9"/>
    <mergeCell ref="G10:G11"/>
    <mergeCell ref="H10:H11"/>
    <mergeCell ref="I10:I11"/>
    <mergeCell ref="K10:K11"/>
    <mergeCell ref="E10:E11"/>
    <mergeCell ref="F10:F11"/>
    <mergeCell ref="A7:D9"/>
    <mergeCell ref="A10:A12"/>
    <mergeCell ref="B10:B12"/>
    <mergeCell ref="C10:C12"/>
    <mergeCell ref="D10:D11"/>
  </mergeCells>
  <phoneticPr fontId="1" type="noConversion"/>
  <conditionalFormatting sqref="A13:A62">
    <cfRule type="cellIs" dxfId="1" priority="2" operator="equal">
      <formula>"編製人員已確認"</formula>
    </cfRule>
    <cfRule type="cellIs" dxfId="0" priority="3" operator="equal">
      <formula>"覆核人員已覆核"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FD24A72-9153-4F1E-942E-7DA88C9687F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O13:O43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D46D-8839-45E9-82B1-E674D3628704}">
  <dimension ref="A1:D2"/>
  <sheetViews>
    <sheetView zoomScale="150" zoomScaleNormal="85" workbookViewId="0">
      <selection activeCell="A2" sqref="A2:D2"/>
    </sheetView>
  </sheetViews>
  <sheetFormatPr baseColWidth="10" defaultColWidth="8.83203125" defaultRowHeight="15"/>
  <cols>
    <col min="2" max="3" width="32" customWidth="1"/>
    <col min="4" max="4" width="100.6640625" bestFit="1" customWidth="1"/>
  </cols>
  <sheetData>
    <row r="1" spans="1:4">
      <c r="A1" t="s">
        <v>153</v>
      </c>
      <c r="B1" t="s">
        <v>154</v>
      </c>
      <c r="C1" t="s">
        <v>155</v>
      </c>
      <c r="D1" t="s">
        <v>156</v>
      </c>
    </row>
    <row r="2" spans="1:4" ht="224">
      <c r="A2">
        <v>14</v>
      </c>
      <c r="B2" s="49" t="s">
        <v>165</v>
      </c>
      <c r="C2" s="49" t="s">
        <v>158</v>
      </c>
      <c r="D2" s="49" t="s">
        <v>159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3979-B864-E941-8013-E91BAB71AEB7}">
  <dimension ref="A1:A6"/>
  <sheetViews>
    <sheetView workbookViewId="0">
      <selection activeCell="A24" sqref="A24"/>
    </sheetView>
  </sheetViews>
  <sheetFormatPr baseColWidth="10" defaultRowHeight="15"/>
  <cols>
    <col min="1" max="1" width="142.5" bestFit="1" customWidth="1"/>
  </cols>
  <sheetData>
    <row r="1" spans="1:1">
      <c r="A1" t="s">
        <v>201</v>
      </c>
    </row>
    <row r="2" spans="1:1" ht="56" customHeight="1">
      <c r="A2" s="65" t="s">
        <v>202</v>
      </c>
    </row>
    <row r="3" spans="1:1">
      <c r="A3" s="61" t="s">
        <v>203</v>
      </c>
    </row>
    <row r="6" spans="1:1">
      <c r="A6" s="61" t="s">
        <v>204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F25B-4CF7-204C-8C6D-1152C550A6DB}">
  <dimension ref="A1:K39"/>
  <sheetViews>
    <sheetView zoomScaleNormal="100" workbookViewId="0">
      <selection activeCell="J2" sqref="J2:K2"/>
    </sheetView>
  </sheetViews>
  <sheetFormatPr baseColWidth="10" defaultRowHeight="15"/>
  <cols>
    <col min="1" max="1" width="22.6640625" bestFit="1" customWidth="1"/>
    <col min="2" max="2" width="17.1640625" bestFit="1" customWidth="1"/>
    <col min="4" max="4" width="34.6640625" bestFit="1" customWidth="1"/>
    <col min="5" max="5" width="43.83203125" customWidth="1"/>
    <col min="6" max="6" width="17.5" bestFit="1" customWidth="1"/>
    <col min="7" max="7" width="21.83203125" bestFit="1" customWidth="1"/>
    <col min="8" max="8" width="41.83203125" bestFit="1" customWidth="1"/>
    <col min="10" max="10" width="3.5" bestFit="1" customWidth="1"/>
    <col min="11" max="11" width="17.1640625" customWidth="1"/>
  </cols>
  <sheetData>
    <row r="1" spans="1:11" s="67" customFormat="1" ht="35" customHeight="1">
      <c r="A1" s="68" t="s">
        <v>205</v>
      </c>
      <c r="B1" s="68" t="s">
        <v>172</v>
      </c>
      <c r="C1" s="68" t="s">
        <v>177</v>
      </c>
      <c r="D1" s="68" t="s">
        <v>210</v>
      </c>
      <c r="E1" s="68" t="s">
        <v>211</v>
      </c>
      <c r="F1" s="68" t="s">
        <v>209</v>
      </c>
      <c r="G1" s="68" t="s">
        <v>208</v>
      </c>
      <c r="H1" s="68" t="s">
        <v>176</v>
      </c>
    </row>
    <row r="2" spans="1:11" ht="32">
      <c r="A2" s="46">
        <v>1</v>
      </c>
      <c r="B2" s="63" t="s">
        <v>175</v>
      </c>
      <c r="C2" t="str">
        <f t="shared" ref="C2:C32" si="0">IF(OR(F2&gt;350000000,G2&gt;35000000),J$2,K$2)</f>
        <v>V</v>
      </c>
      <c r="D2" s="69" t="s">
        <v>217</v>
      </c>
      <c r="E2" s="22" t="s">
        <v>166</v>
      </c>
      <c r="F2" s="29">
        <v>375836588</v>
      </c>
      <c r="G2" s="29">
        <v>58497159</v>
      </c>
      <c r="J2" s="63" t="s">
        <v>175</v>
      </c>
      <c r="K2" s="62" t="s">
        <v>20</v>
      </c>
    </row>
    <row r="3" spans="1:11" ht="48">
      <c r="A3" s="46">
        <v>0</v>
      </c>
      <c r="B3" s="62" t="s">
        <v>20</v>
      </c>
      <c r="C3" t="str">
        <f t="shared" si="0"/>
        <v>X</v>
      </c>
      <c r="D3" s="69" t="s">
        <v>220</v>
      </c>
      <c r="E3" s="22" t="s">
        <v>167</v>
      </c>
      <c r="F3" s="29">
        <v>93300870</v>
      </c>
      <c r="G3" s="29">
        <v>-2093103</v>
      </c>
      <c r="H3" s="64" t="s">
        <v>170</v>
      </c>
    </row>
    <row r="4" spans="1:11" ht="32">
      <c r="A4" s="46">
        <v>1</v>
      </c>
      <c r="B4" s="63" t="s">
        <v>175</v>
      </c>
      <c r="C4" t="str">
        <f t="shared" si="0"/>
        <v>V</v>
      </c>
      <c r="D4" s="69" t="s">
        <v>212</v>
      </c>
      <c r="E4" s="22" t="s">
        <v>168</v>
      </c>
      <c r="F4" s="29">
        <v>601752713</v>
      </c>
      <c r="G4" s="29">
        <v>25482768</v>
      </c>
    </row>
    <row r="5" spans="1:11" ht="18">
      <c r="A5" s="46">
        <v>1</v>
      </c>
      <c r="B5" s="62" t="s">
        <v>20</v>
      </c>
      <c r="C5" t="str">
        <f t="shared" si="0"/>
        <v>X</v>
      </c>
      <c r="D5" s="69" t="s">
        <v>215</v>
      </c>
      <c r="E5" s="22" t="s">
        <v>169</v>
      </c>
      <c r="F5" s="29">
        <v>339113169</v>
      </c>
      <c r="G5" s="29">
        <v>4684162</v>
      </c>
      <c r="H5" t="s">
        <v>171</v>
      </c>
    </row>
    <row r="6" spans="1:11" ht="32">
      <c r="A6" s="46">
        <v>1</v>
      </c>
      <c r="B6" s="62" t="s">
        <v>20</v>
      </c>
      <c r="C6" t="str">
        <f t="shared" si="0"/>
        <v>X</v>
      </c>
      <c r="D6" s="69" t="s">
        <v>216</v>
      </c>
      <c r="E6" s="22" t="s">
        <v>173</v>
      </c>
      <c r="F6" s="29">
        <v>81817044</v>
      </c>
      <c r="G6" s="29">
        <v>3987744</v>
      </c>
      <c r="H6" t="s">
        <v>171</v>
      </c>
    </row>
    <row r="7" spans="1:11" ht="18">
      <c r="A7" s="46">
        <v>1</v>
      </c>
      <c r="B7" s="62" t="s">
        <v>20</v>
      </c>
      <c r="C7" t="str">
        <f t="shared" si="0"/>
        <v>X</v>
      </c>
      <c r="D7" s="69"/>
      <c r="E7" s="22" t="s">
        <v>110</v>
      </c>
      <c r="F7" s="29">
        <v>168618604</v>
      </c>
      <c r="G7" s="29">
        <v>34619930</v>
      </c>
      <c r="H7" t="s">
        <v>171</v>
      </c>
    </row>
    <row r="8" spans="1:11" ht="18">
      <c r="A8" s="46">
        <v>0</v>
      </c>
      <c r="B8" s="62" t="s">
        <v>20</v>
      </c>
      <c r="C8" t="str">
        <f t="shared" si="0"/>
        <v>X</v>
      </c>
      <c r="D8" s="69" t="s">
        <v>213</v>
      </c>
      <c r="E8" s="22" t="s">
        <v>112</v>
      </c>
      <c r="F8" s="29">
        <v>91211602</v>
      </c>
      <c r="G8" s="29">
        <v>0</v>
      </c>
      <c r="H8" t="s">
        <v>174</v>
      </c>
    </row>
    <row r="9" spans="1:11" ht="18">
      <c r="A9" s="46">
        <v>1</v>
      </c>
      <c r="B9" s="63" t="s">
        <v>175</v>
      </c>
      <c r="C9" t="str">
        <f t="shared" si="0"/>
        <v>V</v>
      </c>
      <c r="D9" s="69" t="s">
        <v>218</v>
      </c>
      <c r="E9" s="22" t="s">
        <v>114</v>
      </c>
      <c r="F9" s="29">
        <v>1033683536</v>
      </c>
      <c r="G9" s="29">
        <v>175139525</v>
      </c>
    </row>
    <row r="10" spans="1:11" ht="18">
      <c r="A10" s="46">
        <v>0</v>
      </c>
      <c r="B10" s="63" t="s">
        <v>175</v>
      </c>
      <c r="C10" t="str">
        <f t="shared" si="0"/>
        <v>V</v>
      </c>
      <c r="D10" s="69"/>
      <c r="E10" s="22" t="s">
        <v>178</v>
      </c>
      <c r="F10" s="29">
        <v>176848928</v>
      </c>
      <c r="G10" s="29">
        <v>63731127</v>
      </c>
    </row>
    <row r="11" spans="1:11" ht="18">
      <c r="A11" s="46">
        <v>0</v>
      </c>
      <c r="B11" s="62" t="s">
        <v>20</v>
      </c>
      <c r="C11" t="str">
        <f t="shared" si="0"/>
        <v>X</v>
      </c>
      <c r="D11" s="69"/>
      <c r="E11" s="22" t="s">
        <v>179</v>
      </c>
      <c r="F11" s="29">
        <v>57464869</v>
      </c>
      <c r="G11" s="29">
        <v>190093</v>
      </c>
      <c r="H11" t="s">
        <v>171</v>
      </c>
    </row>
    <row r="12" spans="1:11" ht="18">
      <c r="A12" s="46">
        <v>0</v>
      </c>
      <c r="B12" s="62" t="s">
        <v>20</v>
      </c>
      <c r="C12" t="str">
        <f t="shared" si="0"/>
        <v>X</v>
      </c>
      <c r="D12" s="69"/>
      <c r="E12" s="22" t="s">
        <v>180</v>
      </c>
      <c r="F12" s="29">
        <v>85737789</v>
      </c>
      <c r="G12" s="29">
        <v>-8881126</v>
      </c>
      <c r="H12" t="s">
        <v>171</v>
      </c>
    </row>
    <row r="13" spans="1:11" ht="18">
      <c r="A13" s="46">
        <v>0</v>
      </c>
      <c r="B13" s="62" t="s">
        <v>20</v>
      </c>
      <c r="C13" t="str">
        <f t="shared" si="0"/>
        <v>X</v>
      </c>
      <c r="D13" s="69"/>
      <c r="E13" s="22" t="s">
        <v>181</v>
      </c>
      <c r="F13" s="29">
        <v>99560357</v>
      </c>
      <c r="G13" s="29">
        <v>-4103739</v>
      </c>
      <c r="H13" t="s">
        <v>171</v>
      </c>
    </row>
    <row r="14" spans="1:11" ht="18">
      <c r="A14" s="46">
        <v>1</v>
      </c>
      <c r="B14" s="62" t="s">
        <v>20</v>
      </c>
      <c r="C14" t="str">
        <f t="shared" si="0"/>
        <v>X</v>
      </c>
      <c r="D14" s="69"/>
      <c r="E14" s="22" t="s">
        <v>182</v>
      </c>
      <c r="F14" s="29">
        <v>141033323</v>
      </c>
      <c r="G14" s="29">
        <v>15855587</v>
      </c>
      <c r="H14" t="s">
        <v>174</v>
      </c>
    </row>
    <row r="15" spans="1:11" ht="32">
      <c r="A15" s="46">
        <v>0</v>
      </c>
      <c r="B15" s="62" t="s">
        <v>20</v>
      </c>
      <c r="C15" t="str">
        <f t="shared" si="0"/>
        <v>X</v>
      </c>
      <c r="D15" s="69"/>
      <c r="E15" s="22" t="s">
        <v>183</v>
      </c>
      <c r="F15" s="29">
        <v>6608528</v>
      </c>
      <c r="G15" s="29">
        <v>3701715</v>
      </c>
      <c r="H15" t="s">
        <v>171</v>
      </c>
    </row>
    <row r="16" spans="1:11" ht="18">
      <c r="A16" s="46">
        <v>0</v>
      </c>
      <c r="B16" s="62" t="s">
        <v>20</v>
      </c>
      <c r="C16" t="str">
        <f t="shared" si="0"/>
        <v>X</v>
      </c>
      <c r="D16" s="69"/>
      <c r="E16" s="22" t="s">
        <v>184</v>
      </c>
      <c r="F16" s="29">
        <v>0</v>
      </c>
      <c r="G16" s="29">
        <v>-57104</v>
      </c>
      <c r="H16" t="s">
        <v>171</v>
      </c>
    </row>
    <row r="17" spans="1:8" ht="18">
      <c r="A17" s="46">
        <v>0</v>
      </c>
      <c r="B17" s="62" t="s">
        <v>20</v>
      </c>
      <c r="C17" t="str">
        <f t="shared" si="0"/>
        <v>X</v>
      </c>
      <c r="D17" s="69"/>
      <c r="E17" s="22" t="s">
        <v>185</v>
      </c>
      <c r="F17" s="29">
        <v>59196304</v>
      </c>
      <c r="G17" s="29">
        <v>-3176323</v>
      </c>
      <c r="H17" t="s">
        <v>171</v>
      </c>
    </row>
    <row r="18" spans="1:8" ht="18">
      <c r="A18" s="46">
        <v>0</v>
      </c>
      <c r="B18" s="62" t="s">
        <v>20</v>
      </c>
      <c r="C18" t="str">
        <f t="shared" si="0"/>
        <v>X</v>
      </c>
      <c r="D18" s="69"/>
      <c r="E18" s="22" t="s">
        <v>186</v>
      </c>
      <c r="F18" s="29">
        <v>0</v>
      </c>
      <c r="G18" s="29">
        <v>-4952380</v>
      </c>
      <c r="H18" t="s">
        <v>174</v>
      </c>
    </row>
    <row r="19" spans="1:8" ht="18">
      <c r="A19" s="46">
        <v>1</v>
      </c>
      <c r="B19" s="63" t="s">
        <v>175</v>
      </c>
      <c r="C19" t="str">
        <f t="shared" si="0"/>
        <v>V</v>
      </c>
      <c r="D19" s="69"/>
      <c r="E19" s="22" t="s">
        <v>187</v>
      </c>
      <c r="F19" s="29">
        <v>58835350831</v>
      </c>
      <c r="G19" s="29">
        <v>-9271277316</v>
      </c>
    </row>
    <row r="20" spans="1:8" ht="18">
      <c r="A20" s="46">
        <v>1</v>
      </c>
      <c r="B20" s="63" t="s">
        <v>175</v>
      </c>
      <c r="C20" t="str">
        <f t="shared" si="0"/>
        <v>V</v>
      </c>
      <c r="D20" s="69"/>
      <c r="E20" s="22" t="s">
        <v>188</v>
      </c>
      <c r="F20" s="29">
        <v>241887631</v>
      </c>
      <c r="G20" s="29">
        <v>43617230</v>
      </c>
    </row>
    <row r="21" spans="1:8" ht="18">
      <c r="A21" s="46">
        <v>1</v>
      </c>
      <c r="B21" s="62" t="s">
        <v>20</v>
      </c>
      <c r="C21" t="str">
        <f t="shared" si="0"/>
        <v>X</v>
      </c>
      <c r="D21" s="69"/>
      <c r="E21" s="22" t="s">
        <v>189</v>
      </c>
      <c r="F21" s="29">
        <v>0</v>
      </c>
      <c r="G21" s="29">
        <v>-37424</v>
      </c>
      <c r="H21" t="s">
        <v>171</v>
      </c>
    </row>
    <row r="22" spans="1:8" ht="18">
      <c r="A22" s="46">
        <v>1</v>
      </c>
      <c r="B22" s="62" t="s">
        <v>20</v>
      </c>
      <c r="C22" t="str">
        <f t="shared" si="0"/>
        <v>X</v>
      </c>
      <c r="D22" s="69"/>
      <c r="E22" s="22" t="s">
        <v>190</v>
      </c>
      <c r="F22" s="29">
        <v>99271422</v>
      </c>
      <c r="G22" s="29">
        <v>-1545558</v>
      </c>
      <c r="H22" t="s">
        <v>171</v>
      </c>
    </row>
    <row r="23" spans="1:8" ht="18">
      <c r="A23" s="59">
        <v>1</v>
      </c>
      <c r="B23" s="62" t="s">
        <v>20</v>
      </c>
      <c r="C23" t="str">
        <f t="shared" si="0"/>
        <v>X</v>
      </c>
      <c r="D23" s="69" t="s">
        <v>214</v>
      </c>
      <c r="E23" s="51" t="s">
        <v>191</v>
      </c>
      <c r="F23" s="54">
        <v>249564294</v>
      </c>
      <c r="G23" s="54">
        <v>16023474</v>
      </c>
      <c r="H23" t="s">
        <v>171</v>
      </c>
    </row>
    <row r="24" spans="1:8" ht="18">
      <c r="A24" s="46">
        <v>1</v>
      </c>
      <c r="B24" s="62" t="s">
        <v>20</v>
      </c>
      <c r="C24" t="str">
        <f t="shared" si="0"/>
        <v>X</v>
      </c>
      <c r="D24" s="69" t="s">
        <v>221</v>
      </c>
      <c r="E24" s="22" t="s">
        <v>192</v>
      </c>
      <c r="F24" s="29">
        <v>66833366</v>
      </c>
      <c r="G24" s="29">
        <v>8810533</v>
      </c>
      <c r="H24" t="s">
        <v>174</v>
      </c>
    </row>
    <row r="25" spans="1:8" ht="18">
      <c r="A25" s="46">
        <v>1</v>
      </c>
      <c r="B25" s="63" t="s">
        <v>175</v>
      </c>
      <c r="C25" t="str">
        <f t="shared" si="0"/>
        <v>V</v>
      </c>
      <c r="D25" s="69" t="s">
        <v>219</v>
      </c>
      <c r="E25" s="22" t="s">
        <v>193</v>
      </c>
      <c r="F25" s="29">
        <v>65193704393</v>
      </c>
      <c r="G25" s="29">
        <v>-3178473848</v>
      </c>
    </row>
    <row r="26" spans="1:8" ht="18">
      <c r="A26" s="46">
        <v>1</v>
      </c>
      <c r="B26" s="62" t="s">
        <v>20</v>
      </c>
      <c r="C26" t="str">
        <f t="shared" si="0"/>
        <v>X</v>
      </c>
      <c r="D26" s="69"/>
      <c r="E26" s="22" t="s">
        <v>194</v>
      </c>
      <c r="F26" s="29">
        <v>33762708</v>
      </c>
      <c r="G26" s="29">
        <v>9839840</v>
      </c>
      <c r="H26" t="s">
        <v>171</v>
      </c>
    </row>
    <row r="27" spans="1:8" ht="18">
      <c r="A27" s="46">
        <v>1</v>
      </c>
      <c r="B27" s="62" t="s">
        <v>20</v>
      </c>
      <c r="C27" t="str">
        <f t="shared" si="0"/>
        <v>X</v>
      </c>
      <c r="D27" s="69"/>
      <c r="E27" s="22" t="s">
        <v>195</v>
      </c>
      <c r="F27" s="29">
        <v>324488272</v>
      </c>
      <c r="G27" s="29">
        <v>24171284</v>
      </c>
      <c r="H27" t="s">
        <v>171</v>
      </c>
    </row>
    <row r="28" spans="1:8" ht="18">
      <c r="A28" s="46">
        <v>1</v>
      </c>
      <c r="B28" s="62" t="s">
        <v>20</v>
      </c>
      <c r="C28" t="str">
        <f t="shared" si="0"/>
        <v>X</v>
      </c>
      <c r="D28" s="69"/>
      <c r="E28" s="22" t="s">
        <v>196</v>
      </c>
      <c r="F28" s="29">
        <v>121807479</v>
      </c>
      <c r="G28" s="29">
        <v>8725465</v>
      </c>
      <c r="H28" t="s">
        <v>171</v>
      </c>
    </row>
    <row r="29" spans="1:8" ht="18">
      <c r="A29" s="46">
        <v>1</v>
      </c>
      <c r="B29" s="63" t="s">
        <v>175</v>
      </c>
      <c r="C29" t="str">
        <f t="shared" si="0"/>
        <v>V</v>
      </c>
      <c r="D29" s="69"/>
      <c r="E29" s="22" t="s">
        <v>197</v>
      </c>
      <c r="F29" s="29">
        <v>125986353</v>
      </c>
      <c r="G29" s="29">
        <v>62943441</v>
      </c>
    </row>
    <row r="30" spans="1:8" ht="18">
      <c r="A30" s="46">
        <v>1</v>
      </c>
      <c r="B30" s="62" t="s">
        <v>20</v>
      </c>
      <c r="C30" t="str">
        <f t="shared" si="0"/>
        <v>X</v>
      </c>
      <c r="D30" s="69"/>
      <c r="E30" s="22" t="s">
        <v>198</v>
      </c>
      <c r="F30" s="30"/>
      <c r="G30" s="30"/>
      <c r="H30" t="s">
        <v>171</v>
      </c>
    </row>
    <row r="31" spans="1:8" ht="18">
      <c r="A31" s="46">
        <v>1</v>
      </c>
      <c r="B31" s="63" t="s">
        <v>175</v>
      </c>
      <c r="C31" t="str">
        <f t="shared" si="0"/>
        <v>V</v>
      </c>
      <c r="D31" s="69"/>
      <c r="E31" s="22" t="s">
        <v>199</v>
      </c>
      <c r="F31" s="29">
        <v>1005819111</v>
      </c>
      <c r="G31" s="29">
        <v>-360280175</v>
      </c>
    </row>
    <row r="32" spans="1:8" ht="18">
      <c r="A32" s="46">
        <v>1</v>
      </c>
      <c r="B32" s="63" t="s">
        <v>175</v>
      </c>
      <c r="C32" t="str">
        <f t="shared" si="0"/>
        <v>V</v>
      </c>
      <c r="D32" s="69" t="s">
        <v>200</v>
      </c>
      <c r="E32" s="22" t="s">
        <v>200</v>
      </c>
      <c r="F32" s="29">
        <v>293235960</v>
      </c>
      <c r="G32" s="29">
        <v>44338672</v>
      </c>
    </row>
    <row r="33" spans="1:5" ht="18">
      <c r="D33" s="69"/>
    </row>
    <row r="35" spans="1:5">
      <c r="A35" s="86" t="s">
        <v>222</v>
      </c>
      <c r="B35" s="86"/>
      <c r="C35" s="86"/>
      <c r="D35" s="86"/>
      <c r="E35" s="86"/>
    </row>
    <row r="36" spans="1:5">
      <c r="A36" s="86"/>
      <c r="B36" s="86"/>
      <c r="C36" s="86"/>
      <c r="D36" s="86"/>
      <c r="E36" s="86"/>
    </row>
    <row r="37" spans="1:5">
      <c r="A37" s="86"/>
      <c r="B37" s="86"/>
      <c r="C37" s="86"/>
      <c r="D37" s="86"/>
      <c r="E37" s="86"/>
    </row>
    <row r="38" spans="1:5">
      <c r="A38" s="86"/>
      <c r="B38" s="86"/>
      <c r="C38" s="86"/>
      <c r="D38" s="86"/>
      <c r="E38" s="86"/>
    </row>
    <row r="39" spans="1:5" ht="128">
      <c r="A39" s="49" t="s">
        <v>223</v>
      </c>
      <c r="B39" s="87" t="s">
        <v>224</v>
      </c>
      <c r="C39" s="88"/>
      <c r="D39" s="88"/>
      <c r="E39" s="88"/>
    </row>
  </sheetData>
  <autoFilter ref="A1:H32" xr:uid="{9E25F25B-4CF7-204C-8C6D-1152C550A6DB}"/>
  <mergeCells count="2">
    <mergeCell ref="A35:E38"/>
    <mergeCell ref="B39:E39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1B6B445-7C34-9B4E-8C24-C99888867B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A2:A32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F1F3-D049-1E4B-83F3-1E71D2E57993}">
  <dimension ref="A1:AE37"/>
  <sheetViews>
    <sheetView tabSelected="1" topLeftCell="A12" workbookViewId="0">
      <selection activeCell="E27" sqref="E27"/>
    </sheetView>
  </sheetViews>
  <sheetFormatPr baseColWidth="10" defaultRowHeight="15"/>
  <cols>
    <col min="1" max="1" width="22.6640625" bestFit="1" customWidth="1"/>
    <col min="2" max="2" width="17.1640625" bestFit="1" customWidth="1"/>
    <col min="3" max="3" width="14.1640625" bestFit="1" customWidth="1"/>
    <col min="4" max="4" width="44.83203125" bestFit="1" customWidth="1"/>
    <col min="5" max="5" width="65" bestFit="1" customWidth="1"/>
    <col min="6" max="6" width="65" customWidth="1"/>
    <col min="7" max="7" width="33.33203125" bestFit="1" customWidth="1"/>
    <col min="8" max="8" width="27.33203125" bestFit="1" customWidth="1"/>
    <col min="9" max="9" width="26.5" bestFit="1" customWidth="1"/>
    <col min="10" max="10" width="33.33203125" bestFit="1" customWidth="1"/>
    <col min="11" max="11" width="31.6640625" bestFit="1" customWidth="1"/>
    <col min="12" max="12" width="60.33203125" customWidth="1"/>
    <col min="19" max="19" width="19" bestFit="1" customWidth="1"/>
    <col min="26" max="26" width="30.5" customWidth="1"/>
    <col min="27" max="27" width="37.6640625" customWidth="1"/>
  </cols>
  <sheetData>
    <row r="1" spans="1:31" ht="273" customHeight="1">
      <c r="A1" t="s">
        <v>206</v>
      </c>
      <c r="B1" s="64">
        <v>14</v>
      </c>
      <c r="C1" s="66" t="s">
        <v>157</v>
      </c>
      <c r="D1" s="66" t="s">
        <v>158</v>
      </c>
      <c r="E1" s="66" t="s">
        <v>225</v>
      </c>
      <c r="F1" s="66"/>
      <c r="G1" s="66"/>
      <c r="H1" s="66"/>
    </row>
    <row r="6" spans="1:31" ht="80">
      <c r="A6" s="68" t="s">
        <v>5</v>
      </c>
      <c r="B6" s="68" t="s">
        <v>172</v>
      </c>
      <c r="C6" s="68" t="s">
        <v>177</v>
      </c>
      <c r="D6" s="68" t="s">
        <v>210</v>
      </c>
      <c r="E6" s="68" t="s">
        <v>211</v>
      </c>
      <c r="F6" s="68" t="s">
        <v>231</v>
      </c>
      <c r="G6" s="68" t="s">
        <v>230</v>
      </c>
      <c r="H6" s="68" t="s">
        <v>226</v>
      </c>
      <c r="I6" s="68" t="s">
        <v>227</v>
      </c>
      <c r="J6" s="68" t="s">
        <v>228</v>
      </c>
      <c r="K6" s="68" t="s">
        <v>229</v>
      </c>
      <c r="L6" s="73" t="s">
        <v>292</v>
      </c>
      <c r="T6" s="68" t="s">
        <v>230</v>
      </c>
      <c r="X6" s="68" t="s">
        <v>227</v>
      </c>
      <c r="AA6" t="s">
        <v>291</v>
      </c>
      <c r="AD6" s="63" t="s">
        <v>175</v>
      </c>
      <c r="AE6" s="62" t="s">
        <v>20</v>
      </c>
    </row>
    <row r="7" spans="1:31" ht="18">
      <c r="A7" s="46">
        <f>IF(B7=C7,1,0)</f>
        <v>1</v>
      </c>
      <c r="B7" s="63" t="s">
        <v>175</v>
      </c>
      <c r="C7" t="str">
        <f>IF(L7&gt;0,AD$6,AE$6)</f>
        <v>V</v>
      </c>
      <c r="D7" s="69" t="s">
        <v>217</v>
      </c>
      <c r="E7" s="22" t="s">
        <v>166</v>
      </c>
      <c r="F7" s="22" t="s">
        <v>233</v>
      </c>
      <c r="G7" s="22">
        <f>VLOOKUP(F7,S:T,2,FALSE)</f>
        <v>58497159</v>
      </c>
      <c r="H7">
        <v>0</v>
      </c>
      <c r="I7" s="72">
        <f t="shared" ref="I7:I37" si="0">VLOOKUP(F7,W:X,2,FALSE)</f>
        <v>172133879</v>
      </c>
      <c r="J7">
        <v>0</v>
      </c>
      <c r="K7" s="71">
        <f>VLOOKUP(F7,Z:AA,2,FALSE)</f>
        <v>352639595</v>
      </c>
      <c r="L7">
        <f>G7-((((H7+I7)/2)*0.1)+(((J7+K7)/2)*0.08))</f>
        <v>35784881.25</v>
      </c>
      <c r="S7" t="s">
        <v>238</v>
      </c>
      <c r="T7">
        <v>4684162</v>
      </c>
      <c r="W7" t="s">
        <v>238</v>
      </c>
      <c r="X7">
        <v>14957893</v>
      </c>
      <c r="Z7" t="s">
        <v>238</v>
      </c>
      <c r="AA7" s="70">
        <v>8651066</v>
      </c>
    </row>
    <row r="8" spans="1:31" ht="32">
      <c r="A8" s="46">
        <f t="shared" ref="A8:A37" si="1">IF(B8=C8,1,0)</f>
        <v>1</v>
      </c>
      <c r="B8" s="62" t="s">
        <v>20</v>
      </c>
      <c r="C8" t="str">
        <f t="shared" ref="C8:C37" si="2">IF(L8&gt;0,AD$6,AE$6)</f>
        <v>X</v>
      </c>
      <c r="D8" s="69" t="s">
        <v>220</v>
      </c>
      <c r="E8" s="22" t="s">
        <v>167</v>
      </c>
      <c r="F8" s="22" t="s">
        <v>235</v>
      </c>
      <c r="G8" s="22">
        <f t="shared" ref="G8:G37" si="3">VLOOKUP(F8,S:T,2,FALSE)</f>
        <v>-2093103</v>
      </c>
      <c r="H8">
        <v>0</v>
      </c>
      <c r="I8" s="72">
        <f t="shared" si="0"/>
        <v>65572345</v>
      </c>
      <c r="J8">
        <v>0</v>
      </c>
      <c r="K8" s="71">
        <f t="shared" ref="K8:K37" si="4">VLOOKUP(F8,Z:AA,2,FALSE)</f>
        <v>18846234</v>
      </c>
      <c r="L8">
        <f t="shared" ref="L8:L37" si="5">G8-((((H8+I8)/2)*0.1)+(((J8+K8)/2)*0.08))</f>
        <v>-6125569.6099999994</v>
      </c>
      <c r="S8" t="s">
        <v>262</v>
      </c>
      <c r="T8">
        <v>-4952380</v>
      </c>
      <c r="W8" t="s">
        <v>262</v>
      </c>
      <c r="X8">
        <v>0</v>
      </c>
      <c r="Z8" t="s">
        <v>262</v>
      </c>
      <c r="AA8" s="70">
        <v>0</v>
      </c>
    </row>
    <row r="9" spans="1:31" ht="18">
      <c r="A9" s="46">
        <f t="shared" si="1"/>
        <v>1</v>
      </c>
      <c r="B9" s="63" t="s">
        <v>175</v>
      </c>
      <c r="C9" t="str">
        <f t="shared" si="2"/>
        <v>V</v>
      </c>
      <c r="D9" s="69" t="s">
        <v>212</v>
      </c>
      <c r="E9" s="22" t="s">
        <v>168</v>
      </c>
      <c r="F9" s="22" t="s">
        <v>237</v>
      </c>
      <c r="G9" s="22">
        <f t="shared" si="3"/>
        <v>25482768</v>
      </c>
      <c r="H9">
        <v>0</v>
      </c>
      <c r="I9" s="72">
        <f t="shared" si="0"/>
        <v>315953399</v>
      </c>
      <c r="J9">
        <v>0</v>
      </c>
      <c r="K9" s="71">
        <f t="shared" si="4"/>
        <v>125725852</v>
      </c>
      <c r="L9">
        <f t="shared" si="5"/>
        <v>4656063.9699999988</v>
      </c>
      <c r="S9" t="s">
        <v>268</v>
      </c>
      <c r="T9">
        <v>3701715</v>
      </c>
      <c r="W9" t="s">
        <v>268</v>
      </c>
      <c r="X9">
        <v>1444288</v>
      </c>
      <c r="Z9" t="s">
        <v>268</v>
      </c>
      <c r="AA9" s="70">
        <v>39298341</v>
      </c>
    </row>
    <row r="10" spans="1:31" ht="18">
      <c r="A10" s="46">
        <f t="shared" si="1"/>
        <v>1</v>
      </c>
      <c r="B10" s="63" t="s">
        <v>175</v>
      </c>
      <c r="C10" t="str">
        <f t="shared" si="2"/>
        <v>V</v>
      </c>
      <c r="D10" s="69" t="s">
        <v>215</v>
      </c>
      <c r="E10" s="22" t="s">
        <v>169</v>
      </c>
      <c r="F10" s="22" t="s">
        <v>238</v>
      </c>
      <c r="G10" s="22">
        <f t="shared" si="3"/>
        <v>4684162</v>
      </c>
      <c r="H10">
        <v>0</v>
      </c>
      <c r="I10" s="72">
        <f t="shared" si="0"/>
        <v>14957893</v>
      </c>
      <c r="J10">
        <v>0</v>
      </c>
      <c r="K10" s="71">
        <f t="shared" si="4"/>
        <v>8651066</v>
      </c>
      <c r="L10">
        <f t="shared" si="5"/>
        <v>3590224.71</v>
      </c>
      <c r="S10" t="s">
        <v>253</v>
      </c>
      <c r="T10">
        <v>8810533</v>
      </c>
      <c r="W10" t="s">
        <v>253</v>
      </c>
      <c r="X10">
        <v>30314028</v>
      </c>
      <c r="Z10" t="s">
        <v>253</v>
      </c>
      <c r="AA10" s="70">
        <v>8675583</v>
      </c>
    </row>
    <row r="11" spans="1:31" ht="18">
      <c r="A11" s="46">
        <f t="shared" si="1"/>
        <v>1</v>
      </c>
      <c r="B11" s="63" t="s">
        <v>175</v>
      </c>
      <c r="C11" t="str">
        <f t="shared" si="2"/>
        <v>V</v>
      </c>
      <c r="D11" s="69" t="s">
        <v>216</v>
      </c>
      <c r="E11" s="22" t="s">
        <v>173</v>
      </c>
      <c r="F11" s="22" t="s">
        <v>288</v>
      </c>
      <c r="G11" s="22">
        <f t="shared" si="3"/>
        <v>3987744</v>
      </c>
      <c r="H11">
        <v>0</v>
      </c>
      <c r="I11" s="72">
        <f t="shared" si="0"/>
        <v>35011220</v>
      </c>
      <c r="J11">
        <v>0</v>
      </c>
      <c r="K11" s="71">
        <f t="shared" si="4"/>
        <v>18643944</v>
      </c>
      <c r="L11">
        <f t="shared" si="5"/>
        <v>1491425.2400000002</v>
      </c>
      <c r="S11" t="s">
        <v>236</v>
      </c>
      <c r="T11">
        <v>25482768</v>
      </c>
      <c r="W11" t="s">
        <v>236</v>
      </c>
      <c r="X11">
        <v>315953399</v>
      </c>
      <c r="Z11" t="s">
        <v>236</v>
      </c>
      <c r="AA11" s="70">
        <v>125725852</v>
      </c>
    </row>
    <row r="12" spans="1:31" ht="18">
      <c r="A12" s="46">
        <f t="shared" si="1"/>
        <v>1</v>
      </c>
      <c r="B12" s="63" t="s">
        <v>175</v>
      </c>
      <c r="C12" t="str">
        <f t="shared" si="2"/>
        <v>V</v>
      </c>
      <c r="D12" s="69"/>
      <c r="E12" s="22" t="s">
        <v>284</v>
      </c>
      <c r="F12" s="22" t="s">
        <v>286</v>
      </c>
      <c r="G12" s="22">
        <f t="shared" si="3"/>
        <v>34619930</v>
      </c>
      <c r="H12">
        <v>0</v>
      </c>
      <c r="I12" s="72">
        <f t="shared" si="0"/>
        <v>15369349</v>
      </c>
      <c r="J12">
        <v>0</v>
      </c>
      <c r="K12" s="71">
        <f t="shared" si="4"/>
        <v>18900466</v>
      </c>
      <c r="L12">
        <f t="shared" si="5"/>
        <v>33095443.91</v>
      </c>
      <c r="S12" t="s">
        <v>282</v>
      </c>
      <c r="T12">
        <v>0</v>
      </c>
      <c r="W12" t="s">
        <v>282</v>
      </c>
      <c r="X12">
        <v>11810358</v>
      </c>
      <c r="Z12" t="s">
        <v>282</v>
      </c>
      <c r="AA12" s="70">
        <v>857592</v>
      </c>
    </row>
    <row r="13" spans="1:31" ht="18">
      <c r="A13" s="46">
        <f t="shared" si="1"/>
        <v>1</v>
      </c>
      <c r="B13" s="62" t="s">
        <v>20</v>
      </c>
      <c r="C13" t="str">
        <f t="shared" si="2"/>
        <v>X</v>
      </c>
      <c r="D13" s="69" t="s">
        <v>213</v>
      </c>
      <c r="E13" s="22" t="s">
        <v>281</v>
      </c>
      <c r="F13" s="22" t="s">
        <v>283</v>
      </c>
      <c r="G13" s="22">
        <f t="shared" si="3"/>
        <v>0</v>
      </c>
      <c r="H13">
        <v>0</v>
      </c>
      <c r="I13" s="72">
        <f t="shared" si="0"/>
        <v>11810358</v>
      </c>
      <c r="J13">
        <v>0</v>
      </c>
      <c r="K13" s="71">
        <f t="shared" si="4"/>
        <v>857592</v>
      </c>
      <c r="L13">
        <f t="shared" si="5"/>
        <v>-624821.58000000007</v>
      </c>
      <c r="S13" t="s">
        <v>234</v>
      </c>
      <c r="T13">
        <v>-2093103</v>
      </c>
      <c r="W13" t="s">
        <v>234</v>
      </c>
      <c r="X13">
        <v>65572345</v>
      </c>
      <c r="Z13" t="s">
        <v>234</v>
      </c>
      <c r="AA13" s="70">
        <v>18846234</v>
      </c>
    </row>
    <row r="14" spans="1:31" ht="21">
      <c r="A14" s="46">
        <f t="shared" si="1"/>
        <v>1</v>
      </c>
      <c r="B14" s="63" t="s">
        <v>175</v>
      </c>
      <c r="C14" t="str">
        <f t="shared" si="2"/>
        <v>V</v>
      </c>
      <c r="D14" s="74" t="s">
        <v>293</v>
      </c>
      <c r="E14" s="22" t="s">
        <v>278</v>
      </c>
      <c r="F14" s="22" t="s">
        <v>280</v>
      </c>
      <c r="G14" s="22">
        <f t="shared" si="3"/>
        <v>175139525</v>
      </c>
      <c r="H14">
        <v>0</v>
      </c>
      <c r="I14" s="72">
        <f t="shared" si="0"/>
        <v>134009762</v>
      </c>
      <c r="J14">
        <v>0</v>
      </c>
      <c r="K14" s="71">
        <f t="shared" si="4"/>
        <v>145160251</v>
      </c>
      <c r="L14">
        <f t="shared" si="5"/>
        <v>162632626.86000001</v>
      </c>
      <c r="S14" t="s">
        <v>243</v>
      </c>
      <c r="T14">
        <v>62943441</v>
      </c>
      <c r="W14" t="s">
        <v>243</v>
      </c>
      <c r="X14">
        <v>4556677</v>
      </c>
      <c r="Z14" t="s">
        <v>243</v>
      </c>
      <c r="AA14" s="70">
        <v>107759936</v>
      </c>
    </row>
    <row r="15" spans="1:31" ht="18">
      <c r="A15" s="46">
        <f t="shared" si="1"/>
        <v>1</v>
      </c>
      <c r="B15" s="63" t="s">
        <v>175</v>
      </c>
      <c r="C15" t="str">
        <f t="shared" si="2"/>
        <v>V</v>
      </c>
      <c r="D15" s="69"/>
      <c r="E15" s="22" t="s">
        <v>178</v>
      </c>
      <c r="F15" s="22" t="s">
        <v>277</v>
      </c>
      <c r="G15" s="22">
        <f t="shared" si="3"/>
        <v>63731127</v>
      </c>
      <c r="H15">
        <v>0</v>
      </c>
      <c r="I15" s="72">
        <f t="shared" si="0"/>
        <v>60361344</v>
      </c>
      <c r="J15">
        <v>0</v>
      </c>
      <c r="K15" s="71">
        <f t="shared" si="4"/>
        <v>138036675</v>
      </c>
      <c r="L15">
        <f t="shared" si="5"/>
        <v>55191592.799999997</v>
      </c>
      <c r="S15" t="s">
        <v>289</v>
      </c>
      <c r="T15">
        <v>-37424</v>
      </c>
      <c r="W15" t="s">
        <v>289</v>
      </c>
      <c r="X15">
        <v>0</v>
      </c>
      <c r="Z15" t="s">
        <v>289</v>
      </c>
      <c r="AA15" s="70">
        <v>0</v>
      </c>
    </row>
    <row r="16" spans="1:31" ht="18">
      <c r="A16" s="46">
        <f t="shared" si="1"/>
        <v>1</v>
      </c>
      <c r="B16" s="62" t="s">
        <v>20</v>
      </c>
      <c r="C16" t="str">
        <f t="shared" si="2"/>
        <v>X</v>
      </c>
      <c r="D16" s="69"/>
      <c r="E16" s="22" t="s">
        <v>179</v>
      </c>
      <c r="F16" s="22" t="s">
        <v>275</v>
      </c>
      <c r="G16" s="22">
        <f t="shared" si="3"/>
        <v>190093</v>
      </c>
      <c r="H16">
        <v>0</v>
      </c>
      <c r="I16" s="72">
        <f t="shared" si="0"/>
        <v>10219114</v>
      </c>
      <c r="J16">
        <v>0</v>
      </c>
      <c r="K16" s="71">
        <f t="shared" si="4"/>
        <v>22107</v>
      </c>
      <c r="L16">
        <f t="shared" si="5"/>
        <v>-321746.98000000004</v>
      </c>
      <c r="S16" t="s">
        <v>287</v>
      </c>
      <c r="T16">
        <v>3987744</v>
      </c>
      <c r="W16" t="s">
        <v>287</v>
      </c>
      <c r="X16">
        <v>35011220</v>
      </c>
      <c r="Z16" t="s">
        <v>287</v>
      </c>
      <c r="AA16" s="70">
        <v>18643944</v>
      </c>
    </row>
    <row r="17" spans="1:27" ht="18">
      <c r="A17" s="46">
        <f t="shared" si="1"/>
        <v>1</v>
      </c>
      <c r="B17" s="62" t="s">
        <v>20</v>
      </c>
      <c r="C17" t="str">
        <f t="shared" si="2"/>
        <v>X</v>
      </c>
      <c r="D17" s="69"/>
      <c r="E17" s="22" t="s">
        <v>180</v>
      </c>
      <c r="F17" s="22" t="s">
        <v>273</v>
      </c>
      <c r="G17" s="22">
        <f t="shared" si="3"/>
        <v>-8881126</v>
      </c>
      <c r="H17">
        <v>0</v>
      </c>
      <c r="I17" s="72">
        <f t="shared" si="0"/>
        <v>65368128</v>
      </c>
      <c r="J17">
        <v>0</v>
      </c>
      <c r="K17" s="71">
        <f t="shared" si="4"/>
        <v>15142061</v>
      </c>
      <c r="L17">
        <f t="shared" si="5"/>
        <v>-12755214.84</v>
      </c>
      <c r="S17" t="s">
        <v>255</v>
      </c>
      <c r="T17">
        <v>16023474</v>
      </c>
      <c r="W17" t="s">
        <v>255</v>
      </c>
      <c r="X17">
        <v>58073876</v>
      </c>
      <c r="Z17" t="s">
        <v>255</v>
      </c>
      <c r="AA17" s="70">
        <v>734094069</v>
      </c>
    </row>
    <row r="18" spans="1:27" ht="18">
      <c r="A18" s="46">
        <f t="shared" si="1"/>
        <v>1</v>
      </c>
      <c r="B18" s="62" t="s">
        <v>20</v>
      </c>
      <c r="C18" t="str">
        <f t="shared" si="2"/>
        <v>X</v>
      </c>
      <c r="D18" s="69"/>
      <c r="E18" s="22" t="s">
        <v>181</v>
      </c>
      <c r="F18" s="22" t="s">
        <v>272</v>
      </c>
      <c r="G18" s="22">
        <f t="shared" si="3"/>
        <v>-4103739</v>
      </c>
      <c r="H18">
        <v>0</v>
      </c>
      <c r="I18" s="72">
        <f t="shared" si="0"/>
        <v>4544744</v>
      </c>
      <c r="J18">
        <v>0</v>
      </c>
      <c r="K18" s="71">
        <f t="shared" si="4"/>
        <v>58183008</v>
      </c>
      <c r="L18">
        <f t="shared" si="5"/>
        <v>-6658296.5199999996</v>
      </c>
      <c r="S18" t="s">
        <v>232</v>
      </c>
      <c r="T18">
        <v>58497159</v>
      </c>
      <c r="W18" t="s">
        <v>232</v>
      </c>
      <c r="X18">
        <v>172133879</v>
      </c>
      <c r="Z18" t="s">
        <v>232</v>
      </c>
      <c r="AA18" s="70">
        <v>352639595</v>
      </c>
    </row>
    <row r="19" spans="1:27" ht="18">
      <c r="A19" s="46">
        <f t="shared" si="1"/>
        <v>1</v>
      </c>
      <c r="B19" s="63" t="s">
        <v>294</v>
      </c>
      <c r="C19" t="str">
        <f t="shared" si="2"/>
        <v>V</v>
      </c>
      <c r="D19" s="69"/>
      <c r="E19" s="22" t="s">
        <v>182</v>
      </c>
      <c r="F19" s="22" t="s">
        <v>271</v>
      </c>
      <c r="G19" s="22">
        <f t="shared" si="3"/>
        <v>15855587</v>
      </c>
      <c r="H19">
        <v>0</v>
      </c>
      <c r="I19" s="72">
        <f t="shared" si="0"/>
        <v>98476147</v>
      </c>
      <c r="J19">
        <v>0</v>
      </c>
      <c r="K19" s="71">
        <f t="shared" si="4"/>
        <v>35987868</v>
      </c>
      <c r="L19">
        <f t="shared" si="5"/>
        <v>9492264.9299999997</v>
      </c>
      <c r="S19" t="s">
        <v>248</v>
      </c>
      <c r="T19">
        <v>9839840</v>
      </c>
      <c r="W19" t="s">
        <v>248</v>
      </c>
      <c r="X19">
        <v>0</v>
      </c>
      <c r="Z19" t="s">
        <v>248</v>
      </c>
      <c r="AA19" s="70">
        <v>1656056</v>
      </c>
    </row>
    <row r="20" spans="1:27" ht="32">
      <c r="A20" s="46">
        <f t="shared" si="1"/>
        <v>1</v>
      </c>
      <c r="B20" s="63" t="s">
        <v>294</v>
      </c>
      <c r="C20" t="str">
        <f t="shared" si="2"/>
        <v>V</v>
      </c>
      <c r="D20" s="69"/>
      <c r="E20" s="22" t="s">
        <v>183</v>
      </c>
      <c r="F20" s="22" t="s">
        <v>269</v>
      </c>
      <c r="G20" s="22">
        <f t="shared" si="3"/>
        <v>3701715</v>
      </c>
      <c r="H20">
        <v>0</v>
      </c>
      <c r="I20" s="72">
        <f t="shared" si="0"/>
        <v>1444288</v>
      </c>
      <c r="J20">
        <v>0</v>
      </c>
      <c r="K20" s="71">
        <f t="shared" si="4"/>
        <v>39298341</v>
      </c>
      <c r="L20">
        <f t="shared" si="5"/>
        <v>2057566.96</v>
      </c>
      <c r="S20" t="s">
        <v>274</v>
      </c>
      <c r="T20">
        <v>190093</v>
      </c>
      <c r="W20" t="s">
        <v>274</v>
      </c>
      <c r="X20">
        <v>10219114</v>
      </c>
      <c r="Z20" t="s">
        <v>274</v>
      </c>
      <c r="AA20" s="70">
        <v>22107</v>
      </c>
    </row>
    <row r="21" spans="1:27" ht="18">
      <c r="A21" s="46">
        <f t="shared" si="1"/>
        <v>1</v>
      </c>
      <c r="B21" s="62" t="s">
        <v>20</v>
      </c>
      <c r="C21" t="str">
        <f t="shared" si="2"/>
        <v>X</v>
      </c>
      <c r="D21" s="69"/>
      <c r="E21" s="22" t="s">
        <v>184</v>
      </c>
      <c r="F21" s="22" t="s">
        <v>267</v>
      </c>
      <c r="G21" s="22">
        <f t="shared" si="3"/>
        <v>-57104</v>
      </c>
      <c r="H21">
        <v>0</v>
      </c>
      <c r="I21" s="72">
        <f t="shared" si="0"/>
        <v>0</v>
      </c>
      <c r="J21">
        <v>0</v>
      </c>
      <c r="K21" s="71">
        <v>0</v>
      </c>
      <c r="L21">
        <f t="shared" si="5"/>
        <v>-57104</v>
      </c>
      <c r="S21" t="s">
        <v>285</v>
      </c>
      <c r="T21">
        <v>34619930</v>
      </c>
      <c r="W21" t="s">
        <v>285</v>
      </c>
      <c r="X21">
        <v>15369349</v>
      </c>
      <c r="Z21" t="s">
        <v>285</v>
      </c>
      <c r="AA21" s="70">
        <v>18900466</v>
      </c>
    </row>
    <row r="22" spans="1:27" ht="18">
      <c r="A22" s="46">
        <f t="shared" si="1"/>
        <v>1</v>
      </c>
      <c r="B22" s="62" t="s">
        <v>20</v>
      </c>
      <c r="C22" t="str">
        <f t="shared" si="2"/>
        <v>X</v>
      </c>
      <c r="D22" s="69"/>
      <c r="E22" s="22" t="s">
        <v>185</v>
      </c>
      <c r="F22" s="22" t="s">
        <v>265</v>
      </c>
      <c r="G22" s="22">
        <f t="shared" si="3"/>
        <v>-3176323</v>
      </c>
      <c r="H22">
        <v>0</v>
      </c>
      <c r="I22" s="72">
        <f t="shared" si="0"/>
        <v>35535809</v>
      </c>
      <c r="J22">
        <v>0</v>
      </c>
      <c r="K22" s="71">
        <f t="shared" si="4"/>
        <v>10622981</v>
      </c>
      <c r="L22">
        <f t="shared" si="5"/>
        <v>-5378032.6900000004</v>
      </c>
      <c r="S22" t="s">
        <v>279</v>
      </c>
      <c r="T22">
        <v>175139525</v>
      </c>
      <c r="W22" t="s">
        <v>279</v>
      </c>
      <c r="X22">
        <v>134009762</v>
      </c>
      <c r="Z22" t="s">
        <v>279</v>
      </c>
      <c r="AA22" s="70">
        <v>145160251</v>
      </c>
    </row>
    <row r="23" spans="1:27" ht="18">
      <c r="A23" s="46">
        <f t="shared" si="1"/>
        <v>1</v>
      </c>
      <c r="B23" s="62" t="s">
        <v>20</v>
      </c>
      <c r="C23" t="str">
        <f t="shared" si="2"/>
        <v>X</v>
      </c>
      <c r="D23" s="69"/>
      <c r="E23" s="22" t="s">
        <v>186</v>
      </c>
      <c r="F23" s="22" t="s">
        <v>263</v>
      </c>
      <c r="G23" s="22">
        <f t="shared" si="3"/>
        <v>-4952380</v>
      </c>
      <c r="H23">
        <v>0</v>
      </c>
      <c r="I23" s="72">
        <f t="shared" si="0"/>
        <v>0</v>
      </c>
      <c r="J23">
        <v>0</v>
      </c>
      <c r="K23" s="71">
        <f t="shared" si="4"/>
        <v>0</v>
      </c>
      <c r="L23">
        <f t="shared" si="5"/>
        <v>-4952380</v>
      </c>
      <c r="S23" t="s">
        <v>259</v>
      </c>
      <c r="T23">
        <v>43617230</v>
      </c>
      <c r="W23" t="s">
        <v>259</v>
      </c>
      <c r="X23">
        <v>137628335</v>
      </c>
      <c r="Z23" t="s">
        <v>259</v>
      </c>
      <c r="AA23" s="70">
        <v>17089626</v>
      </c>
    </row>
    <row r="24" spans="1:27" ht="18">
      <c r="A24" s="46">
        <f t="shared" si="1"/>
        <v>1</v>
      </c>
      <c r="B24" s="62" t="s">
        <v>20</v>
      </c>
      <c r="C24" t="str">
        <f t="shared" si="2"/>
        <v>X</v>
      </c>
      <c r="D24" s="69"/>
      <c r="E24" s="22" t="s">
        <v>187</v>
      </c>
      <c r="F24" s="22" t="s">
        <v>261</v>
      </c>
      <c r="G24" s="22">
        <f t="shared" si="3"/>
        <v>-9271277316</v>
      </c>
      <c r="H24">
        <v>0</v>
      </c>
      <c r="I24" s="72">
        <f t="shared" si="0"/>
        <v>3443444925</v>
      </c>
      <c r="J24">
        <v>0</v>
      </c>
      <c r="K24" s="71">
        <f t="shared" si="4"/>
        <v>115663822101</v>
      </c>
      <c r="L24">
        <f t="shared" si="5"/>
        <v>-14070002446.290001</v>
      </c>
      <c r="S24" t="s">
        <v>276</v>
      </c>
      <c r="T24">
        <v>63731127</v>
      </c>
      <c r="W24" t="s">
        <v>276</v>
      </c>
      <c r="X24">
        <v>60361344</v>
      </c>
      <c r="Z24" t="s">
        <v>276</v>
      </c>
      <c r="AA24" s="70">
        <v>138036675</v>
      </c>
    </row>
    <row r="25" spans="1:27" ht="18">
      <c r="A25" s="46">
        <f t="shared" si="1"/>
        <v>1</v>
      </c>
      <c r="B25" s="63" t="s">
        <v>175</v>
      </c>
      <c r="C25" t="str">
        <f t="shared" si="2"/>
        <v>V</v>
      </c>
      <c r="D25" s="69"/>
      <c r="E25" s="22" t="s">
        <v>188</v>
      </c>
      <c r="F25" s="22" t="s">
        <v>259</v>
      </c>
      <c r="G25" s="22">
        <f t="shared" si="3"/>
        <v>43617230</v>
      </c>
      <c r="H25">
        <v>0</v>
      </c>
      <c r="I25" s="72">
        <f t="shared" si="0"/>
        <v>137628335</v>
      </c>
      <c r="J25">
        <v>0</v>
      </c>
      <c r="K25" s="71">
        <f t="shared" si="4"/>
        <v>17089626</v>
      </c>
      <c r="L25">
        <f t="shared" si="5"/>
        <v>36052228.210000001</v>
      </c>
      <c r="S25" t="s">
        <v>273</v>
      </c>
      <c r="T25">
        <v>-8881126</v>
      </c>
      <c r="W25" t="s">
        <v>273</v>
      </c>
      <c r="X25">
        <v>65368128</v>
      </c>
      <c r="Z25" t="s">
        <v>273</v>
      </c>
      <c r="AA25" s="70">
        <v>15142061</v>
      </c>
    </row>
    <row r="26" spans="1:27" ht="18">
      <c r="A26" s="46">
        <f t="shared" si="1"/>
        <v>1</v>
      </c>
      <c r="B26" s="62" t="s">
        <v>20</v>
      </c>
      <c r="C26" t="str">
        <f t="shared" si="2"/>
        <v>X</v>
      </c>
      <c r="D26" s="69"/>
      <c r="E26" s="22" t="s">
        <v>189</v>
      </c>
      <c r="F26" s="22" t="s">
        <v>290</v>
      </c>
      <c r="G26" s="22">
        <f t="shared" si="3"/>
        <v>-37424</v>
      </c>
      <c r="H26">
        <v>0</v>
      </c>
      <c r="I26" s="72">
        <f t="shared" si="0"/>
        <v>0</v>
      </c>
      <c r="J26">
        <v>0</v>
      </c>
      <c r="K26" s="71">
        <f t="shared" si="4"/>
        <v>0</v>
      </c>
      <c r="L26">
        <f t="shared" si="5"/>
        <v>-37424</v>
      </c>
      <c r="S26" t="s">
        <v>250</v>
      </c>
      <c r="T26">
        <v>-3178473848</v>
      </c>
      <c r="W26" t="s">
        <v>250</v>
      </c>
      <c r="X26">
        <v>4763945274</v>
      </c>
      <c r="Z26" t="s">
        <v>250</v>
      </c>
      <c r="AA26" s="70">
        <v>113920419268</v>
      </c>
    </row>
    <row r="27" spans="1:27" ht="18">
      <c r="A27" s="46">
        <f t="shared" si="1"/>
        <v>1</v>
      </c>
      <c r="B27" s="62" t="s">
        <v>20</v>
      </c>
      <c r="C27" t="str">
        <f t="shared" si="2"/>
        <v>X</v>
      </c>
      <c r="D27" s="69"/>
      <c r="E27" s="22" t="s">
        <v>190</v>
      </c>
      <c r="F27" s="22" t="s">
        <v>258</v>
      </c>
      <c r="G27" s="22">
        <f t="shared" si="3"/>
        <v>-1545558</v>
      </c>
      <c r="H27">
        <v>0</v>
      </c>
      <c r="I27" s="72">
        <f t="shared" si="0"/>
        <v>65249412</v>
      </c>
      <c r="J27">
        <v>0</v>
      </c>
      <c r="K27" s="71">
        <f t="shared" si="4"/>
        <v>56109090</v>
      </c>
      <c r="L27">
        <f t="shared" si="5"/>
        <v>-7052392.2000000002</v>
      </c>
      <c r="S27" t="s">
        <v>240</v>
      </c>
      <c r="T27">
        <v>-360280175</v>
      </c>
      <c r="W27" t="s">
        <v>240</v>
      </c>
      <c r="X27">
        <v>411919976</v>
      </c>
      <c r="Z27" t="s">
        <v>240</v>
      </c>
      <c r="AA27" s="70">
        <v>3346327017</v>
      </c>
    </row>
    <row r="28" spans="1:27" ht="18">
      <c r="A28" s="46">
        <f t="shared" si="1"/>
        <v>1</v>
      </c>
      <c r="B28" s="62" t="s">
        <v>20</v>
      </c>
      <c r="C28" t="str">
        <f t="shared" si="2"/>
        <v>X</v>
      </c>
      <c r="D28" s="69" t="s">
        <v>214</v>
      </c>
      <c r="E28" s="89" t="s">
        <v>252</v>
      </c>
      <c r="F28" s="89" t="s">
        <v>256</v>
      </c>
      <c r="G28" s="22">
        <f t="shared" si="3"/>
        <v>16023474</v>
      </c>
      <c r="H28">
        <v>0</v>
      </c>
      <c r="I28" s="72">
        <f t="shared" si="0"/>
        <v>58073876</v>
      </c>
      <c r="J28">
        <v>0</v>
      </c>
      <c r="K28" s="71">
        <f t="shared" si="4"/>
        <v>734094069</v>
      </c>
      <c r="L28">
        <f t="shared" si="5"/>
        <v>-16243982.560000002</v>
      </c>
      <c r="S28" t="s">
        <v>239</v>
      </c>
      <c r="T28">
        <v>44338672</v>
      </c>
      <c r="W28" t="s">
        <v>239</v>
      </c>
      <c r="X28">
        <v>12257520</v>
      </c>
      <c r="Z28" t="s">
        <v>239</v>
      </c>
      <c r="AA28" s="70">
        <v>8986782</v>
      </c>
    </row>
    <row r="29" spans="1:27" ht="18">
      <c r="A29" s="46">
        <f t="shared" si="1"/>
        <v>1</v>
      </c>
      <c r="B29" s="63" t="s">
        <v>175</v>
      </c>
      <c r="C29" t="str">
        <f t="shared" si="2"/>
        <v>V</v>
      </c>
      <c r="D29" s="69" t="s">
        <v>221</v>
      </c>
      <c r="E29" s="22" t="s">
        <v>192</v>
      </c>
      <c r="F29" s="22" t="s">
        <v>254</v>
      </c>
      <c r="G29" s="22">
        <f t="shared" si="3"/>
        <v>8810533</v>
      </c>
      <c r="H29">
        <v>0</v>
      </c>
      <c r="I29" s="72">
        <f t="shared" si="0"/>
        <v>30314028</v>
      </c>
      <c r="J29">
        <v>0</v>
      </c>
      <c r="K29" s="71">
        <f t="shared" si="4"/>
        <v>8675583</v>
      </c>
      <c r="L29">
        <f t="shared" si="5"/>
        <v>6947808.2799999993</v>
      </c>
      <c r="S29" t="s">
        <v>270</v>
      </c>
      <c r="T29">
        <v>15855587</v>
      </c>
      <c r="W29" t="s">
        <v>270</v>
      </c>
      <c r="X29">
        <v>98476147</v>
      </c>
      <c r="Z29" t="s">
        <v>270</v>
      </c>
      <c r="AA29" s="70">
        <v>35987868</v>
      </c>
    </row>
    <row r="30" spans="1:27" ht="18">
      <c r="A30" s="46">
        <f t="shared" si="1"/>
        <v>1</v>
      </c>
      <c r="B30" s="62" t="s">
        <v>20</v>
      </c>
      <c r="C30" t="str">
        <f t="shared" si="2"/>
        <v>X</v>
      </c>
      <c r="D30" s="69" t="s">
        <v>219</v>
      </c>
      <c r="E30" s="22" t="s">
        <v>193</v>
      </c>
      <c r="F30" s="22" t="s">
        <v>251</v>
      </c>
      <c r="G30" s="22">
        <f t="shared" si="3"/>
        <v>-3178473848</v>
      </c>
      <c r="H30">
        <v>0</v>
      </c>
      <c r="I30" s="72">
        <f t="shared" si="0"/>
        <v>4763945274</v>
      </c>
      <c r="J30">
        <v>0</v>
      </c>
      <c r="K30" s="71">
        <f t="shared" si="4"/>
        <v>113920419268</v>
      </c>
      <c r="L30">
        <f t="shared" si="5"/>
        <v>-7973487882.4200001</v>
      </c>
      <c r="S30" t="s">
        <v>241</v>
      </c>
      <c r="W30" t="s">
        <v>241</v>
      </c>
      <c r="Z30" t="s">
        <v>241</v>
      </c>
      <c r="AA30" s="70"/>
    </row>
    <row r="31" spans="1:27" ht="18">
      <c r="A31" s="46">
        <f t="shared" si="1"/>
        <v>1</v>
      </c>
      <c r="B31" s="63" t="s">
        <v>175</v>
      </c>
      <c r="C31" t="str">
        <f t="shared" si="2"/>
        <v>V</v>
      </c>
      <c r="D31" s="69"/>
      <c r="E31" s="22" t="s">
        <v>194</v>
      </c>
      <c r="F31" s="22" t="s">
        <v>249</v>
      </c>
      <c r="G31" s="22">
        <f t="shared" si="3"/>
        <v>9839840</v>
      </c>
      <c r="H31">
        <v>0</v>
      </c>
      <c r="I31" s="72">
        <f t="shared" si="0"/>
        <v>0</v>
      </c>
      <c r="J31">
        <v>0</v>
      </c>
      <c r="K31" s="71">
        <f t="shared" si="4"/>
        <v>1656056</v>
      </c>
      <c r="L31">
        <f t="shared" si="5"/>
        <v>9773597.7599999998</v>
      </c>
      <c r="S31" t="s">
        <v>264</v>
      </c>
      <c r="T31">
        <v>-3176323</v>
      </c>
      <c r="W31" t="s">
        <v>264</v>
      </c>
      <c r="X31">
        <v>35535809</v>
      </c>
      <c r="Z31" t="s">
        <v>264</v>
      </c>
      <c r="AA31" s="70">
        <v>10622981</v>
      </c>
    </row>
    <row r="32" spans="1:27" ht="18">
      <c r="A32" s="46">
        <f t="shared" si="1"/>
        <v>1</v>
      </c>
      <c r="B32" s="63" t="s">
        <v>175</v>
      </c>
      <c r="C32" t="str">
        <f t="shared" si="2"/>
        <v>V</v>
      </c>
      <c r="D32" s="69"/>
      <c r="E32" s="22" t="s">
        <v>195</v>
      </c>
      <c r="F32" s="22" t="s">
        <v>247</v>
      </c>
      <c r="G32" s="22">
        <f t="shared" si="3"/>
        <v>24171284</v>
      </c>
      <c r="H32">
        <v>0</v>
      </c>
      <c r="I32" s="72">
        <f t="shared" si="0"/>
        <v>204371709</v>
      </c>
      <c r="J32">
        <v>0</v>
      </c>
      <c r="K32" s="71">
        <f t="shared" si="4"/>
        <v>51706176</v>
      </c>
      <c r="L32">
        <f t="shared" si="5"/>
        <v>11884451.509999998</v>
      </c>
      <c r="S32" t="s">
        <v>260</v>
      </c>
      <c r="T32">
        <v>-9271277316</v>
      </c>
      <c r="W32" t="s">
        <v>260</v>
      </c>
      <c r="X32">
        <v>3443444925</v>
      </c>
      <c r="Z32" t="s">
        <v>260</v>
      </c>
      <c r="AA32" s="70">
        <v>115663822101</v>
      </c>
    </row>
    <row r="33" spans="1:27" ht="18">
      <c r="A33" s="46">
        <f t="shared" si="1"/>
        <v>1</v>
      </c>
      <c r="B33" s="63" t="s">
        <v>175</v>
      </c>
      <c r="C33" t="str">
        <f t="shared" si="2"/>
        <v>V</v>
      </c>
      <c r="D33" s="69"/>
      <c r="E33" s="22" t="s">
        <v>196</v>
      </c>
      <c r="F33" s="22" t="s">
        <v>245</v>
      </c>
      <c r="G33" s="22">
        <f t="shared" si="3"/>
        <v>8725465</v>
      </c>
      <c r="H33">
        <v>0</v>
      </c>
      <c r="I33" s="72">
        <f t="shared" si="0"/>
        <v>68632859</v>
      </c>
      <c r="J33">
        <v>0</v>
      </c>
      <c r="K33" s="71">
        <f t="shared" si="4"/>
        <v>25315193</v>
      </c>
      <c r="L33">
        <f t="shared" si="5"/>
        <v>4281214.33</v>
      </c>
      <c r="S33" t="s">
        <v>266</v>
      </c>
      <c r="T33">
        <v>-57104</v>
      </c>
      <c r="W33" t="s">
        <v>266</v>
      </c>
      <c r="X33">
        <v>0</v>
      </c>
      <c r="Z33" t="s">
        <v>266</v>
      </c>
      <c r="AA33" s="70">
        <v>0</v>
      </c>
    </row>
    <row r="34" spans="1:27" ht="18">
      <c r="A34" s="46">
        <f t="shared" si="1"/>
        <v>1</v>
      </c>
      <c r="B34" s="63" t="s">
        <v>175</v>
      </c>
      <c r="C34" t="str">
        <f t="shared" si="2"/>
        <v>V</v>
      </c>
      <c r="D34" s="69"/>
      <c r="E34" s="22" t="s">
        <v>197</v>
      </c>
      <c r="F34" s="22" t="s">
        <v>243</v>
      </c>
      <c r="G34" s="22">
        <f t="shared" si="3"/>
        <v>62943441</v>
      </c>
      <c r="H34">
        <v>0</v>
      </c>
      <c r="I34" s="72">
        <f t="shared" si="0"/>
        <v>4556677</v>
      </c>
      <c r="J34">
        <v>0</v>
      </c>
      <c r="K34" s="71">
        <f t="shared" si="4"/>
        <v>107759936</v>
      </c>
      <c r="L34">
        <f t="shared" si="5"/>
        <v>58405209.710000001</v>
      </c>
      <c r="S34" t="s">
        <v>257</v>
      </c>
      <c r="T34">
        <v>-1545558</v>
      </c>
      <c r="W34" t="s">
        <v>257</v>
      </c>
      <c r="X34">
        <v>65249412</v>
      </c>
      <c r="Z34" t="s">
        <v>257</v>
      </c>
      <c r="AA34" s="70">
        <v>56109090</v>
      </c>
    </row>
    <row r="35" spans="1:27" ht="18">
      <c r="A35" s="46">
        <f t="shared" si="1"/>
        <v>0</v>
      </c>
      <c r="B35" s="63" t="s">
        <v>175</v>
      </c>
      <c r="C35" t="str">
        <f t="shared" si="2"/>
        <v>X</v>
      </c>
      <c r="D35" s="69"/>
      <c r="E35" s="22" t="s">
        <v>198</v>
      </c>
      <c r="F35" s="22" t="s">
        <v>242</v>
      </c>
      <c r="G35" s="22">
        <f t="shared" si="3"/>
        <v>0</v>
      </c>
      <c r="H35">
        <v>0</v>
      </c>
      <c r="I35" s="72">
        <f t="shared" si="0"/>
        <v>0</v>
      </c>
      <c r="J35">
        <v>0</v>
      </c>
      <c r="K35" s="71">
        <f t="shared" si="4"/>
        <v>0</v>
      </c>
      <c r="L35">
        <f t="shared" si="5"/>
        <v>0</v>
      </c>
      <c r="S35" t="s">
        <v>246</v>
      </c>
      <c r="T35">
        <v>24171284</v>
      </c>
      <c r="W35" t="s">
        <v>246</v>
      </c>
      <c r="X35">
        <v>204371709</v>
      </c>
      <c r="Z35" t="s">
        <v>246</v>
      </c>
      <c r="AA35" s="70">
        <v>51706176</v>
      </c>
    </row>
    <row r="36" spans="1:27" ht="18">
      <c r="A36" s="46">
        <f t="shared" si="1"/>
        <v>1</v>
      </c>
      <c r="B36" s="62" t="s">
        <v>20</v>
      </c>
      <c r="C36" t="str">
        <f t="shared" si="2"/>
        <v>X</v>
      </c>
      <c r="D36" s="69"/>
      <c r="E36" s="22" t="s">
        <v>199</v>
      </c>
      <c r="F36" s="22" t="s">
        <v>240</v>
      </c>
      <c r="G36" s="22">
        <f t="shared" si="3"/>
        <v>-360280175</v>
      </c>
      <c r="H36">
        <v>0</v>
      </c>
      <c r="I36" s="72">
        <f t="shared" si="0"/>
        <v>411919976</v>
      </c>
      <c r="J36">
        <v>0</v>
      </c>
      <c r="K36" s="71">
        <f t="shared" si="4"/>
        <v>3346327017</v>
      </c>
      <c r="L36">
        <f t="shared" si="5"/>
        <v>-514729254.48000002</v>
      </c>
      <c r="S36" t="s">
        <v>244</v>
      </c>
      <c r="T36">
        <v>8725465</v>
      </c>
      <c r="W36" t="s">
        <v>244</v>
      </c>
      <c r="X36">
        <v>68632859</v>
      </c>
      <c r="Z36" t="s">
        <v>244</v>
      </c>
      <c r="AA36" s="70">
        <v>25315193</v>
      </c>
    </row>
    <row r="37" spans="1:27" ht="18">
      <c r="A37" s="46">
        <f t="shared" si="1"/>
        <v>1</v>
      </c>
      <c r="B37" s="63" t="s">
        <v>175</v>
      </c>
      <c r="C37" t="str">
        <f t="shared" si="2"/>
        <v>V</v>
      </c>
      <c r="D37" s="69" t="s">
        <v>200</v>
      </c>
      <c r="E37" s="22" t="s">
        <v>200</v>
      </c>
      <c r="F37" s="22" t="s">
        <v>239</v>
      </c>
      <c r="G37" s="22">
        <f t="shared" si="3"/>
        <v>44338672</v>
      </c>
      <c r="H37">
        <v>0</v>
      </c>
      <c r="I37" s="72">
        <f t="shared" si="0"/>
        <v>12257520</v>
      </c>
      <c r="J37">
        <v>0</v>
      </c>
      <c r="K37" s="71">
        <f t="shared" si="4"/>
        <v>8986782</v>
      </c>
      <c r="L37">
        <f t="shared" si="5"/>
        <v>43366324.719999999</v>
      </c>
      <c r="S37" t="s">
        <v>272</v>
      </c>
      <c r="T37">
        <v>-4103739</v>
      </c>
      <c r="W37" t="s">
        <v>272</v>
      </c>
      <c r="X37">
        <v>4544744</v>
      </c>
      <c r="Z37" t="s">
        <v>272</v>
      </c>
      <c r="AA37" s="70">
        <v>58183008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BF1697B-B471-0149-AE2A-1B217DE5F25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A7:A37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國別報告模組</vt:lpstr>
      <vt:lpstr>Sheet1</vt:lpstr>
      <vt:lpstr>數據範例</vt:lpstr>
      <vt:lpstr>取數邏輯調整</vt:lpstr>
      <vt:lpstr>低稅地區具有『控股』以外功能</vt:lpstr>
      <vt:lpstr>可能不符合Pillar 2過渡性避風港小型微利測試之豁免條件</vt:lpstr>
      <vt:lpstr>可能不符合Pillar 2過渡性避風港例行利潤測試之豁免條件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Juan (TW)</dc:creator>
  <cp:keywords/>
  <dc:description/>
  <cp:lastModifiedBy>彥廷 周</cp:lastModifiedBy>
  <cp:revision/>
  <dcterms:created xsi:type="dcterms:W3CDTF">2024-05-08T01:10:18Z</dcterms:created>
  <dcterms:modified xsi:type="dcterms:W3CDTF">2025-02-13T02:31:08Z</dcterms:modified>
  <cp:category/>
  <cp:contentStatus/>
</cp:coreProperties>
</file>