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COVID19-DOMINANCE/Data/"/>
    </mc:Choice>
  </mc:AlternateContent>
  <xr:revisionPtr revIDLastSave="0" documentId="13_ncr:1_{1D1362F7-75B9-724F-8075-C0154BB3D38F}" xr6:coauthVersionLast="45" xr6:coauthVersionMax="45" xr10:uidLastSave="{00000000-0000-0000-0000-000000000000}"/>
  <bookViews>
    <workbookView xWindow="0" yWindow="0" windowWidth="38400" windowHeight="21600" activeTab="1" xr2:uid="{622DD5D3-366B-554D-807D-ACB27C68A5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8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4" i="2"/>
  <c r="F5" i="2"/>
  <c r="F6" i="2"/>
  <c r="F7" i="2"/>
  <c r="F8" i="2"/>
  <c r="F9" i="2"/>
  <c r="F3" i="2"/>
  <c r="V4" i="1"/>
  <c r="V3" i="1"/>
  <c r="D2" i="1"/>
  <c r="AA5" i="1" l="1"/>
  <c r="AA6" i="1"/>
  <c r="AA9" i="1"/>
  <c r="AA27" i="1"/>
  <c r="AA48" i="1"/>
  <c r="AA51" i="1"/>
  <c r="AA53" i="1"/>
  <c r="AA66" i="1"/>
  <c r="AA72" i="1"/>
  <c r="AA73" i="1"/>
  <c r="AA76" i="1"/>
  <c r="AA82" i="1"/>
  <c r="AA87" i="1"/>
  <c r="AA96" i="1"/>
  <c r="AA98" i="1"/>
  <c r="AA106" i="1"/>
  <c r="AA107" i="1"/>
  <c r="AA108" i="1"/>
  <c r="AA118" i="1"/>
  <c r="AA124" i="1"/>
  <c r="AA127" i="1"/>
  <c r="AA129" i="1"/>
  <c r="AA130" i="1"/>
  <c r="AA131" i="1"/>
  <c r="AA133" i="1"/>
  <c r="AA134" i="1"/>
  <c r="AA135" i="1"/>
  <c r="AA136" i="1"/>
  <c r="AA140" i="1"/>
  <c r="AA141" i="1"/>
  <c r="AA145" i="1"/>
  <c r="AA151" i="1"/>
  <c r="AA152" i="1"/>
  <c r="AA154" i="1"/>
  <c r="AA2" i="1"/>
  <c r="Y134" i="1"/>
  <c r="Y5" i="1"/>
  <c r="Y6" i="1"/>
  <c r="Y9" i="1"/>
  <c r="Y48" i="1"/>
  <c r="Y51" i="1"/>
  <c r="Y66" i="1"/>
  <c r="Y72" i="1"/>
  <c r="Y73" i="1"/>
  <c r="Y76" i="1"/>
  <c r="Y82" i="1"/>
  <c r="Y96" i="1"/>
  <c r="Y98" i="1"/>
  <c r="Y107" i="1"/>
  <c r="Y108" i="1"/>
  <c r="Y118" i="1"/>
  <c r="Y124" i="1"/>
  <c r="Y127" i="1"/>
  <c r="Y130" i="1"/>
  <c r="Y131" i="1"/>
  <c r="Y133" i="1"/>
  <c r="Y135" i="1"/>
  <c r="Y136" i="1"/>
  <c r="Y141" i="1"/>
  <c r="Y145" i="1"/>
  <c r="Y151" i="1"/>
  <c r="Y152" i="1"/>
  <c r="Y154" i="1"/>
  <c r="Y2" i="1"/>
  <c r="W5" i="1"/>
  <c r="W6" i="1"/>
  <c r="W9" i="1"/>
  <c r="W27" i="1"/>
  <c r="W48" i="1"/>
  <c r="W51" i="1"/>
  <c r="W53" i="1"/>
  <c r="W66" i="1"/>
  <c r="W72" i="1"/>
  <c r="W73" i="1"/>
  <c r="W76" i="1"/>
  <c r="W82" i="1"/>
  <c r="W87" i="1"/>
  <c r="W96" i="1"/>
  <c r="W98" i="1"/>
  <c r="W106" i="1"/>
  <c r="W107" i="1"/>
  <c r="W108" i="1"/>
  <c r="W118" i="1"/>
  <c r="W124" i="1"/>
  <c r="W127" i="1"/>
  <c r="W129" i="1"/>
  <c r="W130" i="1"/>
  <c r="W131" i="1"/>
  <c r="W133" i="1"/>
  <c r="W134" i="1"/>
  <c r="W135" i="1"/>
  <c r="W136" i="1"/>
  <c r="W140" i="1"/>
  <c r="W141" i="1"/>
  <c r="W145" i="1"/>
  <c r="W151" i="1"/>
  <c r="W152" i="1"/>
  <c r="W154" i="1"/>
  <c r="W2" i="1"/>
  <c r="U3" i="1" l="1"/>
  <c r="U4" i="1"/>
  <c r="U7" i="1"/>
  <c r="U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7" i="1"/>
  <c r="U68" i="1"/>
  <c r="U69" i="1"/>
  <c r="U70" i="1"/>
  <c r="U71" i="1"/>
  <c r="U73" i="1"/>
  <c r="U74" i="1"/>
  <c r="U75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7" i="1"/>
  <c r="U99" i="1"/>
  <c r="U100" i="1"/>
  <c r="U101" i="1"/>
  <c r="U102" i="1"/>
  <c r="U103" i="1"/>
  <c r="U104" i="1"/>
  <c r="U105" i="1"/>
  <c r="U106" i="1"/>
  <c r="U109" i="1"/>
  <c r="U110" i="1"/>
  <c r="U111" i="1"/>
  <c r="U112" i="1"/>
  <c r="U113" i="1"/>
  <c r="U114" i="1"/>
  <c r="U115" i="1"/>
  <c r="U116" i="1"/>
  <c r="U117" i="1"/>
  <c r="U119" i="1"/>
  <c r="U120" i="1"/>
  <c r="U121" i="1"/>
  <c r="U122" i="1"/>
  <c r="U123" i="1"/>
  <c r="U125" i="1"/>
  <c r="U126" i="1"/>
  <c r="U128" i="1"/>
  <c r="U129" i="1"/>
  <c r="U132" i="1"/>
  <c r="U137" i="1"/>
  <c r="U138" i="1"/>
  <c r="U139" i="1"/>
  <c r="U140" i="1"/>
  <c r="U142" i="1"/>
  <c r="U143" i="1"/>
  <c r="U144" i="1"/>
  <c r="U146" i="1"/>
  <c r="U147" i="1"/>
  <c r="U148" i="1"/>
  <c r="U149" i="1"/>
  <c r="U150" i="1"/>
  <c r="U153" i="1"/>
  <c r="U155" i="1"/>
  <c r="U156" i="1"/>
  <c r="T157" i="1"/>
  <c r="T158" i="1"/>
  <c r="R157" i="1"/>
  <c r="R158" i="1"/>
  <c r="S3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9" i="1"/>
  <c r="S50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9" i="1"/>
  <c r="S100" i="1"/>
  <c r="S101" i="1"/>
  <c r="S102" i="1"/>
  <c r="S103" i="1"/>
  <c r="S104" i="1"/>
  <c r="S105" i="1"/>
  <c r="S106" i="1"/>
  <c r="S107" i="1"/>
  <c r="S109" i="1"/>
  <c r="S110" i="1"/>
  <c r="S111" i="1"/>
  <c r="S112" i="1"/>
  <c r="S113" i="1"/>
  <c r="S114" i="1"/>
  <c r="S115" i="1"/>
  <c r="S116" i="1"/>
  <c r="S117" i="1"/>
  <c r="S119" i="1"/>
  <c r="S120" i="1"/>
  <c r="S121" i="1"/>
  <c r="S122" i="1"/>
  <c r="S123" i="1"/>
  <c r="S125" i="1"/>
  <c r="S126" i="1"/>
  <c r="S128" i="1"/>
  <c r="S129" i="1"/>
  <c r="S131" i="1"/>
  <c r="S132" i="1"/>
  <c r="S135" i="1"/>
  <c r="S136" i="1"/>
  <c r="S137" i="1"/>
  <c r="S138" i="1"/>
  <c r="S139" i="1"/>
  <c r="S140" i="1"/>
  <c r="S142" i="1"/>
  <c r="S143" i="1"/>
  <c r="S144" i="1"/>
  <c r="S146" i="1"/>
  <c r="S147" i="1"/>
  <c r="S148" i="1"/>
  <c r="S149" i="1"/>
  <c r="S150" i="1"/>
  <c r="S153" i="1"/>
  <c r="S155" i="1"/>
  <c r="S156" i="1"/>
  <c r="S2" i="1"/>
  <c r="S158" i="1" l="1"/>
  <c r="U157" i="1"/>
  <c r="S157" i="1"/>
  <c r="U158" i="1"/>
  <c r="C157" i="1"/>
  <c r="F157" i="1"/>
  <c r="G157" i="1"/>
  <c r="C158" i="1"/>
  <c r="F158" i="1"/>
  <c r="G158" i="1"/>
  <c r="N157" i="1"/>
  <c r="P157" i="1"/>
  <c r="N158" i="1"/>
  <c r="P158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/>
  <c r="H10" i="1"/>
  <c r="I10" i="1" s="1"/>
  <c r="H11" i="1"/>
  <c r="I11" i="1"/>
  <c r="H12" i="1"/>
  <c r="I12" i="1" s="1"/>
  <c r="H13" i="1"/>
  <c r="I13" i="1" s="1"/>
  <c r="H14" i="1"/>
  <c r="I14" i="1" s="1"/>
  <c r="H15" i="1"/>
  <c r="I15" i="1"/>
  <c r="H16" i="1"/>
  <c r="I16" i="1" s="1"/>
  <c r="H17" i="1"/>
  <c r="I17" i="1"/>
  <c r="H18" i="1"/>
  <c r="I18" i="1" s="1"/>
  <c r="H19" i="1"/>
  <c r="I19" i="1"/>
  <c r="H20" i="1"/>
  <c r="I20" i="1" s="1"/>
  <c r="H21" i="1"/>
  <c r="I21" i="1" s="1"/>
  <c r="H22" i="1"/>
  <c r="I22" i="1" s="1"/>
  <c r="H23" i="1"/>
  <c r="I23" i="1"/>
  <c r="H24" i="1"/>
  <c r="I24" i="1" s="1"/>
  <c r="H25" i="1"/>
  <c r="I25" i="1"/>
  <c r="H26" i="1"/>
  <c r="I26" i="1" s="1"/>
  <c r="H27" i="1"/>
  <c r="I27" i="1"/>
  <c r="H28" i="1"/>
  <c r="I28" i="1" s="1"/>
  <c r="H29" i="1"/>
  <c r="I29" i="1" s="1"/>
  <c r="H30" i="1"/>
  <c r="I30" i="1" s="1"/>
  <c r="H31" i="1"/>
  <c r="I31" i="1"/>
  <c r="H32" i="1"/>
  <c r="I32" i="1" s="1"/>
  <c r="H33" i="1"/>
  <c r="I33" i="1"/>
  <c r="H34" i="1"/>
  <c r="I34" i="1" s="1"/>
  <c r="H35" i="1"/>
  <c r="I35" i="1"/>
  <c r="H36" i="1"/>
  <c r="I36" i="1" s="1"/>
  <c r="H37" i="1"/>
  <c r="I37" i="1" s="1"/>
  <c r="H38" i="1"/>
  <c r="I38" i="1" s="1"/>
  <c r="H39" i="1"/>
  <c r="I39" i="1"/>
  <c r="H40" i="1"/>
  <c r="I40" i="1" s="1"/>
  <c r="H41" i="1"/>
  <c r="I41" i="1"/>
  <c r="H42" i="1"/>
  <c r="I42" i="1" s="1"/>
  <c r="H43" i="1"/>
  <c r="I43" i="1"/>
  <c r="H44" i="1"/>
  <c r="I44" i="1" s="1"/>
  <c r="H45" i="1"/>
  <c r="I45" i="1" s="1"/>
  <c r="H46" i="1"/>
  <c r="I46" i="1" s="1"/>
  <c r="H47" i="1"/>
  <c r="I47" i="1"/>
  <c r="H48" i="1"/>
  <c r="I48" i="1" s="1"/>
  <c r="H49" i="1"/>
  <c r="I49" i="1"/>
  <c r="H50" i="1"/>
  <c r="I50" i="1" s="1"/>
  <c r="H51" i="1"/>
  <c r="I51" i="1"/>
  <c r="H52" i="1"/>
  <c r="I52" i="1" s="1"/>
  <c r="H53" i="1"/>
  <c r="I53" i="1" s="1"/>
  <c r="H54" i="1"/>
  <c r="I54" i="1" s="1"/>
  <c r="H55" i="1"/>
  <c r="I55" i="1"/>
  <c r="H56" i="1"/>
  <c r="I56" i="1" s="1"/>
  <c r="H57" i="1"/>
  <c r="I57" i="1"/>
  <c r="H58" i="1"/>
  <c r="I58" i="1" s="1"/>
  <c r="H59" i="1"/>
  <c r="I59" i="1"/>
  <c r="H60" i="1"/>
  <c r="I60" i="1" s="1"/>
  <c r="H61" i="1"/>
  <c r="I61" i="1" s="1"/>
  <c r="H62" i="1"/>
  <c r="I62" i="1" s="1"/>
  <c r="H63" i="1"/>
  <c r="I63" i="1"/>
  <c r="H64" i="1"/>
  <c r="I64" i="1" s="1"/>
  <c r="H65" i="1"/>
  <c r="I65" i="1"/>
  <c r="H66" i="1"/>
  <c r="I66" i="1" s="1"/>
  <c r="H67" i="1"/>
  <c r="I67" i="1"/>
  <c r="H68" i="1"/>
  <c r="I68" i="1" s="1"/>
  <c r="H69" i="1"/>
  <c r="I69" i="1" s="1"/>
  <c r="H70" i="1"/>
  <c r="I70" i="1" s="1"/>
  <c r="H71" i="1"/>
  <c r="I71" i="1"/>
  <c r="H72" i="1"/>
  <c r="I72" i="1" s="1"/>
  <c r="H74" i="1"/>
  <c r="I74" i="1"/>
  <c r="H75" i="1"/>
  <c r="I75" i="1" s="1"/>
  <c r="H76" i="1"/>
  <c r="I76" i="1"/>
  <c r="H77" i="1"/>
  <c r="I77" i="1" s="1"/>
  <c r="H78" i="1"/>
  <c r="I78" i="1" s="1"/>
  <c r="H79" i="1"/>
  <c r="I79" i="1" s="1"/>
  <c r="H80" i="1"/>
  <c r="I80" i="1"/>
  <c r="H81" i="1"/>
  <c r="I81" i="1" s="1"/>
  <c r="H82" i="1"/>
  <c r="I82" i="1"/>
  <c r="H83" i="1"/>
  <c r="I83" i="1" s="1"/>
  <c r="H84" i="1"/>
  <c r="I84" i="1"/>
  <c r="H85" i="1"/>
  <c r="I85" i="1" s="1"/>
  <c r="H86" i="1"/>
  <c r="I86" i="1" s="1"/>
  <c r="H87" i="1"/>
  <c r="I87" i="1" s="1"/>
  <c r="H88" i="1"/>
  <c r="I88" i="1"/>
  <c r="H89" i="1"/>
  <c r="I89" i="1" s="1"/>
  <c r="H90" i="1"/>
  <c r="I90" i="1"/>
  <c r="H91" i="1"/>
  <c r="I91" i="1" s="1"/>
  <c r="H92" i="1"/>
  <c r="I92" i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/>
  <c r="H99" i="1"/>
  <c r="I99" i="1" s="1"/>
  <c r="H100" i="1"/>
  <c r="I100" i="1"/>
  <c r="H101" i="1"/>
  <c r="I101" i="1" s="1"/>
  <c r="H102" i="1"/>
  <c r="I102" i="1" s="1"/>
  <c r="H103" i="1"/>
  <c r="I103" i="1" s="1"/>
  <c r="H104" i="1"/>
  <c r="I104" i="1"/>
  <c r="H105" i="1"/>
  <c r="I105" i="1" s="1"/>
  <c r="H106" i="1"/>
  <c r="I106" i="1"/>
  <c r="H107" i="1"/>
  <c r="I107" i="1" s="1"/>
  <c r="H108" i="1"/>
  <c r="I108" i="1"/>
  <c r="H109" i="1"/>
  <c r="I109" i="1" s="1"/>
  <c r="H110" i="1"/>
  <c r="I110" i="1" s="1"/>
  <c r="H111" i="1"/>
  <c r="I111" i="1" s="1"/>
  <c r="H112" i="1"/>
  <c r="I112" i="1"/>
  <c r="H113" i="1"/>
  <c r="I113" i="1" s="1"/>
  <c r="H114" i="1"/>
  <c r="I114" i="1"/>
  <c r="H115" i="1"/>
  <c r="I115" i="1" s="1"/>
  <c r="H116" i="1"/>
  <c r="I116" i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/>
  <c r="H123" i="1"/>
  <c r="I123" i="1" s="1"/>
  <c r="H124" i="1"/>
  <c r="I124" i="1"/>
  <c r="H125" i="1"/>
  <c r="I125" i="1" s="1"/>
  <c r="H126" i="1"/>
  <c r="I126" i="1" s="1"/>
  <c r="H127" i="1"/>
  <c r="I127" i="1" s="1"/>
  <c r="H128" i="1"/>
  <c r="I128" i="1"/>
  <c r="H129" i="1"/>
  <c r="I129" i="1" s="1"/>
  <c r="H130" i="1"/>
  <c r="I130" i="1"/>
  <c r="H131" i="1"/>
  <c r="I131" i="1" s="1"/>
  <c r="H132" i="1"/>
  <c r="I132" i="1"/>
  <c r="H133" i="1"/>
  <c r="I133" i="1" s="1"/>
  <c r="H134" i="1"/>
  <c r="I134" i="1" s="1"/>
  <c r="H135" i="1"/>
  <c r="I135" i="1" s="1"/>
  <c r="H136" i="1"/>
  <c r="I136" i="1"/>
  <c r="H137" i="1"/>
  <c r="I137" i="1" s="1"/>
  <c r="H138" i="1"/>
  <c r="I138" i="1"/>
  <c r="H139" i="1"/>
  <c r="I139" i="1" s="1"/>
  <c r="H140" i="1"/>
  <c r="I140" i="1"/>
  <c r="H141" i="1"/>
  <c r="I141" i="1" s="1"/>
  <c r="H142" i="1"/>
  <c r="I142" i="1" s="1"/>
  <c r="H143" i="1"/>
  <c r="I143" i="1" s="1"/>
  <c r="H144" i="1"/>
  <c r="I144" i="1"/>
  <c r="H145" i="1"/>
  <c r="I145" i="1" s="1"/>
  <c r="H146" i="1"/>
  <c r="I146" i="1"/>
  <c r="H147" i="1"/>
  <c r="I147" i="1" s="1"/>
  <c r="H148" i="1"/>
  <c r="I148" i="1"/>
  <c r="H149" i="1"/>
  <c r="I149" i="1" s="1"/>
  <c r="H150" i="1"/>
  <c r="I150" i="1" s="1"/>
  <c r="H151" i="1"/>
  <c r="I151" i="1" s="1"/>
  <c r="H152" i="1"/>
  <c r="I152" i="1"/>
  <c r="H153" i="1"/>
  <c r="I153" i="1" s="1"/>
  <c r="H154" i="1"/>
  <c r="I154" i="1"/>
  <c r="H155" i="1"/>
  <c r="I155" i="1" s="1"/>
  <c r="H156" i="1"/>
  <c r="I156" i="1"/>
  <c r="H2" i="1"/>
  <c r="H157" i="1" l="1"/>
  <c r="I157" i="1" s="1"/>
  <c r="H158" i="1"/>
  <c r="I158" i="1" s="1"/>
  <c r="I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9" i="1"/>
  <c r="E119" i="1" s="1"/>
  <c r="D120" i="1"/>
  <c r="E120" i="1" s="1"/>
  <c r="D121" i="1"/>
  <c r="E121" i="1" s="1"/>
  <c r="D122" i="1"/>
  <c r="E122" i="1" s="1"/>
  <c r="D123" i="1"/>
  <c r="E123" i="1" s="1"/>
  <c r="D125" i="1"/>
  <c r="E125" i="1" s="1"/>
  <c r="D126" i="1"/>
  <c r="E126" i="1" s="1"/>
  <c r="D127" i="1"/>
  <c r="E127" i="1" s="1"/>
  <c r="D128" i="1"/>
  <c r="E128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1" i="1"/>
  <c r="E141" i="1" s="1"/>
  <c r="D142" i="1"/>
  <c r="E142" i="1" s="1"/>
  <c r="D143" i="1"/>
  <c r="E143" i="1" s="1"/>
  <c r="D144" i="1"/>
  <c r="E144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X157" i="1" l="1"/>
  <c r="D157" i="1"/>
  <c r="D158" i="1"/>
  <c r="E2" i="1"/>
  <c r="E158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3" i="1"/>
  <c r="K2" i="1"/>
  <c r="M17" i="1"/>
  <c r="X17" i="1" s="1"/>
  <c r="M18" i="1"/>
  <c r="X18" i="1" s="1"/>
  <c r="M19" i="1"/>
  <c r="X19" i="1" s="1"/>
  <c r="M20" i="1"/>
  <c r="X20" i="1" s="1"/>
  <c r="M21" i="1"/>
  <c r="X21" i="1" s="1"/>
  <c r="M22" i="1"/>
  <c r="X22" i="1" s="1"/>
  <c r="M23" i="1"/>
  <c r="X23" i="1" s="1"/>
  <c r="M24" i="1"/>
  <c r="X24" i="1" s="1"/>
  <c r="M25" i="1"/>
  <c r="X25" i="1" s="1"/>
  <c r="M26" i="1"/>
  <c r="X26" i="1" s="1"/>
  <c r="M27" i="1"/>
  <c r="X27" i="1" s="1"/>
  <c r="Y27" i="1" s="1"/>
  <c r="M28" i="1"/>
  <c r="X28" i="1" s="1"/>
  <c r="M29" i="1"/>
  <c r="X29" i="1" s="1"/>
  <c r="M30" i="1"/>
  <c r="X30" i="1" s="1"/>
  <c r="M31" i="1"/>
  <c r="X31" i="1" s="1"/>
  <c r="M32" i="1"/>
  <c r="X32" i="1" s="1"/>
  <c r="M33" i="1"/>
  <c r="X33" i="1" s="1"/>
  <c r="M34" i="1"/>
  <c r="X34" i="1" s="1"/>
  <c r="M35" i="1"/>
  <c r="X35" i="1" s="1"/>
  <c r="M36" i="1"/>
  <c r="X36" i="1" s="1"/>
  <c r="M37" i="1"/>
  <c r="X37" i="1" s="1"/>
  <c r="M38" i="1"/>
  <c r="X38" i="1" s="1"/>
  <c r="M39" i="1"/>
  <c r="X39" i="1" s="1"/>
  <c r="M40" i="1"/>
  <c r="X40" i="1" s="1"/>
  <c r="M41" i="1"/>
  <c r="X41" i="1" s="1"/>
  <c r="M42" i="1"/>
  <c r="X42" i="1" s="1"/>
  <c r="M43" i="1"/>
  <c r="X43" i="1" s="1"/>
  <c r="M44" i="1"/>
  <c r="X44" i="1" s="1"/>
  <c r="M45" i="1"/>
  <c r="X45" i="1" s="1"/>
  <c r="M46" i="1"/>
  <c r="X46" i="1" s="1"/>
  <c r="M47" i="1"/>
  <c r="X47" i="1" s="1"/>
  <c r="M48" i="1"/>
  <c r="M49" i="1"/>
  <c r="X49" i="1" s="1"/>
  <c r="M50" i="1"/>
  <c r="X50" i="1" s="1"/>
  <c r="M51" i="1"/>
  <c r="M52" i="1"/>
  <c r="X52" i="1" s="1"/>
  <c r="M53" i="1"/>
  <c r="X53" i="1" s="1"/>
  <c r="Y53" i="1" s="1"/>
  <c r="M54" i="1"/>
  <c r="X54" i="1" s="1"/>
  <c r="M55" i="1"/>
  <c r="X55" i="1" s="1"/>
  <c r="M56" i="1"/>
  <c r="X56" i="1" s="1"/>
  <c r="M57" i="1"/>
  <c r="X57" i="1" s="1"/>
  <c r="M58" i="1"/>
  <c r="X58" i="1" s="1"/>
  <c r="M59" i="1"/>
  <c r="X59" i="1" s="1"/>
  <c r="M60" i="1"/>
  <c r="X60" i="1" s="1"/>
  <c r="M61" i="1"/>
  <c r="X61" i="1" s="1"/>
  <c r="M62" i="1"/>
  <c r="X62" i="1" s="1"/>
  <c r="M63" i="1"/>
  <c r="X63" i="1" s="1"/>
  <c r="M64" i="1"/>
  <c r="X64" i="1" s="1"/>
  <c r="M65" i="1"/>
  <c r="X65" i="1" s="1"/>
  <c r="M66" i="1"/>
  <c r="M67" i="1"/>
  <c r="X67" i="1" s="1"/>
  <c r="M68" i="1"/>
  <c r="X68" i="1" s="1"/>
  <c r="M69" i="1"/>
  <c r="X69" i="1" s="1"/>
  <c r="M70" i="1"/>
  <c r="X70" i="1" s="1"/>
  <c r="M71" i="1"/>
  <c r="X71" i="1" s="1"/>
  <c r="M72" i="1"/>
  <c r="M73" i="1"/>
  <c r="M74" i="1"/>
  <c r="X74" i="1" s="1"/>
  <c r="M75" i="1"/>
  <c r="X75" i="1" s="1"/>
  <c r="M76" i="1"/>
  <c r="M77" i="1"/>
  <c r="X77" i="1" s="1"/>
  <c r="M78" i="1"/>
  <c r="X78" i="1" s="1"/>
  <c r="M79" i="1"/>
  <c r="X79" i="1" s="1"/>
  <c r="M80" i="1"/>
  <c r="X80" i="1" s="1"/>
  <c r="M81" i="1"/>
  <c r="X81" i="1" s="1"/>
  <c r="M82" i="1"/>
  <c r="M83" i="1"/>
  <c r="X83" i="1" s="1"/>
  <c r="M84" i="1"/>
  <c r="X84" i="1" s="1"/>
  <c r="M85" i="1"/>
  <c r="X85" i="1" s="1"/>
  <c r="M86" i="1"/>
  <c r="X86" i="1" s="1"/>
  <c r="M87" i="1"/>
  <c r="X87" i="1" s="1"/>
  <c r="Y87" i="1" s="1"/>
  <c r="M88" i="1"/>
  <c r="X88" i="1" s="1"/>
  <c r="M89" i="1"/>
  <c r="X89" i="1" s="1"/>
  <c r="M90" i="1"/>
  <c r="X90" i="1" s="1"/>
  <c r="M91" i="1"/>
  <c r="X91" i="1" s="1"/>
  <c r="M92" i="1"/>
  <c r="X92" i="1" s="1"/>
  <c r="M93" i="1"/>
  <c r="X93" i="1" s="1"/>
  <c r="M94" i="1"/>
  <c r="X94" i="1" s="1"/>
  <c r="M95" i="1"/>
  <c r="X95" i="1" s="1"/>
  <c r="M96" i="1"/>
  <c r="M97" i="1"/>
  <c r="X97" i="1" s="1"/>
  <c r="M98" i="1"/>
  <c r="M99" i="1"/>
  <c r="X99" i="1" s="1"/>
  <c r="M100" i="1"/>
  <c r="X100" i="1" s="1"/>
  <c r="M101" i="1"/>
  <c r="X101" i="1" s="1"/>
  <c r="M102" i="1"/>
  <c r="X102" i="1" s="1"/>
  <c r="M103" i="1"/>
  <c r="X103" i="1" s="1"/>
  <c r="M104" i="1"/>
  <c r="X104" i="1" s="1"/>
  <c r="M105" i="1"/>
  <c r="X105" i="1" s="1"/>
  <c r="M106" i="1"/>
  <c r="X106" i="1" s="1"/>
  <c r="Y106" i="1" s="1"/>
  <c r="M107" i="1"/>
  <c r="M108" i="1"/>
  <c r="M109" i="1"/>
  <c r="X109" i="1" s="1"/>
  <c r="M110" i="1"/>
  <c r="X110" i="1" s="1"/>
  <c r="M111" i="1"/>
  <c r="X111" i="1" s="1"/>
  <c r="M112" i="1"/>
  <c r="X112" i="1" s="1"/>
  <c r="M113" i="1"/>
  <c r="X113" i="1" s="1"/>
  <c r="M114" i="1"/>
  <c r="X114" i="1" s="1"/>
  <c r="M115" i="1"/>
  <c r="X115" i="1" s="1"/>
  <c r="M116" i="1"/>
  <c r="X116" i="1" s="1"/>
  <c r="M117" i="1"/>
  <c r="X117" i="1" s="1"/>
  <c r="M118" i="1"/>
  <c r="M119" i="1"/>
  <c r="X119" i="1" s="1"/>
  <c r="M120" i="1"/>
  <c r="X120" i="1" s="1"/>
  <c r="M121" i="1"/>
  <c r="X121" i="1" s="1"/>
  <c r="M122" i="1"/>
  <c r="X122" i="1" s="1"/>
  <c r="M123" i="1"/>
  <c r="X123" i="1" s="1"/>
  <c r="M124" i="1"/>
  <c r="M125" i="1"/>
  <c r="X125" i="1" s="1"/>
  <c r="M126" i="1"/>
  <c r="X126" i="1" s="1"/>
  <c r="M127" i="1"/>
  <c r="M128" i="1"/>
  <c r="X128" i="1" s="1"/>
  <c r="M129" i="1"/>
  <c r="X129" i="1" s="1"/>
  <c r="Y129" i="1" s="1"/>
  <c r="M130" i="1"/>
  <c r="M131" i="1"/>
  <c r="M132" i="1"/>
  <c r="X132" i="1" s="1"/>
  <c r="M133" i="1"/>
  <c r="M134" i="1"/>
  <c r="M135" i="1"/>
  <c r="M136" i="1"/>
  <c r="M137" i="1"/>
  <c r="X137" i="1" s="1"/>
  <c r="M138" i="1"/>
  <c r="X138" i="1" s="1"/>
  <c r="M139" i="1"/>
  <c r="X139" i="1" s="1"/>
  <c r="M140" i="1"/>
  <c r="X140" i="1" s="1"/>
  <c r="Y140" i="1" s="1"/>
  <c r="M141" i="1"/>
  <c r="M142" i="1"/>
  <c r="X142" i="1" s="1"/>
  <c r="M143" i="1"/>
  <c r="X143" i="1" s="1"/>
  <c r="M144" i="1"/>
  <c r="X144" i="1" s="1"/>
  <c r="M145" i="1"/>
  <c r="M146" i="1"/>
  <c r="X146" i="1" s="1"/>
  <c r="M147" i="1"/>
  <c r="X147" i="1" s="1"/>
  <c r="M148" i="1"/>
  <c r="X148" i="1" s="1"/>
  <c r="M149" i="1"/>
  <c r="X149" i="1" s="1"/>
  <c r="M150" i="1"/>
  <c r="X150" i="1" s="1"/>
  <c r="M151" i="1"/>
  <c r="M152" i="1"/>
  <c r="M153" i="1"/>
  <c r="X153" i="1" s="1"/>
  <c r="M154" i="1"/>
  <c r="M155" i="1"/>
  <c r="X155" i="1" s="1"/>
  <c r="M156" i="1"/>
  <c r="X156" i="1" s="1"/>
  <c r="M4" i="1"/>
  <c r="X4" i="1" s="1"/>
  <c r="M5" i="1"/>
  <c r="M6" i="1"/>
  <c r="M7" i="1"/>
  <c r="X7" i="1" s="1"/>
  <c r="M8" i="1"/>
  <c r="X8" i="1" s="1"/>
  <c r="M9" i="1"/>
  <c r="M10" i="1"/>
  <c r="X10" i="1" s="1"/>
  <c r="M11" i="1"/>
  <c r="X11" i="1" s="1"/>
  <c r="M12" i="1"/>
  <c r="X12" i="1" s="1"/>
  <c r="M13" i="1"/>
  <c r="X13" i="1" s="1"/>
  <c r="M14" i="1"/>
  <c r="X14" i="1" s="1"/>
  <c r="M15" i="1"/>
  <c r="X15" i="1" s="1"/>
  <c r="M16" i="1"/>
  <c r="X16" i="1" s="1"/>
  <c r="M3" i="1"/>
  <c r="X3" i="1" s="1"/>
  <c r="M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1"/>
  <c r="O50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6" i="1"/>
  <c r="O117" i="1"/>
  <c r="O119" i="1"/>
  <c r="O120" i="1"/>
  <c r="O121" i="1"/>
  <c r="O122" i="1"/>
  <c r="O123" i="1"/>
  <c r="O125" i="1"/>
  <c r="O126" i="1"/>
  <c r="O128" i="1"/>
  <c r="O129" i="1"/>
  <c r="O131" i="1"/>
  <c r="O132" i="1"/>
  <c r="O135" i="1"/>
  <c r="O136" i="1"/>
  <c r="O137" i="1"/>
  <c r="O138" i="1"/>
  <c r="O139" i="1"/>
  <c r="O140" i="1"/>
  <c r="O142" i="1"/>
  <c r="O143" i="1"/>
  <c r="O144" i="1"/>
  <c r="O146" i="1"/>
  <c r="O147" i="1"/>
  <c r="O148" i="1"/>
  <c r="O149" i="1"/>
  <c r="O150" i="1"/>
  <c r="O153" i="1"/>
  <c r="O155" i="1"/>
  <c r="O156" i="1"/>
  <c r="O2" i="1"/>
  <c r="Q10" i="1"/>
  <c r="Q11" i="1"/>
  <c r="Q12" i="1"/>
  <c r="Q13" i="1"/>
  <c r="Q14" i="1"/>
  <c r="Q15" i="1"/>
  <c r="Q16" i="1"/>
  <c r="Q17" i="1"/>
  <c r="V17" i="1" s="1"/>
  <c r="W17" i="1" s="1"/>
  <c r="Q18" i="1"/>
  <c r="V18" i="1" s="1"/>
  <c r="W18" i="1" s="1"/>
  <c r="Q19" i="1"/>
  <c r="V19" i="1" s="1"/>
  <c r="W19" i="1" s="1"/>
  <c r="Q20" i="1"/>
  <c r="V20" i="1" s="1"/>
  <c r="W20" i="1" s="1"/>
  <c r="Q21" i="1"/>
  <c r="V21" i="1" s="1"/>
  <c r="W21" i="1" s="1"/>
  <c r="Q22" i="1"/>
  <c r="V22" i="1" s="1"/>
  <c r="W22" i="1" s="1"/>
  <c r="Q23" i="1"/>
  <c r="V23" i="1" s="1"/>
  <c r="W23" i="1" s="1"/>
  <c r="Q24" i="1"/>
  <c r="V24" i="1" s="1"/>
  <c r="W24" i="1" s="1"/>
  <c r="Q25" i="1"/>
  <c r="V25" i="1" s="1"/>
  <c r="W25" i="1" s="1"/>
  <c r="Q26" i="1"/>
  <c r="V26" i="1" s="1"/>
  <c r="W26" i="1" s="1"/>
  <c r="Q27" i="1"/>
  <c r="Q28" i="1"/>
  <c r="V28" i="1" s="1"/>
  <c r="W28" i="1" s="1"/>
  <c r="Q29" i="1"/>
  <c r="V29" i="1" s="1"/>
  <c r="W29" i="1" s="1"/>
  <c r="Q30" i="1"/>
  <c r="V30" i="1" s="1"/>
  <c r="W30" i="1" s="1"/>
  <c r="Q31" i="1"/>
  <c r="V31" i="1" s="1"/>
  <c r="W31" i="1" s="1"/>
  <c r="Q32" i="1"/>
  <c r="V32" i="1" s="1"/>
  <c r="W32" i="1" s="1"/>
  <c r="Q33" i="1"/>
  <c r="V33" i="1" s="1"/>
  <c r="W33" i="1" s="1"/>
  <c r="Q34" i="1"/>
  <c r="V34" i="1" s="1"/>
  <c r="W34" i="1" s="1"/>
  <c r="Q35" i="1"/>
  <c r="V35" i="1" s="1"/>
  <c r="W35" i="1" s="1"/>
  <c r="Q36" i="1"/>
  <c r="V36" i="1" s="1"/>
  <c r="W36" i="1" s="1"/>
  <c r="Q37" i="1"/>
  <c r="V37" i="1" s="1"/>
  <c r="W37" i="1" s="1"/>
  <c r="Q38" i="1"/>
  <c r="V38" i="1" s="1"/>
  <c r="W38" i="1" s="1"/>
  <c r="Q39" i="1"/>
  <c r="V39" i="1" s="1"/>
  <c r="W39" i="1" s="1"/>
  <c r="Q40" i="1"/>
  <c r="V40" i="1" s="1"/>
  <c r="W40" i="1" s="1"/>
  <c r="Q41" i="1"/>
  <c r="V41" i="1" s="1"/>
  <c r="W41" i="1" s="1"/>
  <c r="Q42" i="1"/>
  <c r="V42" i="1" s="1"/>
  <c r="W42" i="1" s="1"/>
  <c r="Q43" i="1"/>
  <c r="V43" i="1" s="1"/>
  <c r="W43" i="1" s="1"/>
  <c r="Q44" i="1"/>
  <c r="V44" i="1" s="1"/>
  <c r="W44" i="1" s="1"/>
  <c r="Q45" i="1"/>
  <c r="V45" i="1" s="1"/>
  <c r="W45" i="1" s="1"/>
  <c r="Q46" i="1"/>
  <c r="V46" i="1" s="1"/>
  <c r="W46" i="1" s="1"/>
  <c r="Q47" i="1"/>
  <c r="V47" i="1" s="1"/>
  <c r="W47" i="1" s="1"/>
  <c r="Q49" i="1"/>
  <c r="Q50" i="1"/>
  <c r="Q52" i="1"/>
  <c r="Q53" i="1"/>
  <c r="Q54" i="1"/>
  <c r="Q55" i="1"/>
  <c r="Q56" i="1"/>
  <c r="Q57" i="1"/>
  <c r="V57" i="1" s="1"/>
  <c r="W57" i="1" s="1"/>
  <c r="Q58" i="1"/>
  <c r="Q59" i="1"/>
  <c r="Q60" i="1"/>
  <c r="Q61" i="1"/>
  <c r="V61" i="1" s="1"/>
  <c r="W61" i="1" s="1"/>
  <c r="Q62" i="1"/>
  <c r="Q63" i="1"/>
  <c r="Q64" i="1"/>
  <c r="Q65" i="1"/>
  <c r="V65" i="1" s="1"/>
  <c r="W65" i="1" s="1"/>
  <c r="Q67" i="1"/>
  <c r="Q68" i="1"/>
  <c r="Q69" i="1"/>
  <c r="V69" i="1" s="1"/>
  <c r="W69" i="1" s="1"/>
  <c r="Q70" i="1"/>
  <c r="V70" i="1" s="1"/>
  <c r="W70" i="1" s="1"/>
  <c r="Q71" i="1"/>
  <c r="Q73" i="1"/>
  <c r="Q74" i="1"/>
  <c r="V74" i="1" s="1"/>
  <c r="W74" i="1" s="1"/>
  <c r="Q75" i="1"/>
  <c r="V75" i="1" s="1"/>
  <c r="W75" i="1" s="1"/>
  <c r="Q77" i="1"/>
  <c r="Q78" i="1"/>
  <c r="Q79" i="1"/>
  <c r="Q80" i="1"/>
  <c r="Q81" i="1"/>
  <c r="Q83" i="1"/>
  <c r="Q84" i="1"/>
  <c r="Q85" i="1"/>
  <c r="V85" i="1" s="1"/>
  <c r="W85" i="1" s="1"/>
  <c r="Q86" i="1"/>
  <c r="Q87" i="1"/>
  <c r="Q88" i="1"/>
  <c r="Q89" i="1"/>
  <c r="V89" i="1" s="1"/>
  <c r="W89" i="1" s="1"/>
  <c r="Q90" i="1"/>
  <c r="Q91" i="1"/>
  <c r="Q92" i="1"/>
  <c r="Q93" i="1"/>
  <c r="V93" i="1" s="1"/>
  <c r="W93" i="1" s="1"/>
  <c r="Q94" i="1"/>
  <c r="Q95" i="1"/>
  <c r="Q97" i="1"/>
  <c r="V97" i="1" s="1"/>
  <c r="W97" i="1" s="1"/>
  <c r="Q99" i="1"/>
  <c r="V99" i="1" s="1"/>
  <c r="W99" i="1" s="1"/>
  <c r="Q100" i="1"/>
  <c r="V100" i="1" s="1"/>
  <c r="W100" i="1" s="1"/>
  <c r="Q101" i="1"/>
  <c r="V101" i="1" s="1"/>
  <c r="W101" i="1" s="1"/>
  <c r="Q102" i="1"/>
  <c r="V102" i="1" s="1"/>
  <c r="W102" i="1" s="1"/>
  <c r="Q103" i="1"/>
  <c r="V103" i="1" s="1"/>
  <c r="W103" i="1" s="1"/>
  <c r="Q104" i="1"/>
  <c r="V104" i="1" s="1"/>
  <c r="W104" i="1" s="1"/>
  <c r="Q105" i="1"/>
  <c r="V105" i="1" s="1"/>
  <c r="W105" i="1" s="1"/>
  <c r="Q106" i="1"/>
  <c r="Q109" i="1"/>
  <c r="V109" i="1" s="1"/>
  <c r="W109" i="1" s="1"/>
  <c r="Q110" i="1"/>
  <c r="Q111" i="1"/>
  <c r="Q112" i="1"/>
  <c r="Q113" i="1"/>
  <c r="V113" i="1" s="1"/>
  <c r="W113" i="1" s="1"/>
  <c r="Q114" i="1"/>
  <c r="Q115" i="1"/>
  <c r="Q116" i="1"/>
  <c r="Q117" i="1"/>
  <c r="V117" i="1" s="1"/>
  <c r="W117" i="1" s="1"/>
  <c r="Q119" i="1"/>
  <c r="Q120" i="1"/>
  <c r="Q121" i="1"/>
  <c r="V121" i="1" s="1"/>
  <c r="W121" i="1" s="1"/>
  <c r="Q122" i="1"/>
  <c r="V122" i="1" s="1"/>
  <c r="W122" i="1" s="1"/>
  <c r="Q123" i="1"/>
  <c r="Q125" i="1"/>
  <c r="V125" i="1" s="1"/>
  <c r="W125" i="1" s="1"/>
  <c r="Q126" i="1"/>
  <c r="V126" i="1" s="1"/>
  <c r="W126" i="1" s="1"/>
  <c r="Q128" i="1"/>
  <c r="Q129" i="1"/>
  <c r="Q132" i="1"/>
  <c r="Q137" i="1"/>
  <c r="V137" i="1" s="1"/>
  <c r="W137" i="1" s="1"/>
  <c r="Q138" i="1"/>
  <c r="V138" i="1" s="1"/>
  <c r="W138" i="1" s="1"/>
  <c r="Q139" i="1"/>
  <c r="Q140" i="1"/>
  <c r="Q142" i="1"/>
  <c r="V142" i="1" s="1"/>
  <c r="W142" i="1" s="1"/>
  <c r="Q143" i="1"/>
  <c r="V143" i="1" s="1"/>
  <c r="W143" i="1" s="1"/>
  <c r="Q144" i="1"/>
  <c r="V144" i="1" s="1"/>
  <c r="W144" i="1" s="1"/>
  <c r="Q146" i="1"/>
  <c r="Q147" i="1"/>
  <c r="Q148" i="1"/>
  <c r="Q149" i="1"/>
  <c r="Q150" i="1"/>
  <c r="Q153" i="1"/>
  <c r="V153" i="1" s="1"/>
  <c r="W153" i="1" s="1"/>
  <c r="Q155" i="1"/>
  <c r="V155" i="1" s="1"/>
  <c r="W155" i="1" s="1"/>
  <c r="Q156" i="1"/>
  <c r="V156" i="1" s="1"/>
  <c r="W156" i="1" s="1"/>
  <c r="Q3" i="1"/>
  <c r="Q4" i="1"/>
  <c r="W4" i="1" s="1"/>
  <c r="Q7" i="1"/>
  <c r="Q8" i="1"/>
  <c r="Y10" i="1" l="1"/>
  <c r="Y147" i="1"/>
  <c r="Y139" i="1"/>
  <c r="Y119" i="1"/>
  <c r="Z111" i="1"/>
  <c r="AA111" i="1" s="1"/>
  <c r="Y111" i="1"/>
  <c r="Z103" i="1"/>
  <c r="AA103" i="1" s="1"/>
  <c r="Y103" i="1"/>
  <c r="Y95" i="1"/>
  <c r="Y91" i="1"/>
  <c r="Z83" i="1"/>
  <c r="AA83" i="1" s="1"/>
  <c r="Y83" i="1"/>
  <c r="Y71" i="1"/>
  <c r="Y63" i="1"/>
  <c r="Y55" i="1"/>
  <c r="Z47" i="1"/>
  <c r="AA47" i="1" s="1"/>
  <c r="Y47" i="1"/>
  <c r="Z39" i="1"/>
  <c r="AA39" i="1" s="1"/>
  <c r="Y39" i="1"/>
  <c r="Z31" i="1"/>
  <c r="AA31" i="1" s="1"/>
  <c r="Y31" i="1"/>
  <c r="Z23" i="1"/>
  <c r="AA23" i="1" s="1"/>
  <c r="Y23" i="1"/>
  <c r="V147" i="1"/>
  <c r="W147" i="1" s="1"/>
  <c r="V10" i="1"/>
  <c r="W10" i="1" s="1"/>
  <c r="Y14" i="1"/>
  <c r="Z155" i="1"/>
  <c r="AA155" i="1" s="1"/>
  <c r="Y155" i="1"/>
  <c r="Z143" i="1"/>
  <c r="AA143" i="1" s="1"/>
  <c r="Y143" i="1"/>
  <c r="Z123" i="1"/>
  <c r="AA123" i="1" s="1"/>
  <c r="Y123" i="1"/>
  <c r="Y115" i="1"/>
  <c r="Z115" i="1"/>
  <c r="AA115" i="1" s="1"/>
  <c r="Z99" i="1"/>
  <c r="AA99" i="1" s="1"/>
  <c r="Y99" i="1"/>
  <c r="Y79" i="1"/>
  <c r="Z75" i="1"/>
  <c r="AA75" i="1" s="1"/>
  <c r="Y75" i="1"/>
  <c r="Y67" i="1"/>
  <c r="Z59" i="1"/>
  <c r="AA59" i="1" s="1"/>
  <c r="Y59" i="1"/>
  <c r="Z43" i="1"/>
  <c r="AA43" i="1" s="1"/>
  <c r="Y43" i="1"/>
  <c r="Z35" i="1"/>
  <c r="AA35" i="1" s="1"/>
  <c r="Y35" i="1"/>
  <c r="Z19" i="1"/>
  <c r="AA19" i="1" s="1"/>
  <c r="Y19" i="1"/>
  <c r="V79" i="1"/>
  <c r="W79" i="1" s="1"/>
  <c r="V14" i="1"/>
  <c r="W14" i="1" s="1"/>
  <c r="Y3" i="1"/>
  <c r="Y13" i="1"/>
  <c r="Y150" i="1"/>
  <c r="Y146" i="1"/>
  <c r="Y142" i="1"/>
  <c r="Z142" i="1"/>
  <c r="AA142" i="1" s="1"/>
  <c r="Y138" i="1"/>
  <c r="Z138" i="1"/>
  <c r="AA138" i="1" s="1"/>
  <c r="Z126" i="1"/>
  <c r="AA126" i="1" s="1"/>
  <c r="Y126" i="1"/>
  <c r="Z122" i="1"/>
  <c r="AA122" i="1" s="1"/>
  <c r="Y122" i="1"/>
  <c r="Y114" i="1"/>
  <c r="Z110" i="1"/>
  <c r="AA110" i="1" s="1"/>
  <c r="Y110" i="1"/>
  <c r="Z102" i="1"/>
  <c r="AA102" i="1" s="1"/>
  <c r="Y102" i="1"/>
  <c r="Z94" i="1"/>
  <c r="AA94" i="1" s="1"/>
  <c r="Y94" i="1"/>
  <c r="Y90" i="1"/>
  <c r="Y86" i="1"/>
  <c r="Y78" i="1"/>
  <c r="Z74" i="1"/>
  <c r="AA74" i="1" s="1"/>
  <c r="Y74" i="1"/>
  <c r="Z70" i="1"/>
  <c r="AA70" i="1" s="1"/>
  <c r="Y70" i="1"/>
  <c r="Z62" i="1"/>
  <c r="AA62" i="1" s="1"/>
  <c r="Y62" i="1"/>
  <c r="Y58" i="1"/>
  <c r="Y54" i="1"/>
  <c r="Y50" i="1"/>
  <c r="Y46" i="1"/>
  <c r="Z46" i="1"/>
  <c r="AA46" i="1" s="1"/>
  <c r="Z42" i="1"/>
  <c r="AA42" i="1" s="1"/>
  <c r="Y42" i="1"/>
  <c r="Z38" i="1"/>
  <c r="AA38" i="1" s="1"/>
  <c r="Y38" i="1"/>
  <c r="Y34" i="1"/>
  <c r="Z34" i="1"/>
  <c r="AA34" i="1" s="1"/>
  <c r="Y30" i="1"/>
  <c r="Z30" i="1"/>
  <c r="AA30" i="1" s="1"/>
  <c r="Z26" i="1"/>
  <c r="AA26" i="1" s="1"/>
  <c r="Y26" i="1"/>
  <c r="Z22" i="1"/>
  <c r="AA22" i="1" s="1"/>
  <c r="Y22" i="1"/>
  <c r="Z18" i="1"/>
  <c r="AA18" i="1" s="1"/>
  <c r="Y18" i="1"/>
  <c r="V150" i="1"/>
  <c r="W150" i="1" s="1"/>
  <c r="V146" i="1"/>
  <c r="W146" i="1" s="1"/>
  <c r="V115" i="1"/>
  <c r="W115" i="1" s="1"/>
  <c r="V111" i="1"/>
  <c r="W111" i="1" s="1"/>
  <c r="V95" i="1"/>
  <c r="W95" i="1" s="1"/>
  <c r="V91" i="1"/>
  <c r="W91" i="1" s="1"/>
  <c r="V83" i="1"/>
  <c r="W83" i="1" s="1"/>
  <c r="V78" i="1"/>
  <c r="W78" i="1" s="1"/>
  <c r="V63" i="1"/>
  <c r="W63" i="1" s="1"/>
  <c r="V59" i="1"/>
  <c r="W59" i="1" s="1"/>
  <c r="V55" i="1"/>
  <c r="W55" i="1" s="1"/>
  <c r="V50" i="1"/>
  <c r="W50" i="1" s="1"/>
  <c r="V13" i="1"/>
  <c r="W13" i="1" s="1"/>
  <c r="Y16" i="1"/>
  <c r="Y12" i="1"/>
  <c r="Z12" i="1"/>
  <c r="AA12" i="1" s="1"/>
  <c r="Y8" i="1"/>
  <c r="Z4" i="1"/>
  <c r="AA4" i="1" s="1"/>
  <c r="Y4" i="1"/>
  <c r="Z153" i="1"/>
  <c r="AA153" i="1" s="1"/>
  <c r="Y153" i="1"/>
  <c r="Y149" i="1"/>
  <c r="Z137" i="1"/>
  <c r="AA137" i="1" s="1"/>
  <c r="Y137" i="1"/>
  <c r="Y125" i="1"/>
  <c r="Z125" i="1"/>
  <c r="AA125" i="1" s="1"/>
  <c r="Y121" i="1"/>
  <c r="Z121" i="1"/>
  <c r="AA121" i="1" s="1"/>
  <c r="Z117" i="1"/>
  <c r="AA117" i="1" s="1"/>
  <c r="Y117" i="1"/>
  <c r="Z113" i="1"/>
  <c r="AA113" i="1" s="1"/>
  <c r="Y113" i="1"/>
  <c r="Z109" i="1"/>
  <c r="AA109" i="1" s="1"/>
  <c r="Y109" i="1"/>
  <c r="Y105" i="1"/>
  <c r="Z105" i="1"/>
  <c r="AA105" i="1" s="1"/>
  <c r="Y101" i="1"/>
  <c r="Z101" i="1"/>
  <c r="AA101" i="1" s="1"/>
  <c r="Z97" i="1"/>
  <c r="AA97" i="1" s="1"/>
  <c r="Y97" i="1"/>
  <c r="Z93" i="1"/>
  <c r="AA93" i="1" s="1"/>
  <c r="Y93" i="1"/>
  <c r="Z89" i="1"/>
  <c r="AA89" i="1" s="1"/>
  <c r="Y89" i="1"/>
  <c r="Y85" i="1"/>
  <c r="Z85" i="1"/>
  <c r="AA85" i="1" s="1"/>
  <c r="Y81" i="1"/>
  <c r="Y77" i="1"/>
  <c r="Z77" i="1"/>
  <c r="AA77" i="1" s="1"/>
  <c r="Z69" i="1"/>
  <c r="AA69" i="1" s="1"/>
  <c r="Y69" i="1"/>
  <c r="Y65" i="1"/>
  <c r="Z65" i="1"/>
  <c r="AA65" i="1" s="1"/>
  <c r="Y61" i="1"/>
  <c r="Z61" i="1"/>
  <c r="AA61" i="1" s="1"/>
  <c r="Y57" i="1"/>
  <c r="Z57" i="1"/>
  <c r="AA57" i="1" s="1"/>
  <c r="Y49" i="1"/>
  <c r="Y45" i="1"/>
  <c r="Z45" i="1"/>
  <c r="AA45" i="1" s="1"/>
  <c r="Z41" i="1"/>
  <c r="AA41" i="1" s="1"/>
  <c r="Y41" i="1"/>
  <c r="Y37" i="1"/>
  <c r="Z37" i="1"/>
  <c r="AA37" i="1" s="1"/>
  <c r="Z33" i="1"/>
  <c r="AA33" i="1" s="1"/>
  <c r="Y33" i="1"/>
  <c r="Y29" i="1"/>
  <c r="Z29" i="1"/>
  <c r="AA29" i="1" s="1"/>
  <c r="Y25" i="1"/>
  <c r="Z25" i="1"/>
  <c r="AA25" i="1" s="1"/>
  <c r="Y21" i="1"/>
  <c r="Z21" i="1"/>
  <c r="AA21" i="1" s="1"/>
  <c r="Y17" i="1"/>
  <c r="Z17" i="1"/>
  <c r="AA17" i="1" s="1"/>
  <c r="E157" i="1"/>
  <c r="V8" i="1"/>
  <c r="W8" i="1" s="1"/>
  <c r="V149" i="1"/>
  <c r="W149" i="1" s="1"/>
  <c r="V139" i="1"/>
  <c r="W139" i="1" s="1"/>
  <c r="V123" i="1"/>
  <c r="W123" i="1" s="1"/>
  <c r="V119" i="1"/>
  <c r="W119" i="1" s="1"/>
  <c r="V114" i="1"/>
  <c r="W114" i="1" s="1"/>
  <c r="V110" i="1"/>
  <c r="W110" i="1" s="1"/>
  <c r="V94" i="1"/>
  <c r="W94" i="1" s="1"/>
  <c r="V90" i="1"/>
  <c r="W90" i="1" s="1"/>
  <c r="V86" i="1"/>
  <c r="W86" i="1" s="1"/>
  <c r="V81" i="1"/>
  <c r="W81" i="1" s="1"/>
  <c r="V77" i="1"/>
  <c r="W77" i="1" s="1"/>
  <c r="V71" i="1"/>
  <c r="W71" i="1" s="1"/>
  <c r="V67" i="1"/>
  <c r="W67" i="1" s="1"/>
  <c r="V62" i="1"/>
  <c r="W62" i="1" s="1"/>
  <c r="V58" i="1"/>
  <c r="W58" i="1" s="1"/>
  <c r="V54" i="1"/>
  <c r="W54" i="1" s="1"/>
  <c r="V49" i="1"/>
  <c r="W49" i="1" s="1"/>
  <c r="V16" i="1"/>
  <c r="W16" i="1" s="1"/>
  <c r="V12" i="1"/>
  <c r="W12" i="1" s="1"/>
  <c r="Y15" i="1"/>
  <c r="Y11" i="1"/>
  <c r="Z7" i="1"/>
  <c r="AA7" i="1" s="1"/>
  <c r="Y7" i="1"/>
  <c r="Y156" i="1"/>
  <c r="Z156" i="1"/>
  <c r="AA156" i="1" s="1"/>
  <c r="Z148" i="1"/>
  <c r="AA148" i="1" s="1"/>
  <c r="Y148" i="1"/>
  <c r="Z144" i="1"/>
  <c r="AA144" i="1" s="1"/>
  <c r="Y144" i="1"/>
  <c r="Z132" i="1"/>
  <c r="AA132" i="1" s="1"/>
  <c r="Y132" i="1"/>
  <c r="Y128" i="1"/>
  <c r="Y120" i="1"/>
  <c r="Y116" i="1"/>
  <c r="Y112" i="1"/>
  <c r="Z104" i="1"/>
  <c r="AA104" i="1" s="1"/>
  <c r="Y104" i="1"/>
  <c r="Z100" i="1"/>
  <c r="AA100" i="1" s="1"/>
  <c r="Y100" i="1"/>
  <c r="Y92" i="1"/>
  <c r="Z88" i="1"/>
  <c r="AA88" i="1" s="1"/>
  <c r="Y88" i="1"/>
  <c r="Y84" i="1"/>
  <c r="Y80" i="1"/>
  <c r="Y68" i="1"/>
  <c r="Y64" i="1"/>
  <c r="Y60" i="1"/>
  <c r="Y56" i="1"/>
  <c r="Z56" i="1"/>
  <c r="AA56" i="1" s="1"/>
  <c r="Y52" i="1"/>
  <c r="Z44" i="1"/>
  <c r="AA44" i="1" s="1"/>
  <c r="Y44" i="1"/>
  <c r="Z40" i="1"/>
  <c r="AA40" i="1" s="1"/>
  <c r="Y40" i="1"/>
  <c r="Z36" i="1"/>
  <c r="AA36" i="1" s="1"/>
  <c r="Y36" i="1"/>
  <c r="Z32" i="1"/>
  <c r="AA32" i="1" s="1"/>
  <c r="Y32" i="1"/>
  <c r="Z28" i="1"/>
  <c r="AA28" i="1" s="1"/>
  <c r="Y28" i="1"/>
  <c r="Z24" i="1"/>
  <c r="AA24" i="1" s="1"/>
  <c r="Y24" i="1"/>
  <c r="Z20" i="1"/>
  <c r="AA20" i="1" s="1"/>
  <c r="Y20" i="1"/>
  <c r="V128" i="1"/>
  <c r="W128" i="1" s="1"/>
  <c r="V80" i="1"/>
  <c r="W80" i="1" s="1"/>
  <c r="V15" i="1"/>
  <c r="W15" i="1" s="1"/>
  <c r="V11" i="1"/>
  <c r="W11" i="1" s="1"/>
  <c r="V7" i="1"/>
  <c r="W7" i="1" s="1"/>
  <c r="V116" i="1"/>
  <c r="W116" i="1" s="1"/>
  <c r="V112" i="1"/>
  <c r="W112" i="1" s="1"/>
  <c r="V92" i="1"/>
  <c r="W92" i="1" s="1"/>
  <c r="V88" i="1"/>
  <c r="W88" i="1" s="1"/>
  <c r="V84" i="1"/>
  <c r="W84" i="1" s="1"/>
  <c r="V64" i="1"/>
  <c r="W64" i="1" s="1"/>
  <c r="V60" i="1"/>
  <c r="W60" i="1" s="1"/>
  <c r="V56" i="1"/>
  <c r="W56" i="1" s="1"/>
  <c r="V52" i="1"/>
  <c r="W52" i="1" s="1"/>
  <c r="X158" i="1"/>
  <c r="Y157" i="1"/>
  <c r="V148" i="1"/>
  <c r="W148" i="1" s="1"/>
  <c r="Z3" i="1"/>
  <c r="AA3" i="1" s="1"/>
  <c r="Q157" i="1"/>
  <c r="Q158" i="1"/>
  <c r="V132" i="1"/>
  <c r="W132" i="1" s="1"/>
  <c r="V120" i="1"/>
  <c r="W120" i="1" s="1"/>
  <c r="V68" i="1"/>
  <c r="W68" i="1" s="1"/>
  <c r="O158" i="1"/>
  <c r="O157" i="1"/>
  <c r="Z112" i="1" l="1"/>
  <c r="AA112" i="1" s="1"/>
  <c r="Z49" i="1"/>
  <c r="AA49" i="1" s="1"/>
  <c r="Z64" i="1"/>
  <c r="AA64" i="1" s="1"/>
  <c r="Z80" i="1"/>
  <c r="AA80" i="1" s="1"/>
  <c r="Z120" i="1"/>
  <c r="AA120" i="1" s="1"/>
  <c r="Z15" i="1"/>
  <c r="AA15" i="1" s="1"/>
  <c r="Z149" i="1"/>
  <c r="AA149" i="1" s="1"/>
  <c r="Z54" i="1"/>
  <c r="AA54" i="1" s="1"/>
  <c r="Z63" i="1"/>
  <c r="AA63" i="1" s="1"/>
  <c r="Z95" i="1"/>
  <c r="AA95" i="1" s="1"/>
  <c r="Z52" i="1"/>
  <c r="AA52" i="1" s="1"/>
  <c r="Z60" i="1"/>
  <c r="AA60" i="1" s="1"/>
  <c r="Z68" i="1"/>
  <c r="AA68" i="1" s="1"/>
  <c r="Z84" i="1"/>
  <c r="AA84" i="1" s="1"/>
  <c r="Z92" i="1"/>
  <c r="AA92" i="1" s="1"/>
  <c r="Z116" i="1"/>
  <c r="AA116" i="1" s="1"/>
  <c r="Z128" i="1"/>
  <c r="AA128" i="1" s="1"/>
  <c r="Z11" i="1"/>
  <c r="AA11" i="1" s="1"/>
  <c r="Z81" i="1"/>
  <c r="AA81" i="1" s="1"/>
  <c r="Z50" i="1"/>
  <c r="AA50" i="1" s="1"/>
  <c r="Z58" i="1"/>
  <c r="AA58" i="1" s="1"/>
  <c r="Z78" i="1"/>
  <c r="AA78" i="1" s="1"/>
  <c r="Z90" i="1"/>
  <c r="AA90" i="1" s="1"/>
  <c r="Z114" i="1"/>
  <c r="AA114" i="1" s="1"/>
  <c r="Z150" i="1"/>
  <c r="AA150" i="1" s="1"/>
  <c r="Z67" i="1"/>
  <c r="AA67" i="1" s="1"/>
  <c r="Z79" i="1"/>
  <c r="AA79" i="1" s="1"/>
  <c r="Z14" i="1"/>
  <c r="AA14" i="1" s="1"/>
  <c r="Z55" i="1"/>
  <c r="AA55" i="1" s="1"/>
  <c r="Z71" i="1"/>
  <c r="AA71" i="1" s="1"/>
  <c r="Z91" i="1"/>
  <c r="AA91" i="1" s="1"/>
  <c r="Z119" i="1"/>
  <c r="AA119" i="1" s="1"/>
  <c r="Z147" i="1"/>
  <c r="AA147" i="1" s="1"/>
  <c r="Z8" i="1"/>
  <c r="AA8" i="1" s="1"/>
  <c r="Z16" i="1"/>
  <c r="AA16" i="1" s="1"/>
  <c r="Z86" i="1"/>
  <c r="AA86" i="1" s="1"/>
  <c r="Z146" i="1"/>
  <c r="AA146" i="1" s="1"/>
  <c r="Z13" i="1"/>
  <c r="AA13" i="1" s="1"/>
  <c r="Z139" i="1"/>
  <c r="AA139" i="1" s="1"/>
  <c r="Z10" i="1"/>
  <c r="AA10" i="1" s="1"/>
  <c r="V157" i="1"/>
  <c r="Z157" i="1" s="1"/>
  <c r="AA157" i="1" s="1"/>
  <c r="W3" i="1"/>
  <c r="V158" i="1"/>
  <c r="W157" i="1" l="1"/>
  <c r="W158" i="1"/>
</calcChain>
</file>

<file path=xl/sharedStrings.xml><?xml version="1.0" encoding="utf-8"?>
<sst xmlns="http://schemas.openxmlformats.org/spreadsheetml/2006/main" count="766" uniqueCount="191">
  <si>
    <t>TOTAL_EXPORT_2018</t>
  </si>
  <si>
    <t>OIL_EXPORT_2018</t>
  </si>
  <si>
    <t>OIL_EXPORT_SHARE_2018_DECIMAL</t>
  </si>
  <si>
    <t>OIL_EXPORT_SHARE_2018_PERCENT</t>
  </si>
  <si>
    <t>TOTAL_IMPORT_2018</t>
  </si>
  <si>
    <t>OIL_IMPORT_2018</t>
  </si>
  <si>
    <t>OIL_IMPORT_SHARE_2018_DECIMAL</t>
  </si>
  <si>
    <t>OIL_IMPORT_SHARE_2018_PERCENT</t>
  </si>
  <si>
    <t>OIL_PRICE_CHANGE_AVG_2019_VS_AVG_1Q2020_DECIMAL</t>
  </si>
  <si>
    <t>OIL_PRICE_CHANGE_AVG_2019_VS_AVG_1Q2020_PERCENT</t>
  </si>
  <si>
    <t>OIL_PRICE_CHANGE_AVG_2018_VS_AVG_1Q2020_DECIMAL</t>
  </si>
  <si>
    <t>OIL_PRICE_CHANGE_AVG_2018_VS_AVG_1Q2020_PERCENT</t>
  </si>
  <si>
    <t>EXPORT_VS_GDP_2017_PERCENT</t>
  </si>
  <si>
    <t>EXPORT_VS_GDP_2017_DECIMAL</t>
  </si>
  <si>
    <t>EXPORT_VS_GDP_2018_PERCENT</t>
  </si>
  <si>
    <t>EXPORT_VS_GDP_2018_DECIMAL</t>
  </si>
  <si>
    <t>IMPORT_VS_GDP_2017_PERCENT</t>
  </si>
  <si>
    <t>IMPORT_VS_GDP_2017_DECIMAL</t>
  </si>
  <si>
    <t>IMPORT_VS_GDP_2018_PERCENT</t>
  </si>
  <si>
    <t>IMPORT_VS_GDP_2018_DECIMAL</t>
  </si>
  <si>
    <t>OIL_PRICE_EXPORT_EFFECT_VS_GDP_2018_VS_1Q2020_PERCENT</t>
  </si>
  <si>
    <t>OIL_PRICE_EXPORT_EFFECT_VS_GDP_2018_VS_1Q2020_DECIMAL</t>
  </si>
  <si>
    <t>OIL_PRICE_IMPORT_EFFECT_VS_GDP_2018_VS_1Q2020_PERCENT</t>
  </si>
  <si>
    <t>OIL_PRICE_IMPORT_EFFECT_VS_GDP_2018_VS_1Q2020_DECIMAL</t>
  </si>
  <si>
    <t>OIL_PRICE_TOTAL_EFFECT_VS_GDP_2018_VS_1Q2020_PERCENT</t>
  </si>
  <si>
    <t>OIL_PRICE_TOTAL_EFFECT_VS_GDP_2018_VS_1Q2020_DECIMAL</t>
  </si>
  <si>
    <t>NA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</si>
  <si>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</si>
  <si>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</si>
  <si>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</si>
  <si>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</si>
  <si>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</si>
  <si>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</si>
  <si>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</si>
  <si>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</si>
  <si>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Azerbaijan</t>
  </si>
  <si>
    <t>Bahamas (the)</t>
  </si>
  <si>
    <t>Bahrain</t>
  </si>
  <si>
    <t>Bangladesh</t>
  </si>
  <si>
    <t>Barbados</t>
  </si>
  <si>
    <t>Belarus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</si>
  <si>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</si>
  <si>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</si>
  <si>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</si>
  <si>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</si>
  <si>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</si>
  <si>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</si>
  <si>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</si>
  <si>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</si>
  <si>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</si>
  <si>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</si>
  <si>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</si>
  <si>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</si>
  <si>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</si>
  <si>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</si>
  <si>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Central African Republic (the)</t>
  </si>
  <si>
    <t>Chad</t>
  </si>
  <si>
    <t>Chile</t>
  </si>
  <si>
    <t>China</t>
  </si>
  <si>
    <t>Colombia</t>
  </si>
  <si>
    <t>Comoros (the)</t>
  </si>
  <si>
    <t>Congo (the Democratic Republic of the)</t>
  </si>
  <si>
    <t>Congo (the)</t>
  </si>
  <si>
    <t>Costa Rica</t>
  </si>
  <si>
    <t>Côte d'Ivoire</t>
  </si>
  <si>
    <t>Croatia</t>
  </si>
  <si>
    <t>Djibouti</t>
  </si>
  <si>
    <t>Dominica</t>
  </si>
  <si>
    <t>Dominican Republic (the)</t>
  </si>
  <si>
    <t>Ecuador</t>
  </si>
  <si>
    <t>Egypt</t>
  </si>
  <si>
    <t>El Salvador</t>
  </si>
  <si>
    <t>Equatorial Guinea</t>
  </si>
  <si>
    <t>Eritrea</t>
  </si>
  <si>
    <t>Eswatini</t>
  </si>
  <si>
    <t>Ethiopia</t>
  </si>
  <si>
    <t>Fiji</t>
  </si>
  <si>
    <t>Gabon</t>
  </si>
  <si>
    <t>Gambia (the)</t>
  </si>
  <si>
    <t>Georgia</t>
  </si>
  <si>
    <t>Ghana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</si>
  <si>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</si>
  <si>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</si>
  <si>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</si>
  <si>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</si>
  <si>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</si>
  <si>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</si>
  <si>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</si>
  <si>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</si>
  <si>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</si>
  <si>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</si>
  <si>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</si>
  <si>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</si>
  <si>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Jamaica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</si>
  <si>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</si>
  <si>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</si>
  <si>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</si>
  <si>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</si>
  <si>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</si>
  <si>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</si>
  <si>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</si>
  <si>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Democratic Republic (the)</t>
  </si>
  <si>
    <t>Lebanon</t>
  </si>
  <si>
    <t>Lesotho</t>
  </si>
  <si>
    <t>Liberia</t>
  </si>
  <si>
    <t>Libya</t>
  </si>
  <si>
    <t>Madagascar</t>
  </si>
  <si>
    <t>Malawi</t>
  </si>
  <si>
    <t>Malaysia</t>
  </si>
  <si>
    <t>Maldives</t>
  </si>
  <si>
    <t>Mali</t>
  </si>
  <si>
    <t>Marshall Islands (the)</t>
  </si>
  <si>
    <t>Mauritania</t>
  </si>
  <si>
    <t>Mauritius</t>
  </si>
  <si>
    <t>Mexico</t>
  </si>
  <si>
    <t>Micronesia (Federated States of)</t>
  </si>
  <si>
    <t>Moldova (the Republic of)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</si>
  <si>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</si>
  <si>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</si>
  <si>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</si>
  <si>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</si>
  <si>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</si>
  <si>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</si>
  <si>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</si>
  <si>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</si>
  <si>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Nicaragua</t>
  </si>
  <si>
    <t>Niger (the)</t>
  </si>
  <si>
    <t>Nigeria</t>
  </si>
  <si>
    <t>North Macedonia</t>
  </si>
  <si>
    <t>Oman</t>
  </si>
  <si>
    <t>Pakistan</t>
  </si>
  <si>
    <t>Palau</t>
  </si>
  <si>
    <t>Panama</t>
  </si>
  <si>
    <t>Papua New Guinea</t>
  </si>
  <si>
    <t>Paraguay</t>
  </si>
  <si>
    <t>Peru</t>
  </si>
  <si>
    <t>Philippines (the)</t>
  </si>
  <si>
    <t>Poland</t>
  </si>
  <si>
    <t>Qatar</t>
  </si>
  <si>
    <t>Romania</t>
  </si>
  <si>
    <t>Russian Federation (the)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</si>
  <si>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</si>
  <si>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</si>
  <si>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</si>
  <si>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</si>
  <si>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</si>
  <si>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</si>
  <si>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</si>
  <si>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</si>
  <si>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Solomon Islands</t>
  </si>
  <si>
    <t>Somalia</t>
  </si>
  <si>
    <t>South Africa</t>
  </si>
  <si>
    <t>South Sudan</t>
  </si>
  <si>
    <t>Sri Lanka</t>
  </si>
  <si>
    <t>Saint Kitts and Nevis</t>
  </si>
  <si>
    <t>Saint Lucia</t>
  </si>
  <si>
    <t>Saint Vincent and the Grenadines</t>
  </si>
  <si>
    <t>Sudan (the)</t>
  </si>
  <si>
    <t>Suriname</t>
  </si>
  <si>
    <t>Syrian Arab Republic (the)</t>
  </si>
  <si>
    <t>Tajikistan</t>
  </si>
  <si>
    <t>Tanzania, the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</si>
  <si>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</si>
  <si>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</si>
  <si>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</si>
  <si>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</si>
  <si>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</si>
  <si>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</si>
  <si>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</si>
  <si>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</si>
  <si>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</si>
  <si>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</si>
  <si>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</si>
  <si>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(the)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</si>
  <si>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</si>
  <si>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</si>
  <si>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</si>
  <si>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</si>
  <si>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</si>
  <si>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</si>
  <si>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</si>
  <si>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</si>
  <si>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Na</t>
  </si>
  <si>
    <t xml:space="preserve"> </t>
  </si>
  <si>
    <t>OIL_SHARE_OF_GDP</t>
  </si>
  <si>
    <t>Dominican Republic</t>
  </si>
  <si>
    <t>Philippines</t>
  </si>
  <si>
    <t>Russia</t>
  </si>
  <si>
    <t>United Arab Emirates</t>
  </si>
  <si>
    <t>Czechia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</si>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</sst>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Lucida Console"/>
      <family val="2"/>
    </font>
    <font>
      <sz val="12"/>
      <color rgb="FF000000"/>
      <name val="Lucida Console"/>
      <family val="2"/>
    </font>
    <font>
      <sz val="10"/>
      <name val="Lucida Console"/>
      <family val="2"/>
    </font>
    <font>
      <sz val="13"/>
      <color rgb="FF404040"/>
      <name val="MetaWebPro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10" fontId="2" fillId="0" borderId="0" xfId="0" applyNumberFormat="1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3" borderId="0" xfId="0" applyFill="1"/>
    <xf numFmtId="0" fontId="0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1146-0CFB-5E4B-8A5D-B91D4BC1DE41}">
  <dimension ref="A1:AA158"/>
  <sheetViews>
    <sheetView topLeftCell="A7" zoomScale="75" workbookViewId="0">
      <pane xSplit="1" topLeftCell="L1" activePane="topRight" state="frozen"/>
      <selection pane="topRight" activeCell="A42" sqref="A42"/>
    </sheetView>
  </sheetViews>
  <sheetFormatPr baseColWidth="10" defaultRowHeight="16"/>
  <cols>
    <col min="1" max="1" width="38.1640625" bestFit="1" customWidth="1"/>
    <col min="2" max="2" width="21.1640625" bestFit="1" customWidth="1"/>
    <col min="3" max="3" width="18.83203125" bestFit="1" customWidth="1"/>
    <col min="4" max="5" width="35.6640625" bestFit="1" customWidth="1"/>
    <col min="6" max="6" width="21.1640625" bestFit="1" customWidth="1"/>
    <col min="7" max="7" width="18.83203125" bestFit="1" customWidth="1"/>
    <col min="8" max="9" width="35.6640625" bestFit="1" customWidth="1"/>
    <col min="10" max="13" width="57.33203125" bestFit="1" customWidth="1"/>
    <col min="14" max="21" width="32.1640625" bestFit="1" customWidth="1"/>
    <col min="22" max="25" width="64.6640625" bestFit="1" customWidth="1"/>
    <col min="26" max="27" width="63.5" bestFit="1" customWidth="1"/>
  </cols>
  <sheetData>
    <row r="1" spans="1:27">
      <c r="A1" t="s">
        <v>183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>
      <c r="A2" s="6" t="s">
        <v>27</v>
      </c>
      <c r="B2" s="9">
        <v>884504000</v>
      </c>
      <c r="C2" s="9">
        <v>89390000</v>
      </c>
      <c r="D2">
        <f>C2/B2</f>
        <v>0.10106229027794109</v>
      </c>
      <c r="E2">
        <f>D2*100</f>
        <v>10.106229027794109</v>
      </c>
      <c r="F2" s="9">
        <v>7406590000</v>
      </c>
      <c r="G2" s="9">
        <v>969676000</v>
      </c>
      <c r="H2">
        <f>G2/F2</f>
        <v>0.13092070710002848</v>
      </c>
      <c r="I2">
        <f>H2*100</f>
        <v>13.092070710002849</v>
      </c>
      <c r="J2" s="5">
        <v>-0.30112954974711442</v>
      </c>
      <c r="K2" s="4">
        <f>J2</f>
        <v>-0.30112954974711442</v>
      </c>
      <c r="L2" s="1">
        <v>-0.37451186894057914</v>
      </c>
      <c r="M2" s="4">
        <f>L2</f>
        <v>-0.37451186894057914</v>
      </c>
      <c r="N2">
        <v>5.9048155154200259</v>
      </c>
      <c r="O2">
        <f>N2/100</f>
        <v>5.9048155154200262E-2</v>
      </c>
      <c r="P2" s="3" t="s">
        <v>26</v>
      </c>
      <c r="Q2" t="s">
        <v>26</v>
      </c>
      <c r="R2">
        <v>45.332065280256394</v>
      </c>
      <c r="S2">
        <f>R2/100</f>
        <v>0.45332065280256395</v>
      </c>
      <c r="T2" t="s">
        <v>26</v>
      </c>
      <c r="U2" t="s">
        <v>26</v>
      </c>
      <c r="V2" s="10" t="s">
        <v>26</v>
      </c>
      <c r="W2" s="12" t="str">
        <f t="shared" ref="W2:W65" si="0">V2</f>
        <v>NA</v>
      </c>
      <c r="X2" s="10" t="s">
        <v>26</v>
      </c>
      <c r="Y2" s="13" t="str">
        <f>X2</f>
        <v>NA</v>
      </c>
      <c r="Z2" s="11" t="s">
        <v>26</v>
      </c>
      <c r="AA2" s="13" t="str">
        <f>Z2</f>
        <v>NA</v>
      </c>
    </row>
    <row r="3" spans="1:27">
      <c r="A3" s="6" t="s">
        <v>28</v>
      </c>
      <c r="B3" s="9">
        <v>2875860000</v>
      </c>
      <c r="C3" s="9">
        <v>383265000</v>
      </c>
      <c r="D3">
        <f t="shared" ref="D3:D66" si="1">C3/B3</f>
        <v>0.13326970019402892</v>
      </c>
      <c r="E3">
        <f t="shared" ref="E3:E66" si="2">D3*100</f>
        <v>13.326970019402893</v>
      </c>
      <c r="F3" s="9">
        <v>5941287000</v>
      </c>
      <c r="G3" s="9">
        <v>598902000</v>
      </c>
      <c r="H3">
        <f t="shared" ref="H3:H66" si="3">G3/F3</f>
        <v>0.10080341178603222</v>
      </c>
      <c r="I3">
        <f t="shared" ref="I3:I66" si="4">H3*100</f>
        <v>10.080341178603222</v>
      </c>
      <c r="J3" s="5">
        <v>-0.30112954974711442</v>
      </c>
      <c r="K3" s="4">
        <f>J3</f>
        <v>-0.30112954974711442</v>
      </c>
      <c r="L3" s="1">
        <v>-0.37451186894057914</v>
      </c>
      <c r="M3" s="4">
        <f>L3</f>
        <v>-0.37451186894057914</v>
      </c>
      <c r="N3">
        <v>31.556646143610845</v>
      </c>
      <c r="O3">
        <f t="shared" ref="O3:O66" si="5">N3/100</f>
        <v>0.31556646143610845</v>
      </c>
      <c r="P3">
        <v>31.684671361915008</v>
      </c>
      <c r="Q3">
        <f t="shared" ref="Q3:Q65" si="6">P3/100</f>
        <v>0.31684671361915007</v>
      </c>
      <c r="R3">
        <v>46.604665834533051</v>
      </c>
      <c r="S3">
        <f t="shared" ref="S3:S66" si="7">R3/100</f>
        <v>0.46604665834533049</v>
      </c>
      <c r="T3">
        <v>45.397730498414255</v>
      </c>
      <c r="U3">
        <f t="shared" ref="U3:U65" si="8">T3/100</f>
        <v>0.45397730498414257</v>
      </c>
      <c r="V3" s="10">
        <f>Q3*M3*D3</f>
        <v>-1.5814163094716609E-2</v>
      </c>
      <c r="W3" s="12">
        <f>V3</f>
        <v>-1.5814163094716609E-2</v>
      </c>
      <c r="X3" s="10">
        <f>U3*M3*H3*-1</f>
        <v>1.7138584877261134E-2</v>
      </c>
      <c r="Y3" s="13">
        <f t="shared" ref="Y3:Y66" si="9">X3</f>
        <v>1.7138584877261134E-2</v>
      </c>
      <c r="Z3" s="11">
        <f t="shared" ref="Z3:Z65" si="10">X3+V3</f>
        <v>1.3244217825445249E-3</v>
      </c>
      <c r="AA3" s="13">
        <f t="shared" ref="AA3:AA66" si="11">Z3</f>
        <v>1.3244217825445249E-3</v>
      </c>
    </row>
    <row r="4" spans="1:27">
      <c r="A4" s="6" t="s">
        <v>29</v>
      </c>
      <c r="B4" s="9">
        <v>41682403000</v>
      </c>
      <c r="C4" s="9">
        <v>39277396000</v>
      </c>
      <c r="D4">
        <f t="shared" si="1"/>
        <v>0.94230162306141518</v>
      </c>
      <c r="E4">
        <f t="shared" si="2"/>
        <v>94.230162306141523</v>
      </c>
      <c r="F4" s="9">
        <v>49151864000</v>
      </c>
      <c r="G4" s="9">
        <v>3095527000</v>
      </c>
      <c r="H4">
        <f t="shared" si="3"/>
        <v>6.2978832298201351E-2</v>
      </c>
      <c r="I4">
        <f t="shared" si="4"/>
        <v>6.297883229820135</v>
      </c>
      <c r="J4" s="5">
        <v>-0.30112954974711398</v>
      </c>
      <c r="K4" s="4">
        <f t="shared" ref="K4:K67" si="12">J4</f>
        <v>-0.30112954974711398</v>
      </c>
      <c r="L4" s="1">
        <v>-0.37451186894057897</v>
      </c>
      <c r="M4" s="4">
        <f t="shared" ref="M4:M67" si="13">L4</f>
        <v>-0.37451186894057897</v>
      </c>
      <c r="N4">
        <v>22.661204362665405</v>
      </c>
      <c r="O4">
        <f t="shared" si="5"/>
        <v>0.22661204362665405</v>
      </c>
      <c r="P4">
        <v>25.623546949272182</v>
      </c>
      <c r="Q4">
        <f t="shared" si="6"/>
        <v>0.2562354694927218</v>
      </c>
      <c r="R4">
        <v>33.217950236328988</v>
      </c>
      <c r="S4">
        <f t="shared" si="7"/>
        <v>0.33217950236328986</v>
      </c>
      <c r="T4">
        <v>32.341022059222773</v>
      </c>
      <c r="U4">
        <f t="shared" si="8"/>
        <v>0.32341022059222774</v>
      </c>
      <c r="V4" s="10">
        <f>Q4*M4*D4</f>
        <v>-9.0426302265185624E-2</v>
      </c>
      <c r="W4" s="12">
        <f t="shared" si="0"/>
        <v>-9.0426302265185624E-2</v>
      </c>
      <c r="X4" s="10">
        <f t="shared" ref="X4:X67" si="14">U4*M4*H4*-1</f>
        <v>7.6280570148612526E-3</v>
      </c>
      <c r="Y4" s="13">
        <f t="shared" si="9"/>
        <v>7.6280570148612526E-3</v>
      </c>
      <c r="Z4" s="11">
        <f t="shared" si="10"/>
        <v>-8.2798245250324365E-2</v>
      </c>
      <c r="AA4" s="13">
        <f t="shared" si="11"/>
        <v>-8.2798245250324365E-2</v>
      </c>
    </row>
    <row r="5" spans="1:27">
      <c r="A5" s="6" t="s">
        <v>30</v>
      </c>
      <c r="B5" s="9">
        <v>42021981000</v>
      </c>
      <c r="C5" s="9">
        <v>38830028000</v>
      </c>
      <c r="D5">
        <f t="shared" si="1"/>
        <v>0.92404087279940472</v>
      </c>
      <c r="E5">
        <f t="shared" si="2"/>
        <v>92.40408727994047</v>
      </c>
      <c r="F5" s="9">
        <v>16385608000</v>
      </c>
      <c r="G5" s="9">
        <v>2413467000</v>
      </c>
      <c r="H5">
        <f t="shared" si="3"/>
        <v>0.14729187955674272</v>
      </c>
      <c r="I5">
        <f t="shared" si="4"/>
        <v>14.729187955674272</v>
      </c>
      <c r="J5" s="5">
        <v>-0.30112954974711398</v>
      </c>
      <c r="K5" s="4">
        <f t="shared" si="12"/>
        <v>-0.30112954974711398</v>
      </c>
      <c r="L5" s="1">
        <v>-0.37451186894057897</v>
      </c>
      <c r="M5" s="4">
        <f t="shared" si="13"/>
        <v>-0.37451186894057897</v>
      </c>
      <c r="N5">
        <v>29.004100051981478</v>
      </c>
      <c r="O5">
        <f t="shared" si="5"/>
        <v>0.2900410005198148</v>
      </c>
      <c r="P5" s="3" t="s">
        <v>26</v>
      </c>
      <c r="Q5" t="s">
        <v>26</v>
      </c>
      <c r="R5">
        <v>23.252721396836552</v>
      </c>
      <c r="S5">
        <f t="shared" si="7"/>
        <v>0.23252721396836551</v>
      </c>
      <c r="T5" t="s">
        <v>26</v>
      </c>
      <c r="U5" t="s">
        <v>26</v>
      </c>
      <c r="V5" s="10" t="s">
        <v>26</v>
      </c>
      <c r="W5" s="12" t="str">
        <f t="shared" si="0"/>
        <v>NA</v>
      </c>
      <c r="X5" s="10" t="s">
        <v>26</v>
      </c>
      <c r="Y5" s="13" t="str">
        <f t="shared" si="9"/>
        <v>NA</v>
      </c>
      <c r="Z5" s="11" t="s">
        <v>26</v>
      </c>
      <c r="AA5" s="13" t="str">
        <f t="shared" si="11"/>
        <v>NA</v>
      </c>
    </row>
    <row r="6" spans="1:27">
      <c r="A6" s="6" t="s">
        <v>31</v>
      </c>
      <c r="B6" s="9">
        <v>25841000</v>
      </c>
      <c r="C6" s="9">
        <v>1043000</v>
      </c>
      <c r="D6">
        <f t="shared" si="1"/>
        <v>4.036221508455555E-2</v>
      </c>
      <c r="E6">
        <f t="shared" si="2"/>
        <v>4.0362215084555553</v>
      </c>
      <c r="F6" s="9">
        <v>569154000</v>
      </c>
      <c r="G6" s="9">
        <v>6379000</v>
      </c>
      <c r="H6">
        <f t="shared" si="3"/>
        <v>1.120786289826655E-2</v>
      </c>
      <c r="I6">
        <f t="shared" si="4"/>
        <v>1.120786289826655</v>
      </c>
      <c r="J6" s="5">
        <v>-0.30112954974711398</v>
      </c>
      <c r="K6" s="4">
        <f t="shared" si="12"/>
        <v>-0.30112954974711398</v>
      </c>
      <c r="L6" s="1">
        <v>-0.37451186894057897</v>
      </c>
      <c r="M6" s="4">
        <f t="shared" si="13"/>
        <v>-0.37451186894057897</v>
      </c>
      <c r="N6" t="s">
        <v>26</v>
      </c>
      <c r="O6" t="s">
        <v>26</v>
      </c>
      <c r="P6" s="3" t="s">
        <v>26</v>
      </c>
      <c r="Q6" t="s">
        <v>26</v>
      </c>
      <c r="R6" t="s">
        <v>26</v>
      </c>
      <c r="S6" t="s">
        <v>26</v>
      </c>
      <c r="T6" t="s">
        <v>26</v>
      </c>
      <c r="U6" t="s">
        <v>26</v>
      </c>
      <c r="V6" s="10" t="s">
        <v>26</v>
      </c>
      <c r="W6" s="12" t="str">
        <f t="shared" si="0"/>
        <v>NA</v>
      </c>
      <c r="X6" s="10" t="s">
        <v>26</v>
      </c>
      <c r="Y6" s="13" t="str">
        <f t="shared" si="9"/>
        <v>NA</v>
      </c>
      <c r="Z6" s="11" t="s">
        <v>26</v>
      </c>
      <c r="AA6" s="13" t="str">
        <f t="shared" si="11"/>
        <v>NA</v>
      </c>
    </row>
    <row r="7" spans="1:27">
      <c r="A7" s="6" t="s">
        <v>32</v>
      </c>
      <c r="B7" s="9">
        <v>61781529000</v>
      </c>
      <c r="C7" s="9">
        <v>3109319000</v>
      </c>
      <c r="D7">
        <f t="shared" si="1"/>
        <v>5.0327647281115363E-2</v>
      </c>
      <c r="E7">
        <f t="shared" si="2"/>
        <v>5.0327647281115366</v>
      </c>
      <c r="F7" s="9">
        <v>65482814000</v>
      </c>
      <c r="G7" s="9">
        <v>6297316000</v>
      </c>
      <c r="H7">
        <f t="shared" si="3"/>
        <v>9.6167461587707573E-2</v>
      </c>
      <c r="I7">
        <f t="shared" si="4"/>
        <v>9.6167461587707574</v>
      </c>
      <c r="J7" s="5">
        <v>-0.30112954974711398</v>
      </c>
      <c r="K7" s="4">
        <f t="shared" si="12"/>
        <v>-0.30112954974711398</v>
      </c>
      <c r="L7" s="1">
        <v>-0.37451186894057897</v>
      </c>
      <c r="M7" s="4">
        <f t="shared" si="13"/>
        <v>-0.37451186894057897</v>
      </c>
      <c r="N7">
        <v>11.242721320709286</v>
      </c>
      <c r="O7">
        <f t="shared" si="5"/>
        <v>0.11242721320709287</v>
      </c>
      <c r="P7">
        <v>14.28051761226879</v>
      </c>
      <c r="Q7">
        <f t="shared" si="6"/>
        <v>0.14280517612268789</v>
      </c>
      <c r="R7">
        <v>13.980610642767372</v>
      </c>
      <c r="S7">
        <f t="shared" si="7"/>
        <v>0.13980610642767372</v>
      </c>
      <c r="T7">
        <v>16.419928411913698</v>
      </c>
      <c r="U7">
        <f t="shared" si="8"/>
        <v>0.16419928411913698</v>
      </c>
      <c r="V7" s="10">
        <f t="shared" ref="V3:V65" si="15">Q7*M7*D7</f>
        <v>-2.6916349785676488E-3</v>
      </c>
      <c r="W7" s="12">
        <f t="shared" si="0"/>
        <v>-2.6916349785676488E-3</v>
      </c>
      <c r="X7" s="10">
        <f t="shared" si="14"/>
        <v>5.913777734451512E-3</v>
      </c>
      <c r="Y7" s="13">
        <f t="shared" si="9"/>
        <v>5.913777734451512E-3</v>
      </c>
      <c r="Z7" s="11">
        <f t="shared" si="10"/>
        <v>3.2221427558838632E-3</v>
      </c>
      <c r="AA7" s="13">
        <f t="shared" si="11"/>
        <v>3.2221427558838632E-3</v>
      </c>
    </row>
    <row r="8" spans="1:27">
      <c r="A8" s="6" t="s">
        <v>33</v>
      </c>
      <c r="B8" s="9">
        <v>2383414000</v>
      </c>
      <c r="C8" s="9">
        <v>81157000</v>
      </c>
      <c r="D8">
        <f t="shared" si="1"/>
        <v>3.4050735625451557E-2</v>
      </c>
      <c r="E8">
        <f t="shared" si="2"/>
        <v>3.4050735625451556</v>
      </c>
      <c r="F8" s="9">
        <v>4849935000</v>
      </c>
      <c r="G8" s="9">
        <v>677923000</v>
      </c>
      <c r="H8">
        <f t="shared" si="3"/>
        <v>0.13977981148200955</v>
      </c>
      <c r="I8">
        <f t="shared" si="4"/>
        <v>13.977981148200955</v>
      </c>
      <c r="J8" s="5">
        <v>-0.30112954974711398</v>
      </c>
      <c r="K8" s="4">
        <f t="shared" si="12"/>
        <v>-0.30112954974711398</v>
      </c>
      <c r="L8" s="1">
        <v>-0.37451186894057897</v>
      </c>
      <c r="M8" s="4">
        <f t="shared" si="13"/>
        <v>-0.37451186894057897</v>
      </c>
      <c r="N8">
        <v>37.329503119358591</v>
      </c>
      <c r="O8">
        <f t="shared" si="5"/>
        <v>0.37329503119358592</v>
      </c>
      <c r="P8">
        <v>37.80651014850298</v>
      </c>
      <c r="Q8">
        <f t="shared" si="6"/>
        <v>0.37806510148502981</v>
      </c>
      <c r="R8">
        <v>49.500638270154809</v>
      </c>
      <c r="S8">
        <f t="shared" si="7"/>
        <v>0.49500638270154806</v>
      </c>
      <c r="T8">
        <v>53.482451735146419</v>
      </c>
      <c r="U8">
        <f t="shared" si="8"/>
        <v>0.53482451735146419</v>
      </c>
      <c r="V8" s="10">
        <f t="shared" si="15"/>
        <v>-4.8212391536018272E-3</v>
      </c>
      <c r="W8" s="12">
        <f t="shared" si="0"/>
        <v>-4.8212391536018272E-3</v>
      </c>
      <c r="X8" s="10">
        <f t="shared" si="14"/>
        <v>2.7997634788494041E-2</v>
      </c>
      <c r="Y8" s="13">
        <f t="shared" si="9"/>
        <v>2.7997634788494041E-2</v>
      </c>
      <c r="Z8" s="11">
        <f t="shared" si="10"/>
        <v>2.3176395634892214E-2</v>
      </c>
      <c r="AA8" s="13">
        <f t="shared" si="11"/>
        <v>2.3176395634892214E-2</v>
      </c>
    </row>
    <row r="9" spans="1:27">
      <c r="A9" s="6" t="s">
        <v>34</v>
      </c>
      <c r="B9" s="9">
        <v>69766000</v>
      </c>
      <c r="C9" s="9">
        <v>41000</v>
      </c>
      <c r="D9">
        <f t="shared" si="1"/>
        <v>5.876788120287819E-4</v>
      </c>
      <c r="E9">
        <f t="shared" si="2"/>
        <v>5.8767881202878187E-2</v>
      </c>
      <c r="F9" s="9">
        <v>1245166000</v>
      </c>
      <c r="G9" s="9">
        <v>63862000</v>
      </c>
      <c r="H9">
        <f t="shared" si="3"/>
        <v>5.1287940724369284E-2</v>
      </c>
      <c r="I9">
        <f t="shared" si="4"/>
        <v>5.1287940724369285</v>
      </c>
      <c r="J9" s="5">
        <v>-0.30112954974711398</v>
      </c>
      <c r="K9" s="4">
        <f t="shared" si="12"/>
        <v>-0.30112954974711398</v>
      </c>
      <c r="L9" s="1">
        <v>-0.37451186894057897</v>
      </c>
      <c r="M9" s="4">
        <f t="shared" si="13"/>
        <v>-0.37451186894057897</v>
      </c>
      <c r="N9">
        <v>70.810922631361194</v>
      </c>
      <c r="O9">
        <f t="shared" si="5"/>
        <v>0.70810922631361195</v>
      </c>
      <c r="P9" s="3" t="s">
        <v>26</v>
      </c>
      <c r="Q9" t="s">
        <v>26</v>
      </c>
      <c r="R9">
        <v>75.237898220935037</v>
      </c>
      <c r="S9">
        <f t="shared" si="7"/>
        <v>0.7523789822093504</v>
      </c>
      <c r="T9" t="s">
        <v>26</v>
      </c>
      <c r="U9" t="s">
        <v>26</v>
      </c>
      <c r="V9" s="10" t="s">
        <v>182</v>
      </c>
      <c r="W9" s="12" t="str">
        <f t="shared" si="0"/>
        <v>Na</v>
      </c>
      <c r="X9" s="10" t="s">
        <v>26</v>
      </c>
      <c r="Y9" s="13" t="str">
        <f t="shared" si="9"/>
        <v>NA</v>
      </c>
      <c r="Z9" s="11" t="s">
        <v>26</v>
      </c>
      <c r="AA9" s="13" t="str">
        <f t="shared" si="11"/>
        <v>NA</v>
      </c>
    </row>
    <row r="10" spans="1:27">
      <c r="A10" s="6" t="s">
        <v>35</v>
      </c>
      <c r="B10" s="9">
        <v>19489068000</v>
      </c>
      <c r="C10" s="9">
        <v>17878567000</v>
      </c>
      <c r="D10">
        <f t="shared" si="1"/>
        <v>0.91736387804691333</v>
      </c>
      <c r="E10">
        <f t="shared" si="2"/>
        <v>91.736387804691333</v>
      </c>
      <c r="F10" s="9">
        <v>11460338000</v>
      </c>
      <c r="G10" s="9">
        <v>724671000</v>
      </c>
      <c r="H10">
        <f t="shared" si="3"/>
        <v>6.3232951768089213E-2</v>
      </c>
      <c r="I10">
        <f t="shared" si="4"/>
        <v>6.3232951768089212</v>
      </c>
      <c r="J10" s="5">
        <v>-0.30112954974711398</v>
      </c>
      <c r="K10" s="4">
        <f t="shared" si="12"/>
        <v>-0.30112954974711398</v>
      </c>
      <c r="L10" s="1">
        <v>-0.37451186894057897</v>
      </c>
      <c r="M10" s="4">
        <f t="shared" si="13"/>
        <v>-0.37451186894057897</v>
      </c>
      <c r="N10">
        <v>48.547864732761049</v>
      </c>
      <c r="O10">
        <f t="shared" si="5"/>
        <v>0.48547864732761048</v>
      </c>
      <c r="P10">
        <v>54.292130550946652</v>
      </c>
      <c r="Q10">
        <f t="shared" si="6"/>
        <v>0.54292130550946649</v>
      </c>
      <c r="R10">
        <v>41.854450949560551</v>
      </c>
      <c r="S10">
        <f t="shared" si="7"/>
        <v>0.41854450949560551</v>
      </c>
      <c r="T10">
        <v>37.719117964038837</v>
      </c>
      <c r="U10">
        <f t="shared" si="8"/>
        <v>0.3771911796403884</v>
      </c>
      <c r="V10" s="10">
        <f t="shared" si="15"/>
        <v>-0.18652803106577209</v>
      </c>
      <c r="W10" s="12">
        <f t="shared" si="0"/>
        <v>-0.18652803106577209</v>
      </c>
      <c r="X10" s="10">
        <f t="shared" si="14"/>
        <v>8.9324495052995924E-3</v>
      </c>
      <c r="Y10" s="13">
        <f t="shared" si="9"/>
        <v>8.9324495052995924E-3</v>
      </c>
      <c r="Z10" s="11">
        <f t="shared" si="10"/>
        <v>-0.1775955815604725</v>
      </c>
      <c r="AA10" s="13">
        <f t="shared" si="11"/>
        <v>-0.1775955815604725</v>
      </c>
    </row>
    <row r="11" spans="1:27" ht="17">
      <c r="A11" s="7" t="s">
        <v>36</v>
      </c>
      <c r="B11" s="9">
        <v>524222000</v>
      </c>
      <c r="C11" s="9">
        <v>101558000</v>
      </c>
      <c r="D11">
        <f t="shared" si="1"/>
        <v>0.19373090026744394</v>
      </c>
      <c r="E11">
        <f t="shared" si="2"/>
        <v>19.373090026744393</v>
      </c>
      <c r="F11" s="9">
        <v>3524074000</v>
      </c>
      <c r="G11" s="9">
        <v>585207000</v>
      </c>
      <c r="H11">
        <f t="shared" si="3"/>
        <v>0.1660597932960545</v>
      </c>
      <c r="I11">
        <f t="shared" si="4"/>
        <v>16.60597932960545</v>
      </c>
      <c r="J11" s="5">
        <v>-0.30112954974711398</v>
      </c>
      <c r="K11" s="4">
        <f t="shared" si="12"/>
        <v>-0.30112954974711398</v>
      </c>
      <c r="L11" s="1">
        <v>-0.37451186894057897</v>
      </c>
      <c r="M11" s="4">
        <f t="shared" si="13"/>
        <v>-0.37451186894057897</v>
      </c>
      <c r="N11">
        <v>34.501744798525159</v>
      </c>
      <c r="O11">
        <f t="shared" si="5"/>
        <v>0.34501744798525158</v>
      </c>
      <c r="P11">
        <v>36.080325163990508</v>
      </c>
      <c r="Q11">
        <f t="shared" si="6"/>
        <v>0.36080325163990506</v>
      </c>
      <c r="R11">
        <v>41.152554648406635</v>
      </c>
      <c r="S11">
        <f t="shared" si="7"/>
        <v>0.41152554648406636</v>
      </c>
      <c r="T11">
        <v>41.270071230230599</v>
      </c>
      <c r="U11">
        <f t="shared" si="8"/>
        <v>0.41270071230230598</v>
      </c>
      <c r="V11" s="10">
        <f t="shared" si="15"/>
        <v>-2.6177907289454547E-2</v>
      </c>
      <c r="W11" s="12">
        <f t="shared" si="0"/>
        <v>-2.6177907289454547E-2</v>
      </c>
      <c r="X11" s="10">
        <f t="shared" si="14"/>
        <v>2.5666420033326837E-2</v>
      </c>
      <c r="Y11" s="13">
        <f t="shared" si="9"/>
        <v>2.5666420033326837E-2</v>
      </c>
      <c r="Z11" s="11">
        <f t="shared" si="10"/>
        <v>-5.1148725612771076E-4</v>
      </c>
      <c r="AA11" s="13">
        <f t="shared" si="11"/>
        <v>-5.1148725612771076E-4</v>
      </c>
    </row>
    <row r="12" spans="1:27">
      <c r="A12" s="6" t="s">
        <v>37</v>
      </c>
      <c r="B12" s="9">
        <v>14347737000</v>
      </c>
      <c r="C12" s="9">
        <v>6924813000</v>
      </c>
      <c r="D12">
        <f t="shared" si="1"/>
        <v>0.48264147858299883</v>
      </c>
      <c r="E12">
        <f t="shared" si="2"/>
        <v>48.264147858299886</v>
      </c>
      <c r="F12" s="9">
        <v>20597536000</v>
      </c>
      <c r="G12" s="9">
        <v>6127541000</v>
      </c>
      <c r="H12">
        <f t="shared" si="3"/>
        <v>0.29748902975579217</v>
      </c>
      <c r="I12">
        <f t="shared" si="4"/>
        <v>29.748902975579217</v>
      </c>
      <c r="J12" s="5">
        <v>-0.30112954974711398</v>
      </c>
      <c r="K12" s="4">
        <f t="shared" si="12"/>
        <v>-0.30112954974711398</v>
      </c>
      <c r="L12" s="1">
        <v>-0.37451186894057897</v>
      </c>
      <c r="M12" s="4">
        <f t="shared" si="13"/>
        <v>-0.37451186894057897</v>
      </c>
      <c r="N12">
        <v>75.444973950455946</v>
      </c>
      <c r="O12">
        <f t="shared" si="5"/>
        <v>0.75444973950455951</v>
      </c>
      <c r="P12">
        <v>79.936191965232524</v>
      </c>
      <c r="Q12">
        <f t="shared" si="6"/>
        <v>0.79936191965232528</v>
      </c>
      <c r="R12">
        <v>67.385040108266423</v>
      </c>
      <c r="S12">
        <f t="shared" si="7"/>
        <v>0.67385040108266425</v>
      </c>
      <c r="T12">
        <v>71.657212189194766</v>
      </c>
      <c r="U12">
        <f t="shared" si="8"/>
        <v>0.71657212189194763</v>
      </c>
      <c r="V12" s="10">
        <f t="shared" si="15"/>
        <v>-0.14448863354878377</v>
      </c>
      <c r="W12" s="12">
        <f t="shared" si="0"/>
        <v>-0.14448863354878377</v>
      </c>
      <c r="X12" s="10">
        <f t="shared" si="14"/>
        <v>7.9835573441635277E-2</v>
      </c>
      <c r="Y12" s="13">
        <f t="shared" si="9"/>
        <v>7.9835573441635277E-2</v>
      </c>
      <c r="Z12" s="11">
        <f t="shared" si="10"/>
        <v>-6.4653060107148497E-2</v>
      </c>
      <c r="AA12" s="13">
        <f t="shared" si="11"/>
        <v>-6.4653060107148497E-2</v>
      </c>
    </row>
    <row r="13" spans="1:27">
      <c r="A13" s="6" t="s">
        <v>38</v>
      </c>
      <c r="B13" s="9">
        <v>45062739000</v>
      </c>
      <c r="C13" s="9">
        <v>25030000</v>
      </c>
      <c r="D13">
        <f t="shared" si="1"/>
        <v>5.5544781687593379E-4</v>
      </c>
      <c r="E13">
        <f t="shared" si="2"/>
        <v>5.5544781687593379E-2</v>
      </c>
      <c r="F13" s="9">
        <v>57157527000</v>
      </c>
      <c r="G13" s="9">
        <v>5129260000</v>
      </c>
      <c r="H13">
        <f t="shared" si="3"/>
        <v>8.9739011976497862E-2</v>
      </c>
      <c r="I13">
        <f t="shared" si="4"/>
        <v>8.973901197649786</v>
      </c>
      <c r="J13" s="5">
        <v>-0.30112954974711398</v>
      </c>
      <c r="K13" s="4">
        <f t="shared" si="12"/>
        <v>-0.30112954974711398</v>
      </c>
      <c r="L13" s="1">
        <v>-0.37451186894057897</v>
      </c>
      <c r="M13" s="4">
        <f t="shared" si="13"/>
        <v>-0.37451186894057897</v>
      </c>
      <c r="N13">
        <v>15.036107627879369</v>
      </c>
      <c r="O13">
        <f t="shared" si="5"/>
        <v>0.15036107627879369</v>
      </c>
      <c r="P13">
        <v>14.800958178108992</v>
      </c>
      <c r="Q13">
        <f t="shared" si="6"/>
        <v>0.14800958178108992</v>
      </c>
      <c r="R13">
        <v>20.267892462817372</v>
      </c>
      <c r="S13">
        <f t="shared" si="7"/>
        <v>0.20267892462817372</v>
      </c>
      <c r="T13">
        <v>23.443934809798073</v>
      </c>
      <c r="U13">
        <f t="shared" si="8"/>
        <v>0.23443934809798073</v>
      </c>
      <c r="V13" s="10">
        <f t="shared" si="15"/>
        <v>-3.0789219618930727E-5</v>
      </c>
      <c r="W13" s="12">
        <f t="shared" si="0"/>
        <v>-3.0789219618930727E-5</v>
      </c>
      <c r="X13" s="10">
        <f t="shared" si="14"/>
        <v>7.8791138252801915E-3</v>
      </c>
      <c r="Y13" s="13">
        <f t="shared" si="9"/>
        <v>7.8791138252801915E-3</v>
      </c>
      <c r="Z13" s="11">
        <f t="shared" si="10"/>
        <v>7.848324605661261E-3</v>
      </c>
      <c r="AA13" s="13">
        <f t="shared" si="11"/>
        <v>7.848324605661261E-3</v>
      </c>
    </row>
    <row r="14" spans="1:27">
      <c r="A14" s="6" t="s">
        <v>39</v>
      </c>
      <c r="B14" s="9">
        <v>457730000</v>
      </c>
      <c r="C14" s="9">
        <v>120989000</v>
      </c>
      <c r="D14">
        <f t="shared" si="1"/>
        <v>0.2643239464313023</v>
      </c>
      <c r="E14">
        <f t="shared" si="2"/>
        <v>26.43239464313023</v>
      </c>
      <c r="F14" s="9">
        <v>1600119000</v>
      </c>
      <c r="G14" s="9">
        <v>371676000</v>
      </c>
      <c r="H14">
        <f t="shared" si="3"/>
        <v>0.23228022415832822</v>
      </c>
      <c r="I14">
        <f t="shared" si="4"/>
        <v>23.228022415832822</v>
      </c>
      <c r="J14" s="5">
        <v>-0.30112954974711398</v>
      </c>
      <c r="K14" s="4">
        <f t="shared" si="12"/>
        <v>-0.30112954974711398</v>
      </c>
      <c r="L14" s="1">
        <v>-0.37451186894057897</v>
      </c>
      <c r="M14" s="4">
        <f t="shared" si="13"/>
        <v>-0.37451186894057897</v>
      </c>
      <c r="N14">
        <v>42.094349133179676</v>
      </c>
      <c r="O14">
        <f t="shared" si="5"/>
        <v>0.42094349133179676</v>
      </c>
      <c r="P14">
        <v>41.989233236151605</v>
      </c>
      <c r="Q14">
        <f t="shared" si="6"/>
        <v>0.41989233236151607</v>
      </c>
      <c r="R14">
        <v>40.628847579917839</v>
      </c>
      <c r="S14">
        <f t="shared" si="7"/>
        <v>0.40628847579917837</v>
      </c>
      <c r="T14">
        <v>40.890599611273089</v>
      </c>
      <c r="U14">
        <f t="shared" si="8"/>
        <v>0.40890599611273087</v>
      </c>
      <c r="V14" s="10">
        <f t="shared" si="15"/>
        <v>-4.1566172893291974E-2</v>
      </c>
      <c r="W14" s="12">
        <f t="shared" si="0"/>
        <v>-4.1566172893291974E-2</v>
      </c>
      <c r="X14" s="10">
        <f t="shared" si="14"/>
        <v>3.5571428096754398E-2</v>
      </c>
      <c r="Y14" s="13">
        <f t="shared" si="9"/>
        <v>3.5571428096754398E-2</v>
      </c>
      <c r="Z14" s="11">
        <f t="shared" si="10"/>
        <v>-5.9947447965375752E-3</v>
      </c>
      <c r="AA14" s="13">
        <f t="shared" si="11"/>
        <v>-5.9947447965375752E-3</v>
      </c>
    </row>
    <row r="15" spans="1:27">
      <c r="A15" s="6" t="s">
        <v>40</v>
      </c>
      <c r="B15" s="9">
        <v>33726141000</v>
      </c>
      <c r="C15" s="9">
        <v>8477298000</v>
      </c>
      <c r="D15">
        <f t="shared" si="1"/>
        <v>0.25135689256591792</v>
      </c>
      <c r="E15">
        <f t="shared" si="2"/>
        <v>25.135689256591792</v>
      </c>
      <c r="F15" s="9">
        <v>38408912000</v>
      </c>
      <c r="G15" s="9">
        <v>11085604000</v>
      </c>
      <c r="H15">
        <f t="shared" si="3"/>
        <v>0.28862062013107792</v>
      </c>
      <c r="I15">
        <f t="shared" si="4"/>
        <v>28.862062013107792</v>
      </c>
      <c r="J15" s="5">
        <v>-0.30112954974711398</v>
      </c>
      <c r="K15" s="4">
        <f t="shared" si="12"/>
        <v>-0.30112954974711398</v>
      </c>
      <c r="L15" s="1">
        <v>-0.37451186894057897</v>
      </c>
      <c r="M15" s="4">
        <f t="shared" si="13"/>
        <v>-0.37451186894057897</v>
      </c>
      <c r="N15">
        <v>66.78960020123273</v>
      </c>
      <c r="O15">
        <f t="shared" si="5"/>
        <v>0.66789600201232735</v>
      </c>
      <c r="P15">
        <v>70.455045262537425</v>
      </c>
      <c r="Q15">
        <f t="shared" si="6"/>
        <v>0.7045504526253743</v>
      </c>
      <c r="R15">
        <v>66.578154521779098</v>
      </c>
      <c r="S15">
        <f t="shared" si="7"/>
        <v>0.66578154521779098</v>
      </c>
      <c r="T15">
        <v>68.938690987633251</v>
      </c>
      <c r="U15">
        <f t="shared" si="8"/>
        <v>0.68938690987633255</v>
      </c>
      <c r="V15" s="10">
        <f t="shared" si="15"/>
        <v>-6.6323659767783302E-2</v>
      </c>
      <c r="W15" s="12">
        <f t="shared" si="0"/>
        <v>-6.6323659767783302E-2</v>
      </c>
      <c r="X15" s="10">
        <f t="shared" si="14"/>
        <v>7.4517104979082441E-2</v>
      </c>
      <c r="Y15" s="13">
        <f t="shared" si="9"/>
        <v>7.4517104979082441E-2</v>
      </c>
      <c r="Z15" s="11">
        <f t="shared" si="10"/>
        <v>8.1934452112991385E-3</v>
      </c>
      <c r="AA15" s="13">
        <f t="shared" si="11"/>
        <v>8.1934452112991385E-3</v>
      </c>
    </row>
    <row r="16" spans="1:27">
      <c r="A16" s="6" t="s">
        <v>41</v>
      </c>
      <c r="B16" s="9">
        <v>243304000</v>
      </c>
      <c r="C16" s="9">
        <v>25713000</v>
      </c>
      <c r="D16">
        <f t="shared" si="1"/>
        <v>0.10568260283431427</v>
      </c>
      <c r="E16">
        <f t="shared" si="2"/>
        <v>10.568260283431426</v>
      </c>
      <c r="F16" s="9">
        <v>957740000</v>
      </c>
      <c r="G16" s="9">
        <v>141840000</v>
      </c>
      <c r="H16">
        <f t="shared" si="3"/>
        <v>0.14809864890262492</v>
      </c>
      <c r="I16">
        <f t="shared" si="4"/>
        <v>14.809864890262492</v>
      </c>
      <c r="J16" s="5">
        <v>-0.30112954974711398</v>
      </c>
      <c r="K16" s="4">
        <f t="shared" si="12"/>
        <v>-0.30112954974711398</v>
      </c>
      <c r="L16" s="1">
        <v>-0.37451186894057897</v>
      </c>
      <c r="M16" s="4">
        <f t="shared" si="13"/>
        <v>-0.37451186894057897</v>
      </c>
      <c r="N16">
        <v>54.976481754140373</v>
      </c>
      <c r="O16">
        <f t="shared" si="5"/>
        <v>0.54976481754140372</v>
      </c>
      <c r="P16">
        <v>57.702247465587043</v>
      </c>
      <c r="Q16">
        <f t="shared" si="6"/>
        <v>0.57702247465587042</v>
      </c>
      <c r="R16">
        <v>58.435017053557601</v>
      </c>
      <c r="S16">
        <f t="shared" si="7"/>
        <v>0.58435017053557603</v>
      </c>
      <c r="T16">
        <v>58.00781916428619</v>
      </c>
      <c r="U16">
        <f t="shared" si="8"/>
        <v>0.5800781916428619</v>
      </c>
      <c r="V16" s="10">
        <f t="shared" si="15"/>
        <v>-2.2838197044994377E-2</v>
      </c>
      <c r="W16" s="12">
        <f t="shared" si="0"/>
        <v>-2.2838197044994377E-2</v>
      </c>
      <c r="X16" s="10">
        <f t="shared" si="14"/>
        <v>3.2173863913249737E-2</v>
      </c>
      <c r="Y16" s="13">
        <f t="shared" si="9"/>
        <v>3.2173863913249737E-2</v>
      </c>
      <c r="Z16" s="11">
        <f t="shared" si="10"/>
        <v>9.3356668682553594E-3</v>
      </c>
      <c r="AA16" s="13">
        <f t="shared" si="11"/>
        <v>9.3356668682553594E-3</v>
      </c>
    </row>
    <row r="17" spans="1:27">
      <c r="A17" s="6" t="s">
        <v>42</v>
      </c>
      <c r="B17" s="9">
        <v>952105000</v>
      </c>
      <c r="C17" s="9">
        <v>25804000</v>
      </c>
      <c r="D17">
        <f t="shared" si="1"/>
        <v>2.7102052819804538E-2</v>
      </c>
      <c r="E17">
        <f t="shared" si="2"/>
        <v>2.7102052819804539</v>
      </c>
      <c r="F17" s="9">
        <v>3320477000</v>
      </c>
      <c r="G17" s="9">
        <v>604639000</v>
      </c>
      <c r="H17">
        <f t="shared" si="3"/>
        <v>0.18209401841964273</v>
      </c>
      <c r="I17">
        <f t="shared" si="4"/>
        <v>18.209401841964272</v>
      </c>
      <c r="J17" s="5">
        <v>-0.30112954974711398</v>
      </c>
      <c r="K17" s="4">
        <f t="shared" si="12"/>
        <v>-0.30112954974711398</v>
      </c>
      <c r="L17" s="1">
        <v>-0.37451186894057897</v>
      </c>
      <c r="M17" s="4">
        <f t="shared" si="13"/>
        <v>-0.37451186894057897</v>
      </c>
      <c r="N17">
        <v>27.205594781996851</v>
      </c>
      <c r="O17">
        <f t="shared" si="5"/>
        <v>0.2720559478199685</v>
      </c>
      <c r="P17">
        <v>27.296088785665575</v>
      </c>
      <c r="Q17">
        <f t="shared" si="6"/>
        <v>0.27296088785665573</v>
      </c>
      <c r="R17">
        <v>34.271002176258648</v>
      </c>
      <c r="S17">
        <f t="shared" si="7"/>
        <v>0.34271002176258647</v>
      </c>
      <c r="T17">
        <v>34.548629728963711</v>
      </c>
      <c r="U17">
        <f t="shared" si="8"/>
        <v>0.34548629728963709</v>
      </c>
      <c r="V17" s="10">
        <f t="shared" si="15"/>
        <v>-2.7705640540150868E-3</v>
      </c>
      <c r="W17" s="12">
        <f t="shared" si="0"/>
        <v>-2.7705640540150868E-3</v>
      </c>
      <c r="X17" s="10">
        <f t="shared" si="14"/>
        <v>2.3560911761086805E-2</v>
      </c>
      <c r="Y17" s="13">
        <f t="shared" si="9"/>
        <v>2.3560911761086805E-2</v>
      </c>
      <c r="Z17" s="11">
        <f t="shared" si="10"/>
        <v>2.0790347707071718E-2</v>
      </c>
      <c r="AA17" s="13">
        <f t="shared" si="11"/>
        <v>2.0790347707071718E-2</v>
      </c>
    </row>
    <row r="18" spans="1:27">
      <c r="A18" s="6" t="s">
        <v>43</v>
      </c>
      <c r="B18" s="9">
        <v>307538000</v>
      </c>
      <c r="C18" s="9">
        <v>31726000</v>
      </c>
      <c r="D18">
        <f t="shared" si="1"/>
        <v>0.10316123535953281</v>
      </c>
      <c r="E18">
        <f t="shared" si="2"/>
        <v>10.316123535953281</v>
      </c>
      <c r="F18" s="9">
        <v>814331000</v>
      </c>
      <c r="G18" s="9">
        <v>160798000</v>
      </c>
      <c r="H18">
        <f t="shared" si="3"/>
        <v>0.19746024650909766</v>
      </c>
      <c r="I18">
        <f t="shared" si="4"/>
        <v>19.746024650909767</v>
      </c>
      <c r="J18" s="5">
        <v>-0.30112954974711398</v>
      </c>
      <c r="K18" s="4">
        <f t="shared" si="12"/>
        <v>-0.30112954974711398</v>
      </c>
      <c r="L18" s="1">
        <v>-0.37451186894057897</v>
      </c>
      <c r="M18" s="4">
        <f t="shared" si="13"/>
        <v>-0.37451186894057897</v>
      </c>
      <c r="N18">
        <v>30.083189393483611</v>
      </c>
      <c r="O18">
        <f t="shared" si="5"/>
        <v>0.30083189393483611</v>
      </c>
      <c r="P18">
        <v>30.820127560270322</v>
      </c>
      <c r="Q18">
        <f t="shared" si="6"/>
        <v>0.30820127560270322</v>
      </c>
      <c r="R18">
        <v>52.726655108319441</v>
      </c>
      <c r="S18">
        <f t="shared" si="7"/>
        <v>0.52726655108319442</v>
      </c>
      <c r="T18">
        <v>55.891587931998821</v>
      </c>
      <c r="U18">
        <f t="shared" si="8"/>
        <v>0.55891587931998821</v>
      </c>
      <c r="V18" s="10">
        <f t="shared" si="15"/>
        <v>-1.1907389277927356E-2</v>
      </c>
      <c r="W18" s="12">
        <f t="shared" si="0"/>
        <v>-1.1907389277927356E-2</v>
      </c>
      <c r="X18" s="10">
        <f t="shared" si="14"/>
        <v>4.1332503306795408E-2</v>
      </c>
      <c r="Y18" s="13">
        <f t="shared" si="9"/>
        <v>4.1332503306795408E-2</v>
      </c>
      <c r="Z18" s="11">
        <f t="shared" si="10"/>
        <v>2.9425114028868053E-2</v>
      </c>
      <c r="AA18" s="13">
        <f t="shared" si="11"/>
        <v>2.9425114028868053E-2</v>
      </c>
    </row>
    <row r="19" spans="1:27" ht="17">
      <c r="A19" s="7" t="s">
        <v>44</v>
      </c>
      <c r="B19" s="9">
        <v>8964856000</v>
      </c>
      <c r="C19" s="9">
        <v>3140986000</v>
      </c>
      <c r="D19">
        <f t="shared" si="1"/>
        <v>0.35036658703720397</v>
      </c>
      <c r="E19">
        <f t="shared" si="2"/>
        <v>35.036658703720398</v>
      </c>
      <c r="F19" s="9">
        <v>9995948000</v>
      </c>
      <c r="G19" s="9">
        <v>1364448000</v>
      </c>
      <c r="H19">
        <f t="shared" si="3"/>
        <v>0.136500109844509</v>
      </c>
      <c r="I19">
        <f t="shared" si="4"/>
        <v>13.650010984450899</v>
      </c>
      <c r="J19" s="5">
        <v>-0.30112954974711398</v>
      </c>
      <c r="K19" s="4">
        <f t="shared" si="12"/>
        <v>-0.30112954974711398</v>
      </c>
      <c r="L19" s="1">
        <v>-0.37451186894057897</v>
      </c>
      <c r="M19" s="4">
        <f t="shared" si="13"/>
        <v>-0.37451186894057897</v>
      </c>
      <c r="N19">
        <v>24.904144232762981</v>
      </c>
      <c r="O19">
        <f t="shared" si="5"/>
        <v>0.24904144232762981</v>
      </c>
      <c r="P19">
        <v>25.988794775756681</v>
      </c>
      <c r="Q19">
        <f t="shared" si="6"/>
        <v>0.2598879477575668</v>
      </c>
      <c r="R19">
        <v>31.800508392628302</v>
      </c>
      <c r="S19">
        <f t="shared" si="7"/>
        <v>0.31800508392628302</v>
      </c>
      <c r="T19">
        <v>31.121169795013099</v>
      </c>
      <c r="U19">
        <f t="shared" si="8"/>
        <v>0.31121169795013098</v>
      </c>
      <c r="V19" s="10">
        <f t="shared" si="15"/>
        <v>-3.4101572687722327E-2</v>
      </c>
      <c r="W19" s="12">
        <f t="shared" si="0"/>
        <v>-3.4101572687722327E-2</v>
      </c>
      <c r="X19" s="10">
        <f t="shared" si="14"/>
        <v>1.5909425590391619E-2</v>
      </c>
      <c r="Y19" s="13">
        <f t="shared" si="9"/>
        <v>1.5909425590391619E-2</v>
      </c>
      <c r="Z19" s="11">
        <f t="shared" si="10"/>
        <v>-1.8192147097330708E-2</v>
      </c>
      <c r="AA19" s="13">
        <f t="shared" si="11"/>
        <v>-1.8192147097330708E-2</v>
      </c>
    </row>
    <row r="20" spans="1:27">
      <c r="A20" s="6" t="s">
        <v>45</v>
      </c>
      <c r="B20" s="9">
        <v>7182146000</v>
      </c>
      <c r="C20" s="9">
        <v>702529000</v>
      </c>
      <c r="D20">
        <f t="shared" si="1"/>
        <v>9.78160288025334E-2</v>
      </c>
      <c r="E20">
        <f t="shared" si="2"/>
        <v>9.7816028802533399</v>
      </c>
      <c r="F20" s="9">
        <v>11627663000</v>
      </c>
      <c r="G20" s="9">
        <v>1714630000</v>
      </c>
      <c r="H20">
        <f t="shared" si="3"/>
        <v>0.14746127403245174</v>
      </c>
      <c r="I20">
        <f t="shared" si="4"/>
        <v>14.746127403245174</v>
      </c>
      <c r="J20" s="5">
        <v>-0.30112954974711398</v>
      </c>
      <c r="K20" s="4">
        <f t="shared" si="12"/>
        <v>-0.30112954974711398</v>
      </c>
      <c r="L20" s="1">
        <v>-0.37451186894057897</v>
      </c>
      <c r="M20" s="4">
        <f t="shared" si="13"/>
        <v>-0.37451186894057897</v>
      </c>
      <c r="N20">
        <v>40.07650758119911</v>
      </c>
      <c r="O20">
        <f t="shared" si="5"/>
        <v>0.40076507581199111</v>
      </c>
      <c r="P20">
        <v>40.587186784709907</v>
      </c>
      <c r="Q20">
        <f t="shared" si="6"/>
        <v>0.40587186784709905</v>
      </c>
      <c r="R20">
        <v>56.416631478146982</v>
      </c>
      <c r="S20">
        <f t="shared" si="7"/>
        <v>0.56416631478146984</v>
      </c>
      <c r="T20">
        <v>55.78089470280225</v>
      </c>
      <c r="U20">
        <f t="shared" si="8"/>
        <v>0.55780894702802253</v>
      </c>
      <c r="V20" s="10">
        <f t="shared" si="15"/>
        <v>-1.4868411187274756E-2</v>
      </c>
      <c r="W20" s="12">
        <f t="shared" si="0"/>
        <v>-1.4868411187274756E-2</v>
      </c>
      <c r="X20" s="10">
        <f t="shared" si="14"/>
        <v>3.080555542159169E-2</v>
      </c>
      <c r="Y20" s="13">
        <f t="shared" si="9"/>
        <v>3.080555542159169E-2</v>
      </c>
      <c r="Z20" s="11">
        <f t="shared" si="10"/>
        <v>1.5937144234316934E-2</v>
      </c>
      <c r="AA20" s="13">
        <f t="shared" si="11"/>
        <v>1.5937144234316934E-2</v>
      </c>
    </row>
    <row r="21" spans="1:27">
      <c r="A21" s="6" t="s">
        <v>46</v>
      </c>
      <c r="B21" s="9">
        <v>6573001000</v>
      </c>
      <c r="C21" s="9">
        <v>12379000</v>
      </c>
      <c r="D21">
        <f t="shared" si="1"/>
        <v>1.8833102261813135E-3</v>
      </c>
      <c r="E21">
        <f t="shared" si="2"/>
        <v>0.18833102261813134</v>
      </c>
      <c r="F21" s="9">
        <v>6168954000</v>
      </c>
      <c r="G21" s="9">
        <v>832892000</v>
      </c>
      <c r="H21">
        <f t="shared" si="3"/>
        <v>0.13501348851036982</v>
      </c>
      <c r="I21">
        <f t="shared" si="4"/>
        <v>13.501348851036981</v>
      </c>
      <c r="J21" s="5">
        <v>-0.30112954974711398</v>
      </c>
      <c r="K21" s="4">
        <f t="shared" si="12"/>
        <v>-0.30112954974711398</v>
      </c>
      <c r="L21" s="1">
        <v>-0.37451186894057897</v>
      </c>
      <c r="M21" s="4">
        <f t="shared" si="13"/>
        <v>-0.37451186894057897</v>
      </c>
      <c r="N21">
        <v>39.973008183682168</v>
      </c>
      <c r="O21">
        <f t="shared" si="5"/>
        <v>0.39973008183682168</v>
      </c>
      <c r="P21">
        <v>39.355112828088913</v>
      </c>
      <c r="Q21">
        <f t="shared" si="6"/>
        <v>0.39355112828088912</v>
      </c>
      <c r="R21">
        <v>33.899275837474931</v>
      </c>
      <c r="S21">
        <f t="shared" si="7"/>
        <v>0.33899275837474929</v>
      </c>
      <c r="T21">
        <v>37.76595248816944</v>
      </c>
      <c r="U21">
        <f t="shared" si="8"/>
        <v>0.37765952488169441</v>
      </c>
      <c r="V21" s="10">
        <f t="shared" si="15"/>
        <v>-2.7758028173191398E-4</v>
      </c>
      <c r="W21" s="12">
        <f t="shared" si="0"/>
        <v>-2.7758028173191398E-4</v>
      </c>
      <c r="X21" s="10">
        <f t="shared" si="14"/>
        <v>1.9096034343283903E-2</v>
      </c>
      <c r="Y21" s="13">
        <f t="shared" si="9"/>
        <v>1.9096034343283903E-2</v>
      </c>
      <c r="Z21" s="11">
        <f t="shared" si="10"/>
        <v>1.8818454061551988E-2</v>
      </c>
      <c r="AA21" s="13">
        <f t="shared" si="11"/>
        <v>1.8818454061551988E-2</v>
      </c>
    </row>
    <row r="22" spans="1:27">
      <c r="A22" s="6" t="s">
        <v>47</v>
      </c>
      <c r="B22" s="9">
        <v>239889210000</v>
      </c>
      <c r="C22" s="9">
        <v>29670809000</v>
      </c>
      <c r="D22">
        <f t="shared" si="1"/>
        <v>0.12368546713710049</v>
      </c>
      <c r="E22">
        <f t="shared" si="2"/>
        <v>12.36854671371005</v>
      </c>
      <c r="F22" s="9">
        <v>181230569000</v>
      </c>
      <c r="G22" s="9">
        <v>26233627000</v>
      </c>
      <c r="H22">
        <f t="shared" si="3"/>
        <v>0.14475277070944914</v>
      </c>
      <c r="I22">
        <f t="shared" si="4"/>
        <v>14.475277070944914</v>
      </c>
      <c r="J22" s="5">
        <v>-0.30112954974711398</v>
      </c>
      <c r="K22" s="4">
        <f t="shared" si="12"/>
        <v>-0.30112954974711398</v>
      </c>
      <c r="L22" s="1">
        <v>-0.37451186894057897</v>
      </c>
      <c r="M22" s="4">
        <f t="shared" si="13"/>
        <v>-0.37451186894057897</v>
      </c>
      <c r="N22">
        <v>12.523075366695736</v>
      </c>
      <c r="O22">
        <f t="shared" si="5"/>
        <v>0.12523075366695735</v>
      </c>
      <c r="P22">
        <v>14.889699893749428</v>
      </c>
      <c r="Q22">
        <f t="shared" si="6"/>
        <v>0.14889699893749428</v>
      </c>
      <c r="R22">
        <v>11.804638359465795</v>
      </c>
      <c r="S22">
        <f t="shared" si="7"/>
        <v>0.11804638359465795</v>
      </c>
      <c r="T22">
        <v>14.508082662879321</v>
      </c>
      <c r="U22">
        <f t="shared" si="8"/>
        <v>0.14508082662879321</v>
      </c>
      <c r="V22" s="10">
        <f t="shared" si="15"/>
        <v>-6.8971584614980555E-3</v>
      </c>
      <c r="W22" s="12">
        <f t="shared" si="0"/>
        <v>-6.8971584614980555E-3</v>
      </c>
      <c r="X22" s="10">
        <f t="shared" si="14"/>
        <v>7.8650681937950939E-3</v>
      </c>
      <c r="Y22" s="13">
        <f t="shared" si="9"/>
        <v>7.8650681937950939E-3</v>
      </c>
      <c r="Z22" s="11">
        <f t="shared" si="10"/>
        <v>9.6790973229703842E-4</v>
      </c>
      <c r="AA22" s="13">
        <f t="shared" si="11"/>
        <v>9.6790973229703842E-4</v>
      </c>
    </row>
    <row r="23" spans="1:27">
      <c r="A23" s="6" t="s">
        <v>48</v>
      </c>
      <c r="B23" s="9">
        <v>6506565000</v>
      </c>
      <c r="C23" s="9">
        <v>5920717000</v>
      </c>
      <c r="D23">
        <f t="shared" si="1"/>
        <v>0.90996047837837635</v>
      </c>
      <c r="E23">
        <f t="shared" si="2"/>
        <v>90.996047837837637</v>
      </c>
      <c r="F23" s="9">
        <v>4122737000</v>
      </c>
      <c r="G23" s="9">
        <v>272451000</v>
      </c>
      <c r="H23">
        <f t="shared" si="3"/>
        <v>6.608498189430953E-2</v>
      </c>
      <c r="I23">
        <f t="shared" si="4"/>
        <v>6.6084981894309527</v>
      </c>
      <c r="J23" s="5">
        <v>-0.30112954974711398</v>
      </c>
      <c r="K23" s="4">
        <f t="shared" si="12"/>
        <v>-0.30112954974711398</v>
      </c>
      <c r="L23" s="1">
        <v>-0.37451186894057897</v>
      </c>
      <c r="M23" s="4">
        <f t="shared" si="13"/>
        <v>-0.37451186894057897</v>
      </c>
      <c r="N23">
        <v>49.573241698860137</v>
      </c>
      <c r="O23">
        <f t="shared" si="5"/>
        <v>0.49573241698860138</v>
      </c>
      <c r="P23">
        <v>51.932276378339971</v>
      </c>
      <c r="Q23">
        <f t="shared" si="6"/>
        <v>0.5193227637833997</v>
      </c>
      <c r="R23">
        <v>35.603507347277528</v>
      </c>
      <c r="S23">
        <f t="shared" si="7"/>
        <v>0.3560350734727753</v>
      </c>
      <c r="T23">
        <v>41.964043494890994</v>
      </c>
      <c r="U23">
        <f t="shared" si="8"/>
        <v>0.41964043494890996</v>
      </c>
      <c r="V23" s="10">
        <f t="shared" si="15"/>
        <v>-0.17698052369106718</v>
      </c>
      <c r="W23" s="12">
        <f t="shared" si="0"/>
        <v>-0.17698052369106718</v>
      </c>
      <c r="X23" s="10">
        <f t="shared" si="14"/>
        <v>1.0385937138007511E-2</v>
      </c>
      <c r="Y23" s="13">
        <f t="shared" si="9"/>
        <v>1.0385937138007511E-2</v>
      </c>
      <c r="Z23" s="11">
        <f t="shared" si="10"/>
        <v>-0.16659458655305967</v>
      </c>
      <c r="AA23" s="13">
        <f t="shared" si="11"/>
        <v>-0.16659458655305967</v>
      </c>
    </row>
    <row r="24" spans="1:27">
      <c r="A24" s="6" t="s">
        <v>49</v>
      </c>
      <c r="B24" s="9">
        <v>33667657000</v>
      </c>
      <c r="C24" s="9">
        <v>2844732000</v>
      </c>
      <c r="D24">
        <f t="shared" si="1"/>
        <v>8.4494504622047203E-2</v>
      </c>
      <c r="E24">
        <f t="shared" si="2"/>
        <v>8.4494504622047195</v>
      </c>
      <c r="F24" s="9">
        <v>37906343000</v>
      </c>
      <c r="G24" s="9">
        <v>5075936000</v>
      </c>
      <c r="H24">
        <f t="shared" si="3"/>
        <v>0.13390729883914151</v>
      </c>
      <c r="I24">
        <f t="shared" si="4"/>
        <v>13.390729883914151</v>
      </c>
      <c r="J24" s="5">
        <v>-0.30112954974711398</v>
      </c>
      <c r="K24" s="4">
        <f t="shared" si="12"/>
        <v>-0.30112954974711398</v>
      </c>
      <c r="L24" s="1">
        <v>-0.37451186894057897</v>
      </c>
      <c r="M24" s="4">
        <f t="shared" si="13"/>
        <v>-0.37451186894057897</v>
      </c>
      <c r="N24">
        <v>68.146473018779233</v>
      </c>
      <c r="O24">
        <f t="shared" si="5"/>
        <v>0.6814647301877923</v>
      </c>
      <c r="P24">
        <v>66.94009652972936</v>
      </c>
      <c r="Q24">
        <f t="shared" si="6"/>
        <v>0.66940096529729365</v>
      </c>
      <c r="R24">
        <v>63.756637058663436</v>
      </c>
      <c r="S24">
        <f t="shared" si="7"/>
        <v>0.63756637058663435</v>
      </c>
      <c r="T24">
        <v>64.310870574369488</v>
      </c>
      <c r="U24">
        <f t="shared" si="8"/>
        <v>0.64310870574369483</v>
      </c>
      <c r="V24" s="10">
        <f t="shared" si="15"/>
        <v>-2.1182654572762475E-2</v>
      </c>
      <c r="W24" s="12">
        <f t="shared" si="0"/>
        <v>-2.1182654572762475E-2</v>
      </c>
      <c r="X24" s="10">
        <f t="shared" si="14"/>
        <v>3.2251819759413082E-2</v>
      </c>
      <c r="Y24" s="13">
        <f t="shared" si="9"/>
        <v>3.2251819759413082E-2</v>
      </c>
      <c r="Z24" s="11">
        <f t="shared" si="10"/>
        <v>1.1069165186650607E-2</v>
      </c>
      <c r="AA24" s="13">
        <f t="shared" si="11"/>
        <v>1.1069165186650607E-2</v>
      </c>
    </row>
    <row r="25" spans="1:27">
      <c r="A25" s="6" t="s">
        <v>50</v>
      </c>
      <c r="B25" s="9">
        <v>3269734000</v>
      </c>
      <c r="C25" s="9">
        <v>27083000</v>
      </c>
      <c r="D25">
        <f t="shared" si="1"/>
        <v>8.2829367771200969E-3</v>
      </c>
      <c r="E25">
        <f t="shared" si="2"/>
        <v>0.82829367771200968</v>
      </c>
      <c r="F25" s="9">
        <v>4307535000</v>
      </c>
      <c r="G25" s="9">
        <v>1171489000</v>
      </c>
      <c r="H25">
        <f t="shared" si="3"/>
        <v>0.27196273506773594</v>
      </c>
      <c r="I25">
        <f t="shared" si="4"/>
        <v>27.196273506773593</v>
      </c>
      <c r="J25" s="5">
        <v>-0.30112954974711398</v>
      </c>
      <c r="K25" s="4">
        <f t="shared" si="12"/>
        <v>-0.30112954974711398</v>
      </c>
      <c r="L25" s="1">
        <v>-0.37451186894057897</v>
      </c>
      <c r="M25" s="4">
        <f t="shared" si="13"/>
        <v>-0.37451186894057897</v>
      </c>
      <c r="N25">
        <v>30.349968169352938</v>
      </c>
      <c r="O25">
        <f t="shared" si="5"/>
        <v>0.30349968169352937</v>
      </c>
      <c r="P25">
        <v>30.791626380104919</v>
      </c>
      <c r="Q25">
        <f t="shared" si="6"/>
        <v>0.30791626380104919</v>
      </c>
      <c r="R25">
        <v>36.215794860113753</v>
      </c>
      <c r="S25">
        <f t="shared" si="7"/>
        <v>0.36215794860113754</v>
      </c>
      <c r="T25">
        <v>37.238843077254948</v>
      </c>
      <c r="U25">
        <f t="shared" si="8"/>
        <v>0.37238843077254946</v>
      </c>
      <c r="V25" s="10">
        <f t="shared" si="15"/>
        <v>-9.5517415031954017E-4</v>
      </c>
      <c r="W25" s="12">
        <f t="shared" si="0"/>
        <v>-9.5517415031954017E-4</v>
      </c>
      <c r="X25" s="10">
        <f t="shared" si="14"/>
        <v>3.7928980200780657E-2</v>
      </c>
      <c r="Y25" s="13">
        <f t="shared" si="9"/>
        <v>3.7928980200780657E-2</v>
      </c>
      <c r="Z25" s="11">
        <f t="shared" si="10"/>
        <v>3.6973806050461119E-2</v>
      </c>
      <c r="AA25" s="13">
        <f t="shared" si="11"/>
        <v>3.6973806050461119E-2</v>
      </c>
    </row>
    <row r="26" spans="1:27">
      <c r="A26" s="6" t="s">
        <v>51</v>
      </c>
      <c r="B26" s="9">
        <v>169071000</v>
      </c>
      <c r="C26" s="9">
        <v>6877000</v>
      </c>
      <c r="D26">
        <f t="shared" si="1"/>
        <v>4.0675219286571911E-2</v>
      </c>
      <c r="E26">
        <f t="shared" si="2"/>
        <v>4.0675219286571913</v>
      </c>
      <c r="F26" s="9">
        <v>793512000</v>
      </c>
      <c r="G26" s="9">
        <v>156090000</v>
      </c>
      <c r="H26">
        <f t="shared" si="3"/>
        <v>0.19670780026010948</v>
      </c>
      <c r="I26">
        <f t="shared" si="4"/>
        <v>19.670780026010949</v>
      </c>
      <c r="J26" s="5">
        <v>-0.30112954974711398</v>
      </c>
      <c r="K26" s="4">
        <f t="shared" si="12"/>
        <v>-0.30112954974711398</v>
      </c>
      <c r="L26" s="1">
        <v>-0.37451186894057897</v>
      </c>
      <c r="M26" s="4">
        <f t="shared" si="13"/>
        <v>-0.37451186894057897</v>
      </c>
      <c r="N26">
        <v>7.4447025998583785</v>
      </c>
      <c r="O26">
        <f t="shared" si="5"/>
        <v>7.4447025998583785E-2</v>
      </c>
      <c r="P26">
        <v>9.4010381412082573</v>
      </c>
      <c r="Q26">
        <f t="shared" si="6"/>
        <v>9.4010381412082566E-2</v>
      </c>
      <c r="R26">
        <v>26.951534602670378</v>
      </c>
      <c r="S26">
        <f t="shared" si="7"/>
        <v>0.26951534602670379</v>
      </c>
      <c r="T26">
        <v>29.809004919212079</v>
      </c>
      <c r="U26">
        <f t="shared" si="8"/>
        <v>0.29809004919212079</v>
      </c>
      <c r="V26" s="10">
        <f t="shared" si="15"/>
        <v>-1.4320932687993085E-3</v>
      </c>
      <c r="W26" s="12">
        <f t="shared" si="0"/>
        <v>-1.4320932687993085E-3</v>
      </c>
      <c r="X26" s="10">
        <f t="shared" si="14"/>
        <v>2.1960116831846174E-2</v>
      </c>
      <c r="Y26" s="13">
        <f t="shared" si="9"/>
        <v>2.1960116831846174E-2</v>
      </c>
      <c r="Z26" s="11">
        <f t="shared" si="10"/>
        <v>2.0528023563046865E-2</v>
      </c>
      <c r="AA26" s="13">
        <f t="shared" si="11"/>
        <v>2.0528023563046865E-2</v>
      </c>
    </row>
    <row r="27" spans="1:27">
      <c r="A27" s="6" t="s">
        <v>52</v>
      </c>
      <c r="B27" s="9">
        <v>75271000</v>
      </c>
      <c r="C27" s="9" t="s">
        <v>26</v>
      </c>
      <c r="D27" t="s">
        <v>26</v>
      </c>
      <c r="E27" t="s">
        <v>26</v>
      </c>
      <c r="F27" s="9">
        <v>814605000</v>
      </c>
      <c r="G27" s="9">
        <v>98208000</v>
      </c>
      <c r="H27">
        <f t="shared" si="3"/>
        <v>0.12055904395381811</v>
      </c>
      <c r="I27">
        <f t="shared" si="4"/>
        <v>12.055904395381811</v>
      </c>
      <c r="J27" s="5">
        <v>-0.30112954974711398</v>
      </c>
      <c r="K27" s="4">
        <f t="shared" si="12"/>
        <v>-0.30112954974711398</v>
      </c>
      <c r="L27" s="1">
        <v>-0.37451186894057897</v>
      </c>
      <c r="M27" s="4">
        <f t="shared" si="13"/>
        <v>-0.37451186894057897</v>
      </c>
      <c r="N27">
        <v>45.92281296479684</v>
      </c>
      <c r="O27">
        <f t="shared" si="5"/>
        <v>0.45922812964796839</v>
      </c>
      <c r="P27">
        <v>48.779428128708005</v>
      </c>
      <c r="Q27">
        <f t="shared" si="6"/>
        <v>0.48779428128708008</v>
      </c>
      <c r="R27">
        <v>67.380353541668299</v>
      </c>
      <c r="S27">
        <f t="shared" si="7"/>
        <v>0.67380353541668303</v>
      </c>
      <c r="T27">
        <v>68.207805378184901</v>
      </c>
      <c r="U27">
        <f t="shared" si="8"/>
        <v>0.68207805378184905</v>
      </c>
      <c r="V27" s="10" t="s">
        <v>26</v>
      </c>
      <c r="W27" s="12" t="str">
        <f t="shared" si="0"/>
        <v>NA</v>
      </c>
      <c r="X27" s="10">
        <f t="shared" si="14"/>
        <v>3.0796364926681565E-2</v>
      </c>
      <c r="Y27" s="13">
        <f t="shared" si="9"/>
        <v>3.0796364926681565E-2</v>
      </c>
      <c r="Z27" s="11" t="s">
        <v>26</v>
      </c>
      <c r="AA27" s="13" t="str">
        <f t="shared" si="11"/>
        <v>NA</v>
      </c>
    </row>
    <row r="28" spans="1:27">
      <c r="A28" s="6" t="s">
        <v>53</v>
      </c>
      <c r="B28" s="9">
        <v>12715470000</v>
      </c>
      <c r="C28" s="9">
        <v>90000</v>
      </c>
      <c r="D28">
        <f t="shared" si="1"/>
        <v>7.0779923982361642E-6</v>
      </c>
      <c r="E28">
        <f t="shared" si="2"/>
        <v>7.0779923982361643E-4</v>
      </c>
      <c r="F28" s="9">
        <v>17400516000</v>
      </c>
      <c r="G28" s="9">
        <v>1832930000</v>
      </c>
      <c r="H28">
        <f t="shared" si="3"/>
        <v>0.10533768079061563</v>
      </c>
      <c r="I28">
        <f t="shared" si="4"/>
        <v>10.533768079061563</v>
      </c>
      <c r="J28" s="5">
        <v>-0.30112954974711398</v>
      </c>
      <c r="K28" s="4">
        <f t="shared" si="12"/>
        <v>-0.30112954974711398</v>
      </c>
      <c r="L28" s="1">
        <v>-0.37451186894057897</v>
      </c>
      <c r="M28" s="4">
        <f t="shared" si="13"/>
        <v>-0.37451186894057897</v>
      </c>
      <c r="N28">
        <v>60.681957807232237</v>
      </c>
      <c r="O28">
        <f t="shared" si="5"/>
        <v>0.60681957807232234</v>
      </c>
      <c r="P28">
        <v>61.595727511775763</v>
      </c>
      <c r="Q28">
        <f t="shared" si="6"/>
        <v>0.61595727511775766</v>
      </c>
      <c r="R28">
        <v>64.105815741044168</v>
      </c>
      <c r="S28">
        <f t="shared" si="7"/>
        <v>0.6410581574104417</v>
      </c>
      <c r="T28">
        <v>63.30288532074475</v>
      </c>
      <c r="U28">
        <f t="shared" si="8"/>
        <v>0.63302885320744751</v>
      </c>
      <c r="V28" s="10">
        <f t="shared" si="15"/>
        <v>-1.6327747166460071E-6</v>
      </c>
      <c r="W28" s="12">
        <f t="shared" si="0"/>
        <v>-1.6327747166460071E-6</v>
      </c>
      <c r="X28" s="10">
        <f t="shared" si="14"/>
        <v>2.4973122272988924E-2</v>
      </c>
      <c r="Y28" s="13">
        <f t="shared" si="9"/>
        <v>2.4973122272988924E-2</v>
      </c>
      <c r="Z28" s="11">
        <f t="shared" si="10"/>
        <v>2.4971489498272277E-2</v>
      </c>
      <c r="AA28" s="13">
        <f t="shared" si="11"/>
        <v>2.4971489498272277E-2</v>
      </c>
    </row>
    <row r="29" spans="1:27">
      <c r="A29" s="6" t="s">
        <v>54</v>
      </c>
      <c r="B29" s="9">
        <v>4872201000</v>
      </c>
      <c r="C29" s="9">
        <v>2108108000</v>
      </c>
      <c r="D29">
        <f t="shared" si="1"/>
        <v>0.43268083562233989</v>
      </c>
      <c r="E29">
        <f t="shared" si="2"/>
        <v>43.26808356223399</v>
      </c>
      <c r="F29" s="9">
        <v>5894405000</v>
      </c>
      <c r="G29" s="9">
        <v>481826000</v>
      </c>
      <c r="H29">
        <f t="shared" si="3"/>
        <v>8.1742940975382594E-2</v>
      </c>
      <c r="I29">
        <f t="shared" si="4"/>
        <v>8.1742940975382599</v>
      </c>
      <c r="J29" s="5">
        <v>-0.30112954974711398</v>
      </c>
      <c r="K29" s="4">
        <f t="shared" si="12"/>
        <v>-0.30112954974711398</v>
      </c>
      <c r="L29" s="1">
        <v>-0.37451186894057897</v>
      </c>
      <c r="M29" s="4">
        <f t="shared" si="13"/>
        <v>-0.37451186894057897</v>
      </c>
      <c r="N29">
        <v>18.583916471778863</v>
      </c>
      <c r="O29">
        <f t="shared" si="5"/>
        <v>0.18583916471778864</v>
      </c>
      <c r="P29">
        <v>19.313714086309179</v>
      </c>
      <c r="Q29">
        <f t="shared" si="6"/>
        <v>0.19313714086309181</v>
      </c>
      <c r="R29">
        <v>22.606050472435975</v>
      </c>
      <c r="S29">
        <f t="shared" si="7"/>
        <v>0.22606050472435973</v>
      </c>
      <c r="T29">
        <v>23.697568919390484</v>
      </c>
      <c r="U29">
        <f t="shared" si="8"/>
        <v>0.23697568919390485</v>
      </c>
      <c r="V29" s="10">
        <f t="shared" si="15"/>
        <v>-3.1296735790798356E-2</v>
      </c>
      <c r="W29" s="12">
        <f t="shared" si="0"/>
        <v>-3.1296735790798356E-2</v>
      </c>
      <c r="X29" s="10">
        <f t="shared" si="14"/>
        <v>7.2547030348180342E-3</v>
      </c>
      <c r="Y29" s="13">
        <f t="shared" si="9"/>
        <v>7.2547030348180342E-3</v>
      </c>
      <c r="Z29" s="11">
        <f t="shared" si="10"/>
        <v>-2.4042032755980321E-2</v>
      </c>
      <c r="AA29" s="13">
        <f t="shared" si="11"/>
        <v>-2.4042032755980321E-2</v>
      </c>
    </row>
    <row r="30" spans="1:27" ht="17">
      <c r="A30" s="7" t="s">
        <v>55</v>
      </c>
      <c r="B30" s="9">
        <v>54932000</v>
      </c>
      <c r="C30" s="9">
        <v>13000</v>
      </c>
      <c r="D30">
        <f t="shared" si="1"/>
        <v>2.3665622952013398E-4</v>
      </c>
      <c r="E30">
        <f t="shared" si="2"/>
        <v>2.3665622952013399E-2</v>
      </c>
      <c r="F30" s="9">
        <v>384386000</v>
      </c>
      <c r="G30" s="9">
        <v>22369000</v>
      </c>
      <c r="H30">
        <f t="shared" si="3"/>
        <v>5.8194106965394163E-2</v>
      </c>
      <c r="I30">
        <f t="shared" si="4"/>
        <v>5.8194106965394159</v>
      </c>
      <c r="J30" s="5">
        <v>-0.30112954974711398</v>
      </c>
      <c r="K30" s="4">
        <f t="shared" si="12"/>
        <v>-0.30112954974711398</v>
      </c>
      <c r="L30" s="1">
        <v>-0.37451186894057897</v>
      </c>
      <c r="M30" s="4">
        <f t="shared" si="13"/>
        <v>-0.37451186894057897</v>
      </c>
      <c r="N30">
        <v>17.259773760018081</v>
      </c>
      <c r="O30">
        <f t="shared" si="5"/>
        <v>0.17259773760018082</v>
      </c>
      <c r="P30">
        <v>18.883624410786013</v>
      </c>
      <c r="Q30">
        <f t="shared" si="6"/>
        <v>0.18883624410786012</v>
      </c>
      <c r="R30">
        <v>39.883771951693809</v>
      </c>
      <c r="S30">
        <f t="shared" si="7"/>
        <v>0.39883771951693808</v>
      </c>
      <c r="T30">
        <v>46.980022453967344</v>
      </c>
      <c r="U30">
        <f t="shared" si="8"/>
        <v>0.46980022453967346</v>
      </c>
      <c r="V30" s="10">
        <f t="shared" si="15"/>
        <v>-1.6736663350309531E-5</v>
      </c>
      <c r="W30" s="12">
        <f t="shared" si="0"/>
        <v>-1.6736663350309531E-5</v>
      </c>
      <c r="X30" s="10">
        <f t="shared" si="14"/>
        <v>1.023900638459236E-2</v>
      </c>
      <c r="Y30" s="13">
        <f t="shared" si="9"/>
        <v>1.023900638459236E-2</v>
      </c>
      <c r="Z30" s="11">
        <f t="shared" si="10"/>
        <v>1.022226972124205E-2</v>
      </c>
      <c r="AA30" s="13">
        <f t="shared" si="11"/>
        <v>1.022226972124205E-2</v>
      </c>
    </row>
    <row r="31" spans="1:27">
      <c r="A31" s="6" t="s">
        <v>56</v>
      </c>
      <c r="B31" s="9">
        <v>1731725000</v>
      </c>
      <c r="C31" s="9">
        <v>1524501000</v>
      </c>
      <c r="D31">
        <f t="shared" si="1"/>
        <v>0.88033665853412058</v>
      </c>
      <c r="E31">
        <f t="shared" si="2"/>
        <v>88.03366585341206</v>
      </c>
      <c r="F31" s="9">
        <v>796857000</v>
      </c>
      <c r="G31" s="9">
        <v>63925000</v>
      </c>
      <c r="H31">
        <f t="shared" si="3"/>
        <v>8.0221419903445668E-2</v>
      </c>
      <c r="I31">
        <f t="shared" si="4"/>
        <v>8.0221419903445668</v>
      </c>
      <c r="J31" s="5">
        <v>-0.30112954974711398</v>
      </c>
      <c r="K31" s="4">
        <f t="shared" si="12"/>
        <v>-0.30112954974711398</v>
      </c>
      <c r="L31" s="1">
        <v>-0.37451186894057897</v>
      </c>
      <c r="M31" s="4">
        <f t="shared" si="13"/>
        <v>-0.37451186894057897</v>
      </c>
      <c r="N31">
        <v>33.872962484564418</v>
      </c>
      <c r="O31">
        <f t="shared" si="5"/>
        <v>0.33872962484564417</v>
      </c>
      <c r="P31">
        <v>35.995118939051032</v>
      </c>
      <c r="Q31">
        <f t="shared" si="6"/>
        <v>0.3599511893905103</v>
      </c>
      <c r="R31">
        <v>39.702045697657908</v>
      </c>
      <c r="S31">
        <f t="shared" si="7"/>
        <v>0.39702045697657906</v>
      </c>
      <c r="T31">
        <v>37.881092106228472</v>
      </c>
      <c r="U31">
        <f t="shared" si="8"/>
        <v>0.3788109210622847</v>
      </c>
      <c r="V31" s="10">
        <f t="shared" si="15"/>
        <v>-0.11867465713398299</v>
      </c>
      <c r="W31" s="12">
        <f t="shared" si="0"/>
        <v>-0.11867465713398299</v>
      </c>
      <c r="X31" s="10">
        <f t="shared" si="14"/>
        <v>1.1380947543242008E-2</v>
      </c>
      <c r="Y31" s="13">
        <f t="shared" si="9"/>
        <v>1.1380947543242008E-2</v>
      </c>
      <c r="Z31" s="11">
        <f t="shared" si="10"/>
        <v>-0.10729370959074098</v>
      </c>
      <c r="AA31" s="13">
        <f t="shared" si="11"/>
        <v>-0.10729370959074098</v>
      </c>
    </row>
    <row r="32" spans="1:27">
      <c r="A32" s="6" t="s">
        <v>57</v>
      </c>
      <c r="B32" s="9">
        <v>75404118000</v>
      </c>
      <c r="C32" s="9">
        <v>406993000</v>
      </c>
      <c r="D32">
        <f t="shared" si="1"/>
        <v>5.3974903598766315E-3</v>
      </c>
      <c r="E32">
        <f t="shared" si="2"/>
        <v>0.53974903598766311</v>
      </c>
      <c r="F32" s="9">
        <v>68518296000</v>
      </c>
      <c r="G32" s="9">
        <v>11864308000</v>
      </c>
      <c r="H32">
        <f t="shared" si="3"/>
        <v>0.17315532773903192</v>
      </c>
      <c r="I32">
        <f t="shared" si="4"/>
        <v>17.315532773903193</v>
      </c>
      <c r="J32" s="5">
        <v>-0.30112954974711398</v>
      </c>
      <c r="K32" s="4">
        <f t="shared" si="12"/>
        <v>-0.30112954974711398</v>
      </c>
      <c r="L32" s="1">
        <v>-0.37451186894057897</v>
      </c>
      <c r="M32" s="4">
        <f t="shared" si="13"/>
        <v>-0.37451186894057897</v>
      </c>
      <c r="N32">
        <v>28.525870598822806</v>
      </c>
      <c r="O32">
        <f t="shared" si="5"/>
        <v>0.28525870598822806</v>
      </c>
      <c r="P32">
        <v>28.811637111434578</v>
      </c>
      <c r="Q32">
        <f t="shared" si="6"/>
        <v>0.28811637111434579</v>
      </c>
      <c r="R32">
        <v>27.144958032648091</v>
      </c>
      <c r="S32">
        <f t="shared" si="7"/>
        <v>0.27144958032648092</v>
      </c>
      <c r="T32">
        <v>28.719132702846423</v>
      </c>
      <c r="U32">
        <f t="shared" si="8"/>
        <v>0.28719132702846423</v>
      </c>
      <c r="V32" s="10">
        <f t="shared" si="15"/>
        <v>-5.8240540563963606E-4</v>
      </c>
      <c r="W32" s="12">
        <f t="shared" si="0"/>
        <v>-5.8240540563963606E-4</v>
      </c>
      <c r="X32" s="10">
        <f t="shared" si="14"/>
        <v>1.8623991506189784E-2</v>
      </c>
      <c r="Y32" s="13">
        <f t="shared" si="9"/>
        <v>1.8623991506189784E-2</v>
      </c>
      <c r="Z32" s="11">
        <f t="shared" si="10"/>
        <v>1.8041586100550146E-2</v>
      </c>
      <c r="AA32" s="13">
        <f t="shared" si="11"/>
        <v>1.8041586100550146E-2</v>
      </c>
    </row>
    <row r="33" spans="1:27">
      <c r="A33" s="6" t="s">
        <v>58</v>
      </c>
      <c r="B33" s="9">
        <v>2494230195000</v>
      </c>
      <c r="C33" s="9">
        <v>46630492000</v>
      </c>
      <c r="D33">
        <f t="shared" si="1"/>
        <v>1.8695344196167907E-2</v>
      </c>
      <c r="E33">
        <f t="shared" si="2"/>
        <v>1.8695344196167907</v>
      </c>
      <c r="F33" s="9">
        <v>2134987265000</v>
      </c>
      <c r="G33" s="9">
        <v>347782297000</v>
      </c>
      <c r="H33">
        <f t="shared" si="3"/>
        <v>0.1628966611189599</v>
      </c>
      <c r="I33">
        <f t="shared" si="4"/>
        <v>16.28966611189599</v>
      </c>
      <c r="J33" s="5">
        <v>-0.30112954974711398</v>
      </c>
      <c r="K33" s="4">
        <f t="shared" si="12"/>
        <v>-0.30112954974711398</v>
      </c>
      <c r="L33" s="1">
        <v>-0.37451186894057897</v>
      </c>
      <c r="M33" s="4">
        <f t="shared" si="13"/>
        <v>-0.37451186894057897</v>
      </c>
      <c r="N33">
        <v>19.96295646971609</v>
      </c>
      <c r="O33">
        <f t="shared" si="5"/>
        <v>0.19962956469716089</v>
      </c>
      <c r="P33">
        <v>19.514840305214488</v>
      </c>
      <c r="Q33">
        <f t="shared" si="6"/>
        <v>0.19514840305214487</v>
      </c>
      <c r="R33">
        <v>18.186731746546926</v>
      </c>
      <c r="S33">
        <f t="shared" si="7"/>
        <v>0.18186731746546925</v>
      </c>
      <c r="T33">
        <v>18.731313803285644</v>
      </c>
      <c r="U33">
        <f t="shared" si="8"/>
        <v>0.18731313803285643</v>
      </c>
      <c r="V33" s="10">
        <f t="shared" si="15"/>
        <v>-1.366356580610899E-3</v>
      </c>
      <c r="W33" s="12">
        <f t="shared" si="0"/>
        <v>-1.366356580610899E-3</v>
      </c>
      <c r="X33" s="10">
        <f t="shared" si="14"/>
        <v>1.1427362599332988E-2</v>
      </c>
      <c r="Y33" s="13">
        <f t="shared" si="9"/>
        <v>1.1427362599332988E-2</v>
      </c>
      <c r="Z33" s="11">
        <f t="shared" si="10"/>
        <v>1.0061006018722089E-2</v>
      </c>
      <c r="AA33" s="13">
        <f t="shared" si="11"/>
        <v>1.0061006018722089E-2</v>
      </c>
    </row>
    <row r="34" spans="1:27">
      <c r="A34" s="6" t="s">
        <v>59</v>
      </c>
      <c r="B34" s="9">
        <v>41769699000</v>
      </c>
      <c r="C34" s="9">
        <v>24163057000</v>
      </c>
      <c r="D34">
        <f t="shared" si="1"/>
        <v>0.57848290934536062</v>
      </c>
      <c r="E34">
        <f t="shared" si="2"/>
        <v>57.84829093453606</v>
      </c>
      <c r="F34" s="9">
        <v>51232805000</v>
      </c>
      <c r="G34" s="9">
        <v>3535361000</v>
      </c>
      <c r="H34">
        <f t="shared" si="3"/>
        <v>6.9005805947966348E-2</v>
      </c>
      <c r="I34">
        <f t="shared" si="4"/>
        <v>6.9005805947966348</v>
      </c>
      <c r="J34" s="5">
        <v>-0.30112954974711398</v>
      </c>
      <c r="K34" s="4">
        <f t="shared" si="12"/>
        <v>-0.30112954974711398</v>
      </c>
      <c r="L34" s="1">
        <v>-0.37451186894057897</v>
      </c>
      <c r="M34" s="4">
        <f t="shared" si="13"/>
        <v>-0.37451186894057897</v>
      </c>
      <c r="N34">
        <v>15.093339013295024</v>
      </c>
      <c r="O34">
        <f t="shared" si="5"/>
        <v>0.15093339013295023</v>
      </c>
      <c r="P34">
        <v>15.926008107771287</v>
      </c>
      <c r="Q34">
        <f t="shared" si="6"/>
        <v>0.15926008107771286</v>
      </c>
      <c r="R34">
        <v>20.167921112287189</v>
      </c>
      <c r="S34">
        <f t="shared" si="7"/>
        <v>0.2016792111228719</v>
      </c>
      <c r="T34">
        <v>20.825345857374199</v>
      </c>
      <c r="U34">
        <f t="shared" si="8"/>
        <v>0.208253458573742</v>
      </c>
      <c r="V34" s="10">
        <f t="shared" si="15"/>
        <v>-3.4503492000549127E-2</v>
      </c>
      <c r="W34" s="12">
        <f t="shared" si="0"/>
        <v>-3.4503492000549127E-2</v>
      </c>
      <c r="X34" s="10">
        <f t="shared" si="14"/>
        <v>5.3819968724571942E-3</v>
      </c>
      <c r="Y34" s="13">
        <f t="shared" si="9"/>
        <v>5.3819968724571942E-3</v>
      </c>
      <c r="Z34" s="11">
        <f t="shared" si="10"/>
        <v>-2.9121495128091934E-2</v>
      </c>
      <c r="AA34" s="13">
        <f t="shared" si="11"/>
        <v>-2.9121495128091934E-2</v>
      </c>
    </row>
    <row r="35" spans="1:27" ht="17">
      <c r="A35" s="7" t="s">
        <v>60</v>
      </c>
      <c r="B35" s="9">
        <v>102240000</v>
      </c>
      <c r="C35" s="9">
        <v>56000</v>
      </c>
      <c r="D35">
        <f t="shared" si="1"/>
        <v>5.4773082942097024E-4</v>
      </c>
      <c r="E35">
        <f t="shared" si="2"/>
        <v>5.4773082942097026E-2</v>
      </c>
      <c r="F35" s="9">
        <v>347825000</v>
      </c>
      <c r="G35" s="9">
        <v>10309000</v>
      </c>
      <c r="H35">
        <f t="shared" si="3"/>
        <v>2.9638467620211315E-2</v>
      </c>
      <c r="I35">
        <f t="shared" si="4"/>
        <v>2.9638467620211313</v>
      </c>
      <c r="J35" s="5">
        <v>-0.30112954974711398</v>
      </c>
      <c r="K35" s="4">
        <f t="shared" si="12"/>
        <v>-0.30112954974711398</v>
      </c>
      <c r="L35" s="1">
        <v>-0.37451186894057897</v>
      </c>
      <c r="M35" s="4">
        <f t="shared" si="13"/>
        <v>-0.37451186894057897</v>
      </c>
      <c r="N35">
        <v>11.901316448466275</v>
      </c>
      <c r="O35">
        <f t="shared" si="5"/>
        <v>0.11901316448466276</v>
      </c>
      <c r="P35">
        <v>13.247976405313693</v>
      </c>
      <c r="Q35">
        <f t="shared" si="6"/>
        <v>0.13247976405313694</v>
      </c>
      <c r="R35">
        <v>28.26304247288568</v>
      </c>
      <c r="S35">
        <f t="shared" si="7"/>
        <v>0.2826304247288568</v>
      </c>
      <c r="T35">
        <v>29.846544918302587</v>
      </c>
      <c r="U35">
        <f t="shared" si="8"/>
        <v>0.29846544918302587</v>
      </c>
      <c r="V35" s="10">
        <f t="shared" si="15"/>
        <v>-2.7175798765761399E-5</v>
      </c>
      <c r="W35" s="12">
        <f t="shared" si="0"/>
        <v>-2.7175798765761399E-5</v>
      </c>
      <c r="X35" s="10">
        <f t="shared" si="14"/>
        <v>3.3129539208287245E-3</v>
      </c>
      <c r="Y35" s="13">
        <f t="shared" si="9"/>
        <v>3.3129539208287245E-3</v>
      </c>
      <c r="Z35" s="11">
        <f t="shared" si="10"/>
        <v>3.2857781220629631E-3</v>
      </c>
      <c r="AA35" s="13">
        <f t="shared" si="11"/>
        <v>3.2857781220629631E-3</v>
      </c>
    </row>
    <row r="36" spans="1:27" ht="17">
      <c r="A36" s="7" t="s">
        <v>61</v>
      </c>
      <c r="B36" s="9">
        <v>11167308000</v>
      </c>
      <c r="C36" s="9">
        <v>452816000</v>
      </c>
      <c r="D36">
        <f t="shared" si="1"/>
        <v>4.054835775999014E-2</v>
      </c>
      <c r="E36">
        <f t="shared" si="2"/>
        <v>4.0548357759990141</v>
      </c>
      <c r="F36" s="9">
        <v>7397581000</v>
      </c>
      <c r="G36" s="9">
        <v>301730000</v>
      </c>
      <c r="H36">
        <f t="shared" si="3"/>
        <v>4.0787657478843421E-2</v>
      </c>
      <c r="I36">
        <f t="shared" si="4"/>
        <v>4.0787657478843418</v>
      </c>
      <c r="J36" s="5">
        <v>-0.30112954974711398</v>
      </c>
      <c r="K36" s="4">
        <f t="shared" si="12"/>
        <v>-0.30112954974711398</v>
      </c>
      <c r="L36" s="1">
        <v>-0.37451186894057897</v>
      </c>
      <c r="M36" s="4">
        <f t="shared" si="13"/>
        <v>-0.37451186894057897</v>
      </c>
      <c r="N36">
        <v>35.250522178685983</v>
      </c>
      <c r="O36">
        <f t="shared" si="5"/>
        <v>0.35250522178685983</v>
      </c>
      <c r="P36">
        <v>33.620180489765609</v>
      </c>
      <c r="Q36">
        <f t="shared" si="6"/>
        <v>0.33620180489765611</v>
      </c>
      <c r="R36">
        <v>39.040857438509462</v>
      </c>
      <c r="S36">
        <f t="shared" si="7"/>
        <v>0.39040857438509463</v>
      </c>
      <c r="T36">
        <v>37.342231288463381</v>
      </c>
      <c r="U36">
        <f t="shared" si="8"/>
        <v>0.37342231288463379</v>
      </c>
      <c r="V36" s="10">
        <f t="shared" si="15"/>
        <v>-5.1055072361861926E-3</v>
      </c>
      <c r="W36" s="12">
        <f t="shared" si="0"/>
        <v>-5.1055072361861926E-3</v>
      </c>
      <c r="X36" s="10">
        <f t="shared" si="14"/>
        <v>5.7041982877273989E-3</v>
      </c>
      <c r="Y36" s="13">
        <f t="shared" si="9"/>
        <v>5.7041982877273989E-3</v>
      </c>
      <c r="Z36" s="11">
        <f t="shared" si="10"/>
        <v>5.9869105154120635E-4</v>
      </c>
      <c r="AA36" s="13">
        <f t="shared" si="11"/>
        <v>5.9869105154120635E-4</v>
      </c>
    </row>
    <row r="37" spans="1:27" ht="17">
      <c r="A37" s="7" t="s">
        <v>62</v>
      </c>
      <c r="B37" s="9">
        <v>11487270000</v>
      </c>
      <c r="C37" s="9">
        <v>7978422000</v>
      </c>
      <c r="D37">
        <f t="shared" si="1"/>
        <v>0.69454465682446742</v>
      </c>
      <c r="E37">
        <f t="shared" si="2"/>
        <v>69.454465682446738</v>
      </c>
      <c r="F37" s="9">
        <v>2771813000</v>
      </c>
      <c r="G37" s="9">
        <v>76537000</v>
      </c>
      <c r="H37">
        <f t="shared" si="3"/>
        <v>2.7612613116397101E-2</v>
      </c>
      <c r="I37">
        <f t="shared" si="4"/>
        <v>2.7612613116397102</v>
      </c>
      <c r="J37" s="5">
        <v>-0.30112954974711398</v>
      </c>
      <c r="K37" s="4">
        <f t="shared" si="12"/>
        <v>-0.30112954974711398</v>
      </c>
      <c r="L37" s="1">
        <v>-0.37451186894057897</v>
      </c>
      <c r="M37" s="4">
        <f t="shared" si="13"/>
        <v>-0.37451186894057897</v>
      </c>
      <c r="N37">
        <v>94.033532716683126</v>
      </c>
      <c r="O37">
        <f t="shared" si="5"/>
        <v>0.94033532716683121</v>
      </c>
      <c r="P37">
        <v>98.889255367503878</v>
      </c>
      <c r="Q37">
        <f t="shared" si="6"/>
        <v>0.98889255367503881</v>
      </c>
      <c r="R37">
        <v>65.170405372161895</v>
      </c>
      <c r="S37">
        <f t="shared" si="7"/>
        <v>0.65170405372161899</v>
      </c>
      <c r="T37">
        <v>56.021857402797856</v>
      </c>
      <c r="U37">
        <f t="shared" si="8"/>
        <v>0.56021857402797859</v>
      </c>
      <c r="V37" s="10">
        <f t="shared" si="15"/>
        <v>-0.25722600167344828</v>
      </c>
      <c r="W37" s="12">
        <f t="shared" si="0"/>
        <v>-0.25722600167344828</v>
      </c>
      <c r="X37" s="10">
        <f t="shared" si="14"/>
        <v>5.7933610819115317E-3</v>
      </c>
      <c r="Y37" s="13">
        <f t="shared" si="9"/>
        <v>5.7933610819115317E-3</v>
      </c>
      <c r="Z37" s="11">
        <f t="shared" si="10"/>
        <v>-0.25143264059153675</v>
      </c>
      <c r="AA37" s="13">
        <f t="shared" si="11"/>
        <v>-0.25143264059153675</v>
      </c>
    </row>
    <row r="38" spans="1:27">
      <c r="A38" s="6" t="s">
        <v>63</v>
      </c>
      <c r="B38" s="9">
        <v>11255809000</v>
      </c>
      <c r="C38" s="9">
        <v>3685000</v>
      </c>
      <c r="D38">
        <f t="shared" si="1"/>
        <v>3.2738650771348376E-4</v>
      </c>
      <c r="E38">
        <f t="shared" si="2"/>
        <v>3.2738650771348375E-2</v>
      </c>
      <c r="F38" s="9">
        <v>16566308000</v>
      </c>
      <c r="G38" s="9">
        <v>1717096000</v>
      </c>
      <c r="H38">
        <f t="shared" si="3"/>
        <v>0.10364988988493996</v>
      </c>
      <c r="I38">
        <f t="shared" si="4"/>
        <v>10.364988988493996</v>
      </c>
      <c r="J38" s="5">
        <v>-0.30112954974711398</v>
      </c>
      <c r="K38" s="4">
        <f t="shared" si="12"/>
        <v>-0.30112954974711398</v>
      </c>
      <c r="L38" s="1">
        <v>-0.37451186894057897</v>
      </c>
      <c r="M38" s="4">
        <f t="shared" si="13"/>
        <v>-0.37451186894057897</v>
      </c>
      <c r="N38">
        <v>33.054264828427179</v>
      </c>
      <c r="O38">
        <f t="shared" si="5"/>
        <v>0.33054264828427177</v>
      </c>
      <c r="P38">
        <v>33.748184148499469</v>
      </c>
      <c r="Q38">
        <f t="shared" si="6"/>
        <v>0.33748184148499472</v>
      </c>
      <c r="R38">
        <v>32.99486602379401</v>
      </c>
      <c r="S38">
        <f t="shared" si="7"/>
        <v>0.32994866023794012</v>
      </c>
      <c r="T38">
        <v>33.242084033580547</v>
      </c>
      <c r="U38">
        <f t="shared" si="8"/>
        <v>0.33242084033580549</v>
      </c>
      <c r="V38" s="10">
        <f t="shared" si="15"/>
        <v>-4.1378693425588287E-5</v>
      </c>
      <c r="W38" s="12">
        <f t="shared" si="0"/>
        <v>-4.1378693425588287E-5</v>
      </c>
      <c r="X38" s="10">
        <f t="shared" si="14"/>
        <v>1.2903950068250753E-2</v>
      </c>
      <c r="Y38" s="13">
        <f t="shared" si="9"/>
        <v>1.2903950068250753E-2</v>
      </c>
      <c r="Z38" s="11">
        <f t="shared" si="10"/>
        <v>1.2862571374825165E-2</v>
      </c>
      <c r="AA38" s="13">
        <f t="shared" si="11"/>
        <v>1.2862571374825165E-2</v>
      </c>
    </row>
    <row r="39" spans="1:27">
      <c r="A39" s="6" t="s">
        <v>64</v>
      </c>
      <c r="B39" s="9">
        <v>11793157000</v>
      </c>
      <c r="C39" s="9">
        <v>1878135000</v>
      </c>
      <c r="D39">
        <f t="shared" si="1"/>
        <v>0.15925633823072144</v>
      </c>
      <c r="E39">
        <f t="shared" si="2"/>
        <v>15.925633823072143</v>
      </c>
      <c r="F39" s="9">
        <v>10999899000</v>
      </c>
      <c r="G39" s="9">
        <v>2387125000</v>
      </c>
      <c r="H39">
        <f t="shared" si="3"/>
        <v>0.21701335621354342</v>
      </c>
      <c r="I39">
        <f t="shared" si="4"/>
        <v>21.701335621354342</v>
      </c>
      <c r="J39" s="5">
        <v>-0.30112954974711398</v>
      </c>
      <c r="K39" s="4">
        <f t="shared" si="12"/>
        <v>-0.30112954974711398</v>
      </c>
      <c r="L39" s="1">
        <v>-0.37451186894057897</v>
      </c>
      <c r="M39" s="4">
        <f t="shared" si="13"/>
        <v>-0.37451186894057897</v>
      </c>
      <c r="N39">
        <v>33.70014678838448</v>
      </c>
      <c r="O39">
        <f t="shared" si="5"/>
        <v>0.33700146788384477</v>
      </c>
      <c r="P39">
        <v>29.797001260932003</v>
      </c>
      <c r="Q39">
        <f t="shared" si="6"/>
        <v>0.29797001260932005</v>
      </c>
      <c r="R39">
        <v>31.06047961791355</v>
      </c>
      <c r="S39">
        <f t="shared" si="7"/>
        <v>0.3106047961791355</v>
      </c>
      <c r="T39">
        <v>29.247056263107336</v>
      </c>
      <c r="U39">
        <f t="shared" si="8"/>
        <v>0.29247056263107335</v>
      </c>
      <c r="V39" s="10">
        <f t="shared" si="15"/>
        <v>-1.7771941334079732E-2</v>
      </c>
      <c r="W39" s="12">
        <f t="shared" si="0"/>
        <v>-1.7771941334079732E-2</v>
      </c>
      <c r="X39" s="10">
        <f t="shared" si="14"/>
        <v>2.3770275209018924E-2</v>
      </c>
      <c r="Y39" s="13">
        <f t="shared" si="9"/>
        <v>2.3770275209018924E-2</v>
      </c>
      <c r="Z39" s="11">
        <f t="shared" si="10"/>
        <v>5.9983338749391921E-3</v>
      </c>
      <c r="AA39" s="13">
        <f t="shared" si="11"/>
        <v>5.9983338749391921E-3</v>
      </c>
    </row>
    <row r="40" spans="1:27">
      <c r="A40" s="6" t="s">
        <v>65</v>
      </c>
      <c r="B40" s="9">
        <v>17427555000</v>
      </c>
      <c r="C40" s="9">
        <v>1859858000</v>
      </c>
      <c r="D40">
        <f t="shared" si="1"/>
        <v>0.10671938777413126</v>
      </c>
      <c r="E40">
        <f t="shared" si="2"/>
        <v>10.671938777413125</v>
      </c>
      <c r="F40" s="9">
        <v>28221900000</v>
      </c>
      <c r="G40" s="9">
        <v>3824738000</v>
      </c>
      <c r="H40">
        <f t="shared" si="3"/>
        <v>0.13552375991694393</v>
      </c>
      <c r="I40">
        <f t="shared" si="4"/>
        <v>13.552375991694394</v>
      </c>
      <c r="J40" s="5">
        <v>-0.30112954974711398</v>
      </c>
      <c r="K40" s="4">
        <f t="shared" si="12"/>
        <v>-0.30112954974711398</v>
      </c>
      <c r="L40" s="1">
        <v>-0.37451186894057897</v>
      </c>
      <c r="M40" s="4">
        <f t="shared" si="13"/>
        <v>-0.37451186894057897</v>
      </c>
      <c r="N40">
        <v>50.028996296934089</v>
      </c>
      <c r="O40">
        <f t="shared" si="5"/>
        <v>0.50028996296934092</v>
      </c>
      <c r="P40">
        <v>50.516650110633321</v>
      </c>
      <c r="Q40">
        <f t="shared" si="6"/>
        <v>0.50516650110633321</v>
      </c>
      <c r="R40">
        <v>49.409116872406187</v>
      </c>
      <c r="S40">
        <f t="shared" si="7"/>
        <v>0.49409116872406189</v>
      </c>
      <c r="T40">
        <v>51.361543281772384</v>
      </c>
      <c r="U40">
        <f t="shared" si="8"/>
        <v>0.51361543281772382</v>
      </c>
      <c r="V40" s="10">
        <f t="shared" si="15"/>
        <v>-2.0190331733078812E-2</v>
      </c>
      <c r="W40" s="12">
        <f t="shared" si="0"/>
        <v>-2.0190331733078812E-2</v>
      </c>
      <c r="X40" s="10">
        <f t="shared" si="14"/>
        <v>2.6068683092726266E-2</v>
      </c>
      <c r="Y40" s="13">
        <f t="shared" si="9"/>
        <v>2.6068683092726266E-2</v>
      </c>
      <c r="Z40" s="11">
        <f t="shared" si="10"/>
        <v>5.8783513596474546E-3</v>
      </c>
      <c r="AA40" s="13">
        <f t="shared" si="11"/>
        <v>5.8783513596474546E-3</v>
      </c>
    </row>
    <row r="41" spans="1:27">
      <c r="A41" s="6" t="s">
        <v>66</v>
      </c>
      <c r="B41" s="9">
        <v>155416000</v>
      </c>
      <c r="C41" s="9">
        <v>121000</v>
      </c>
      <c r="D41">
        <f t="shared" si="1"/>
        <v>7.7855561846914092E-4</v>
      </c>
      <c r="E41">
        <f t="shared" si="2"/>
        <v>7.7855561846914098E-2</v>
      </c>
      <c r="F41" s="9">
        <v>5677076000</v>
      </c>
      <c r="G41" s="9">
        <v>1389671000</v>
      </c>
      <c r="H41">
        <f t="shared" si="3"/>
        <v>0.2447864006048184</v>
      </c>
      <c r="I41">
        <f t="shared" si="4"/>
        <v>24.47864006048184</v>
      </c>
      <c r="J41" s="5">
        <v>-0.30112954974711398</v>
      </c>
      <c r="K41" s="4">
        <f t="shared" si="12"/>
        <v>-0.30112954974711398</v>
      </c>
      <c r="L41" s="1">
        <v>-0.37451186894057897</v>
      </c>
      <c r="M41" s="4">
        <f t="shared" si="13"/>
        <v>-0.37451186894057897</v>
      </c>
      <c r="N41">
        <v>147.0050914376441</v>
      </c>
      <c r="O41">
        <f t="shared" si="5"/>
        <v>1.4700509143764409</v>
      </c>
      <c r="P41">
        <v>148.77684043017771</v>
      </c>
      <c r="Q41">
        <f t="shared" si="6"/>
        <v>1.4877684043017771</v>
      </c>
      <c r="R41">
        <v>178.4344158217074</v>
      </c>
      <c r="S41">
        <f t="shared" si="7"/>
        <v>1.784344158217074</v>
      </c>
      <c r="T41">
        <v>178.8813286672335</v>
      </c>
      <c r="U41">
        <f t="shared" si="8"/>
        <v>1.788813286672335</v>
      </c>
      <c r="V41" s="10">
        <f t="shared" si="15"/>
        <v>-4.3380101149908623E-4</v>
      </c>
      <c r="W41" s="12">
        <f t="shared" si="0"/>
        <v>-4.3380101149908623E-4</v>
      </c>
      <c r="X41" s="10">
        <f t="shared" si="14"/>
        <v>0.163990195729636</v>
      </c>
      <c r="Y41" s="13">
        <f t="shared" si="9"/>
        <v>0.163990195729636</v>
      </c>
      <c r="Z41" s="11">
        <f t="shared" si="10"/>
        <v>0.1635563947181369</v>
      </c>
      <c r="AA41" s="13">
        <f t="shared" si="11"/>
        <v>0.1635563947181369</v>
      </c>
    </row>
    <row r="42" spans="1:27">
      <c r="A42" s="6" t="s">
        <v>67</v>
      </c>
      <c r="B42" s="9">
        <v>123652000</v>
      </c>
      <c r="C42" s="9">
        <v>42488000</v>
      </c>
      <c r="D42">
        <f t="shared" si="1"/>
        <v>0.34360948468281954</v>
      </c>
      <c r="E42">
        <f t="shared" si="2"/>
        <v>34.360948468281954</v>
      </c>
      <c r="F42" s="9">
        <v>388498000</v>
      </c>
      <c r="G42" s="9">
        <v>43766000</v>
      </c>
      <c r="H42">
        <f t="shared" si="3"/>
        <v>0.11265437659910733</v>
      </c>
      <c r="I42">
        <f t="shared" si="4"/>
        <v>11.265437659910733</v>
      </c>
      <c r="J42" s="5">
        <v>-0.30112954974711398</v>
      </c>
      <c r="K42" s="4">
        <f t="shared" si="12"/>
        <v>-0.30112954974711398</v>
      </c>
      <c r="L42" s="1">
        <v>-0.37451186894057897</v>
      </c>
      <c r="M42" s="4">
        <f t="shared" si="13"/>
        <v>-0.37451186894057897</v>
      </c>
      <c r="N42">
        <v>43.390136510017399</v>
      </c>
      <c r="O42">
        <f t="shared" si="5"/>
        <v>0.43390136510017396</v>
      </c>
      <c r="P42">
        <v>42.926590516400992</v>
      </c>
      <c r="Q42">
        <f t="shared" si="6"/>
        <v>0.42926590516400992</v>
      </c>
      <c r="R42">
        <v>64.566993929721576</v>
      </c>
      <c r="S42">
        <f t="shared" si="7"/>
        <v>0.64566993929721572</v>
      </c>
      <c r="T42">
        <v>65.095817562070991</v>
      </c>
      <c r="U42">
        <f t="shared" si="8"/>
        <v>0.6509581756207099</v>
      </c>
      <c r="V42" s="10">
        <f t="shared" si="15"/>
        <v>-5.5240439423052838E-2</v>
      </c>
      <c r="W42" s="12">
        <f t="shared" si="0"/>
        <v>-5.5240439423052838E-2</v>
      </c>
      <c r="X42" s="10">
        <f t="shared" si="14"/>
        <v>2.7464186544689319E-2</v>
      </c>
      <c r="Y42" s="13">
        <f t="shared" si="9"/>
        <v>2.7464186544689319E-2</v>
      </c>
      <c r="Z42" s="11">
        <f t="shared" si="10"/>
        <v>-2.7776252878363519E-2</v>
      </c>
      <c r="AA42" s="13">
        <f t="shared" si="11"/>
        <v>-2.7776252878363519E-2</v>
      </c>
    </row>
    <row r="43" spans="1:27" ht="17">
      <c r="A43" s="7" t="s">
        <v>68</v>
      </c>
      <c r="B43" s="9">
        <v>9395611000</v>
      </c>
      <c r="C43" s="9">
        <v>27512000</v>
      </c>
      <c r="D43">
        <f t="shared" si="1"/>
        <v>2.9281757194928567E-3</v>
      </c>
      <c r="E43">
        <f t="shared" si="2"/>
        <v>0.29281757194928565</v>
      </c>
      <c r="F43" s="9">
        <v>22187852000</v>
      </c>
      <c r="G43" s="9">
        <v>4146398000</v>
      </c>
      <c r="H43">
        <f t="shared" si="3"/>
        <v>0.18687694509590203</v>
      </c>
      <c r="I43">
        <f t="shared" si="4"/>
        <v>18.687694509590202</v>
      </c>
      <c r="J43" s="5">
        <v>-0.30112954974711398</v>
      </c>
      <c r="K43" s="4">
        <f t="shared" si="12"/>
        <v>-0.30112954974711398</v>
      </c>
      <c r="L43" s="1">
        <v>-0.37451186894057897</v>
      </c>
      <c r="M43" s="4">
        <f t="shared" si="13"/>
        <v>-0.37451186894057897</v>
      </c>
      <c r="N43">
        <v>23.682145341727924</v>
      </c>
      <c r="O43">
        <f t="shared" si="5"/>
        <v>0.23682145341727925</v>
      </c>
      <c r="P43">
        <v>23.551431304285838</v>
      </c>
      <c r="Q43">
        <f t="shared" si="6"/>
        <v>0.23551431304285839</v>
      </c>
      <c r="R43">
        <v>26.542940082708771</v>
      </c>
      <c r="S43">
        <f t="shared" si="7"/>
        <v>0.26542940082708771</v>
      </c>
      <c r="T43">
        <v>28.504535080793005</v>
      </c>
      <c r="U43">
        <f t="shared" si="8"/>
        <v>0.28504535080793003</v>
      </c>
      <c r="V43" s="10">
        <f t="shared" si="15"/>
        <v>-2.5827360639076686E-4</v>
      </c>
      <c r="W43" s="12">
        <f t="shared" si="0"/>
        <v>-2.5827360639076686E-4</v>
      </c>
      <c r="X43" s="10">
        <f t="shared" si="14"/>
        <v>1.9949649677130726E-2</v>
      </c>
      <c r="Y43" s="13">
        <f t="shared" si="9"/>
        <v>1.9949649677130726E-2</v>
      </c>
      <c r="Z43" s="11">
        <f t="shared" si="10"/>
        <v>1.9691376070739959E-2</v>
      </c>
      <c r="AA43" s="13">
        <f t="shared" si="11"/>
        <v>1.9691376070739959E-2</v>
      </c>
    </row>
    <row r="44" spans="1:27">
      <c r="A44" s="6" t="s">
        <v>69</v>
      </c>
      <c r="B44" s="9">
        <v>21606134000</v>
      </c>
      <c r="C44" s="9">
        <v>8806561000</v>
      </c>
      <c r="D44">
        <f t="shared" si="1"/>
        <v>0.40759540785963838</v>
      </c>
      <c r="E44">
        <f t="shared" si="2"/>
        <v>40.759540785963836</v>
      </c>
      <c r="F44" s="9">
        <v>23019654000</v>
      </c>
      <c r="G44" s="9">
        <v>4543184000</v>
      </c>
      <c r="H44">
        <f t="shared" si="3"/>
        <v>0.19736108978875183</v>
      </c>
      <c r="I44">
        <f t="shared" si="4"/>
        <v>19.736108978875183</v>
      </c>
      <c r="J44" s="5">
        <v>-0.30112954974711398</v>
      </c>
      <c r="K44" s="4">
        <f t="shared" si="12"/>
        <v>-0.30112954974711398</v>
      </c>
      <c r="L44" s="1">
        <v>-0.37451186894057897</v>
      </c>
      <c r="M44" s="4">
        <f t="shared" si="13"/>
        <v>-0.37451186894057897</v>
      </c>
      <c r="N44">
        <v>20.832817892621669</v>
      </c>
      <c r="O44">
        <f t="shared" si="5"/>
        <v>0.20832817892621669</v>
      </c>
      <c r="P44">
        <v>22.819763062544904</v>
      </c>
      <c r="Q44">
        <f t="shared" si="6"/>
        <v>0.22819763062544904</v>
      </c>
      <c r="R44">
        <v>21.588903498395744</v>
      </c>
      <c r="S44">
        <f t="shared" si="7"/>
        <v>0.21588903498395745</v>
      </c>
      <c r="T44">
        <v>23.046792037547391</v>
      </c>
      <c r="U44">
        <f t="shared" si="8"/>
        <v>0.23046792037547392</v>
      </c>
      <c r="V44" s="10">
        <f t="shared" si="15"/>
        <v>-3.4834212677141853E-2</v>
      </c>
      <c r="W44" s="12">
        <f t="shared" si="0"/>
        <v>-3.4834212677141853E-2</v>
      </c>
      <c r="X44" s="10">
        <f t="shared" si="14"/>
        <v>1.7034822136039671E-2</v>
      </c>
      <c r="Y44" s="13">
        <f t="shared" si="9"/>
        <v>1.7034822136039671E-2</v>
      </c>
      <c r="Z44" s="11">
        <f t="shared" si="10"/>
        <v>-1.7799390541102182E-2</v>
      </c>
      <c r="AA44" s="13">
        <f t="shared" si="11"/>
        <v>-1.7799390541102182E-2</v>
      </c>
    </row>
    <row r="45" spans="1:27">
      <c r="A45" s="6" t="s">
        <v>70</v>
      </c>
      <c r="B45" s="9">
        <v>29383962000</v>
      </c>
      <c r="C45" s="9">
        <v>7198499000</v>
      </c>
      <c r="D45">
        <f t="shared" si="1"/>
        <v>0.24498054414853926</v>
      </c>
      <c r="E45">
        <f t="shared" si="2"/>
        <v>24.498054414853925</v>
      </c>
      <c r="F45" s="9">
        <v>80992322000</v>
      </c>
      <c r="G45" s="9">
        <v>14099286000</v>
      </c>
      <c r="H45">
        <f t="shared" si="3"/>
        <v>0.17408176049082777</v>
      </c>
      <c r="I45">
        <f t="shared" si="4"/>
        <v>17.408176049082776</v>
      </c>
      <c r="J45" s="5">
        <v>-0.30112954974711398</v>
      </c>
      <c r="K45" s="4">
        <f t="shared" si="12"/>
        <v>-0.30112954974711398</v>
      </c>
      <c r="L45" s="1">
        <v>-0.37451186894057897</v>
      </c>
      <c r="M45" s="4">
        <f t="shared" si="13"/>
        <v>-0.37451186894057897</v>
      </c>
      <c r="N45">
        <v>15.818443804034581</v>
      </c>
      <c r="O45">
        <f t="shared" si="5"/>
        <v>0.15818443804034582</v>
      </c>
      <c r="P45">
        <v>18.911975481137603</v>
      </c>
      <c r="Q45">
        <f t="shared" si="6"/>
        <v>0.18911975481137602</v>
      </c>
      <c r="R45">
        <v>29.308357348703169</v>
      </c>
      <c r="S45">
        <f t="shared" si="7"/>
        <v>0.29308357348703168</v>
      </c>
      <c r="T45">
        <v>29.366295578491908</v>
      </c>
      <c r="U45">
        <f t="shared" si="8"/>
        <v>0.29366295578491908</v>
      </c>
      <c r="V45" s="10">
        <f t="shared" si="15"/>
        <v>-1.7351382231732777E-2</v>
      </c>
      <c r="W45" s="12">
        <f t="shared" si="0"/>
        <v>-1.7351382231732777E-2</v>
      </c>
      <c r="X45" s="10">
        <f t="shared" si="14"/>
        <v>1.9145557699510665E-2</v>
      </c>
      <c r="Y45" s="13">
        <f t="shared" si="9"/>
        <v>1.9145557699510665E-2</v>
      </c>
      <c r="Z45" s="11">
        <f t="shared" si="10"/>
        <v>1.7941754677778879E-3</v>
      </c>
      <c r="AA45" s="13">
        <f t="shared" si="11"/>
        <v>1.7941754677778879E-3</v>
      </c>
    </row>
    <row r="46" spans="1:27">
      <c r="A46" s="6" t="s">
        <v>71</v>
      </c>
      <c r="B46" s="9">
        <v>4642690000</v>
      </c>
      <c r="C46" s="9">
        <v>209628000</v>
      </c>
      <c r="D46">
        <f t="shared" si="1"/>
        <v>4.5152271635625039E-2</v>
      </c>
      <c r="E46">
        <f t="shared" si="2"/>
        <v>4.5152271635625043</v>
      </c>
      <c r="F46" s="9">
        <v>10935489000</v>
      </c>
      <c r="G46" s="9">
        <v>1779160000</v>
      </c>
      <c r="H46">
        <f t="shared" si="3"/>
        <v>0.16269597088891041</v>
      </c>
      <c r="I46">
        <f t="shared" si="4"/>
        <v>16.26959708889104</v>
      </c>
      <c r="J46" s="5">
        <v>-0.30112954974711398</v>
      </c>
      <c r="K46" s="4">
        <f t="shared" si="12"/>
        <v>-0.30112954974711398</v>
      </c>
      <c r="L46" s="1">
        <v>-0.37451186894057897</v>
      </c>
      <c r="M46" s="4">
        <f t="shared" si="13"/>
        <v>-0.37451186894057897</v>
      </c>
      <c r="N46">
        <v>28.982309050064192</v>
      </c>
      <c r="O46">
        <f t="shared" si="5"/>
        <v>0.28982309050064192</v>
      </c>
      <c r="P46">
        <v>28.908009364086428</v>
      </c>
      <c r="Q46">
        <f t="shared" si="6"/>
        <v>0.28908009364086429</v>
      </c>
      <c r="R46">
        <v>45.47568998716303</v>
      </c>
      <c r="S46">
        <f t="shared" si="7"/>
        <v>0.45475689987163032</v>
      </c>
      <c r="T46">
        <v>48.617952949303451</v>
      </c>
      <c r="U46">
        <f t="shared" si="8"/>
        <v>0.4861795294930345</v>
      </c>
      <c r="V46" s="10">
        <f t="shared" si="15"/>
        <v>-4.8883622015460718E-3</v>
      </c>
      <c r="W46" s="12">
        <f t="shared" si="0"/>
        <v>-4.8883622015460718E-3</v>
      </c>
      <c r="X46" s="10">
        <f t="shared" si="14"/>
        <v>2.962368306783373E-2</v>
      </c>
      <c r="Y46" s="13">
        <f t="shared" si="9"/>
        <v>2.962368306783373E-2</v>
      </c>
      <c r="Z46" s="11">
        <f t="shared" si="10"/>
        <v>2.4735320866287658E-2</v>
      </c>
      <c r="AA46" s="13">
        <f t="shared" si="11"/>
        <v>2.4735320866287658E-2</v>
      </c>
    </row>
    <row r="47" spans="1:27">
      <c r="A47" s="6" t="s">
        <v>72</v>
      </c>
      <c r="B47" s="9">
        <v>6471992000</v>
      </c>
      <c r="C47" s="9">
        <v>5630477000</v>
      </c>
      <c r="D47">
        <f t="shared" si="1"/>
        <v>0.86997588995783681</v>
      </c>
      <c r="E47">
        <f t="shared" si="2"/>
        <v>86.997588995783687</v>
      </c>
      <c r="F47" s="9">
        <v>1023158000</v>
      </c>
      <c r="G47" s="9">
        <v>10711000</v>
      </c>
      <c r="H47">
        <f t="shared" si="3"/>
        <v>1.0468568881834478E-2</v>
      </c>
      <c r="I47">
        <f t="shared" si="4"/>
        <v>1.0468568881834477</v>
      </c>
      <c r="J47" s="5">
        <v>-0.30112954974711398</v>
      </c>
      <c r="K47" s="4">
        <f t="shared" si="12"/>
        <v>-0.30112954974711398</v>
      </c>
      <c r="L47" s="1">
        <v>-0.37451186894057897</v>
      </c>
      <c r="M47" s="4">
        <f t="shared" si="13"/>
        <v>-0.37451186894057897</v>
      </c>
      <c r="N47">
        <v>58.863105213702561</v>
      </c>
      <c r="O47">
        <f t="shared" si="5"/>
        <v>0.5886310521370256</v>
      </c>
      <c r="P47">
        <v>58.812322977863161</v>
      </c>
      <c r="Q47">
        <f t="shared" si="6"/>
        <v>0.58812322977863163</v>
      </c>
      <c r="R47">
        <v>43.565153038099986</v>
      </c>
      <c r="S47">
        <f t="shared" si="7"/>
        <v>0.43565153038099985</v>
      </c>
      <c r="T47">
        <v>45.702278763851623</v>
      </c>
      <c r="U47">
        <f t="shared" si="8"/>
        <v>0.45702278763851623</v>
      </c>
      <c r="V47" s="10">
        <f t="shared" si="15"/>
        <v>-0.19162013260112551</v>
      </c>
      <c r="W47" s="12">
        <f t="shared" si="0"/>
        <v>-0.19162013260112551</v>
      </c>
      <c r="X47" s="10">
        <f t="shared" si="14"/>
        <v>1.7918050480512401E-3</v>
      </c>
      <c r="Y47" s="13">
        <f t="shared" si="9"/>
        <v>1.7918050480512401E-3</v>
      </c>
      <c r="Z47" s="11">
        <f t="shared" si="10"/>
        <v>-0.18982832755307427</v>
      </c>
      <c r="AA47" s="13">
        <f t="shared" si="11"/>
        <v>-0.18982832755307427</v>
      </c>
    </row>
    <row r="48" spans="1:27">
      <c r="A48" s="6" t="s">
        <v>73</v>
      </c>
      <c r="B48" s="9">
        <v>515923000</v>
      </c>
      <c r="C48" s="9">
        <v>19000</v>
      </c>
      <c r="D48">
        <f t="shared" si="1"/>
        <v>3.6827200958282531E-5</v>
      </c>
      <c r="E48">
        <f t="shared" si="2"/>
        <v>3.6827200958282529E-3</v>
      </c>
      <c r="F48" s="9">
        <v>409920000</v>
      </c>
      <c r="G48" s="9">
        <v>12140000</v>
      </c>
      <c r="H48">
        <f t="shared" si="3"/>
        <v>2.961553473848556E-2</v>
      </c>
      <c r="I48">
        <f t="shared" si="4"/>
        <v>2.9615534738485558</v>
      </c>
      <c r="J48" s="5">
        <v>-0.30112954974711398</v>
      </c>
      <c r="K48" s="4">
        <f t="shared" si="12"/>
        <v>-0.30112954974711398</v>
      </c>
      <c r="L48" s="1">
        <v>-0.37451186894057897</v>
      </c>
      <c r="M48" s="4">
        <f t="shared" si="13"/>
        <v>-0.37451186894057897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s="10" t="s">
        <v>26</v>
      </c>
      <c r="W48" s="12" t="str">
        <f t="shared" si="0"/>
        <v>NA</v>
      </c>
      <c r="X48" s="10" t="s">
        <v>26</v>
      </c>
      <c r="Y48" s="13" t="str">
        <f t="shared" si="9"/>
        <v>NA</v>
      </c>
      <c r="Z48" s="11" t="s">
        <v>26</v>
      </c>
      <c r="AA48" s="13" t="str">
        <f t="shared" si="11"/>
        <v>NA</v>
      </c>
    </row>
    <row r="49" spans="1:27">
      <c r="A49" s="6" t="s">
        <v>74</v>
      </c>
      <c r="B49" s="9">
        <v>1851122000</v>
      </c>
      <c r="C49" s="9">
        <v>18768000</v>
      </c>
      <c r="D49">
        <f t="shared" si="1"/>
        <v>1.013871587069896E-2</v>
      </c>
      <c r="E49">
        <f t="shared" si="2"/>
        <v>1.013871587069896</v>
      </c>
      <c r="F49" s="9">
        <v>1869213000</v>
      </c>
      <c r="G49" s="9">
        <v>267473000</v>
      </c>
      <c r="H49">
        <f t="shared" si="3"/>
        <v>0.14309391171578628</v>
      </c>
      <c r="I49">
        <f t="shared" si="4"/>
        <v>14.309391171578628</v>
      </c>
      <c r="J49" s="5">
        <v>-0.30112954974711398</v>
      </c>
      <c r="K49" s="4">
        <f t="shared" si="12"/>
        <v>-0.30112954974711398</v>
      </c>
      <c r="L49" s="1">
        <v>-0.37451186894057897</v>
      </c>
      <c r="M49" s="4">
        <f t="shared" si="13"/>
        <v>-0.37451186894057897</v>
      </c>
      <c r="N49">
        <v>43.075335407516349</v>
      </c>
      <c r="O49">
        <f t="shared" si="5"/>
        <v>0.43075335407516346</v>
      </c>
      <c r="P49">
        <v>40.501372668036289</v>
      </c>
      <c r="Q49">
        <f t="shared" si="6"/>
        <v>0.4050137266803629</v>
      </c>
      <c r="R49">
        <v>43.839719286871109</v>
      </c>
      <c r="S49">
        <f t="shared" si="7"/>
        <v>0.43839719286871109</v>
      </c>
      <c r="T49">
        <v>43.911968628166157</v>
      </c>
      <c r="U49">
        <f t="shared" si="8"/>
        <v>0.43911968628166159</v>
      </c>
      <c r="V49" s="10">
        <f t="shared" si="15"/>
        <v>-1.5378652400625287E-3</v>
      </c>
      <c r="W49" s="12">
        <f t="shared" si="0"/>
        <v>-1.5378652400625287E-3</v>
      </c>
      <c r="X49" s="10">
        <f t="shared" si="14"/>
        <v>2.353258572031211E-2</v>
      </c>
      <c r="Y49" s="13">
        <f t="shared" si="9"/>
        <v>2.353258572031211E-2</v>
      </c>
      <c r="Z49" s="11">
        <f t="shared" si="10"/>
        <v>2.1994720480249582E-2</v>
      </c>
      <c r="AA49" s="13">
        <f t="shared" si="11"/>
        <v>2.1994720480249582E-2</v>
      </c>
    </row>
    <row r="50" spans="1:27">
      <c r="A50" s="6" t="s">
        <v>75</v>
      </c>
      <c r="B50" s="9">
        <v>2570872000</v>
      </c>
      <c r="C50" s="9">
        <v>50000</v>
      </c>
      <c r="D50">
        <f t="shared" si="1"/>
        <v>1.9448653997554138E-5</v>
      </c>
      <c r="E50">
        <f t="shared" si="2"/>
        <v>1.9448653997554137E-3</v>
      </c>
      <c r="F50" s="9">
        <v>9642120000</v>
      </c>
      <c r="G50" s="9">
        <v>180784000</v>
      </c>
      <c r="H50">
        <f t="shared" si="3"/>
        <v>1.874940365811668E-2</v>
      </c>
      <c r="I50">
        <f t="shared" si="4"/>
        <v>1.8749403658116681</v>
      </c>
      <c r="J50" s="5">
        <v>-0.30112954974711398</v>
      </c>
      <c r="K50" s="4">
        <f t="shared" si="12"/>
        <v>-0.30112954974711398</v>
      </c>
      <c r="L50" s="1">
        <v>-0.37451186894057897</v>
      </c>
      <c r="M50" s="4">
        <f t="shared" si="13"/>
        <v>-0.37451186894057897</v>
      </c>
      <c r="N50">
        <v>7.6303344949180216</v>
      </c>
      <c r="O50">
        <f t="shared" si="5"/>
        <v>7.6303344949180216E-2</v>
      </c>
      <c r="P50">
        <v>8.3674291321224885</v>
      </c>
      <c r="Q50">
        <f t="shared" si="6"/>
        <v>8.3674291321224892E-2</v>
      </c>
      <c r="R50">
        <v>23.477234504412966</v>
      </c>
      <c r="S50">
        <f t="shared" si="7"/>
        <v>0.23477234504412967</v>
      </c>
      <c r="T50">
        <v>22.798726646212973</v>
      </c>
      <c r="U50">
        <f t="shared" si="8"/>
        <v>0.22798726646212975</v>
      </c>
      <c r="V50" s="10">
        <f t="shared" si="15"/>
        <v>-6.0946276642692449E-7</v>
      </c>
      <c r="W50" s="12">
        <f t="shared" si="0"/>
        <v>-6.0946276642692449E-7</v>
      </c>
      <c r="X50" s="10">
        <f t="shared" si="14"/>
        <v>1.6008979055580381E-3</v>
      </c>
      <c r="Y50" s="13">
        <f t="shared" si="9"/>
        <v>1.6008979055580381E-3</v>
      </c>
      <c r="Z50" s="11">
        <f t="shared" si="10"/>
        <v>1.6002884427916112E-3</v>
      </c>
      <c r="AA50" s="13">
        <f t="shared" si="11"/>
        <v>1.6002884427916112E-3</v>
      </c>
    </row>
    <row r="51" spans="1:27">
      <c r="A51" s="6" t="s">
        <v>76</v>
      </c>
      <c r="B51" s="9">
        <v>1017885000</v>
      </c>
      <c r="C51" s="9">
        <v>208520000</v>
      </c>
      <c r="D51">
        <f t="shared" si="1"/>
        <v>0.20485614779665678</v>
      </c>
      <c r="E51">
        <f t="shared" si="2"/>
        <v>20.485614779665678</v>
      </c>
      <c r="F51" s="9">
        <v>2735378000</v>
      </c>
      <c r="G51" s="9">
        <v>568720000</v>
      </c>
      <c r="H51">
        <f t="shared" si="3"/>
        <v>0.20791276379352325</v>
      </c>
      <c r="I51">
        <f t="shared" si="4"/>
        <v>20.791276379352325</v>
      </c>
      <c r="J51" s="5">
        <v>-0.30112954974711398</v>
      </c>
      <c r="K51" s="4">
        <f t="shared" si="12"/>
        <v>-0.30112954974711398</v>
      </c>
      <c r="L51" s="1">
        <v>-0.37451186894057897</v>
      </c>
      <c r="M51" s="4">
        <f t="shared" si="13"/>
        <v>-0.37451186894057897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s="10" t="s">
        <v>26</v>
      </c>
      <c r="W51" s="12" t="str">
        <f t="shared" si="0"/>
        <v>NA</v>
      </c>
      <c r="X51" s="10" t="s">
        <v>26</v>
      </c>
      <c r="Y51" s="13" t="str">
        <f t="shared" si="9"/>
        <v>NA</v>
      </c>
      <c r="Z51" s="11" t="s">
        <v>26</v>
      </c>
      <c r="AA51" s="13" t="str">
        <f t="shared" si="11"/>
        <v>NA</v>
      </c>
    </row>
    <row r="52" spans="1:27">
      <c r="A52" s="6" t="s">
        <v>77</v>
      </c>
      <c r="B52" s="9">
        <v>6433464000</v>
      </c>
      <c r="C52" s="9">
        <v>4209622000</v>
      </c>
      <c r="D52">
        <f t="shared" si="1"/>
        <v>0.65433209853976027</v>
      </c>
      <c r="E52">
        <f t="shared" si="2"/>
        <v>65.433209853976024</v>
      </c>
      <c r="F52" s="9">
        <v>2159590000</v>
      </c>
      <c r="G52" s="9">
        <v>72868000</v>
      </c>
      <c r="H52">
        <f t="shared" si="3"/>
        <v>3.3741589838811994E-2</v>
      </c>
      <c r="I52">
        <f t="shared" si="4"/>
        <v>3.3741589838811996</v>
      </c>
      <c r="J52" s="5">
        <v>-0.30112954974711398</v>
      </c>
      <c r="K52" s="4">
        <f t="shared" si="12"/>
        <v>-0.30112954974711398</v>
      </c>
      <c r="L52" s="1">
        <v>-0.37451186894057897</v>
      </c>
      <c r="M52" s="4">
        <f t="shared" si="13"/>
        <v>-0.37451186894057897</v>
      </c>
      <c r="N52">
        <v>50.226753972592583</v>
      </c>
      <c r="O52">
        <f t="shared" si="5"/>
        <v>0.50226753972592586</v>
      </c>
      <c r="P52">
        <v>50.536512988418238</v>
      </c>
      <c r="Q52">
        <f t="shared" si="6"/>
        <v>0.50536512988418236</v>
      </c>
      <c r="R52">
        <v>24.841986473071245</v>
      </c>
      <c r="S52">
        <f t="shared" si="7"/>
        <v>0.24841986473071245</v>
      </c>
      <c r="T52">
        <v>21.512368859331261</v>
      </c>
      <c r="U52">
        <f t="shared" si="8"/>
        <v>0.2151236885933126</v>
      </c>
      <c r="V52" s="10">
        <f t="shared" si="15"/>
        <v>-0.12384232120546732</v>
      </c>
      <c r="W52" s="12">
        <f t="shared" si="0"/>
        <v>-0.12384232120546732</v>
      </c>
      <c r="X52" s="10">
        <f t="shared" si="14"/>
        <v>2.7184375688636552E-3</v>
      </c>
      <c r="Y52" s="13">
        <f t="shared" si="9"/>
        <v>2.7184375688636552E-3</v>
      </c>
      <c r="Z52" s="11">
        <f t="shared" si="10"/>
        <v>-0.12112388363660366</v>
      </c>
      <c r="AA52" s="13">
        <f t="shared" si="11"/>
        <v>-0.12112388363660366</v>
      </c>
    </row>
    <row r="53" spans="1:27" ht="17">
      <c r="A53" s="7" t="s">
        <v>78</v>
      </c>
      <c r="B53" s="9">
        <v>9195000</v>
      </c>
      <c r="C53" s="9" t="s">
        <v>26</v>
      </c>
      <c r="D53" t="s">
        <v>26</v>
      </c>
      <c r="E53" t="s">
        <v>26</v>
      </c>
      <c r="F53" s="9">
        <v>601948000</v>
      </c>
      <c r="G53" s="9">
        <v>282680000</v>
      </c>
      <c r="H53">
        <f t="shared" si="3"/>
        <v>0.4696086705163901</v>
      </c>
      <c r="I53">
        <f t="shared" si="4"/>
        <v>46.960867051639013</v>
      </c>
      <c r="J53" s="5">
        <v>-0.30112954974711398</v>
      </c>
      <c r="K53" s="4">
        <f t="shared" si="12"/>
        <v>-0.30112954974711398</v>
      </c>
      <c r="L53" s="1">
        <v>-0.37451186894057897</v>
      </c>
      <c r="M53" s="4">
        <f t="shared" si="13"/>
        <v>-0.37451186894057897</v>
      </c>
      <c r="N53">
        <v>22.491456860480437</v>
      </c>
      <c r="O53">
        <f t="shared" si="5"/>
        <v>0.22491456860480435</v>
      </c>
      <c r="P53">
        <v>21.853778439116375</v>
      </c>
      <c r="Q53">
        <f t="shared" si="6"/>
        <v>0.21853778439116375</v>
      </c>
      <c r="R53">
        <v>38.990799548509095</v>
      </c>
      <c r="S53">
        <f t="shared" si="7"/>
        <v>0.38990799548509097</v>
      </c>
      <c r="T53">
        <v>41.510986318091092</v>
      </c>
      <c r="U53">
        <f t="shared" si="8"/>
        <v>0.41510986318091092</v>
      </c>
      <c r="V53" s="10" t="s">
        <v>26</v>
      </c>
      <c r="W53" s="12" t="str">
        <f t="shared" si="0"/>
        <v>NA</v>
      </c>
      <c r="X53" s="10">
        <f t="shared" si="14"/>
        <v>7.3007040738676338E-2</v>
      </c>
      <c r="Y53" s="13">
        <f t="shared" si="9"/>
        <v>7.3007040738676338E-2</v>
      </c>
      <c r="Z53" s="11" t="s">
        <v>26</v>
      </c>
      <c r="AA53" s="13" t="str">
        <f t="shared" si="11"/>
        <v>NA</v>
      </c>
    </row>
    <row r="54" spans="1:27">
      <c r="A54" s="6" t="s">
        <v>79</v>
      </c>
      <c r="B54" s="9">
        <v>2538234000</v>
      </c>
      <c r="C54" s="9">
        <v>104540000</v>
      </c>
      <c r="D54">
        <f t="shared" si="1"/>
        <v>4.118611601609623E-2</v>
      </c>
      <c r="E54">
        <f t="shared" si="2"/>
        <v>4.118611601609623</v>
      </c>
      <c r="F54" s="9">
        <v>7193193000</v>
      </c>
      <c r="G54" s="9">
        <v>1315354000</v>
      </c>
      <c r="H54">
        <f t="shared" si="3"/>
        <v>0.18286093533150022</v>
      </c>
      <c r="I54">
        <f t="shared" si="4"/>
        <v>18.286093533150023</v>
      </c>
      <c r="J54" s="5">
        <v>-0.30112954974711398</v>
      </c>
      <c r="K54" s="4">
        <f t="shared" si="12"/>
        <v>-0.30112954974711398</v>
      </c>
      <c r="L54" s="1">
        <v>-0.37451186894057897</v>
      </c>
      <c r="M54" s="4">
        <f t="shared" si="13"/>
        <v>-0.37451186894057897</v>
      </c>
      <c r="N54">
        <v>46.527500079731709</v>
      </c>
      <c r="O54">
        <f t="shared" si="5"/>
        <v>0.4652750007973171</v>
      </c>
      <c r="P54">
        <v>50.558865273670229</v>
      </c>
      <c r="Q54">
        <f t="shared" si="6"/>
        <v>0.50558865273670228</v>
      </c>
      <c r="R54">
        <v>57.512321615634285</v>
      </c>
      <c r="S54">
        <f t="shared" si="7"/>
        <v>0.57512321615634288</v>
      </c>
      <c r="T54">
        <v>61.197148834174527</v>
      </c>
      <c r="U54">
        <f t="shared" si="8"/>
        <v>0.61197148834174531</v>
      </c>
      <c r="V54" s="10">
        <f t="shared" si="15"/>
        <v>-7.7985478737733838E-3</v>
      </c>
      <c r="W54" s="12">
        <f t="shared" si="0"/>
        <v>-7.7985478737733838E-3</v>
      </c>
      <c r="X54" s="10">
        <f t="shared" si="14"/>
        <v>4.1910004895367579E-2</v>
      </c>
      <c r="Y54" s="13">
        <f t="shared" si="9"/>
        <v>4.1910004895367579E-2</v>
      </c>
      <c r="Z54" s="11">
        <f t="shared" si="10"/>
        <v>3.4111457021594196E-2</v>
      </c>
      <c r="AA54" s="13">
        <f t="shared" si="11"/>
        <v>3.4111457021594196E-2</v>
      </c>
    </row>
    <row r="55" spans="1:27">
      <c r="A55" s="6" t="s">
        <v>80</v>
      </c>
      <c r="B55" s="9">
        <v>17099588000</v>
      </c>
      <c r="C55" s="9">
        <v>5233434000</v>
      </c>
      <c r="D55">
        <f t="shared" si="1"/>
        <v>0.30605614591415886</v>
      </c>
      <c r="E55">
        <f t="shared" si="2"/>
        <v>30.605614591415886</v>
      </c>
      <c r="F55" s="9">
        <v>11880471000</v>
      </c>
      <c r="G55" s="9">
        <v>245693000</v>
      </c>
      <c r="H55">
        <f t="shared" si="3"/>
        <v>2.0680409051122638E-2</v>
      </c>
      <c r="I55">
        <f t="shared" si="4"/>
        <v>2.0680409051122637</v>
      </c>
      <c r="J55" s="5">
        <v>-0.30112954974711398</v>
      </c>
      <c r="K55" s="4">
        <f t="shared" si="12"/>
        <v>-0.30112954974711398</v>
      </c>
      <c r="L55" s="1">
        <v>-0.37451186894057897</v>
      </c>
      <c r="M55" s="4">
        <f t="shared" si="13"/>
        <v>-0.37451186894057897</v>
      </c>
      <c r="N55">
        <v>35.258003860295695</v>
      </c>
      <c r="O55">
        <f t="shared" si="5"/>
        <v>0.35258003860295695</v>
      </c>
      <c r="P55">
        <v>35.264330824332454</v>
      </c>
      <c r="Q55">
        <f t="shared" si="6"/>
        <v>0.35264330824332452</v>
      </c>
      <c r="R55">
        <v>38.390200744111262</v>
      </c>
      <c r="S55">
        <f t="shared" si="7"/>
        <v>0.38390200744111264</v>
      </c>
      <c r="T55">
        <v>36.413821602843157</v>
      </c>
      <c r="U55">
        <f t="shared" si="8"/>
        <v>0.36413821602843155</v>
      </c>
      <c r="V55" s="10">
        <f t="shared" si="15"/>
        <v>-4.0420561099117326E-2</v>
      </c>
      <c r="W55" s="12">
        <f t="shared" si="0"/>
        <v>-4.0420561099117326E-2</v>
      </c>
      <c r="X55" s="10">
        <f t="shared" si="14"/>
        <v>2.8202718377315136E-3</v>
      </c>
      <c r="Y55" s="13">
        <f t="shared" si="9"/>
        <v>2.8202718377315136E-3</v>
      </c>
      <c r="Z55" s="11">
        <f t="shared" si="10"/>
        <v>-3.7600289261385811E-2</v>
      </c>
      <c r="AA55" s="13">
        <f t="shared" si="11"/>
        <v>-3.7600289261385811E-2</v>
      </c>
    </row>
    <row r="56" spans="1:27">
      <c r="A56" s="6" t="s">
        <v>81</v>
      </c>
      <c r="B56" s="9">
        <v>37109000</v>
      </c>
      <c r="C56" s="9">
        <v>3000</v>
      </c>
      <c r="D56">
        <f t="shared" si="1"/>
        <v>8.0842922202161203E-5</v>
      </c>
      <c r="E56">
        <f t="shared" si="2"/>
        <v>8.0842922202161195E-3</v>
      </c>
      <c r="F56" s="9">
        <v>256430000</v>
      </c>
      <c r="G56" s="9">
        <v>6278000</v>
      </c>
      <c r="H56">
        <f t="shared" si="3"/>
        <v>2.4482314861755644E-2</v>
      </c>
      <c r="I56">
        <f t="shared" si="4"/>
        <v>2.4482314861755645</v>
      </c>
      <c r="J56" s="5">
        <v>-0.30112954974711398</v>
      </c>
      <c r="K56" s="4">
        <f t="shared" si="12"/>
        <v>-0.30112954974711398</v>
      </c>
      <c r="L56" s="1">
        <v>-0.37451186894057897</v>
      </c>
      <c r="M56" s="4">
        <f t="shared" si="13"/>
        <v>-0.37451186894057897</v>
      </c>
      <c r="N56">
        <v>51.309706603818306</v>
      </c>
      <c r="O56">
        <f t="shared" si="5"/>
        <v>0.51309706603818306</v>
      </c>
      <c r="P56">
        <v>54.210805746408511</v>
      </c>
      <c r="Q56">
        <f t="shared" si="6"/>
        <v>0.54210805746408508</v>
      </c>
      <c r="R56">
        <v>53.128885063483253</v>
      </c>
      <c r="S56">
        <f t="shared" si="7"/>
        <v>0.53128885063483255</v>
      </c>
      <c r="T56">
        <v>55.17207995003124</v>
      </c>
      <c r="U56">
        <f t="shared" si="8"/>
        <v>0.55172079950031239</v>
      </c>
      <c r="V56" s="10">
        <f t="shared" si="15"/>
        <v>-1.6413207181704274E-5</v>
      </c>
      <c r="W56" s="12">
        <f t="shared" si="0"/>
        <v>-1.6413207181704274E-5</v>
      </c>
      <c r="X56" s="10">
        <f t="shared" si="14"/>
        <v>5.0586824908208745E-3</v>
      </c>
      <c r="Y56" s="13">
        <f t="shared" si="9"/>
        <v>5.0586824908208745E-3</v>
      </c>
      <c r="Z56" s="11">
        <f t="shared" si="10"/>
        <v>5.0422692836391706E-3</v>
      </c>
      <c r="AA56" s="13">
        <f t="shared" si="11"/>
        <v>5.0422692836391706E-3</v>
      </c>
    </row>
    <row r="57" spans="1:27">
      <c r="A57" s="6" t="s">
        <v>82</v>
      </c>
      <c r="B57" s="9">
        <v>10863493000</v>
      </c>
      <c r="C57" s="9">
        <v>454408000</v>
      </c>
      <c r="D57">
        <f t="shared" si="1"/>
        <v>4.182890346594783E-2</v>
      </c>
      <c r="E57">
        <f t="shared" si="2"/>
        <v>4.1828903465947826</v>
      </c>
      <c r="F57" s="9">
        <v>19655080000</v>
      </c>
      <c r="G57" s="9">
        <v>3269249000</v>
      </c>
      <c r="H57">
        <f t="shared" si="3"/>
        <v>0.16633099432818385</v>
      </c>
      <c r="I57">
        <f t="shared" si="4"/>
        <v>16.633099432818383</v>
      </c>
      <c r="J57" s="5">
        <v>-0.30112954974711398</v>
      </c>
      <c r="K57" s="4">
        <f t="shared" si="12"/>
        <v>-0.30112954974711398</v>
      </c>
      <c r="L57" s="1">
        <v>-0.37451186894057897</v>
      </c>
      <c r="M57" s="4">
        <f t="shared" si="13"/>
        <v>-0.37451186894057897</v>
      </c>
      <c r="N57">
        <v>18.79600927780281</v>
      </c>
      <c r="O57">
        <f t="shared" si="5"/>
        <v>0.18796009277802811</v>
      </c>
      <c r="P57">
        <v>18.120624490007621</v>
      </c>
      <c r="Q57">
        <f t="shared" si="6"/>
        <v>0.18120624490007622</v>
      </c>
      <c r="R57">
        <v>26.861229611222047</v>
      </c>
      <c r="S57">
        <f t="shared" si="7"/>
        <v>0.26861229611222048</v>
      </c>
      <c r="T57">
        <v>27.684835475230678</v>
      </c>
      <c r="U57">
        <f t="shared" si="8"/>
        <v>0.27684835475230679</v>
      </c>
      <c r="V57" s="10">
        <f t="shared" si="15"/>
        <v>-2.8386720802610409E-3</v>
      </c>
      <c r="W57" s="12">
        <f t="shared" si="0"/>
        <v>-2.8386720802610409E-3</v>
      </c>
      <c r="X57" s="10">
        <f t="shared" si="14"/>
        <v>1.7245695611926033E-2</v>
      </c>
      <c r="Y57" s="13">
        <f t="shared" si="9"/>
        <v>1.7245695611926033E-2</v>
      </c>
      <c r="Z57" s="11">
        <f t="shared" si="10"/>
        <v>1.4407023531664991E-2</v>
      </c>
      <c r="AA57" s="13">
        <f t="shared" si="11"/>
        <v>1.4407023531664991E-2</v>
      </c>
    </row>
    <row r="58" spans="1:27">
      <c r="A58" s="6" t="s">
        <v>83</v>
      </c>
      <c r="B58" s="9">
        <v>6241694000</v>
      </c>
      <c r="C58" s="9">
        <v>126920000</v>
      </c>
      <c r="D58">
        <f t="shared" si="1"/>
        <v>2.0334223369489115E-2</v>
      </c>
      <c r="E58">
        <f t="shared" si="2"/>
        <v>2.0334223369489113</v>
      </c>
      <c r="F58" s="9">
        <v>4416731000</v>
      </c>
      <c r="G58" s="9">
        <v>362655000</v>
      </c>
      <c r="H58">
        <f t="shared" si="3"/>
        <v>8.2109370029553527E-2</v>
      </c>
      <c r="I58">
        <f t="shared" si="4"/>
        <v>8.2109370029553528</v>
      </c>
      <c r="J58" s="5">
        <v>-0.30112954974711398</v>
      </c>
      <c r="K58" s="4">
        <f t="shared" si="12"/>
        <v>-0.30112954974711398</v>
      </c>
      <c r="L58" s="1">
        <v>-0.37451186894057897</v>
      </c>
      <c r="M58" s="4">
        <f t="shared" si="13"/>
        <v>-0.37451186894057897</v>
      </c>
      <c r="N58">
        <v>44.660298453121058</v>
      </c>
      <c r="O58">
        <f t="shared" si="5"/>
        <v>0.44660298453121056</v>
      </c>
      <c r="P58">
        <v>37.603774996678695</v>
      </c>
      <c r="Q58">
        <f t="shared" si="6"/>
        <v>0.37603774996678696</v>
      </c>
      <c r="R58">
        <v>56.591335315307688</v>
      </c>
      <c r="S58">
        <f t="shared" si="7"/>
        <v>0.56591335315307689</v>
      </c>
      <c r="T58">
        <v>53.024585919197676</v>
      </c>
      <c r="U58">
        <f t="shared" si="8"/>
        <v>0.53024585919197675</v>
      </c>
      <c r="V58" s="10">
        <f t="shared" si="15"/>
        <v>-2.8636808884825019E-3</v>
      </c>
      <c r="W58" s="12">
        <f t="shared" si="0"/>
        <v>-2.8636808884825019E-3</v>
      </c>
      <c r="X58" s="10">
        <f t="shared" si="14"/>
        <v>1.6305555222164016E-2</v>
      </c>
      <c r="Y58" s="13">
        <f t="shared" si="9"/>
        <v>1.6305555222164016E-2</v>
      </c>
      <c r="Z58" s="11">
        <f t="shared" si="10"/>
        <v>1.3441874333681514E-2</v>
      </c>
      <c r="AA58" s="13">
        <f t="shared" si="11"/>
        <v>1.3441874333681514E-2</v>
      </c>
    </row>
    <row r="59" spans="1:27">
      <c r="A59" s="6" t="s">
        <v>84</v>
      </c>
      <c r="B59" s="9">
        <v>156443000</v>
      </c>
      <c r="C59" s="9">
        <v>2000</v>
      </c>
      <c r="D59">
        <f t="shared" si="1"/>
        <v>1.2784208945111E-5</v>
      </c>
      <c r="E59">
        <f t="shared" si="2"/>
        <v>1.2784208945110999E-3</v>
      </c>
      <c r="F59" s="9">
        <v>341612000</v>
      </c>
      <c r="G59" s="9">
        <v>56333000</v>
      </c>
      <c r="H59">
        <f t="shared" si="3"/>
        <v>0.16490345772396756</v>
      </c>
      <c r="I59">
        <f t="shared" si="4"/>
        <v>16.490345772396754</v>
      </c>
      <c r="J59" s="5">
        <v>-0.30112954974711398</v>
      </c>
      <c r="K59" s="4">
        <f t="shared" si="12"/>
        <v>-0.30112954974711398</v>
      </c>
      <c r="L59" s="1">
        <v>-0.37451186894057897</v>
      </c>
      <c r="M59" s="4">
        <f t="shared" si="13"/>
        <v>-0.37451186894057897</v>
      </c>
      <c r="N59">
        <v>27.773972620723793</v>
      </c>
      <c r="O59">
        <f t="shared" si="5"/>
        <v>0.27773972620723791</v>
      </c>
      <c r="P59">
        <v>25.335567965125268</v>
      </c>
      <c r="Q59">
        <f t="shared" si="6"/>
        <v>0.25335567965125266</v>
      </c>
      <c r="R59">
        <v>33.073044298103156</v>
      </c>
      <c r="S59">
        <f t="shared" si="7"/>
        <v>0.33073044298103155</v>
      </c>
      <c r="T59">
        <v>32.45529448971552</v>
      </c>
      <c r="U59">
        <f t="shared" si="8"/>
        <v>0.32455294489715519</v>
      </c>
      <c r="V59" s="10">
        <f t="shared" si="15"/>
        <v>-1.2130259467397232E-6</v>
      </c>
      <c r="W59" s="12">
        <f t="shared" si="0"/>
        <v>-1.2130259467397232E-6</v>
      </c>
      <c r="X59" s="10">
        <f t="shared" si="14"/>
        <v>2.0043838833646393E-2</v>
      </c>
      <c r="Y59" s="13">
        <f t="shared" si="9"/>
        <v>2.0043838833646393E-2</v>
      </c>
      <c r="Z59" s="11">
        <f t="shared" si="10"/>
        <v>2.0042625807699652E-2</v>
      </c>
      <c r="AA59" s="13">
        <f t="shared" si="11"/>
        <v>2.0042625807699652E-2</v>
      </c>
    </row>
    <row r="60" spans="1:27">
      <c r="A60" s="6" t="s">
        <v>85</v>
      </c>
      <c r="B60" s="9">
        <v>1482901000</v>
      </c>
      <c r="C60" s="9">
        <v>760000</v>
      </c>
      <c r="D60">
        <f t="shared" si="1"/>
        <v>5.1250892675910257E-4</v>
      </c>
      <c r="E60">
        <f t="shared" si="2"/>
        <v>5.1250892675910258E-2</v>
      </c>
      <c r="F60" s="9">
        <v>3983138000</v>
      </c>
      <c r="G60" s="9">
        <v>473867000</v>
      </c>
      <c r="H60">
        <f t="shared" si="3"/>
        <v>0.11896826070299348</v>
      </c>
      <c r="I60">
        <f t="shared" si="4"/>
        <v>11.896826070299348</v>
      </c>
      <c r="J60" s="5">
        <v>-0.30112954974711398</v>
      </c>
      <c r="K60" s="4">
        <f t="shared" si="12"/>
        <v>-0.30112954974711398</v>
      </c>
      <c r="L60" s="1">
        <v>-0.37451186894057897</v>
      </c>
      <c r="M60" s="4">
        <f t="shared" si="13"/>
        <v>-0.37451186894057897</v>
      </c>
      <c r="N60">
        <v>40.428876932506967</v>
      </c>
      <c r="O60">
        <f t="shared" si="5"/>
        <v>0.40428876932506969</v>
      </c>
      <c r="P60">
        <v>35.470947530170804</v>
      </c>
      <c r="Q60">
        <f t="shared" si="6"/>
        <v>0.35470947530170804</v>
      </c>
      <c r="R60">
        <v>46.241231355989918</v>
      </c>
      <c r="S60">
        <f t="shared" si="7"/>
        <v>0.4624123135598992</v>
      </c>
      <c r="T60">
        <v>47.123176812141068</v>
      </c>
      <c r="U60">
        <f t="shared" si="8"/>
        <v>0.47123176812141065</v>
      </c>
      <c r="V60" s="10">
        <f t="shared" si="15"/>
        <v>-6.808317647630749E-5</v>
      </c>
      <c r="W60" s="12">
        <f t="shared" si="0"/>
        <v>-6.808317647630749E-5</v>
      </c>
      <c r="X60" s="10">
        <f t="shared" si="14"/>
        <v>2.099574352068664E-2</v>
      </c>
      <c r="Y60" s="13">
        <f t="shared" si="9"/>
        <v>2.099574352068664E-2</v>
      </c>
      <c r="Z60" s="11">
        <f t="shared" si="10"/>
        <v>2.0927660344210335E-2</v>
      </c>
      <c r="AA60" s="13">
        <f t="shared" si="11"/>
        <v>2.0927660344210335E-2</v>
      </c>
    </row>
    <row r="61" spans="1:27">
      <c r="A61" s="6" t="s">
        <v>86</v>
      </c>
      <c r="B61" s="9">
        <v>1252704000</v>
      </c>
      <c r="C61" s="9">
        <v>130000</v>
      </c>
      <c r="D61">
        <f t="shared" si="1"/>
        <v>1.0377551281068792E-4</v>
      </c>
      <c r="E61">
        <f t="shared" si="2"/>
        <v>1.0377551281068792E-2</v>
      </c>
      <c r="F61" s="9">
        <v>4182447000</v>
      </c>
      <c r="G61" s="9">
        <v>310000000</v>
      </c>
      <c r="H61">
        <f t="shared" si="3"/>
        <v>7.4119289497272769E-2</v>
      </c>
      <c r="I61">
        <f t="shared" si="4"/>
        <v>7.4119289497272769</v>
      </c>
      <c r="J61" s="5">
        <v>-0.30112954974711398</v>
      </c>
      <c r="K61" s="4">
        <f t="shared" si="12"/>
        <v>-0.30112954974711398</v>
      </c>
      <c r="L61" s="1">
        <v>-0.37451186894057897</v>
      </c>
      <c r="M61" s="4">
        <f t="shared" si="13"/>
        <v>-0.37451186894057897</v>
      </c>
      <c r="N61">
        <v>18.835452027297546</v>
      </c>
      <c r="O61">
        <f t="shared" si="5"/>
        <v>0.18835452027297545</v>
      </c>
      <c r="P61">
        <v>17.076452874014567</v>
      </c>
      <c r="Q61">
        <f t="shared" si="6"/>
        <v>0.17076452874014567</v>
      </c>
      <c r="R61">
        <v>56.48081218715523</v>
      </c>
      <c r="S61">
        <f t="shared" si="7"/>
        <v>0.56480812187155227</v>
      </c>
      <c r="T61">
        <v>58.472931190351716</v>
      </c>
      <c r="U61">
        <f t="shared" si="8"/>
        <v>0.58472931190351718</v>
      </c>
      <c r="V61" s="10">
        <f t="shared" si="15"/>
        <v>-6.6367909457779263E-6</v>
      </c>
      <c r="W61" s="12">
        <f t="shared" si="0"/>
        <v>-6.6367909457779263E-6</v>
      </c>
      <c r="X61" s="10">
        <f t="shared" si="14"/>
        <v>1.623123996594595E-2</v>
      </c>
      <c r="Y61" s="13">
        <f t="shared" si="9"/>
        <v>1.623123996594595E-2</v>
      </c>
      <c r="Z61" s="11">
        <f t="shared" si="10"/>
        <v>1.6224603175000171E-2</v>
      </c>
      <c r="AA61" s="13">
        <f t="shared" si="11"/>
        <v>1.6224603175000171E-2</v>
      </c>
    </row>
    <row r="62" spans="1:27">
      <c r="A62" s="6" t="s">
        <v>87</v>
      </c>
      <c r="B62" s="9">
        <v>4486630000</v>
      </c>
      <c r="C62" s="9">
        <v>13856000</v>
      </c>
      <c r="D62">
        <f t="shared" si="1"/>
        <v>3.0882867542008146E-3</v>
      </c>
      <c r="E62">
        <f t="shared" si="2"/>
        <v>0.30882867542008147</v>
      </c>
      <c r="F62" s="9">
        <v>9428835000</v>
      </c>
      <c r="G62" s="9">
        <v>1540642000</v>
      </c>
      <c r="H62">
        <f t="shared" si="3"/>
        <v>0.16339685655757047</v>
      </c>
      <c r="I62">
        <f t="shared" si="4"/>
        <v>16.339685655757048</v>
      </c>
      <c r="J62" s="5">
        <v>-0.30112954974711398</v>
      </c>
      <c r="K62" s="4">
        <f t="shared" si="12"/>
        <v>-0.30112954974711398</v>
      </c>
      <c r="L62" s="1">
        <v>-0.37451186894057897</v>
      </c>
      <c r="M62" s="4">
        <f t="shared" si="13"/>
        <v>-0.37451186894057897</v>
      </c>
      <c r="N62">
        <v>43.579369271056656</v>
      </c>
      <c r="O62">
        <f t="shared" si="5"/>
        <v>0.43579369271056656</v>
      </c>
      <c r="P62">
        <v>41.759377127801294</v>
      </c>
      <c r="Q62">
        <f t="shared" si="6"/>
        <v>0.41759377127801295</v>
      </c>
      <c r="R62">
        <v>58.71925624260448</v>
      </c>
      <c r="S62">
        <f t="shared" si="7"/>
        <v>0.58719256242604478</v>
      </c>
      <c r="T62">
        <v>60.798999726596584</v>
      </c>
      <c r="U62">
        <f t="shared" si="8"/>
        <v>0.60798999726596581</v>
      </c>
      <c r="V62" s="10">
        <f t="shared" si="15"/>
        <v>-4.8298897429281462E-4</v>
      </c>
      <c r="W62" s="12">
        <f t="shared" si="0"/>
        <v>-4.8298897429281462E-4</v>
      </c>
      <c r="X62" s="10">
        <f t="shared" si="14"/>
        <v>3.7205377666134035E-2</v>
      </c>
      <c r="Y62" s="13">
        <f t="shared" si="9"/>
        <v>3.7205377666134035E-2</v>
      </c>
      <c r="Z62" s="11">
        <f t="shared" si="10"/>
        <v>3.6722388691841218E-2</v>
      </c>
      <c r="AA62" s="13">
        <f t="shared" si="11"/>
        <v>3.6722388691841218E-2</v>
      </c>
    </row>
    <row r="63" spans="1:27">
      <c r="A63" s="6" t="s">
        <v>88</v>
      </c>
      <c r="B63" s="9">
        <v>125826849000</v>
      </c>
      <c r="C63" s="9">
        <v>5473523000</v>
      </c>
      <c r="D63">
        <f t="shared" si="1"/>
        <v>4.3500437653016331E-2</v>
      </c>
      <c r="E63">
        <f t="shared" si="2"/>
        <v>4.3500437653016331</v>
      </c>
      <c r="F63" s="9">
        <v>121761275000</v>
      </c>
      <c r="G63" s="9">
        <v>11557019000</v>
      </c>
      <c r="H63">
        <f t="shared" si="3"/>
        <v>9.4915390792351673E-2</v>
      </c>
      <c r="I63">
        <f t="shared" si="4"/>
        <v>9.4915390792351673</v>
      </c>
      <c r="J63" s="5">
        <v>-0.30112954974711398</v>
      </c>
      <c r="K63" s="4">
        <f t="shared" si="12"/>
        <v>-0.30112954974711398</v>
      </c>
      <c r="L63" s="1">
        <v>-0.37451186894057897</v>
      </c>
      <c r="M63" s="4">
        <f t="shared" si="13"/>
        <v>-0.37451186894057897</v>
      </c>
      <c r="N63">
        <v>87.143096211554976</v>
      </c>
      <c r="O63">
        <f t="shared" si="5"/>
        <v>0.87143096211554971</v>
      </c>
      <c r="P63">
        <v>84.938914328636585</v>
      </c>
      <c r="Q63">
        <f t="shared" si="6"/>
        <v>0.84938914328636583</v>
      </c>
      <c r="R63">
        <v>79.854197301980079</v>
      </c>
      <c r="S63">
        <f t="shared" si="7"/>
        <v>0.79854197301980079</v>
      </c>
      <c r="T63">
        <v>80.565074543845483</v>
      </c>
      <c r="U63">
        <f t="shared" si="8"/>
        <v>0.80565074543845483</v>
      </c>
      <c r="V63" s="10">
        <f t="shared" si="15"/>
        <v>-1.3837763944874111E-2</v>
      </c>
      <c r="W63" s="12">
        <f t="shared" si="0"/>
        <v>-1.3837763944874111E-2</v>
      </c>
      <c r="X63" s="10">
        <f t="shared" si="14"/>
        <v>2.8638419028793872E-2</v>
      </c>
      <c r="Y63" s="13">
        <f t="shared" si="9"/>
        <v>2.8638419028793872E-2</v>
      </c>
      <c r="Z63" s="11">
        <f t="shared" si="10"/>
        <v>1.4800655083919761E-2</v>
      </c>
      <c r="AA63" s="13">
        <f t="shared" si="11"/>
        <v>1.4800655083919761E-2</v>
      </c>
    </row>
    <row r="64" spans="1:27">
      <c r="A64" s="6" t="s">
        <v>89</v>
      </c>
      <c r="B64" s="9">
        <v>323997680000</v>
      </c>
      <c r="C64" s="9">
        <v>48695001000</v>
      </c>
      <c r="D64">
        <f t="shared" si="1"/>
        <v>0.15029428914429263</v>
      </c>
      <c r="E64">
        <f t="shared" si="2"/>
        <v>15.029428914429262</v>
      </c>
      <c r="F64" s="9">
        <v>509273228000</v>
      </c>
      <c r="G64" s="9">
        <v>169337423000</v>
      </c>
      <c r="H64">
        <f t="shared" si="3"/>
        <v>0.33250800098999117</v>
      </c>
      <c r="I64">
        <f t="shared" si="4"/>
        <v>33.250800098999115</v>
      </c>
      <c r="J64" s="5">
        <v>-0.30112954974711398</v>
      </c>
      <c r="K64" s="4">
        <f t="shared" si="12"/>
        <v>-0.30112954974711398</v>
      </c>
      <c r="L64" s="1">
        <v>-0.37451186894057897</v>
      </c>
      <c r="M64" s="4">
        <f t="shared" si="13"/>
        <v>-0.37451186894057897</v>
      </c>
      <c r="N64">
        <v>18.780612263995337</v>
      </c>
      <c r="O64">
        <f t="shared" si="5"/>
        <v>0.18780612263995336</v>
      </c>
      <c r="P64">
        <v>19.7380186739389</v>
      </c>
      <c r="Q64">
        <f t="shared" si="6"/>
        <v>0.19738018673938901</v>
      </c>
      <c r="R64">
        <v>21.986068193687505</v>
      </c>
      <c r="S64">
        <f t="shared" si="7"/>
        <v>0.21986068193687505</v>
      </c>
      <c r="T64">
        <v>23.639634411384286</v>
      </c>
      <c r="U64">
        <f t="shared" si="8"/>
        <v>0.23639634411384286</v>
      </c>
      <c r="V64" s="10">
        <f t="shared" si="15"/>
        <v>-1.1109937607493502E-2</v>
      </c>
      <c r="W64" s="12">
        <f t="shared" si="0"/>
        <v>-1.1109937607493502E-2</v>
      </c>
      <c r="X64" s="10">
        <f t="shared" si="14"/>
        <v>2.9438009537934792E-2</v>
      </c>
      <c r="Y64" s="13">
        <f t="shared" si="9"/>
        <v>2.9438009537934792E-2</v>
      </c>
      <c r="Z64" s="11">
        <f t="shared" si="10"/>
        <v>1.8328071930441288E-2</v>
      </c>
      <c r="AA64" s="13">
        <f t="shared" si="11"/>
        <v>1.8328071930441288E-2</v>
      </c>
    </row>
    <row r="65" spans="1:27">
      <c r="A65" s="6" t="s">
        <v>90</v>
      </c>
      <c r="B65" s="9">
        <v>180215036000</v>
      </c>
      <c r="C65" s="9">
        <v>42011767000</v>
      </c>
      <c r="D65">
        <f t="shared" si="1"/>
        <v>0.23312020979203976</v>
      </c>
      <c r="E65">
        <f t="shared" si="2"/>
        <v>23.312020979203975</v>
      </c>
      <c r="F65" s="9">
        <v>188711246000</v>
      </c>
      <c r="G65" s="9">
        <v>31581865000</v>
      </c>
      <c r="H65">
        <f t="shared" si="3"/>
        <v>0.16735550037118616</v>
      </c>
      <c r="I65">
        <f t="shared" si="4"/>
        <v>16.735550037118614</v>
      </c>
      <c r="J65" s="5">
        <v>-0.30112954974711398</v>
      </c>
      <c r="K65" s="4">
        <f t="shared" si="12"/>
        <v>-0.30112954974711398</v>
      </c>
      <c r="L65" s="1">
        <v>-0.37451186894057897</v>
      </c>
      <c r="M65" s="4">
        <f t="shared" si="13"/>
        <v>-0.37451186894057897</v>
      </c>
      <c r="N65">
        <v>20.188559257232789</v>
      </c>
      <c r="O65">
        <f t="shared" si="5"/>
        <v>0.20188559257232788</v>
      </c>
      <c r="P65">
        <v>20.965694088615177</v>
      </c>
      <c r="Q65">
        <f t="shared" si="6"/>
        <v>0.20965694088615178</v>
      </c>
      <c r="R65">
        <v>19.174186233023981</v>
      </c>
      <c r="S65">
        <f t="shared" si="7"/>
        <v>0.19174186233023982</v>
      </c>
      <c r="T65">
        <v>22.055970030402648</v>
      </c>
      <c r="U65">
        <f t="shared" si="8"/>
        <v>0.22055970030402647</v>
      </c>
      <c r="V65" s="10">
        <f t="shared" si="15"/>
        <v>-1.8304368729055429E-2</v>
      </c>
      <c r="W65" s="12">
        <f t="shared" si="0"/>
        <v>-1.8304368729055429E-2</v>
      </c>
      <c r="X65" s="10">
        <f t="shared" si="14"/>
        <v>1.3823936792682736E-2</v>
      </c>
      <c r="Y65" s="13">
        <f t="shared" si="9"/>
        <v>1.3823936792682736E-2</v>
      </c>
      <c r="Z65" s="11">
        <f t="shared" si="10"/>
        <v>-4.4804319363726929E-3</v>
      </c>
      <c r="AA65" s="13">
        <f t="shared" si="11"/>
        <v>-4.4804319363726929E-3</v>
      </c>
    </row>
    <row r="66" spans="1:27" ht="17">
      <c r="A66" s="7" t="s">
        <v>91</v>
      </c>
      <c r="B66" s="9">
        <v>96617521000</v>
      </c>
      <c r="C66" s="9">
        <v>66366802000</v>
      </c>
      <c r="D66">
        <f t="shared" si="1"/>
        <v>0.68690234766011027</v>
      </c>
      <c r="E66">
        <f t="shared" si="2"/>
        <v>68.690234766011031</v>
      </c>
      <c r="F66" s="9">
        <v>41236168000</v>
      </c>
      <c r="G66" s="9">
        <v>399027000</v>
      </c>
      <c r="H66">
        <f t="shared" si="3"/>
        <v>9.6766265963413485E-3</v>
      </c>
      <c r="I66">
        <f t="shared" si="4"/>
        <v>0.96766265963413489</v>
      </c>
      <c r="J66" s="5">
        <v>-0.30112954974711398</v>
      </c>
      <c r="K66" s="4">
        <f t="shared" si="12"/>
        <v>-0.30112954974711398</v>
      </c>
      <c r="L66" s="1">
        <v>-0.37451186894057897</v>
      </c>
      <c r="M66" s="4">
        <f t="shared" si="13"/>
        <v>-0.37451186894057897</v>
      </c>
      <c r="N66">
        <v>24.942176850761889</v>
      </c>
      <c r="O66">
        <f t="shared" si="5"/>
        <v>0.24942176850761888</v>
      </c>
      <c r="P66" t="s">
        <v>26</v>
      </c>
      <c r="Q66" t="s">
        <v>26</v>
      </c>
      <c r="R66">
        <v>23.838460800194301</v>
      </c>
      <c r="S66">
        <f t="shared" si="7"/>
        <v>0.23838460800194303</v>
      </c>
      <c r="T66" t="s">
        <v>26</v>
      </c>
      <c r="U66" t="s">
        <v>26</v>
      </c>
      <c r="V66" s="10" t="s">
        <v>26</v>
      </c>
      <c r="W66" s="12" t="str">
        <f t="shared" ref="W66:W129" si="16">V66</f>
        <v>NA</v>
      </c>
      <c r="X66" s="10" t="s">
        <v>26</v>
      </c>
      <c r="Y66" s="13" t="str">
        <f t="shared" si="9"/>
        <v>NA</v>
      </c>
      <c r="Z66" s="11" t="s">
        <v>26</v>
      </c>
      <c r="AA66" s="13" t="str">
        <f t="shared" si="11"/>
        <v>NA</v>
      </c>
    </row>
    <row r="67" spans="1:27">
      <c r="A67" s="6" t="s">
        <v>92</v>
      </c>
      <c r="B67" s="9">
        <v>98074105000</v>
      </c>
      <c r="C67" s="9">
        <v>96290704000</v>
      </c>
      <c r="D67">
        <f t="shared" ref="D67:D130" si="17">C67/B67</f>
        <v>0.98181578103618683</v>
      </c>
      <c r="E67">
        <f t="shared" ref="E67:E130" si="18">D67*100</f>
        <v>98.181578103618676</v>
      </c>
      <c r="F67" s="9">
        <v>53692956000</v>
      </c>
      <c r="G67" s="9">
        <v>3243350000</v>
      </c>
      <c r="H67">
        <f t="shared" ref="H67:H130" si="19">G67/F67</f>
        <v>6.0405502725534424E-2</v>
      </c>
      <c r="I67">
        <f t="shared" ref="I67:I130" si="20">H67*100</f>
        <v>6.0405502725534426</v>
      </c>
      <c r="J67" s="5">
        <v>-0.30112954974711398</v>
      </c>
      <c r="K67" s="4">
        <f t="shared" si="12"/>
        <v>-0.30112954974711398</v>
      </c>
      <c r="L67" s="1">
        <v>-0.37451186894057897</v>
      </c>
      <c r="M67" s="4">
        <f t="shared" si="13"/>
        <v>-0.37451186894057897</v>
      </c>
      <c r="N67">
        <v>38.062061147530159</v>
      </c>
      <c r="O67">
        <f t="shared" ref="O67:O129" si="21">N67/100</f>
        <v>0.38062061147530157</v>
      </c>
      <c r="P67">
        <v>43.969397223856774</v>
      </c>
      <c r="Q67">
        <f t="shared" ref="Q67:Q129" si="22">P67/100</f>
        <v>0.43969397223856777</v>
      </c>
      <c r="R67">
        <v>35.637149545555744</v>
      </c>
      <c r="S67">
        <f t="shared" ref="S67:S129" si="23">R67/100</f>
        <v>0.35637149545555746</v>
      </c>
      <c r="T67">
        <v>35.948433957452941</v>
      </c>
      <c r="U67">
        <f t="shared" ref="U67:U129" si="24">T67/100</f>
        <v>0.35948433957452941</v>
      </c>
      <c r="V67" s="10">
        <f t="shared" ref="V67:V128" si="25">Q67*M67*D67</f>
        <v>-0.16167620485209847</v>
      </c>
      <c r="W67" s="12">
        <f t="shared" si="16"/>
        <v>-0.16167620485209847</v>
      </c>
      <c r="X67" s="10">
        <f t="shared" si="14"/>
        <v>8.1324624111602933E-3</v>
      </c>
      <c r="Y67" s="13">
        <f t="shared" ref="Y67:Y130" si="26">X67</f>
        <v>8.1324624111602933E-3</v>
      </c>
      <c r="Z67" s="11">
        <f t="shared" ref="Z67:Z128" si="27">X67+V67</f>
        <v>-0.15354374244093816</v>
      </c>
      <c r="AA67" s="13">
        <f t="shared" ref="AA67:AA130" si="28">Z67</f>
        <v>-0.15354374244093816</v>
      </c>
    </row>
    <row r="68" spans="1:27">
      <c r="A68" s="6" t="s">
        <v>93</v>
      </c>
      <c r="B68" s="9">
        <v>1878239000</v>
      </c>
      <c r="C68" s="9">
        <v>280256000</v>
      </c>
      <c r="D68">
        <f t="shared" si="17"/>
        <v>0.14921210772430984</v>
      </c>
      <c r="E68">
        <f t="shared" si="18"/>
        <v>14.921210772430985</v>
      </c>
      <c r="F68" s="9">
        <v>6125969000</v>
      </c>
      <c r="G68" s="9">
        <v>1606668000</v>
      </c>
      <c r="H68">
        <f t="shared" si="19"/>
        <v>0.2622716504115512</v>
      </c>
      <c r="I68">
        <f t="shared" si="20"/>
        <v>26.227165041155121</v>
      </c>
      <c r="J68" s="5">
        <v>-0.30112954974711398</v>
      </c>
      <c r="K68" s="4">
        <f t="shared" ref="K68:K131" si="29">J68</f>
        <v>-0.30112954974711398</v>
      </c>
      <c r="L68" s="1">
        <v>-0.37451186894057897</v>
      </c>
      <c r="M68" s="4">
        <f t="shared" ref="M68:M131" si="30">L68</f>
        <v>-0.37451186894057897</v>
      </c>
      <c r="N68">
        <v>34.663263464236287</v>
      </c>
      <c r="O68">
        <f t="shared" si="21"/>
        <v>0.34663263464236288</v>
      </c>
      <c r="P68">
        <v>37.957853412836563</v>
      </c>
      <c r="Q68">
        <f t="shared" si="22"/>
        <v>0.37957853412836562</v>
      </c>
      <c r="R68">
        <v>48.884511734398203</v>
      </c>
      <c r="S68">
        <f t="shared" si="23"/>
        <v>0.48884511734398201</v>
      </c>
      <c r="T68">
        <v>51.068528326111377</v>
      </c>
      <c r="U68">
        <f t="shared" si="24"/>
        <v>0.51068528326111373</v>
      </c>
      <c r="V68" s="10">
        <f t="shared" si="25"/>
        <v>-2.1211495794663492E-2</v>
      </c>
      <c r="W68" s="12">
        <f t="shared" si="16"/>
        <v>-2.1211495794663492E-2</v>
      </c>
      <c r="X68" s="10">
        <f t="shared" ref="X68:X129" si="31">U68*M68*H68*-1</f>
        <v>5.0161472600020254E-2</v>
      </c>
      <c r="Y68" s="13">
        <f t="shared" si="26"/>
        <v>5.0161472600020254E-2</v>
      </c>
      <c r="Z68" s="11">
        <f t="shared" si="27"/>
        <v>2.8949976805356763E-2</v>
      </c>
      <c r="AA68" s="13">
        <f t="shared" si="28"/>
        <v>2.8949976805356763E-2</v>
      </c>
    </row>
    <row r="69" spans="1:27">
      <c r="A69" s="6" t="s">
        <v>94</v>
      </c>
      <c r="B69" s="9">
        <v>7750263000</v>
      </c>
      <c r="C69" s="9">
        <v>121313000</v>
      </c>
      <c r="D69">
        <f t="shared" si="17"/>
        <v>1.565275913862536E-2</v>
      </c>
      <c r="E69">
        <f t="shared" si="18"/>
        <v>1.5652759138625361</v>
      </c>
      <c r="F69" s="9">
        <v>20309901000</v>
      </c>
      <c r="G69" s="9">
        <v>4227168000</v>
      </c>
      <c r="H69">
        <f t="shared" si="19"/>
        <v>0.20813336313160757</v>
      </c>
      <c r="I69">
        <f t="shared" si="20"/>
        <v>20.813336313160757</v>
      </c>
      <c r="J69" s="5">
        <v>-0.30112954974711398</v>
      </c>
      <c r="K69" s="4">
        <f t="shared" si="29"/>
        <v>-0.30112954974711398</v>
      </c>
      <c r="L69" s="1">
        <v>-0.37451186894057897</v>
      </c>
      <c r="M69" s="4">
        <f t="shared" si="30"/>
        <v>-0.37451186894057897</v>
      </c>
      <c r="N69">
        <v>35.120496413045551</v>
      </c>
      <c r="O69">
        <f t="shared" si="21"/>
        <v>0.35120496413045549</v>
      </c>
      <c r="P69">
        <v>35.638745980385686</v>
      </c>
      <c r="Q69">
        <f t="shared" si="22"/>
        <v>0.35638745980385683</v>
      </c>
      <c r="R69">
        <v>56.353329285359656</v>
      </c>
      <c r="S69">
        <f t="shared" si="23"/>
        <v>0.56353329285359655</v>
      </c>
      <c r="T69">
        <v>54.558697875082295</v>
      </c>
      <c r="U69">
        <f t="shared" si="24"/>
        <v>0.54558697875082296</v>
      </c>
      <c r="V69" s="10">
        <f t="shared" si="25"/>
        <v>-2.0891946373487206E-3</v>
      </c>
      <c r="W69" s="12">
        <f t="shared" si="16"/>
        <v>-2.0891946373487206E-3</v>
      </c>
      <c r="X69" s="10">
        <f t="shared" si="31"/>
        <v>4.252764013749899E-2</v>
      </c>
      <c r="Y69" s="13">
        <f t="shared" si="26"/>
        <v>4.252764013749899E-2</v>
      </c>
      <c r="Z69" s="11">
        <f t="shared" si="27"/>
        <v>4.0438445500150272E-2</v>
      </c>
      <c r="AA69" s="13">
        <f t="shared" si="28"/>
        <v>4.0438445500150272E-2</v>
      </c>
    </row>
    <row r="70" spans="1:27">
      <c r="A70" s="6" t="s">
        <v>95</v>
      </c>
      <c r="B70" s="9">
        <v>60956233000</v>
      </c>
      <c r="C70" s="9">
        <v>42737941000</v>
      </c>
      <c r="D70">
        <f t="shared" si="17"/>
        <v>0.70112503507229518</v>
      </c>
      <c r="E70">
        <f t="shared" si="18"/>
        <v>70.112503507229519</v>
      </c>
      <c r="F70" s="9">
        <v>32533536000</v>
      </c>
      <c r="G70" s="9">
        <v>1743798000</v>
      </c>
      <c r="H70">
        <f t="shared" si="19"/>
        <v>5.3600014458926322E-2</v>
      </c>
      <c r="I70">
        <f t="shared" si="20"/>
        <v>5.3600014458926326</v>
      </c>
      <c r="J70" s="5">
        <v>-0.30112954974711398</v>
      </c>
      <c r="K70" s="4">
        <f t="shared" si="29"/>
        <v>-0.30112954974711398</v>
      </c>
      <c r="L70" s="1">
        <v>-0.37451186894057897</v>
      </c>
      <c r="M70" s="4">
        <f t="shared" si="30"/>
        <v>-0.37451186894057897</v>
      </c>
      <c r="N70">
        <v>33.550605581127165</v>
      </c>
      <c r="O70">
        <f t="shared" si="21"/>
        <v>0.33550605581127163</v>
      </c>
      <c r="P70">
        <v>37.526947872743996</v>
      </c>
      <c r="Q70">
        <f t="shared" si="22"/>
        <v>0.37526947872743999</v>
      </c>
      <c r="R70">
        <v>25.646764504126828</v>
      </c>
      <c r="S70">
        <f t="shared" si="23"/>
        <v>0.25646764504126829</v>
      </c>
      <c r="T70">
        <v>25.291250485663625</v>
      </c>
      <c r="U70">
        <f t="shared" si="24"/>
        <v>0.25291250485663624</v>
      </c>
      <c r="V70" s="10">
        <f t="shared" si="25"/>
        <v>-9.8538127346424323E-2</v>
      </c>
      <c r="W70" s="12">
        <f t="shared" si="16"/>
        <v>-9.8538127346424323E-2</v>
      </c>
      <c r="X70" s="10">
        <f t="shared" si="31"/>
        <v>5.0769255586866008E-3</v>
      </c>
      <c r="Y70" s="13">
        <f t="shared" si="26"/>
        <v>5.0769255586866008E-3</v>
      </c>
      <c r="Z70" s="11">
        <f t="shared" si="27"/>
        <v>-9.3461201787737716E-2</v>
      </c>
      <c r="AA70" s="13">
        <f t="shared" si="28"/>
        <v>-9.3461201787737716E-2</v>
      </c>
    </row>
    <row r="71" spans="1:27">
      <c r="A71" s="6" t="s">
        <v>96</v>
      </c>
      <c r="B71" s="9">
        <v>6049226000</v>
      </c>
      <c r="C71" s="9">
        <v>386699000</v>
      </c>
      <c r="D71">
        <f t="shared" si="17"/>
        <v>6.3925368303316826E-2</v>
      </c>
      <c r="E71">
        <f t="shared" si="18"/>
        <v>6.3925368303316823</v>
      </c>
      <c r="F71" s="9">
        <v>17380309000</v>
      </c>
      <c r="G71" s="9">
        <v>3390680000</v>
      </c>
      <c r="H71">
        <f t="shared" si="19"/>
        <v>0.19508744062030198</v>
      </c>
      <c r="I71">
        <f t="shared" si="20"/>
        <v>19.508744062030196</v>
      </c>
      <c r="J71" s="5">
        <v>-0.30112954974711398</v>
      </c>
      <c r="K71" s="4">
        <f t="shared" si="29"/>
        <v>-0.30112954974711398</v>
      </c>
      <c r="L71" s="1">
        <v>-0.37451186894057897</v>
      </c>
      <c r="M71" s="4">
        <f t="shared" si="30"/>
        <v>-0.37451186894057897</v>
      </c>
      <c r="N71">
        <v>13.255643340442971</v>
      </c>
      <c r="O71">
        <f t="shared" si="21"/>
        <v>0.13255643340442971</v>
      </c>
      <c r="P71">
        <v>13.176026035721438</v>
      </c>
      <c r="Q71">
        <f t="shared" si="22"/>
        <v>0.13176026035721439</v>
      </c>
      <c r="R71">
        <v>24.233640428791698</v>
      </c>
      <c r="S71">
        <f t="shared" si="23"/>
        <v>0.24233640428791697</v>
      </c>
      <c r="T71">
        <v>23.005177976884116</v>
      </c>
      <c r="U71">
        <f t="shared" si="24"/>
        <v>0.23005177976884117</v>
      </c>
      <c r="V71" s="10">
        <f t="shared" si="25"/>
        <v>-3.1544472475556287E-3</v>
      </c>
      <c r="W71" s="12">
        <f t="shared" si="16"/>
        <v>-3.1544472475556287E-3</v>
      </c>
      <c r="X71" s="10">
        <f t="shared" si="31"/>
        <v>1.6808172421085978E-2</v>
      </c>
      <c r="Y71" s="13">
        <f t="shared" si="26"/>
        <v>1.6808172421085978E-2</v>
      </c>
      <c r="Z71" s="11">
        <f t="shared" si="27"/>
        <v>1.365372517353035E-2</v>
      </c>
      <c r="AA71" s="13">
        <f t="shared" si="28"/>
        <v>1.365372517353035E-2</v>
      </c>
    </row>
    <row r="72" spans="1:27">
      <c r="A72" s="6" t="s">
        <v>97</v>
      </c>
      <c r="B72" s="9">
        <v>136096000</v>
      </c>
      <c r="C72" s="9" t="s">
        <v>26</v>
      </c>
      <c r="D72" t="s">
        <v>26</v>
      </c>
      <c r="E72" t="s">
        <v>26</v>
      </c>
      <c r="F72" s="9">
        <v>100260000</v>
      </c>
      <c r="G72" s="9">
        <v>5479000</v>
      </c>
      <c r="H72">
        <f t="shared" si="19"/>
        <v>5.4647915419908238E-2</v>
      </c>
      <c r="I72">
        <f t="shared" si="20"/>
        <v>5.4647915419908237</v>
      </c>
      <c r="J72" s="5">
        <v>-0.30112954974711398</v>
      </c>
      <c r="K72" s="4">
        <f t="shared" si="29"/>
        <v>-0.30112954974711398</v>
      </c>
      <c r="L72" s="1">
        <v>-0.37451186894057897</v>
      </c>
      <c r="M72" s="4">
        <f t="shared" si="30"/>
        <v>-0.37451186894057897</v>
      </c>
      <c r="N72">
        <v>13.215768063270488</v>
      </c>
      <c r="O72">
        <f t="shared" si="21"/>
        <v>0.13215768063270489</v>
      </c>
      <c r="P72" t="s">
        <v>26</v>
      </c>
      <c r="Q72" t="s">
        <v>26</v>
      </c>
      <c r="R72">
        <v>92.014785140520786</v>
      </c>
      <c r="S72">
        <f t="shared" si="23"/>
        <v>0.92014785140520783</v>
      </c>
      <c r="T72" t="s">
        <v>26</v>
      </c>
      <c r="U72" t="s">
        <v>26</v>
      </c>
      <c r="V72" s="10" t="s">
        <v>26</v>
      </c>
      <c r="W72" s="12" t="str">
        <f t="shared" si="16"/>
        <v>NA</v>
      </c>
      <c r="X72" s="10" t="s">
        <v>26</v>
      </c>
      <c r="Y72" s="13" t="str">
        <f t="shared" si="26"/>
        <v>NA</v>
      </c>
      <c r="Z72" s="11" t="s">
        <v>26</v>
      </c>
      <c r="AA72" s="13" t="str">
        <f t="shared" si="28"/>
        <v>NA</v>
      </c>
    </row>
    <row r="73" spans="1:27">
      <c r="A73" s="6" t="s">
        <v>98</v>
      </c>
      <c r="B73" s="9" t="s">
        <v>26</v>
      </c>
      <c r="C73" s="9" t="s">
        <v>26</v>
      </c>
      <c r="D73" t="s">
        <v>26</v>
      </c>
      <c r="E73" t="s">
        <v>26</v>
      </c>
      <c r="F73" s="9" t="s">
        <v>26</v>
      </c>
      <c r="G73" s="9" t="s">
        <v>26</v>
      </c>
      <c r="H73" t="s">
        <v>26</v>
      </c>
      <c r="I73" t="s">
        <v>26</v>
      </c>
      <c r="J73" s="5">
        <v>-0.30112954974711398</v>
      </c>
      <c r="K73" s="4">
        <f t="shared" si="29"/>
        <v>-0.30112954974711398</v>
      </c>
      <c r="L73" s="1">
        <v>-0.37451186894057897</v>
      </c>
      <c r="M73" s="4">
        <f t="shared" si="30"/>
        <v>-0.37451186894057897</v>
      </c>
      <c r="N73">
        <v>26.65009422561543</v>
      </c>
      <c r="O73">
        <f t="shared" si="21"/>
        <v>0.26650094225615428</v>
      </c>
      <c r="P73">
        <v>26.432099255521145</v>
      </c>
      <c r="Q73">
        <f t="shared" si="22"/>
        <v>0.26432099255521146</v>
      </c>
      <c r="R73">
        <v>52.533099797454298</v>
      </c>
      <c r="S73">
        <f t="shared" si="23"/>
        <v>0.52533099797454297</v>
      </c>
      <c r="T73">
        <v>55.57758478291349</v>
      </c>
      <c r="U73">
        <f t="shared" si="24"/>
        <v>0.55577584782913492</v>
      </c>
      <c r="V73" s="10" t="s">
        <v>26</v>
      </c>
      <c r="W73" s="12" t="str">
        <f t="shared" si="16"/>
        <v>NA</v>
      </c>
      <c r="X73" s="10" t="s">
        <v>26</v>
      </c>
      <c r="Y73" s="13" t="str">
        <f t="shared" si="26"/>
        <v>NA</v>
      </c>
      <c r="Z73" s="11" t="s">
        <v>26</v>
      </c>
      <c r="AA73" s="13" t="str">
        <f t="shared" si="28"/>
        <v>NA</v>
      </c>
    </row>
    <row r="74" spans="1:27">
      <c r="A74" s="6" t="s">
        <v>99</v>
      </c>
      <c r="B74" s="9">
        <v>71941445000</v>
      </c>
      <c r="C74" s="9">
        <v>65391330000</v>
      </c>
      <c r="D74">
        <f t="shared" si="17"/>
        <v>0.9089521346144771</v>
      </c>
      <c r="E74">
        <f t="shared" si="18"/>
        <v>90.89521346144771</v>
      </c>
      <c r="F74" s="9">
        <v>35866655000</v>
      </c>
      <c r="G74" s="9">
        <v>210061000</v>
      </c>
      <c r="H74">
        <f t="shared" si="19"/>
        <v>5.8567212359223351E-3</v>
      </c>
      <c r="I74">
        <f t="shared" si="20"/>
        <v>0.58567212359223353</v>
      </c>
      <c r="J74" s="5">
        <v>-0.30112954974711398</v>
      </c>
      <c r="K74" s="4">
        <f t="shared" si="29"/>
        <v>-0.30112954974711398</v>
      </c>
      <c r="L74" s="1">
        <v>-0.37451186894057897</v>
      </c>
      <c r="M74" s="4">
        <f t="shared" si="30"/>
        <v>-0.37451186894057897</v>
      </c>
      <c r="N74">
        <v>51.195555385598702</v>
      </c>
      <c r="O74">
        <f t="shared" si="21"/>
        <v>0.51195555385598701</v>
      </c>
      <c r="P74">
        <v>56.720557317380383</v>
      </c>
      <c r="Q74">
        <f t="shared" si="22"/>
        <v>0.56720557317380382</v>
      </c>
      <c r="R74">
        <v>46.644960749072673</v>
      </c>
      <c r="S74">
        <f t="shared" si="23"/>
        <v>0.46644960749072673</v>
      </c>
      <c r="T74">
        <v>43.76702476050562</v>
      </c>
      <c r="U74">
        <f t="shared" si="24"/>
        <v>0.43767024760505618</v>
      </c>
      <c r="V74" s="10">
        <f t="shared" si="25"/>
        <v>-0.19308435651307998</v>
      </c>
      <c r="W74" s="12">
        <f t="shared" si="16"/>
        <v>-0.19308435651307998</v>
      </c>
      <c r="X74" s="10">
        <f t="shared" si="31"/>
        <v>9.599910050435618E-4</v>
      </c>
      <c r="Y74" s="13">
        <f t="shared" si="26"/>
        <v>9.599910050435618E-4</v>
      </c>
      <c r="Z74" s="11">
        <f t="shared" si="27"/>
        <v>-0.19212436550803641</v>
      </c>
      <c r="AA74" s="13">
        <f t="shared" si="28"/>
        <v>-0.19212436550803641</v>
      </c>
    </row>
    <row r="75" spans="1:27" ht="17">
      <c r="A75" s="7" t="s">
        <v>100</v>
      </c>
      <c r="B75" s="9">
        <v>1764613000</v>
      </c>
      <c r="C75" s="9">
        <v>139267000</v>
      </c>
      <c r="D75">
        <f t="shared" si="17"/>
        <v>7.8922120600947623E-2</v>
      </c>
      <c r="E75">
        <f t="shared" si="18"/>
        <v>7.8922120600947627</v>
      </c>
      <c r="F75" s="9">
        <v>4907400000</v>
      </c>
      <c r="G75" s="9">
        <v>628257000</v>
      </c>
      <c r="H75">
        <f t="shared" si="19"/>
        <v>0.12802237437339528</v>
      </c>
      <c r="I75">
        <f t="shared" si="20"/>
        <v>12.802237437339528</v>
      </c>
      <c r="J75" s="5">
        <v>-0.30112954974711398</v>
      </c>
      <c r="K75" s="4">
        <f t="shared" si="29"/>
        <v>-0.30112954974711398</v>
      </c>
      <c r="L75" s="1">
        <v>-0.37451186894057897</v>
      </c>
      <c r="M75" s="4">
        <f t="shared" si="30"/>
        <v>-0.37451186894057897</v>
      </c>
      <c r="N75">
        <v>34.252841364835376</v>
      </c>
      <c r="O75">
        <f t="shared" si="21"/>
        <v>0.34252841364835374</v>
      </c>
      <c r="P75">
        <v>32.73319807658514</v>
      </c>
      <c r="Q75">
        <f t="shared" si="22"/>
        <v>0.3273319807658514</v>
      </c>
      <c r="R75">
        <v>66.364604448422426</v>
      </c>
      <c r="S75">
        <f t="shared" si="23"/>
        <v>0.66364604448422426</v>
      </c>
      <c r="T75">
        <v>68.389176851459126</v>
      </c>
      <c r="U75">
        <f t="shared" si="24"/>
        <v>0.68389176851459121</v>
      </c>
      <c r="V75" s="10">
        <f t="shared" si="25"/>
        <v>-9.6750400254793437E-3</v>
      </c>
      <c r="W75" s="12">
        <f t="shared" si="16"/>
        <v>-9.6750400254793437E-3</v>
      </c>
      <c r="X75" s="10">
        <f t="shared" si="31"/>
        <v>3.2789805450034092E-2</v>
      </c>
      <c r="Y75" s="13">
        <f t="shared" si="26"/>
        <v>3.2789805450034092E-2</v>
      </c>
      <c r="Z75" s="11">
        <f t="shared" si="27"/>
        <v>2.3114765424554748E-2</v>
      </c>
      <c r="AA75" s="13">
        <f t="shared" si="28"/>
        <v>2.3114765424554748E-2</v>
      </c>
    </row>
    <row r="76" spans="1:27" ht="17">
      <c r="A76" s="7" t="s">
        <v>101</v>
      </c>
      <c r="B76" s="9">
        <v>5814806000</v>
      </c>
      <c r="C76" s="9">
        <v>1410206000</v>
      </c>
      <c r="D76">
        <f t="shared" si="17"/>
        <v>0.242519870826301</v>
      </c>
      <c r="E76">
        <f t="shared" si="18"/>
        <v>24.251987082630102</v>
      </c>
      <c r="F76" s="9">
        <v>5848036000</v>
      </c>
      <c r="G76" s="9">
        <v>847828000</v>
      </c>
      <c r="H76">
        <f t="shared" si="19"/>
        <v>0.14497653571216046</v>
      </c>
      <c r="I76">
        <f t="shared" si="20"/>
        <v>14.497653571216047</v>
      </c>
      <c r="J76" s="5">
        <v>-0.30112954974711398</v>
      </c>
      <c r="K76" s="4">
        <f t="shared" si="29"/>
        <v>-0.30112954974711398</v>
      </c>
      <c r="L76" s="1">
        <v>-0.37451186894057897</v>
      </c>
      <c r="M76" s="4">
        <f t="shared" si="30"/>
        <v>-0.37451186894057897</v>
      </c>
      <c r="N76" t="s">
        <v>26</v>
      </c>
      <c r="O76" t="s">
        <v>26</v>
      </c>
      <c r="P76" t="s">
        <v>26</v>
      </c>
      <c r="Q76" t="s">
        <v>26</v>
      </c>
      <c r="R76" t="s">
        <v>26</v>
      </c>
      <c r="S76" t="s">
        <v>26</v>
      </c>
      <c r="T76" t="s">
        <v>26</v>
      </c>
      <c r="U76" t="s">
        <v>26</v>
      </c>
      <c r="V76" s="10" t="s">
        <v>26</v>
      </c>
      <c r="W76" s="12" t="str">
        <f t="shared" si="16"/>
        <v>NA</v>
      </c>
      <c r="X76" s="10" t="s">
        <v>26</v>
      </c>
      <c r="Y76" s="13" t="str">
        <f t="shared" si="26"/>
        <v>NA</v>
      </c>
      <c r="Z76" s="11" t="s">
        <v>26</v>
      </c>
      <c r="AA76" s="13" t="str">
        <f t="shared" si="28"/>
        <v>NA</v>
      </c>
    </row>
    <row r="77" spans="1:27">
      <c r="A77" s="6" t="s">
        <v>102</v>
      </c>
      <c r="B77" s="9">
        <v>3275050000</v>
      </c>
      <c r="C77" s="9">
        <v>24998000</v>
      </c>
      <c r="D77">
        <f t="shared" si="17"/>
        <v>7.6328605670142437E-3</v>
      </c>
      <c r="E77">
        <f t="shared" si="18"/>
        <v>0.76328605670142435</v>
      </c>
      <c r="F77" s="9">
        <v>19979509000</v>
      </c>
      <c r="G77" s="9">
        <v>4066884000</v>
      </c>
      <c r="H77">
        <f t="shared" si="19"/>
        <v>0.20355274996998174</v>
      </c>
      <c r="I77">
        <f t="shared" si="20"/>
        <v>20.355274996998173</v>
      </c>
      <c r="J77" s="5">
        <v>-0.30112954974711398</v>
      </c>
      <c r="K77" s="4">
        <f t="shared" si="29"/>
        <v>-0.30112954974711398</v>
      </c>
      <c r="L77" s="1">
        <v>-0.37451186894057897</v>
      </c>
      <c r="M77" s="4">
        <f t="shared" si="30"/>
        <v>-0.37451186894057897</v>
      </c>
      <c r="N77">
        <v>23.851073361565586</v>
      </c>
      <c r="O77">
        <f t="shared" si="21"/>
        <v>0.23851073361565586</v>
      </c>
      <c r="P77">
        <v>23.339862028070122</v>
      </c>
      <c r="Q77">
        <f t="shared" si="22"/>
        <v>0.23339862028070121</v>
      </c>
      <c r="R77">
        <v>48.642638622657074</v>
      </c>
      <c r="S77">
        <f t="shared" si="23"/>
        <v>0.48642638622657075</v>
      </c>
      <c r="T77">
        <v>39.609233581086436</v>
      </c>
      <c r="U77">
        <f t="shared" si="24"/>
        <v>0.39609233581086434</v>
      </c>
      <c r="V77" s="10">
        <f t="shared" si="25"/>
        <v>-6.6719256687072543E-4</v>
      </c>
      <c r="W77" s="12">
        <f t="shared" si="16"/>
        <v>-6.6719256687072543E-4</v>
      </c>
      <c r="X77" s="10">
        <f t="shared" si="31"/>
        <v>3.0195275672982289E-2</v>
      </c>
      <c r="Y77" s="13">
        <f t="shared" si="26"/>
        <v>3.0195275672982289E-2</v>
      </c>
      <c r="Z77" s="11">
        <f t="shared" si="27"/>
        <v>2.9528083106111564E-2</v>
      </c>
      <c r="AA77" s="13">
        <f t="shared" si="28"/>
        <v>2.9528083106111564E-2</v>
      </c>
    </row>
    <row r="78" spans="1:27">
      <c r="A78" s="6" t="s">
        <v>103</v>
      </c>
      <c r="B78" s="9">
        <v>1284097000</v>
      </c>
      <c r="C78" s="9">
        <v>329000</v>
      </c>
      <c r="D78">
        <f t="shared" si="17"/>
        <v>2.5621117407797074E-4</v>
      </c>
      <c r="E78">
        <f t="shared" si="18"/>
        <v>2.5621117407797073E-2</v>
      </c>
      <c r="F78" s="9">
        <v>1539417000</v>
      </c>
      <c r="G78" s="9">
        <v>223961000</v>
      </c>
      <c r="H78">
        <f t="shared" si="19"/>
        <v>0.1454842969773622</v>
      </c>
      <c r="I78">
        <f t="shared" si="20"/>
        <v>14.548429697736221</v>
      </c>
      <c r="J78" s="5">
        <v>-0.30112954974711398</v>
      </c>
      <c r="K78" s="4">
        <f t="shared" si="29"/>
        <v>-0.30112954974711398</v>
      </c>
      <c r="L78" s="1">
        <v>-0.37451186894057897</v>
      </c>
      <c r="M78" s="4">
        <f t="shared" si="30"/>
        <v>-0.37451186894057897</v>
      </c>
      <c r="N78">
        <v>41.151950442176997</v>
      </c>
      <c r="O78">
        <f t="shared" si="21"/>
        <v>0.41151950442176999</v>
      </c>
      <c r="P78">
        <v>43.830238704362202</v>
      </c>
      <c r="Q78">
        <f t="shared" si="22"/>
        <v>0.43830238704362201</v>
      </c>
      <c r="R78">
        <v>84.101131528340957</v>
      </c>
      <c r="S78">
        <f t="shared" si="23"/>
        <v>0.84101131528340956</v>
      </c>
      <c r="T78">
        <v>84.177344004627656</v>
      </c>
      <c r="U78">
        <f t="shared" si="24"/>
        <v>0.84177344004627652</v>
      </c>
      <c r="V78" s="10">
        <f t="shared" si="25"/>
        <v>-4.2056922317939421E-5</v>
      </c>
      <c r="W78" s="12">
        <f t="shared" si="16"/>
        <v>-4.2056922317939421E-5</v>
      </c>
      <c r="X78" s="10">
        <f t="shared" si="31"/>
        <v>4.5864527546323572E-2</v>
      </c>
      <c r="Y78" s="13">
        <f t="shared" si="26"/>
        <v>4.5864527546323572E-2</v>
      </c>
      <c r="Z78" s="11">
        <f t="shared" si="27"/>
        <v>4.5822470624005629E-2</v>
      </c>
      <c r="AA78" s="13">
        <f t="shared" si="28"/>
        <v>4.5822470624005629E-2</v>
      </c>
    </row>
    <row r="79" spans="1:27">
      <c r="A79" s="6" t="s">
        <v>104</v>
      </c>
      <c r="B79" s="9">
        <v>1455305000</v>
      </c>
      <c r="C79" s="9">
        <v>255580000</v>
      </c>
      <c r="D79">
        <f t="shared" si="17"/>
        <v>0.17561954366954005</v>
      </c>
      <c r="E79">
        <f t="shared" si="18"/>
        <v>17.561954366954005</v>
      </c>
      <c r="F79" s="9">
        <v>9788438000</v>
      </c>
      <c r="G79" s="9">
        <v>1055536000</v>
      </c>
      <c r="H79">
        <f t="shared" si="19"/>
        <v>0.10783497836937823</v>
      </c>
      <c r="I79">
        <f t="shared" si="20"/>
        <v>10.783497836937823</v>
      </c>
      <c r="J79" s="5">
        <v>-0.30112954974711398</v>
      </c>
      <c r="K79" s="4">
        <f t="shared" si="29"/>
        <v>-0.30112954974711398</v>
      </c>
      <c r="L79" s="1">
        <v>-0.37451186894057897</v>
      </c>
      <c r="M79" s="4">
        <f t="shared" si="30"/>
        <v>-0.37451186894057897</v>
      </c>
      <c r="N79">
        <v>24.284191991672383</v>
      </c>
      <c r="O79">
        <f t="shared" si="21"/>
        <v>0.24284191991672383</v>
      </c>
      <c r="P79">
        <v>26.011029411764703</v>
      </c>
      <c r="Q79">
        <f t="shared" si="22"/>
        <v>0.26011029411764702</v>
      </c>
      <c r="R79">
        <v>98.705689166340733</v>
      </c>
      <c r="S79">
        <f t="shared" si="23"/>
        <v>0.98705689166340738</v>
      </c>
      <c r="T79">
        <v>94.332107843137237</v>
      </c>
      <c r="U79">
        <f t="shared" si="24"/>
        <v>0.94332107843137236</v>
      </c>
      <c r="V79" s="10">
        <f t="shared" si="25"/>
        <v>-1.7107871136741185E-2</v>
      </c>
      <c r="W79" s="12">
        <f t="shared" si="16"/>
        <v>-1.7107871136741185E-2</v>
      </c>
      <c r="X79" s="10">
        <f t="shared" si="31"/>
        <v>3.8096473873304094E-2</v>
      </c>
      <c r="Y79" s="13">
        <f t="shared" si="26"/>
        <v>3.8096473873304094E-2</v>
      </c>
      <c r="Z79" s="11">
        <f t="shared" si="27"/>
        <v>2.098860273656291E-2</v>
      </c>
      <c r="AA79" s="13">
        <f t="shared" si="28"/>
        <v>2.098860273656291E-2</v>
      </c>
    </row>
    <row r="80" spans="1:27">
      <c r="A80" s="6" t="s">
        <v>105</v>
      </c>
      <c r="B80" s="9">
        <v>30757978000</v>
      </c>
      <c r="C80" s="9">
        <v>29403040000</v>
      </c>
      <c r="D80">
        <f t="shared" si="17"/>
        <v>0.95594840467081421</v>
      </c>
      <c r="E80">
        <f t="shared" si="18"/>
        <v>95.594840467081426</v>
      </c>
      <c r="F80" s="9">
        <v>12968122000</v>
      </c>
      <c r="G80" s="9">
        <v>2217486000</v>
      </c>
      <c r="H80">
        <f t="shared" si="19"/>
        <v>0.17099515257490638</v>
      </c>
      <c r="I80">
        <f t="shared" si="20"/>
        <v>17.099515257490637</v>
      </c>
      <c r="J80" s="5">
        <v>-0.30112954974711398</v>
      </c>
      <c r="K80" s="4">
        <f t="shared" si="29"/>
        <v>-0.30112954974711398</v>
      </c>
      <c r="L80" s="1">
        <v>-0.37451186894057897</v>
      </c>
      <c r="M80" s="4">
        <f t="shared" si="30"/>
        <v>-0.37451186894057897</v>
      </c>
      <c r="N80">
        <v>49.944753077208276</v>
      </c>
      <c r="O80">
        <f t="shared" si="21"/>
        <v>0.49944753077208276</v>
      </c>
      <c r="P80">
        <v>62.22913788029976</v>
      </c>
      <c r="Q80">
        <f t="shared" si="22"/>
        <v>0.62229137880299756</v>
      </c>
      <c r="R80">
        <v>39.790989170622815</v>
      </c>
      <c r="S80">
        <f t="shared" si="23"/>
        <v>0.39790989170622815</v>
      </c>
      <c r="T80">
        <v>40.12124444394518</v>
      </c>
      <c r="U80">
        <f t="shared" si="24"/>
        <v>0.40121244443945181</v>
      </c>
      <c r="V80" s="10">
        <f t="shared" si="25"/>
        <v>-0.22278904040425335</v>
      </c>
      <c r="W80" s="12">
        <f t="shared" si="16"/>
        <v>-0.22278904040425335</v>
      </c>
      <c r="X80" s="10">
        <f t="shared" si="31"/>
        <v>2.5693530263593296E-2</v>
      </c>
      <c r="Y80" s="13">
        <f t="shared" si="26"/>
        <v>2.5693530263593296E-2</v>
      </c>
      <c r="Z80" s="11">
        <f t="shared" si="27"/>
        <v>-0.19709551014066004</v>
      </c>
      <c r="AA80" s="13">
        <f t="shared" si="28"/>
        <v>-0.19709551014066004</v>
      </c>
    </row>
    <row r="81" spans="1:27">
      <c r="A81" s="6" t="s">
        <v>106</v>
      </c>
      <c r="B81" s="9">
        <v>3000696000</v>
      </c>
      <c r="C81" s="9">
        <v>51818000</v>
      </c>
      <c r="D81">
        <f t="shared" si="17"/>
        <v>1.7268660337468374E-2</v>
      </c>
      <c r="E81">
        <f t="shared" si="18"/>
        <v>1.7268660337468373</v>
      </c>
      <c r="F81" s="9">
        <v>3929416000</v>
      </c>
      <c r="G81" s="9">
        <v>683866000</v>
      </c>
      <c r="H81">
        <f t="shared" si="19"/>
        <v>0.1740375669056165</v>
      </c>
      <c r="I81">
        <f t="shared" si="20"/>
        <v>17.40375669056165</v>
      </c>
      <c r="J81" s="5">
        <v>-0.30112954974711398</v>
      </c>
      <c r="K81" s="4">
        <f t="shared" si="29"/>
        <v>-0.30112954974711398</v>
      </c>
      <c r="L81" s="1">
        <v>-0.37451186894057897</v>
      </c>
      <c r="M81" s="4">
        <f t="shared" si="30"/>
        <v>-0.37451186894057897</v>
      </c>
      <c r="N81">
        <v>30.902630876480824</v>
      </c>
      <c r="O81">
        <f t="shared" si="21"/>
        <v>0.30902630876480824</v>
      </c>
      <c r="P81">
        <v>28.681968119001922</v>
      </c>
      <c r="Q81">
        <f t="shared" si="22"/>
        <v>0.28681968119001922</v>
      </c>
      <c r="R81">
        <v>34.440770631784858</v>
      </c>
      <c r="S81">
        <f t="shared" si="23"/>
        <v>0.34440770631784856</v>
      </c>
      <c r="T81">
        <v>33.819837974159448</v>
      </c>
      <c r="U81">
        <f t="shared" si="24"/>
        <v>0.3381983797415945</v>
      </c>
      <c r="V81" s="10">
        <f t="shared" si="25"/>
        <v>-1.8549541606516051E-3</v>
      </c>
      <c r="W81" s="12">
        <f t="shared" si="16"/>
        <v>-1.8549541606516051E-3</v>
      </c>
      <c r="X81" s="10">
        <f t="shared" si="31"/>
        <v>2.2043477663169487E-2</v>
      </c>
      <c r="Y81" s="13">
        <f t="shared" si="26"/>
        <v>2.2043477663169487E-2</v>
      </c>
      <c r="Z81" s="11">
        <f t="shared" si="27"/>
        <v>2.0188523502517881E-2</v>
      </c>
      <c r="AA81" s="13">
        <f t="shared" si="28"/>
        <v>2.0188523502517881E-2</v>
      </c>
    </row>
    <row r="82" spans="1:27">
      <c r="A82" s="6" t="s">
        <v>107</v>
      </c>
      <c r="B82" s="9">
        <v>879825000</v>
      </c>
      <c r="C82" s="9">
        <v>881000</v>
      </c>
      <c r="D82">
        <f t="shared" si="17"/>
        <v>1.0013354928536924E-3</v>
      </c>
      <c r="E82">
        <f t="shared" si="18"/>
        <v>0.10013354928536924</v>
      </c>
      <c r="F82" s="9">
        <v>2707070000</v>
      </c>
      <c r="G82" s="9">
        <v>304115000</v>
      </c>
      <c r="H82">
        <f t="shared" si="19"/>
        <v>0.1123410181487734</v>
      </c>
      <c r="I82">
        <f t="shared" si="20"/>
        <v>11.23410181487734</v>
      </c>
      <c r="J82" s="5">
        <v>-0.30112954974711398</v>
      </c>
      <c r="K82" s="4">
        <f t="shared" si="29"/>
        <v>-0.30112954974711398</v>
      </c>
      <c r="L82" s="1">
        <v>-0.37451186894057897</v>
      </c>
      <c r="M82" s="4">
        <f t="shared" si="30"/>
        <v>-0.37451186894057897</v>
      </c>
      <c r="N82">
        <v>29.162844079049844</v>
      </c>
      <c r="O82">
        <f t="shared" si="21"/>
        <v>0.29162844079049843</v>
      </c>
      <c r="P82" t="s">
        <v>26</v>
      </c>
      <c r="Q82" t="s">
        <v>26</v>
      </c>
      <c r="R82">
        <v>36.167026676031327</v>
      </c>
      <c r="S82">
        <f t="shared" si="23"/>
        <v>0.36167026676031327</v>
      </c>
      <c r="T82" t="s">
        <v>26</v>
      </c>
      <c r="U82" t="s">
        <v>26</v>
      </c>
      <c r="V82" s="10" t="s">
        <v>26</v>
      </c>
      <c r="W82" s="12" t="str">
        <f t="shared" si="16"/>
        <v>NA</v>
      </c>
      <c r="X82" s="10" t="s">
        <v>26</v>
      </c>
      <c r="Y82" s="13" t="str">
        <f t="shared" si="26"/>
        <v>NA</v>
      </c>
      <c r="Z82" s="11" t="s">
        <v>26</v>
      </c>
      <c r="AA82" s="13" t="str">
        <f t="shared" si="28"/>
        <v>NA</v>
      </c>
    </row>
    <row r="83" spans="1:27">
      <c r="A83" s="6" t="s">
        <v>108</v>
      </c>
      <c r="B83" s="9">
        <v>247489373000</v>
      </c>
      <c r="C83" s="9">
        <v>38492679000</v>
      </c>
      <c r="D83">
        <f t="shared" si="17"/>
        <v>0.15553265392126553</v>
      </c>
      <c r="E83">
        <f t="shared" si="18"/>
        <v>15.553265392126553</v>
      </c>
      <c r="F83" s="9">
        <v>217664499000</v>
      </c>
      <c r="G83" s="9">
        <v>31419202000</v>
      </c>
      <c r="H83">
        <f t="shared" si="19"/>
        <v>0.14434692907822327</v>
      </c>
      <c r="I83">
        <f t="shared" si="20"/>
        <v>14.434692907822328</v>
      </c>
      <c r="J83" s="5">
        <v>-0.30112954974711398</v>
      </c>
      <c r="K83" s="4">
        <f t="shared" si="29"/>
        <v>-0.30112954974711398</v>
      </c>
      <c r="L83" s="1">
        <v>-0.37451186894057897</v>
      </c>
      <c r="M83" s="4">
        <f t="shared" si="30"/>
        <v>-0.37451186894057897</v>
      </c>
      <c r="N83">
        <v>70.045521883165378</v>
      </c>
      <c r="O83">
        <f t="shared" si="21"/>
        <v>0.70045521883165374</v>
      </c>
      <c r="P83">
        <v>68.75736913182125</v>
      </c>
      <c r="Q83">
        <f t="shared" si="22"/>
        <v>0.68757369131821244</v>
      </c>
      <c r="R83">
        <v>63.173933837252726</v>
      </c>
      <c r="S83">
        <f t="shared" si="23"/>
        <v>0.63173933837252727</v>
      </c>
      <c r="T83">
        <v>61.745411268396047</v>
      </c>
      <c r="U83">
        <f t="shared" si="24"/>
        <v>0.61745411268396044</v>
      </c>
      <c r="V83" s="10">
        <f t="shared" si="25"/>
        <v>-4.0050359552363531E-2</v>
      </c>
      <c r="W83" s="12">
        <f t="shared" si="16"/>
        <v>-4.0050359552363531E-2</v>
      </c>
      <c r="X83" s="10">
        <f t="shared" si="31"/>
        <v>3.3379345927484864E-2</v>
      </c>
      <c r="Y83" s="13">
        <f t="shared" si="26"/>
        <v>3.3379345927484864E-2</v>
      </c>
      <c r="Z83" s="11">
        <f t="shared" si="27"/>
        <v>-6.6710136248786661E-3</v>
      </c>
      <c r="AA83" s="13">
        <f t="shared" si="28"/>
        <v>-6.6710136248786661E-3</v>
      </c>
    </row>
    <row r="84" spans="1:27">
      <c r="A84" s="6" t="s">
        <v>109</v>
      </c>
      <c r="B84" s="9">
        <v>181663000</v>
      </c>
      <c r="C84" s="9">
        <v>26000</v>
      </c>
      <c r="D84">
        <f t="shared" si="17"/>
        <v>1.4312215475908687E-4</v>
      </c>
      <c r="E84">
        <f t="shared" si="18"/>
        <v>1.4312215475908687E-2</v>
      </c>
      <c r="F84" s="9">
        <v>2960470000</v>
      </c>
      <c r="G84" s="9">
        <v>467490000</v>
      </c>
      <c r="H84">
        <f t="shared" si="19"/>
        <v>0.15791073714646661</v>
      </c>
      <c r="I84">
        <f t="shared" si="20"/>
        <v>15.791073714646661</v>
      </c>
      <c r="J84" s="5">
        <v>-0.30112954974711398</v>
      </c>
      <c r="K84" s="4">
        <f t="shared" si="29"/>
        <v>-0.30112954974711398</v>
      </c>
      <c r="L84" s="1">
        <v>-0.37451186894057897</v>
      </c>
      <c r="M84" s="4">
        <f t="shared" si="30"/>
        <v>-0.37451186894057897</v>
      </c>
      <c r="N84">
        <v>70.081913567449433</v>
      </c>
      <c r="O84">
        <f t="shared" si="21"/>
        <v>0.70081913567449439</v>
      </c>
      <c r="P84">
        <v>69.086886936702655</v>
      </c>
      <c r="Q84">
        <f t="shared" si="22"/>
        <v>0.69086886936702652</v>
      </c>
      <c r="R84">
        <v>74.067000422574012</v>
      </c>
      <c r="S84">
        <f t="shared" si="23"/>
        <v>0.74067000422574014</v>
      </c>
      <c r="T84">
        <v>77.18394838928576</v>
      </c>
      <c r="U84">
        <f t="shared" si="24"/>
        <v>0.77183948389285761</v>
      </c>
      <c r="V84" s="10">
        <f t="shared" si="25"/>
        <v>-3.7031224729016122E-5</v>
      </c>
      <c r="W84" s="12">
        <f t="shared" si="16"/>
        <v>-3.7031224729016122E-5</v>
      </c>
      <c r="X84" s="10">
        <f t="shared" si="31"/>
        <v>4.5646158933822727E-2</v>
      </c>
      <c r="Y84" s="13">
        <f t="shared" si="26"/>
        <v>4.5646158933822727E-2</v>
      </c>
      <c r="Z84" s="11">
        <f t="shared" si="27"/>
        <v>4.5609127709093714E-2</v>
      </c>
      <c r="AA84" s="13">
        <f t="shared" si="28"/>
        <v>4.5609127709093714E-2</v>
      </c>
    </row>
    <row r="85" spans="1:27">
      <c r="A85" s="6" t="s">
        <v>110</v>
      </c>
      <c r="B85" s="9">
        <v>2899049000</v>
      </c>
      <c r="C85" s="9">
        <v>113000</v>
      </c>
      <c r="D85">
        <f t="shared" si="17"/>
        <v>3.8978299435435552E-5</v>
      </c>
      <c r="E85">
        <f t="shared" si="18"/>
        <v>3.8978299435435551E-3</v>
      </c>
      <c r="F85" s="9">
        <v>3839211000</v>
      </c>
      <c r="G85" s="9">
        <v>663451000</v>
      </c>
      <c r="H85">
        <f t="shared" si="19"/>
        <v>0.17280920480796705</v>
      </c>
      <c r="I85">
        <f t="shared" si="20"/>
        <v>17.280920480796706</v>
      </c>
      <c r="J85" s="5">
        <v>-0.30112954974711398</v>
      </c>
      <c r="K85" s="4">
        <f t="shared" si="29"/>
        <v>-0.30112954974711398</v>
      </c>
      <c r="L85" s="1">
        <v>-0.37451186894057897</v>
      </c>
      <c r="M85" s="4">
        <f t="shared" si="30"/>
        <v>-0.37451186894057897</v>
      </c>
      <c r="N85">
        <v>22.199781719600093</v>
      </c>
      <c r="O85">
        <f t="shared" si="21"/>
        <v>0.22199781719600092</v>
      </c>
      <c r="P85">
        <v>23.601321745307128</v>
      </c>
      <c r="Q85">
        <f t="shared" si="22"/>
        <v>0.23601321745307127</v>
      </c>
      <c r="R85">
        <v>35.831030131685516</v>
      </c>
      <c r="S85">
        <f t="shared" si="23"/>
        <v>0.35831030131685515</v>
      </c>
      <c r="T85">
        <v>34.053170907004379</v>
      </c>
      <c r="U85">
        <f t="shared" si="24"/>
        <v>0.34053170907004376</v>
      </c>
      <c r="V85" s="10">
        <f t="shared" si="25"/>
        <v>-3.4452821878561819E-6</v>
      </c>
      <c r="W85" s="12">
        <f t="shared" si="16"/>
        <v>-3.4452821878561819E-6</v>
      </c>
      <c r="X85" s="10">
        <f t="shared" si="31"/>
        <v>2.2038905140892157E-2</v>
      </c>
      <c r="Y85" s="13">
        <f t="shared" si="26"/>
        <v>2.2038905140892157E-2</v>
      </c>
      <c r="Z85" s="11">
        <f t="shared" si="27"/>
        <v>2.2035459858704299E-2</v>
      </c>
      <c r="AA85" s="13">
        <f t="shared" si="28"/>
        <v>2.2035459858704299E-2</v>
      </c>
    </row>
    <row r="86" spans="1:27" ht="17">
      <c r="A86" s="7" t="s">
        <v>111</v>
      </c>
      <c r="B86" s="9">
        <v>781439000</v>
      </c>
      <c r="C86" s="9">
        <v>25485000</v>
      </c>
      <c r="D86">
        <f t="shared" si="17"/>
        <v>3.2612910284743918E-2</v>
      </c>
      <c r="E86">
        <f t="shared" si="18"/>
        <v>3.2612910284743917</v>
      </c>
      <c r="F86" s="9">
        <v>13353987000</v>
      </c>
      <c r="G86" s="9">
        <v>748782000</v>
      </c>
      <c r="H86">
        <f t="shared" si="19"/>
        <v>5.6071793390243679E-2</v>
      </c>
      <c r="I86">
        <f t="shared" si="20"/>
        <v>5.607179339024368</v>
      </c>
      <c r="J86" s="5">
        <v>-0.30112954974711398</v>
      </c>
      <c r="K86" s="4">
        <f t="shared" si="29"/>
        <v>-0.30112954974711398</v>
      </c>
      <c r="L86" s="1">
        <v>-0.37451186894057897</v>
      </c>
      <c r="M86" s="4">
        <f t="shared" si="30"/>
        <v>-0.37451186894057897</v>
      </c>
      <c r="N86">
        <v>39.174703237959235</v>
      </c>
      <c r="O86">
        <f t="shared" si="21"/>
        <v>0.39174703237959235</v>
      </c>
      <c r="P86">
        <v>40.447175046773744</v>
      </c>
      <c r="Q86">
        <f t="shared" si="22"/>
        <v>0.40447175046773742</v>
      </c>
      <c r="R86">
        <v>83.743875686416359</v>
      </c>
      <c r="S86">
        <f t="shared" si="23"/>
        <v>0.83743875686416358</v>
      </c>
      <c r="T86">
        <v>85.280506873706372</v>
      </c>
      <c r="U86">
        <f t="shared" si="24"/>
        <v>0.85280506873706374</v>
      </c>
      <c r="V86" s="10">
        <f t="shared" si="25"/>
        <v>-4.9401864042697462E-3</v>
      </c>
      <c r="W86" s="12">
        <f t="shared" si="16"/>
        <v>-4.9401864042697462E-3</v>
      </c>
      <c r="X86" s="10">
        <f t="shared" si="31"/>
        <v>1.7908524504008684E-2</v>
      </c>
      <c r="Y86" s="13">
        <f t="shared" si="26"/>
        <v>1.7908524504008684E-2</v>
      </c>
      <c r="Z86" s="11">
        <f t="shared" si="27"/>
        <v>1.2968338099738939E-2</v>
      </c>
      <c r="AA86" s="13">
        <f t="shared" si="28"/>
        <v>1.2968338099738939E-2</v>
      </c>
    </row>
    <row r="87" spans="1:27">
      <c r="A87" s="6" t="s">
        <v>112</v>
      </c>
      <c r="B87" s="9">
        <v>2184109000</v>
      </c>
      <c r="C87" s="9" t="s">
        <v>26</v>
      </c>
      <c r="D87" t="s">
        <v>26</v>
      </c>
      <c r="E87" t="s">
        <v>26</v>
      </c>
      <c r="F87" s="9">
        <v>3182601000</v>
      </c>
      <c r="G87" s="9">
        <v>1044312000</v>
      </c>
      <c r="H87">
        <f t="shared" si="19"/>
        <v>0.32813161310513006</v>
      </c>
      <c r="I87">
        <f t="shared" si="20"/>
        <v>32.813161310513003</v>
      </c>
      <c r="J87" s="5">
        <v>-0.30112954974711398</v>
      </c>
      <c r="K87" s="4">
        <f t="shared" si="29"/>
        <v>-0.30112954974711398</v>
      </c>
      <c r="L87" s="1">
        <v>-0.37451186894057897</v>
      </c>
      <c r="M87" s="4">
        <f t="shared" si="30"/>
        <v>-0.37451186894057897</v>
      </c>
      <c r="N87">
        <v>45.952381080225472</v>
      </c>
      <c r="O87">
        <f t="shared" si="21"/>
        <v>0.45952381080225474</v>
      </c>
      <c r="P87">
        <v>45.094449095184849</v>
      </c>
      <c r="Q87">
        <f t="shared" si="22"/>
        <v>0.45094449095184852</v>
      </c>
      <c r="R87">
        <v>72.030705858537488</v>
      </c>
      <c r="S87">
        <f t="shared" si="23"/>
        <v>0.72030705858537492</v>
      </c>
      <c r="T87">
        <v>76.219884898770886</v>
      </c>
      <c r="U87">
        <f t="shared" si="24"/>
        <v>0.76219884898770884</v>
      </c>
      <c r="V87" s="10" t="s">
        <v>26</v>
      </c>
      <c r="W87" s="12" t="str">
        <f t="shared" si="16"/>
        <v>NA</v>
      </c>
      <c r="X87" s="10">
        <f t="shared" si="31"/>
        <v>9.3665994355832422E-2</v>
      </c>
      <c r="Y87" s="13">
        <f t="shared" si="26"/>
        <v>9.3665994355832422E-2</v>
      </c>
      <c r="Z87" s="11" t="s">
        <v>26</v>
      </c>
      <c r="AA87" s="13" t="str">
        <f t="shared" si="28"/>
        <v>NA</v>
      </c>
    </row>
    <row r="88" spans="1:27">
      <c r="A88" s="6" t="s">
        <v>113</v>
      </c>
      <c r="B88" s="9">
        <v>1979069000</v>
      </c>
      <c r="C88" s="9">
        <v>21772000</v>
      </c>
      <c r="D88">
        <f t="shared" si="17"/>
        <v>1.1001132350615365E-2</v>
      </c>
      <c r="E88">
        <f t="shared" si="18"/>
        <v>1.1001132350615366</v>
      </c>
      <c r="F88" s="9">
        <v>5627974000</v>
      </c>
      <c r="G88" s="9">
        <v>1128030000</v>
      </c>
      <c r="H88">
        <f t="shared" si="19"/>
        <v>0.20043269567343416</v>
      </c>
      <c r="I88">
        <f t="shared" si="20"/>
        <v>20.043269567343415</v>
      </c>
      <c r="J88" s="5">
        <v>-0.30112954974711398</v>
      </c>
      <c r="K88" s="4">
        <f t="shared" si="29"/>
        <v>-0.30112954974711398</v>
      </c>
      <c r="L88" s="1">
        <v>-0.37451186894057897</v>
      </c>
      <c r="M88" s="4">
        <f t="shared" si="30"/>
        <v>-0.37451186894057897</v>
      </c>
      <c r="N88">
        <v>42.451788163192994</v>
      </c>
      <c r="O88">
        <f t="shared" si="21"/>
        <v>0.42451788163192994</v>
      </c>
      <c r="P88">
        <v>40.664664838910895</v>
      </c>
      <c r="Q88">
        <f t="shared" si="22"/>
        <v>0.40664664838910897</v>
      </c>
      <c r="R88">
        <v>55.141830398446203</v>
      </c>
      <c r="S88">
        <f t="shared" si="23"/>
        <v>0.55141830398446201</v>
      </c>
      <c r="T88">
        <v>54.188814217536098</v>
      </c>
      <c r="U88">
        <f t="shared" si="24"/>
        <v>0.54188814217536097</v>
      </c>
      <c r="V88" s="10">
        <f t="shared" si="25"/>
        <v>-1.6754064093533162E-3</v>
      </c>
      <c r="W88" s="12">
        <f t="shared" si="16"/>
        <v>-1.6754064093533162E-3</v>
      </c>
      <c r="X88" s="10">
        <f t="shared" si="31"/>
        <v>4.0676520968657932E-2</v>
      </c>
      <c r="Y88" s="13">
        <f t="shared" si="26"/>
        <v>4.0676520968657932E-2</v>
      </c>
      <c r="Z88" s="11">
        <f t="shared" si="27"/>
        <v>3.9001114559304613E-2</v>
      </c>
      <c r="AA88" s="13">
        <f t="shared" si="28"/>
        <v>3.9001114559304613E-2</v>
      </c>
    </row>
    <row r="89" spans="1:27">
      <c r="A89" s="6" t="s">
        <v>114</v>
      </c>
      <c r="B89" s="9">
        <v>450920374000</v>
      </c>
      <c r="C89" s="9">
        <v>29718580000</v>
      </c>
      <c r="D89">
        <f t="shared" si="17"/>
        <v>6.5906491951947158E-2</v>
      </c>
      <c r="E89">
        <f t="shared" si="18"/>
        <v>6.5906491951947155</v>
      </c>
      <c r="F89" s="9">
        <v>464276595000</v>
      </c>
      <c r="G89" s="9">
        <v>46331740000</v>
      </c>
      <c r="H89">
        <f t="shared" si="19"/>
        <v>9.979340009590619E-2</v>
      </c>
      <c r="I89">
        <f t="shared" si="20"/>
        <v>9.9793400095906186</v>
      </c>
      <c r="J89" s="5">
        <v>-0.30112954974711398</v>
      </c>
      <c r="K89" s="4">
        <f t="shared" si="29"/>
        <v>-0.30112954974711398</v>
      </c>
      <c r="L89" s="1">
        <v>-0.37451186894057897</v>
      </c>
      <c r="M89" s="4">
        <f t="shared" si="30"/>
        <v>-0.37451186894057897</v>
      </c>
      <c r="N89">
        <v>37.689840960347837</v>
      </c>
      <c r="O89">
        <f t="shared" si="21"/>
        <v>0.37689840960347837</v>
      </c>
      <c r="P89">
        <v>39.289305705249141</v>
      </c>
      <c r="Q89">
        <f t="shared" si="22"/>
        <v>0.39289305705249139</v>
      </c>
      <c r="R89">
        <v>39.5042984417504</v>
      </c>
      <c r="S89">
        <f t="shared" si="23"/>
        <v>0.39504298441750402</v>
      </c>
      <c r="T89">
        <v>41.159015468867118</v>
      </c>
      <c r="U89">
        <f t="shared" si="24"/>
        <v>0.41159015468867116</v>
      </c>
      <c r="V89" s="10">
        <f t="shared" si="25"/>
        <v>-9.6976863986838885E-3</v>
      </c>
      <c r="W89" s="12">
        <f t="shared" si="16"/>
        <v>-9.6976863986838885E-3</v>
      </c>
      <c r="X89" s="10">
        <f t="shared" si="31"/>
        <v>1.5382693382541862E-2</v>
      </c>
      <c r="Y89" s="13">
        <f t="shared" si="26"/>
        <v>1.5382693382541862E-2</v>
      </c>
      <c r="Z89" s="11">
        <f t="shared" si="27"/>
        <v>5.6850069838579737E-3</v>
      </c>
      <c r="AA89" s="13">
        <f t="shared" si="28"/>
        <v>5.6850069838579737E-3</v>
      </c>
    </row>
    <row r="90" spans="1:27" ht="17">
      <c r="A90" s="7" t="s">
        <v>115</v>
      </c>
      <c r="B90" s="9">
        <v>129492000</v>
      </c>
      <c r="C90" s="9">
        <v>184000</v>
      </c>
      <c r="D90">
        <f t="shared" si="17"/>
        <v>1.4209372007537146E-3</v>
      </c>
      <c r="E90">
        <f t="shared" si="18"/>
        <v>0.14209372007537147</v>
      </c>
      <c r="F90" s="9">
        <v>135080000</v>
      </c>
      <c r="G90" s="9">
        <v>4029000</v>
      </c>
      <c r="H90">
        <f t="shared" si="19"/>
        <v>2.9826769321883329E-2</v>
      </c>
      <c r="I90">
        <f t="shared" si="20"/>
        <v>2.9826769321883329</v>
      </c>
      <c r="J90" s="5">
        <v>-0.30112954974711398</v>
      </c>
      <c r="K90" s="4">
        <f t="shared" si="29"/>
        <v>-0.30112954974711398</v>
      </c>
      <c r="L90" s="1">
        <v>-0.37451186894057897</v>
      </c>
      <c r="M90" s="4">
        <f t="shared" si="30"/>
        <v>-0.37451186894057897</v>
      </c>
      <c r="N90">
        <v>29.960950558899423</v>
      </c>
      <c r="O90">
        <f t="shared" si="21"/>
        <v>0.29960950558899424</v>
      </c>
      <c r="P90">
        <v>35.474728714843131</v>
      </c>
      <c r="Q90">
        <f t="shared" si="22"/>
        <v>0.35474728714843129</v>
      </c>
      <c r="R90">
        <v>71.063278060637941</v>
      </c>
      <c r="S90">
        <f t="shared" si="23"/>
        <v>0.71063278060637947</v>
      </c>
      <c r="T90">
        <v>65.376729266693431</v>
      </c>
      <c r="U90">
        <f t="shared" si="24"/>
        <v>0.65376729266693434</v>
      </c>
      <c r="V90" s="10">
        <f t="shared" si="25"/>
        <v>-1.8878155245209666E-4</v>
      </c>
      <c r="W90" s="12">
        <f t="shared" si="16"/>
        <v>-1.8878155245209666E-4</v>
      </c>
      <c r="X90" s="10">
        <f t="shared" si="31"/>
        <v>7.3028938941657002E-3</v>
      </c>
      <c r="Y90" s="13">
        <f t="shared" si="26"/>
        <v>7.3028938941657002E-3</v>
      </c>
      <c r="Z90" s="11">
        <f t="shared" si="27"/>
        <v>7.1141123417136033E-3</v>
      </c>
      <c r="AA90" s="13">
        <f t="shared" si="28"/>
        <v>7.1141123417136033E-3</v>
      </c>
    </row>
    <row r="91" spans="1:27" ht="17">
      <c r="A91" s="7" t="s">
        <v>116</v>
      </c>
      <c r="B91" s="9">
        <v>2706818000</v>
      </c>
      <c r="C91" s="9">
        <v>18463000</v>
      </c>
      <c r="D91">
        <f t="shared" si="17"/>
        <v>6.8209240517833119E-3</v>
      </c>
      <c r="E91">
        <f t="shared" si="18"/>
        <v>0.68209240517833114</v>
      </c>
      <c r="F91" s="9">
        <v>5764282000</v>
      </c>
      <c r="G91" s="9">
        <v>689251000</v>
      </c>
      <c r="H91">
        <f t="shared" si="19"/>
        <v>0.11957274123646275</v>
      </c>
      <c r="I91">
        <f t="shared" si="20"/>
        <v>11.957274123646275</v>
      </c>
      <c r="J91" s="5">
        <v>-0.30112954974711398</v>
      </c>
      <c r="K91" s="4">
        <f t="shared" si="29"/>
        <v>-0.30112954974711398</v>
      </c>
      <c r="L91" s="1">
        <v>-0.37451186894057897</v>
      </c>
      <c r="M91" s="4">
        <f t="shared" si="30"/>
        <v>-0.37451186894057897</v>
      </c>
      <c r="N91">
        <v>31.09876186327114</v>
      </c>
      <c r="O91">
        <f t="shared" si="21"/>
        <v>0.3109876186327114</v>
      </c>
      <c r="P91">
        <v>29.288291327733241</v>
      </c>
      <c r="Q91">
        <f t="shared" si="22"/>
        <v>0.2928829132773324</v>
      </c>
      <c r="R91">
        <v>54.538430013401651</v>
      </c>
      <c r="S91">
        <f t="shared" si="23"/>
        <v>0.54538430013401651</v>
      </c>
      <c r="T91">
        <v>54.998357631668959</v>
      </c>
      <c r="U91">
        <f t="shared" si="24"/>
        <v>0.54998357631668959</v>
      </c>
      <c r="V91" s="10">
        <f t="shared" si="25"/>
        <v>-7.4817438523355805E-4</v>
      </c>
      <c r="W91" s="12">
        <f t="shared" si="16"/>
        <v>-7.4817438523355805E-4</v>
      </c>
      <c r="X91" s="10">
        <f t="shared" si="31"/>
        <v>2.4629040461439659E-2</v>
      </c>
      <c r="Y91" s="13">
        <f t="shared" si="26"/>
        <v>2.4629040461439659E-2</v>
      </c>
      <c r="Z91" s="11">
        <f t="shared" si="27"/>
        <v>2.3880866076206101E-2</v>
      </c>
      <c r="AA91" s="13">
        <f t="shared" si="28"/>
        <v>2.3880866076206101E-2</v>
      </c>
    </row>
    <row r="92" spans="1:27">
      <c r="A92" s="6" t="s">
        <v>117</v>
      </c>
      <c r="B92" s="9">
        <v>7011758000</v>
      </c>
      <c r="C92" s="9">
        <v>3210394000</v>
      </c>
      <c r="D92">
        <f t="shared" si="17"/>
        <v>0.45785864258292996</v>
      </c>
      <c r="E92">
        <f t="shared" si="18"/>
        <v>45.785864258292996</v>
      </c>
      <c r="F92" s="9">
        <v>5874788000</v>
      </c>
      <c r="G92" s="9">
        <v>1314653000</v>
      </c>
      <c r="H92">
        <f t="shared" si="19"/>
        <v>0.22377879848600493</v>
      </c>
      <c r="I92">
        <f t="shared" si="20"/>
        <v>22.377879848600493</v>
      </c>
      <c r="J92" s="5">
        <v>-0.30112954974711398</v>
      </c>
      <c r="K92" s="4">
        <f t="shared" si="29"/>
        <v>-0.30112954974711398</v>
      </c>
      <c r="L92" s="1">
        <v>-0.37451186894057897</v>
      </c>
      <c r="M92" s="4">
        <f t="shared" si="30"/>
        <v>-0.37451186894057897</v>
      </c>
      <c r="N92">
        <v>59.794641341775034</v>
      </c>
      <c r="O92">
        <f t="shared" si="21"/>
        <v>0.59794641341775034</v>
      </c>
      <c r="P92">
        <v>58.660386513582154</v>
      </c>
      <c r="Q92">
        <f t="shared" si="22"/>
        <v>0.58660386513582152</v>
      </c>
      <c r="R92">
        <v>57.428650965002916</v>
      </c>
      <c r="S92">
        <f t="shared" si="23"/>
        <v>0.57428650965002914</v>
      </c>
      <c r="T92">
        <v>64.232834964441793</v>
      </c>
      <c r="U92">
        <f t="shared" si="24"/>
        <v>0.64232834964441787</v>
      </c>
      <c r="V92" s="10">
        <f t="shared" si="25"/>
        <v>-0.1005870154892954</v>
      </c>
      <c r="W92" s="12">
        <f t="shared" si="16"/>
        <v>-0.1005870154892954</v>
      </c>
      <c r="X92" s="10">
        <f t="shared" si="31"/>
        <v>5.3832136170873471E-2</v>
      </c>
      <c r="Y92" s="13">
        <f t="shared" si="26"/>
        <v>5.3832136170873471E-2</v>
      </c>
      <c r="Z92" s="11">
        <f t="shared" si="27"/>
        <v>-4.6754879318421927E-2</v>
      </c>
      <c r="AA92" s="13">
        <f t="shared" si="28"/>
        <v>-4.6754879318421927E-2</v>
      </c>
    </row>
    <row r="93" spans="1:27">
      <c r="A93" s="6" t="s">
        <v>118</v>
      </c>
      <c r="B93" s="9">
        <v>465997000</v>
      </c>
      <c r="C93" s="9">
        <v>96958000</v>
      </c>
      <c r="D93">
        <f t="shared" si="17"/>
        <v>0.20806571716126929</v>
      </c>
      <c r="E93">
        <f t="shared" si="18"/>
        <v>20.806571716126928</v>
      </c>
      <c r="F93" s="9">
        <v>3002864000</v>
      </c>
      <c r="G93" s="9">
        <v>322299000</v>
      </c>
      <c r="H93">
        <f t="shared" si="19"/>
        <v>0.10733053511580944</v>
      </c>
      <c r="I93">
        <f t="shared" si="20"/>
        <v>10.733053511580943</v>
      </c>
      <c r="J93" s="5">
        <v>-0.30112954974711398</v>
      </c>
      <c r="K93" s="4">
        <f t="shared" si="29"/>
        <v>-0.30112954974711398</v>
      </c>
      <c r="L93" s="1">
        <v>-0.37451186894057897</v>
      </c>
      <c r="M93" s="4">
        <f t="shared" si="30"/>
        <v>-0.37451186894057897</v>
      </c>
      <c r="N93">
        <v>41.055190504225195</v>
      </c>
      <c r="O93">
        <f t="shared" si="21"/>
        <v>0.41055190504225192</v>
      </c>
      <c r="P93">
        <v>42.87500026806029</v>
      </c>
      <c r="Q93">
        <f t="shared" si="22"/>
        <v>0.42875000268060293</v>
      </c>
      <c r="R93">
        <v>64.499774487211369</v>
      </c>
      <c r="S93">
        <f t="shared" si="23"/>
        <v>0.6449977448721137</v>
      </c>
      <c r="T93">
        <v>66.73429649184132</v>
      </c>
      <c r="U93">
        <f t="shared" si="24"/>
        <v>0.66734296491841316</v>
      </c>
      <c r="V93" s="10">
        <f t="shared" si="25"/>
        <v>-3.3409521014642583E-2</v>
      </c>
      <c r="W93" s="12">
        <f t="shared" si="16"/>
        <v>-3.3409521014642583E-2</v>
      </c>
      <c r="X93" s="10">
        <f t="shared" si="31"/>
        <v>2.6824891063190717E-2</v>
      </c>
      <c r="Y93" s="13">
        <f t="shared" si="26"/>
        <v>2.6824891063190717E-2</v>
      </c>
      <c r="Z93" s="11">
        <f t="shared" si="27"/>
        <v>-6.5846299514518668E-3</v>
      </c>
      <c r="AA93" s="13">
        <f t="shared" si="28"/>
        <v>-6.5846299514518668E-3</v>
      </c>
    </row>
    <row r="94" spans="1:27">
      <c r="A94" s="6" t="s">
        <v>119</v>
      </c>
      <c r="B94" s="9">
        <v>29317739000</v>
      </c>
      <c r="C94" s="9">
        <v>350665000</v>
      </c>
      <c r="D94">
        <f t="shared" si="17"/>
        <v>1.1960847321821099E-2</v>
      </c>
      <c r="E94">
        <f t="shared" si="18"/>
        <v>1.19608473218211</v>
      </c>
      <c r="F94" s="9">
        <v>51253928000</v>
      </c>
      <c r="G94" s="9">
        <v>8753834000</v>
      </c>
      <c r="H94">
        <f t="shared" si="19"/>
        <v>0.17079342679842996</v>
      </c>
      <c r="I94">
        <f t="shared" si="20"/>
        <v>17.079342679842995</v>
      </c>
      <c r="J94" s="5">
        <v>-0.30112954974711398</v>
      </c>
      <c r="K94" s="4">
        <f t="shared" si="29"/>
        <v>-0.30112954974711398</v>
      </c>
      <c r="L94" s="1">
        <v>-0.37451186894057897</v>
      </c>
      <c r="M94" s="4">
        <f t="shared" si="30"/>
        <v>-0.37451186894057897</v>
      </c>
      <c r="N94">
        <v>37.213112133246689</v>
      </c>
      <c r="O94">
        <f t="shared" si="21"/>
        <v>0.3721311213324669</v>
      </c>
      <c r="P94">
        <v>38.734683625732053</v>
      </c>
      <c r="Q94">
        <f t="shared" si="22"/>
        <v>0.38734683625732053</v>
      </c>
      <c r="R94">
        <v>46.761887655158077</v>
      </c>
      <c r="S94">
        <f t="shared" si="23"/>
        <v>0.46761887655158074</v>
      </c>
      <c r="T94">
        <v>49.255435833404107</v>
      </c>
      <c r="U94">
        <f t="shared" si="24"/>
        <v>0.49255435833404104</v>
      </c>
      <c r="V94" s="10">
        <f t="shared" si="25"/>
        <v>-1.7351121289731681E-3</v>
      </c>
      <c r="W94" s="12">
        <f t="shared" si="16"/>
        <v>-1.7351121289731681E-3</v>
      </c>
      <c r="X94" s="10">
        <f t="shared" si="31"/>
        <v>3.1505828480948579E-2</v>
      </c>
      <c r="Y94" s="13">
        <f t="shared" si="26"/>
        <v>3.1505828480948579E-2</v>
      </c>
      <c r="Z94" s="11">
        <f t="shared" si="27"/>
        <v>2.977071635197541E-2</v>
      </c>
      <c r="AA94" s="13">
        <f t="shared" si="28"/>
        <v>2.977071635197541E-2</v>
      </c>
    </row>
    <row r="95" spans="1:27">
      <c r="A95" s="6" t="s">
        <v>120</v>
      </c>
      <c r="B95" s="9">
        <v>5160904000</v>
      </c>
      <c r="C95" s="9">
        <v>2419403000</v>
      </c>
      <c r="D95">
        <f t="shared" si="17"/>
        <v>0.46879442051237535</v>
      </c>
      <c r="E95">
        <f t="shared" si="18"/>
        <v>46.879442051237532</v>
      </c>
      <c r="F95" s="9">
        <v>6819155000</v>
      </c>
      <c r="G95" s="9">
        <v>1481380000</v>
      </c>
      <c r="H95">
        <f t="shared" si="19"/>
        <v>0.21723805955429962</v>
      </c>
      <c r="I95">
        <f t="shared" si="20"/>
        <v>21.723805955429963</v>
      </c>
      <c r="J95" s="5">
        <v>-0.30112954974711398</v>
      </c>
      <c r="K95" s="4">
        <f t="shared" si="29"/>
        <v>-0.30112954974711398</v>
      </c>
      <c r="L95" s="1">
        <v>-0.37451186894057897</v>
      </c>
      <c r="M95" s="4">
        <f t="shared" si="30"/>
        <v>-0.37451186894057897</v>
      </c>
      <c r="N95">
        <v>38.579051029660235</v>
      </c>
      <c r="O95">
        <f t="shared" si="21"/>
        <v>0.38579051029660233</v>
      </c>
      <c r="P95">
        <v>47.761238903164895</v>
      </c>
      <c r="Q95">
        <f t="shared" si="22"/>
        <v>0.47761238903164893</v>
      </c>
      <c r="R95">
        <v>61.139760656941618</v>
      </c>
      <c r="S95">
        <f t="shared" si="23"/>
        <v>0.61139760656941622</v>
      </c>
      <c r="T95">
        <v>84.224417895612191</v>
      </c>
      <c r="U95">
        <f t="shared" si="24"/>
        <v>0.84224417895612191</v>
      </c>
      <c r="V95" s="10">
        <f t="shared" si="25"/>
        <v>-8.3853965147844045E-2</v>
      </c>
      <c r="W95" s="12">
        <f t="shared" si="16"/>
        <v>-8.3853965147844045E-2</v>
      </c>
      <c r="X95" s="10">
        <f t="shared" si="31"/>
        <v>6.8523497049975748E-2</v>
      </c>
      <c r="Y95" s="13">
        <f t="shared" si="26"/>
        <v>6.8523497049975748E-2</v>
      </c>
      <c r="Z95" s="11">
        <f t="shared" si="27"/>
        <v>-1.5330468097868297E-2</v>
      </c>
      <c r="AA95" s="13">
        <f t="shared" si="28"/>
        <v>-1.5330468097868297E-2</v>
      </c>
    </row>
    <row r="96" spans="1:27">
      <c r="A96" s="6" t="s">
        <v>121</v>
      </c>
      <c r="B96" s="9">
        <v>16671612000</v>
      </c>
      <c r="C96" s="9">
        <v>3594381000</v>
      </c>
      <c r="D96">
        <f t="shared" si="17"/>
        <v>0.21559888749810158</v>
      </c>
      <c r="E96">
        <f t="shared" si="18"/>
        <v>21.559888749810156</v>
      </c>
      <c r="F96" s="9">
        <v>19345460000</v>
      </c>
      <c r="G96" s="9">
        <v>4030390000</v>
      </c>
      <c r="H96">
        <f t="shared" si="19"/>
        <v>0.20833777020551592</v>
      </c>
      <c r="I96">
        <f t="shared" si="20"/>
        <v>20.83377702055159</v>
      </c>
      <c r="J96" s="5">
        <v>-0.30112954974711398</v>
      </c>
      <c r="K96" s="4">
        <f t="shared" si="29"/>
        <v>-0.30112954974711398</v>
      </c>
      <c r="L96" s="1">
        <v>-0.37451186894057897</v>
      </c>
      <c r="M96" s="4">
        <f t="shared" si="30"/>
        <v>-0.37451186894057897</v>
      </c>
      <c r="N96">
        <v>19.964495320038605</v>
      </c>
      <c r="O96">
        <f t="shared" si="21"/>
        <v>0.19964495320038605</v>
      </c>
      <c r="P96" t="s">
        <v>26</v>
      </c>
      <c r="Q96" t="s">
        <v>26</v>
      </c>
      <c r="R96">
        <v>27.988672039263324</v>
      </c>
      <c r="S96">
        <f t="shared" si="23"/>
        <v>0.27988672039263324</v>
      </c>
      <c r="T96" t="s">
        <v>26</v>
      </c>
      <c r="U96" t="s">
        <v>26</v>
      </c>
      <c r="V96" s="10" t="s">
        <v>26</v>
      </c>
      <c r="W96" s="12" t="str">
        <f t="shared" si="16"/>
        <v>NA</v>
      </c>
      <c r="X96" s="10" t="s">
        <v>26</v>
      </c>
      <c r="Y96" s="13" t="str">
        <f t="shared" si="26"/>
        <v>NA</v>
      </c>
      <c r="Z96" s="11" t="s">
        <v>26</v>
      </c>
      <c r="AA96" s="13" t="str">
        <f t="shared" si="28"/>
        <v>NA</v>
      </c>
    </row>
    <row r="97" spans="1:27">
      <c r="A97" s="6" t="s">
        <v>122</v>
      </c>
      <c r="B97" s="9">
        <v>7488296000</v>
      </c>
      <c r="C97" s="9">
        <v>43102000</v>
      </c>
      <c r="D97">
        <f t="shared" si="17"/>
        <v>5.7559156315402059E-3</v>
      </c>
      <c r="E97">
        <f t="shared" si="18"/>
        <v>0.5755915631540206</v>
      </c>
      <c r="F97" s="9">
        <v>8288940000</v>
      </c>
      <c r="G97" s="9">
        <v>859587000</v>
      </c>
      <c r="H97">
        <f t="shared" si="19"/>
        <v>0.10370288601437579</v>
      </c>
      <c r="I97">
        <f t="shared" si="20"/>
        <v>10.370288601437579</v>
      </c>
      <c r="J97" s="5">
        <v>-0.30112954974711398</v>
      </c>
      <c r="K97" s="4">
        <f t="shared" si="29"/>
        <v>-0.30112954974711398</v>
      </c>
      <c r="L97" s="1">
        <v>-0.37451186894057897</v>
      </c>
      <c r="M97" s="4">
        <f t="shared" si="30"/>
        <v>-0.37451186894057897</v>
      </c>
      <c r="N97">
        <v>37.511505375626193</v>
      </c>
      <c r="O97">
        <f t="shared" si="21"/>
        <v>0.37511505375626192</v>
      </c>
      <c r="P97">
        <v>38.731667423993002</v>
      </c>
      <c r="Q97">
        <f t="shared" si="22"/>
        <v>0.38731667423993005</v>
      </c>
      <c r="R97">
        <v>46.622413852908068</v>
      </c>
      <c r="S97">
        <f t="shared" si="23"/>
        <v>0.46622413852908068</v>
      </c>
      <c r="T97">
        <v>44.9191890291428</v>
      </c>
      <c r="U97">
        <f t="shared" si="24"/>
        <v>0.44919189029142798</v>
      </c>
      <c r="V97" s="10">
        <f t="shared" si="25"/>
        <v>-8.3492256647164963E-4</v>
      </c>
      <c r="W97" s="12">
        <f t="shared" si="16"/>
        <v>-8.3492256647164963E-4</v>
      </c>
      <c r="X97" s="10">
        <f t="shared" si="31"/>
        <v>1.7445697411223888E-2</v>
      </c>
      <c r="Y97" s="13">
        <f t="shared" si="26"/>
        <v>1.7445697411223888E-2</v>
      </c>
      <c r="Z97" s="11">
        <f t="shared" si="27"/>
        <v>1.6610774844752239E-2</v>
      </c>
      <c r="AA97" s="13">
        <f t="shared" si="28"/>
        <v>1.6610774844752239E-2</v>
      </c>
    </row>
    <row r="98" spans="1:27">
      <c r="A98" s="6" t="s">
        <v>123</v>
      </c>
      <c r="B98" s="9">
        <v>21430000</v>
      </c>
      <c r="C98" s="9">
        <v>5000</v>
      </c>
      <c r="D98">
        <f t="shared" si="17"/>
        <v>2.3331777881474569E-4</v>
      </c>
      <c r="E98">
        <f t="shared" si="18"/>
        <v>2.3331777881474568E-2</v>
      </c>
      <c r="F98" s="9">
        <v>127101000</v>
      </c>
      <c r="G98" s="9">
        <v>71818000</v>
      </c>
      <c r="H98">
        <f t="shared" si="19"/>
        <v>0.56504669514795325</v>
      </c>
      <c r="I98">
        <f t="shared" si="20"/>
        <v>56.504669514795324</v>
      </c>
      <c r="J98" s="5">
        <v>-0.30112954974711398</v>
      </c>
      <c r="K98" s="4">
        <f t="shared" si="29"/>
        <v>-0.30112954974711398</v>
      </c>
      <c r="L98" s="1">
        <v>-0.37451186894057897</v>
      </c>
      <c r="M98" s="4">
        <f t="shared" si="30"/>
        <v>-0.37451186894057897</v>
      </c>
      <c r="N98" t="s">
        <v>26</v>
      </c>
      <c r="O98" t="s">
        <v>26</v>
      </c>
      <c r="P98" t="s">
        <v>26</v>
      </c>
      <c r="Q98" t="s">
        <v>26</v>
      </c>
      <c r="R98" t="s">
        <v>26</v>
      </c>
      <c r="S98" t="s">
        <v>26</v>
      </c>
      <c r="T98" t="s">
        <v>26</v>
      </c>
      <c r="U98" t="s">
        <v>26</v>
      </c>
      <c r="V98" s="10" t="s">
        <v>26</v>
      </c>
      <c r="W98" s="12" t="str">
        <f t="shared" si="16"/>
        <v>NA</v>
      </c>
      <c r="X98" s="10" t="s">
        <v>26</v>
      </c>
      <c r="Y98" s="13" t="str">
        <f t="shared" si="26"/>
        <v>NA</v>
      </c>
      <c r="Z98" s="11" t="s">
        <v>26</v>
      </c>
      <c r="AA98" s="13" t="str">
        <f t="shared" si="28"/>
        <v>NA</v>
      </c>
    </row>
    <row r="99" spans="1:27">
      <c r="A99" s="6" t="s">
        <v>124</v>
      </c>
      <c r="B99" s="9">
        <v>773843000</v>
      </c>
      <c r="C99" s="9">
        <v>38000</v>
      </c>
      <c r="D99">
        <f t="shared" si="17"/>
        <v>4.9105567925276832E-5</v>
      </c>
      <c r="E99">
        <f t="shared" si="18"/>
        <v>4.9105567925276832E-3</v>
      </c>
      <c r="F99" s="9">
        <v>10247634000</v>
      </c>
      <c r="G99" s="9">
        <v>1747225000</v>
      </c>
      <c r="H99">
        <f t="shared" si="19"/>
        <v>0.17050033207665302</v>
      </c>
      <c r="I99">
        <f t="shared" si="20"/>
        <v>17.050033207665301</v>
      </c>
      <c r="J99" s="5">
        <v>-0.30112954974711398</v>
      </c>
      <c r="K99" s="4">
        <f t="shared" si="29"/>
        <v>-0.30112954974711398</v>
      </c>
      <c r="L99" s="1">
        <v>-0.37451186894057897</v>
      </c>
      <c r="M99" s="4">
        <f t="shared" si="30"/>
        <v>-0.37451186894057897</v>
      </c>
      <c r="N99">
        <v>8.9883349270903157</v>
      </c>
      <c r="O99">
        <f t="shared" si="21"/>
        <v>8.9883349270903162E-2</v>
      </c>
      <c r="P99">
        <v>8.9335253215443284</v>
      </c>
      <c r="Q99">
        <f t="shared" si="22"/>
        <v>8.9335253215443278E-2</v>
      </c>
      <c r="R99">
        <v>42.375112157165404</v>
      </c>
      <c r="S99">
        <f t="shared" si="23"/>
        <v>0.42375112157165407</v>
      </c>
      <c r="T99">
        <v>46.297103134784543</v>
      </c>
      <c r="U99">
        <f t="shared" si="24"/>
        <v>0.46297103134784545</v>
      </c>
      <c r="V99" s="10">
        <f t="shared" si="25"/>
        <v>-1.6429305175233607E-6</v>
      </c>
      <c r="W99" s="12">
        <f t="shared" si="16"/>
        <v>-1.6429305175233607E-6</v>
      </c>
      <c r="X99" s="10">
        <f t="shared" si="31"/>
        <v>2.956273650788591E-2</v>
      </c>
      <c r="Y99" s="13">
        <f t="shared" si="26"/>
        <v>2.956273650788591E-2</v>
      </c>
      <c r="Z99" s="11">
        <f t="shared" si="27"/>
        <v>2.9561093577368386E-2</v>
      </c>
      <c r="AA99" s="13">
        <f t="shared" si="28"/>
        <v>2.9561093577368386E-2</v>
      </c>
    </row>
    <row r="100" spans="1:27">
      <c r="A100" s="6" t="s">
        <v>125</v>
      </c>
      <c r="B100" s="9">
        <v>5013908000</v>
      </c>
      <c r="C100" s="9">
        <v>13395000</v>
      </c>
      <c r="D100">
        <f t="shared" si="17"/>
        <v>2.6715687643251531E-3</v>
      </c>
      <c r="E100">
        <f t="shared" si="18"/>
        <v>0.26715687643251529</v>
      </c>
      <c r="F100" s="9">
        <v>7351000000</v>
      </c>
      <c r="G100" s="9">
        <v>1048542000</v>
      </c>
      <c r="H100">
        <f t="shared" si="19"/>
        <v>0.14263936879336145</v>
      </c>
      <c r="I100">
        <f t="shared" si="20"/>
        <v>14.263936879336145</v>
      </c>
      <c r="J100" s="5">
        <v>-0.30112954974711398</v>
      </c>
      <c r="K100" s="4">
        <f t="shared" si="29"/>
        <v>-0.30112954974711398</v>
      </c>
      <c r="L100" s="1">
        <v>-0.37451186894057897</v>
      </c>
      <c r="M100" s="4">
        <f t="shared" si="30"/>
        <v>-0.37451186894057897</v>
      </c>
      <c r="N100">
        <v>41.33870812011201</v>
      </c>
      <c r="O100">
        <f t="shared" si="21"/>
        <v>0.41338708120112011</v>
      </c>
      <c r="P100">
        <v>42.150909615799833</v>
      </c>
      <c r="Q100">
        <f t="shared" si="22"/>
        <v>0.42150909615799831</v>
      </c>
      <c r="R100">
        <v>55.041276431399055</v>
      </c>
      <c r="S100">
        <f t="shared" si="23"/>
        <v>0.55041276431399055</v>
      </c>
      <c r="T100">
        <v>51.470499045382532</v>
      </c>
      <c r="U100">
        <f t="shared" si="24"/>
        <v>0.51470499045382534</v>
      </c>
      <c r="V100" s="10">
        <f t="shared" si="25"/>
        <v>-4.2173427092454956E-4</v>
      </c>
      <c r="W100" s="12">
        <f t="shared" si="16"/>
        <v>-4.2173427092454956E-4</v>
      </c>
      <c r="X100" s="10">
        <f t="shared" si="31"/>
        <v>2.7495610894270349E-2</v>
      </c>
      <c r="Y100" s="13">
        <f t="shared" si="26"/>
        <v>2.7495610894270349E-2</v>
      </c>
      <c r="Z100" s="11">
        <f t="shared" si="27"/>
        <v>2.7073876623345799E-2</v>
      </c>
      <c r="AA100" s="13">
        <f t="shared" si="28"/>
        <v>2.7073876623345799E-2</v>
      </c>
    </row>
    <row r="101" spans="1:27">
      <c r="A101" s="6" t="s">
        <v>126</v>
      </c>
      <c r="B101" s="9">
        <v>1553568000</v>
      </c>
      <c r="C101" s="9">
        <v>223882000</v>
      </c>
      <c r="D101">
        <f t="shared" si="17"/>
        <v>0.14410827205503718</v>
      </c>
      <c r="E101">
        <f t="shared" si="18"/>
        <v>14.410827205503718</v>
      </c>
      <c r="F101" s="9">
        <v>2639029000</v>
      </c>
      <c r="G101" s="9">
        <v>99082000</v>
      </c>
      <c r="H101">
        <f t="shared" si="19"/>
        <v>3.7544869722917026E-2</v>
      </c>
      <c r="I101">
        <f t="shared" si="20"/>
        <v>3.7544869722917027</v>
      </c>
      <c r="J101" s="5">
        <v>-0.30112954974711398</v>
      </c>
      <c r="K101" s="4">
        <f t="shared" si="29"/>
        <v>-0.30112954974711398</v>
      </c>
      <c r="L101" s="1">
        <v>-0.37451186894057897</v>
      </c>
      <c r="M101" s="4">
        <f t="shared" si="30"/>
        <v>-0.37451186894057897</v>
      </c>
      <c r="N101">
        <v>16.623792324325439</v>
      </c>
      <c r="O101">
        <f t="shared" si="21"/>
        <v>0.1662379232432544</v>
      </c>
      <c r="P101">
        <v>15.740180440495042</v>
      </c>
      <c r="Q101">
        <f t="shared" si="22"/>
        <v>0.15740180440495041</v>
      </c>
      <c r="R101">
        <v>32.963691385391961</v>
      </c>
      <c r="S101">
        <f t="shared" si="23"/>
        <v>0.32963691385391963</v>
      </c>
      <c r="T101">
        <v>33.036687869178323</v>
      </c>
      <c r="U101">
        <f t="shared" si="24"/>
        <v>0.33036687869178322</v>
      </c>
      <c r="V101" s="10">
        <f t="shared" si="25"/>
        <v>-8.4950160401694105E-3</v>
      </c>
      <c r="W101" s="12">
        <f t="shared" si="16"/>
        <v>-8.4950160401694105E-3</v>
      </c>
      <c r="X101" s="10">
        <f t="shared" si="31"/>
        <v>4.645288459628881E-3</v>
      </c>
      <c r="Y101" s="13">
        <f t="shared" si="26"/>
        <v>4.645288459628881E-3</v>
      </c>
      <c r="Z101" s="11">
        <f t="shared" si="27"/>
        <v>-3.8497275805405295E-3</v>
      </c>
      <c r="AA101" s="13">
        <f t="shared" si="28"/>
        <v>-3.8497275805405295E-3</v>
      </c>
    </row>
    <row r="102" spans="1:27">
      <c r="A102" s="6" t="s">
        <v>127</v>
      </c>
      <c r="B102" s="9">
        <v>52920065000</v>
      </c>
      <c r="C102" s="9">
        <v>49805075000</v>
      </c>
      <c r="D102">
        <f t="shared" si="17"/>
        <v>0.94113782740062768</v>
      </c>
      <c r="E102">
        <f t="shared" si="18"/>
        <v>94.113782740062774</v>
      </c>
      <c r="F102" s="9">
        <v>36477277000</v>
      </c>
      <c r="G102" s="9">
        <v>10838245000</v>
      </c>
      <c r="H102">
        <f t="shared" si="19"/>
        <v>0.29712319261111514</v>
      </c>
      <c r="I102">
        <f t="shared" si="20"/>
        <v>29.712319261111514</v>
      </c>
      <c r="J102" s="5">
        <v>-0.30112954974711398</v>
      </c>
      <c r="K102" s="4">
        <f t="shared" si="29"/>
        <v>-0.30112954974711398</v>
      </c>
      <c r="L102" s="1">
        <v>-0.37451186894057897</v>
      </c>
      <c r="M102" s="4">
        <f t="shared" si="30"/>
        <v>-0.37451186894057897</v>
      </c>
      <c r="N102">
        <v>13.171562100957351</v>
      </c>
      <c r="O102">
        <f t="shared" si="21"/>
        <v>0.13171562100957351</v>
      </c>
      <c r="P102">
        <v>15.493802375364609</v>
      </c>
      <c r="Q102">
        <f t="shared" si="22"/>
        <v>0.1549380237536461</v>
      </c>
      <c r="R102">
        <v>13.176036899933303</v>
      </c>
      <c r="S102">
        <f t="shared" si="23"/>
        <v>0.13176036899933302</v>
      </c>
      <c r="T102">
        <v>17.507456328218876</v>
      </c>
      <c r="U102">
        <f t="shared" si="24"/>
        <v>0.17507456328218876</v>
      </c>
      <c r="V102" s="10">
        <f t="shared" si="25"/>
        <v>-5.4610584834534806E-2</v>
      </c>
      <c r="W102" s="12">
        <f t="shared" si="16"/>
        <v>-5.4610584834534806E-2</v>
      </c>
      <c r="X102" s="10">
        <f t="shared" si="31"/>
        <v>1.9481625495697354E-2</v>
      </c>
      <c r="Y102" s="13">
        <f t="shared" si="26"/>
        <v>1.9481625495697354E-2</v>
      </c>
      <c r="Z102" s="11">
        <f t="shared" si="27"/>
        <v>-3.5128959338837452E-2</v>
      </c>
      <c r="AA102" s="13">
        <f t="shared" si="28"/>
        <v>-3.5128959338837452E-2</v>
      </c>
    </row>
    <row r="103" spans="1:27">
      <c r="A103" s="6" t="s">
        <v>128</v>
      </c>
      <c r="B103" s="9">
        <v>6906337000</v>
      </c>
      <c r="C103" s="9">
        <v>117269000</v>
      </c>
      <c r="D103">
        <f t="shared" si="17"/>
        <v>1.6979912796030661E-2</v>
      </c>
      <c r="E103">
        <f t="shared" si="18"/>
        <v>1.6979912796030661</v>
      </c>
      <c r="F103" s="9">
        <v>9051677000</v>
      </c>
      <c r="G103" s="9">
        <v>918378000</v>
      </c>
      <c r="H103">
        <f t="shared" si="19"/>
        <v>0.10145943121920943</v>
      </c>
      <c r="I103">
        <f t="shared" si="20"/>
        <v>10.145943121920943</v>
      </c>
      <c r="J103" s="5">
        <v>-0.30112954974711398</v>
      </c>
      <c r="K103" s="4">
        <f t="shared" si="29"/>
        <v>-0.30112954974711398</v>
      </c>
      <c r="L103" s="1">
        <v>-0.37451186894057897</v>
      </c>
      <c r="M103" s="4">
        <f t="shared" si="30"/>
        <v>-0.37451186894057897</v>
      </c>
      <c r="N103">
        <v>55.400097307817063</v>
      </c>
      <c r="O103">
        <f t="shared" si="21"/>
        <v>0.55400097307817064</v>
      </c>
      <c r="P103">
        <v>60.340628918625846</v>
      </c>
      <c r="Q103">
        <f t="shared" si="22"/>
        <v>0.60340628918625849</v>
      </c>
      <c r="R103">
        <v>69.172721375283814</v>
      </c>
      <c r="S103">
        <f t="shared" si="23"/>
        <v>0.69172721375283819</v>
      </c>
      <c r="T103">
        <v>72.895376097215234</v>
      </c>
      <c r="U103">
        <f t="shared" si="24"/>
        <v>0.72895376097215236</v>
      </c>
      <c r="V103" s="10">
        <f t="shared" si="25"/>
        <v>-3.8371685276514418E-3</v>
      </c>
      <c r="W103" s="12">
        <f t="shared" si="16"/>
        <v>-3.8371685276514418E-3</v>
      </c>
      <c r="X103" s="10">
        <f t="shared" si="31"/>
        <v>2.7698610940768423E-2</v>
      </c>
      <c r="Y103" s="13">
        <f t="shared" si="26"/>
        <v>2.7698610940768423E-2</v>
      </c>
      <c r="Z103" s="11">
        <f t="shared" si="27"/>
        <v>2.3861442413116982E-2</v>
      </c>
      <c r="AA103" s="13">
        <f t="shared" si="28"/>
        <v>2.3861442413116982E-2</v>
      </c>
    </row>
    <row r="104" spans="1:27">
      <c r="A104" s="6" t="s">
        <v>129</v>
      </c>
      <c r="B104" s="9">
        <v>41760976000</v>
      </c>
      <c r="C104" s="9">
        <v>28961599000</v>
      </c>
      <c r="D104">
        <f t="shared" si="17"/>
        <v>0.69350867182797649</v>
      </c>
      <c r="E104">
        <f t="shared" si="18"/>
        <v>69.350867182797643</v>
      </c>
      <c r="F104" s="9">
        <v>25770092000</v>
      </c>
      <c r="G104" s="9">
        <v>1501890000</v>
      </c>
      <c r="H104">
        <f t="shared" si="19"/>
        <v>5.8280350725950066E-2</v>
      </c>
      <c r="I104">
        <f t="shared" si="20"/>
        <v>5.8280350725950063</v>
      </c>
      <c r="J104" s="5">
        <v>-0.30112954974711398</v>
      </c>
      <c r="K104" s="4">
        <f t="shared" si="29"/>
        <v>-0.30112954974711398</v>
      </c>
      <c r="L104" s="1">
        <v>-0.37451186894057897</v>
      </c>
      <c r="M104" s="4">
        <f t="shared" si="30"/>
        <v>-0.37451186894057897</v>
      </c>
      <c r="N104">
        <v>52.358269877582899</v>
      </c>
      <c r="O104">
        <f t="shared" si="21"/>
        <v>0.52358269877582897</v>
      </c>
      <c r="P104">
        <v>58.258835571273437</v>
      </c>
      <c r="Q104">
        <f t="shared" si="22"/>
        <v>0.58258835571273437</v>
      </c>
      <c r="R104">
        <v>49.52053608596826</v>
      </c>
      <c r="S104">
        <f t="shared" si="23"/>
        <v>0.49520536085968259</v>
      </c>
      <c r="T104">
        <v>44.524455496540568</v>
      </c>
      <c r="U104">
        <f t="shared" si="24"/>
        <v>0.44524455496540566</v>
      </c>
      <c r="V104" s="10">
        <f t="shared" si="25"/>
        <v>-0.15131405916787086</v>
      </c>
      <c r="W104" s="12">
        <f t="shared" si="16"/>
        <v>-0.15131405916787086</v>
      </c>
      <c r="X104" s="10">
        <f t="shared" si="31"/>
        <v>9.7182117911589656E-3</v>
      </c>
      <c r="Y104" s="13">
        <f t="shared" si="26"/>
        <v>9.7182117911589656E-3</v>
      </c>
      <c r="Z104" s="11">
        <f t="shared" si="27"/>
        <v>-0.14159584737671188</v>
      </c>
      <c r="AA104" s="13">
        <f t="shared" si="28"/>
        <v>-0.14159584737671188</v>
      </c>
    </row>
    <row r="105" spans="1:27">
      <c r="A105" s="6" t="s">
        <v>130</v>
      </c>
      <c r="B105" s="9">
        <v>23778621000</v>
      </c>
      <c r="C105" s="9">
        <v>502476000</v>
      </c>
      <c r="D105">
        <f t="shared" si="17"/>
        <v>2.1131418848889513E-2</v>
      </c>
      <c r="E105">
        <f t="shared" si="18"/>
        <v>2.1131418848889512</v>
      </c>
      <c r="F105" s="9">
        <v>60391133000</v>
      </c>
      <c r="G105" s="9">
        <v>17217925000</v>
      </c>
      <c r="H105">
        <f t="shared" si="19"/>
        <v>0.28510683844928031</v>
      </c>
      <c r="I105">
        <f t="shared" si="20"/>
        <v>28.510683844928032</v>
      </c>
      <c r="J105" s="5">
        <v>-0.30112954974711398</v>
      </c>
      <c r="K105" s="4">
        <f t="shared" si="29"/>
        <v>-0.30112954974711398</v>
      </c>
      <c r="L105" s="1">
        <v>-0.37451186894057897</v>
      </c>
      <c r="M105" s="4">
        <f t="shared" si="30"/>
        <v>-0.37451186894057897</v>
      </c>
      <c r="N105">
        <v>8.2573202960672045</v>
      </c>
      <c r="O105">
        <f t="shared" si="21"/>
        <v>8.257320296067204E-2</v>
      </c>
      <c r="P105">
        <v>8.7927449022118278</v>
      </c>
      <c r="Q105">
        <f t="shared" si="22"/>
        <v>8.7927449022118284E-2</v>
      </c>
      <c r="R105">
        <v>17.595516557132822</v>
      </c>
      <c r="S105">
        <f t="shared" si="23"/>
        <v>0.1759551655713282</v>
      </c>
      <c r="T105">
        <v>19.749259016897948</v>
      </c>
      <c r="U105">
        <f t="shared" si="24"/>
        <v>0.19749259016897949</v>
      </c>
      <c r="V105" s="10">
        <f t="shared" si="25"/>
        <v>-6.9585494459196268E-4</v>
      </c>
      <c r="W105" s="12">
        <f t="shared" si="16"/>
        <v>-6.9585494459196268E-4</v>
      </c>
      <c r="X105" s="10">
        <f t="shared" si="31"/>
        <v>2.10874480544491E-2</v>
      </c>
      <c r="Y105" s="13">
        <f t="shared" si="26"/>
        <v>2.10874480544491E-2</v>
      </c>
      <c r="Z105" s="11">
        <f t="shared" si="27"/>
        <v>2.0391593109857137E-2</v>
      </c>
      <c r="AA105" s="13">
        <f t="shared" si="28"/>
        <v>2.0391593109857137E-2</v>
      </c>
    </row>
    <row r="106" spans="1:27">
      <c r="A106" s="6" t="s">
        <v>131</v>
      </c>
      <c r="B106" s="9">
        <v>8621000</v>
      </c>
      <c r="C106" s="9" t="s">
        <v>26</v>
      </c>
      <c r="D106" t="s">
        <v>26</v>
      </c>
      <c r="E106" t="s">
        <v>26</v>
      </c>
      <c r="F106" s="9">
        <v>154413000</v>
      </c>
      <c r="G106" s="9">
        <v>37162000</v>
      </c>
      <c r="H106">
        <f t="shared" si="19"/>
        <v>0.24066626514606931</v>
      </c>
      <c r="I106">
        <f t="shared" si="20"/>
        <v>24.066626514606931</v>
      </c>
      <c r="J106" s="5">
        <v>-0.30112954974711398</v>
      </c>
      <c r="K106" s="4">
        <f t="shared" si="29"/>
        <v>-0.30112954974711398</v>
      </c>
      <c r="L106" s="1">
        <v>-0.37451186894057897</v>
      </c>
      <c r="M106" s="4">
        <f t="shared" si="30"/>
        <v>-0.37451186894057897</v>
      </c>
      <c r="N106">
        <v>50.020536333593867</v>
      </c>
      <c r="O106">
        <f t="shared" si="21"/>
        <v>0.50020536333593868</v>
      </c>
      <c r="P106">
        <v>46.99489321815286</v>
      </c>
      <c r="Q106">
        <f t="shared" si="22"/>
        <v>0.46994893218152861</v>
      </c>
      <c r="R106">
        <v>77.353313649187726</v>
      </c>
      <c r="S106">
        <f t="shared" si="23"/>
        <v>0.77353313649187727</v>
      </c>
      <c r="T106">
        <v>76.303236431358457</v>
      </c>
      <c r="U106">
        <f t="shared" si="24"/>
        <v>0.76303236431358457</v>
      </c>
      <c r="V106" s="10" t="s">
        <v>26</v>
      </c>
      <c r="W106" s="12" t="str">
        <f t="shared" si="16"/>
        <v>NA</v>
      </c>
      <c r="X106" s="10">
        <f t="shared" si="31"/>
        <v>6.8773917481238775E-2</v>
      </c>
      <c r="Y106" s="13">
        <f t="shared" si="26"/>
        <v>6.8773917481238775E-2</v>
      </c>
      <c r="Z106" s="11" t="s">
        <v>26</v>
      </c>
      <c r="AA106" s="13" t="str">
        <f t="shared" si="28"/>
        <v>NA</v>
      </c>
    </row>
    <row r="107" spans="1:27">
      <c r="A107" s="6" t="s">
        <v>132</v>
      </c>
      <c r="B107" s="9">
        <v>5827483000</v>
      </c>
      <c r="C107" s="9">
        <v>1380427000</v>
      </c>
      <c r="D107">
        <f t="shared" si="17"/>
        <v>0.2368822011149582</v>
      </c>
      <c r="E107">
        <f t="shared" si="18"/>
        <v>23.68822011149582</v>
      </c>
      <c r="F107" s="9">
        <v>43161592000</v>
      </c>
      <c r="G107" s="9">
        <v>9860286000</v>
      </c>
      <c r="H107">
        <f t="shared" si="19"/>
        <v>0.22845047050164416</v>
      </c>
      <c r="I107">
        <f t="shared" si="20"/>
        <v>22.845047050164418</v>
      </c>
      <c r="J107" s="5">
        <v>-0.30112954974711398</v>
      </c>
      <c r="K107" s="4">
        <f t="shared" si="29"/>
        <v>-0.30112954974711398</v>
      </c>
      <c r="L107" s="1">
        <v>-0.37451186894057897</v>
      </c>
      <c r="M107" s="4">
        <f t="shared" si="30"/>
        <v>-0.37451186894057897</v>
      </c>
      <c r="N107">
        <v>42.259403729380665</v>
      </c>
      <c r="O107">
        <f t="shared" si="21"/>
        <v>0.42259403729380662</v>
      </c>
      <c r="P107" t="s">
        <v>26</v>
      </c>
      <c r="Q107" t="s">
        <v>26</v>
      </c>
      <c r="R107">
        <v>45.307306394279081</v>
      </c>
      <c r="S107">
        <f t="shared" si="23"/>
        <v>0.45307306394279079</v>
      </c>
      <c r="T107" t="s">
        <v>26</v>
      </c>
      <c r="U107" t="s">
        <v>26</v>
      </c>
      <c r="V107" s="10" t="s">
        <v>26</v>
      </c>
      <c r="W107" s="12" t="str">
        <f t="shared" si="16"/>
        <v>NA</v>
      </c>
      <c r="X107" s="10" t="s">
        <v>26</v>
      </c>
      <c r="Y107" s="13" t="str">
        <f t="shared" si="26"/>
        <v>NA</v>
      </c>
      <c r="Z107" s="11" t="s">
        <v>26</v>
      </c>
      <c r="AA107" s="13" t="str">
        <f t="shared" si="28"/>
        <v>NA</v>
      </c>
    </row>
    <row r="108" spans="1:27">
      <c r="A108" s="6" t="s">
        <v>133</v>
      </c>
      <c r="B108" s="9">
        <v>11215934000</v>
      </c>
      <c r="C108" s="9">
        <v>5005575000</v>
      </c>
      <c r="D108">
        <f t="shared" si="17"/>
        <v>0.44629141006000927</v>
      </c>
      <c r="E108">
        <f t="shared" si="18"/>
        <v>44.629141006000928</v>
      </c>
      <c r="F108" s="9">
        <v>4487061000</v>
      </c>
      <c r="G108" s="9">
        <v>751931000</v>
      </c>
      <c r="H108">
        <f t="shared" si="19"/>
        <v>0.16757761929244999</v>
      </c>
      <c r="I108">
        <f t="shared" si="20"/>
        <v>16.757761929245</v>
      </c>
      <c r="J108" s="5">
        <v>-0.30112954974711398</v>
      </c>
      <c r="K108" s="4">
        <f t="shared" si="29"/>
        <v>-0.30112954974711398</v>
      </c>
      <c r="L108" s="1">
        <v>-0.37451186894057897</v>
      </c>
      <c r="M108" s="4">
        <f t="shared" si="30"/>
        <v>-0.37451186894057897</v>
      </c>
      <c r="N108" t="s">
        <v>26</v>
      </c>
      <c r="O108" t="s">
        <v>26</v>
      </c>
      <c r="P108" t="s">
        <v>26</v>
      </c>
      <c r="Q108" t="s">
        <v>26</v>
      </c>
      <c r="R108" t="s">
        <v>26</v>
      </c>
      <c r="S108" t="s">
        <v>26</v>
      </c>
      <c r="T108" t="s">
        <v>26</v>
      </c>
      <c r="U108" t="s">
        <v>26</v>
      </c>
      <c r="V108" s="10" t="s">
        <v>26</v>
      </c>
      <c r="W108" s="12" t="str">
        <f t="shared" si="16"/>
        <v>NA</v>
      </c>
      <c r="X108" s="10" t="s">
        <v>26</v>
      </c>
      <c r="Y108" s="13" t="str">
        <f t="shared" si="26"/>
        <v>NA</v>
      </c>
      <c r="Z108" s="11" t="s">
        <v>26</v>
      </c>
      <c r="AA108" s="13" t="str">
        <f t="shared" si="28"/>
        <v>NA</v>
      </c>
    </row>
    <row r="109" spans="1:27">
      <c r="A109" s="6" t="s">
        <v>134</v>
      </c>
      <c r="B109" s="9">
        <v>9042469000</v>
      </c>
      <c r="C109" s="9">
        <v>2108768000</v>
      </c>
      <c r="D109">
        <f t="shared" si="17"/>
        <v>0.23320710306001602</v>
      </c>
      <c r="E109">
        <f t="shared" si="18"/>
        <v>23.320710306001601</v>
      </c>
      <c r="F109" s="9">
        <v>13334452000</v>
      </c>
      <c r="G109" s="9">
        <v>1840353000</v>
      </c>
      <c r="H109">
        <f t="shared" si="19"/>
        <v>0.13801489555026333</v>
      </c>
      <c r="I109">
        <f t="shared" si="20"/>
        <v>13.801489555026333</v>
      </c>
      <c r="J109" s="5">
        <v>-0.30112954974711398</v>
      </c>
      <c r="K109" s="4">
        <f t="shared" si="29"/>
        <v>-0.30112954974711398</v>
      </c>
      <c r="L109" s="1">
        <v>-0.37451186894057897</v>
      </c>
      <c r="M109" s="4">
        <f t="shared" si="30"/>
        <v>-0.37451186894057897</v>
      </c>
      <c r="N109">
        <v>36.379205687834379</v>
      </c>
      <c r="O109">
        <f t="shared" si="21"/>
        <v>0.36379205687834376</v>
      </c>
      <c r="P109">
        <v>36.009212798587377</v>
      </c>
      <c r="Q109">
        <f t="shared" si="22"/>
        <v>0.36009212798587376</v>
      </c>
      <c r="R109">
        <v>32.298625716342862</v>
      </c>
      <c r="S109">
        <f t="shared" si="23"/>
        <v>0.3229862571634286</v>
      </c>
      <c r="T109">
        <v>34.405888989913407</v>
      </c>
      <c r="U109">
        <f t="shared" si="24"/>
        <v>0.34405888989913408</v>
      </c>
      <c r="V109" s="10">
        <f t="shared" si="25"/>
        <v>-3.1450024436514734E-2</v>
      </c>
      <c r="W109" s="12">
        <f t="shared" si="16"/>
        <v>-3.1450024436514734E-2</v>
      </c>
      <c r="X109" s="10">
        <f t="shared" si="31"/>
        <v>1.7783790380968348E-2</v>
      </c>
      <c r="Y109" s="13">
        <f t="shared" si="26"/>
        <v>1.7783790380968348E-2</v>
      </c>
      <c r="Z109" s="11">
        <f t="shared" si="27"/>
        <v>-1.3666234055546386E-2</v>
      </c>
      <c r="AA109" s="13">
        <f t="shared" si="28"/>
        <v>-1.3666234055546386E-2</v>
      </c>
    </row>
    <row r="110" spans="1:27">
      <c r="A110" s="6" t="s">
        <v>135</v>
      </c>
      <c r="B110" s="9">
        <v>47223269000</v>
      </c>
      <c r="C110" s="9">
        <v>4184420000</v>
      </c>
      <c r="D110">
        <f t="shared" si="17"/>
        <v>8.8609282851638244E-2</v>
      </c>
      <c r="E110">
        <f t="shared" si="18"/>
        <v>8.8609282851638245</v>
      </c>
      <c r="F110" s="9">
        <v>43144346000</v>
      </c>
      <c r="G110" s="9">
        <v>6895861000</v>
      </c>
      <c r="H110">
        <f t="shared" si="19"/>
        <v>0.15983232194549896</v>
      </c>
      <c r="I110">
        <f t="shared" si="20"/>
        <v>15.983232194549895</v>
      </c>
      <c r="J110" s="5">
        <v>-0.30112954974711398</v>
      </c>
      <c r="K110" s="4">
        <f t="shared" si="29"/>
        <v>-0.30112954974711398</v>
      </c>
      <c r="L110" s="1">
        <v>-0.37451186894057897</v>
      </c>
      <c r="M110" s="4">
        <f t="shared" si="30"/>
        <v>-0.37451186894057897</v>
      </c>
      <c r="N110">
        <v>24.719871974697273</v>
      </c>
      <c r="O110">
        <f t="shared" si="21"/>
        <v>0.24719871974697274</v>
      </c>
      <c r="P110">
        <v>25.376658221118078</v>
      </c>
      <c r="Q110">
        <f t="shared" si="22"/>
        <v>0.25376658221118076</v>
      </c>
      <c r="R110">
        <v>22.793678387299796</v>
      </c>
      <c r="S110">
        <f t="shared" si="23"/>
        <v>0.22793678387299796</v>
      </c>
      <c r="T110">
        <v>23.53704508114167</v>
      </c>
      <c r="U110">
        <f t="shared" si="24"/>
        <v>0.23537045081141669</v>
      </c>
      <c r="V110" s="10">
        <f t="shared" si="25"/>
        <v>-8.4213019214971728E-3</v>
      </c>
      <c r="W110" s="12">
        <f t="shared" si="16"/>
        <v>-8.4213019214971728E-3</v>
      </c>
      <c r="X110" s="10">
        <f t="shared" si="31"/>
        <v>1.4089063730858165E-2</v>
      </c>
      <c r="Y110" s="13">
        <f t="shared" si="26"/>
        <v>1.4089063730858165E-2</v>
      </c>
      <c r="Z110" s="11">
        <f t="shared" si="27"/>
        <v>5.6677618093609917E-3</v>
      </c>
      <c r="AA110" s="13">
        <f t="shared" si="28"/>
        <v>5.6677618093609917E-3</v>
      </c>
    </row>
    <row r="111" spans="1:27" ht="17">
      <c r="A111" s="7" t="s">
        <v>136</v>
      </c>
      <c r="B111" s="9">
        <v>67487925000</v>
      </c>
      <c r="C111" s="9">
        <v>1144465000</v>
      </c>
      <c r="D111">
        <f t="shared" si="17"/>
        <v>1.6958070647452861E-2</v>
      </c>
      <c r="E111">
        <f t="shared" si="18"/>
        <v>1.6958070647452861</v>
      </c>
      <c r="F111" s="9">
        <v>115119184000</v>
      </c>
      <c r="G111" s="9">
        <v>13887006000</v>
      </c>
      <c r="H111">
        <f t="shared" si="19"/>
        <v>0.1206315534689683</v>
      </c>
      <c r="I111">
        <f t="shared" si="20"/>
        <v>12.06315534689683</v>
      </c>
      <c r="J111" s="5">
        <v>-0.30112954974711398</v>
      </c>
      <c r="K111" s="4">
        <f t="shared" si="29"/>
        <v>-0.30112954974711398</v>
      </c>
      <c r="L111" s="1">
        <v>-0.37451186894057897</v>
      </c>
      <c r="M111" s="4">
        <f t="shared" si="30"/>
        <v>-0.37451186894057897</v>
      </c>
      <c r="N111">
        <v>31.023296361040682</v>
      </c>
      <c r="O111">
        <f t="shared" si="21"/>
        <v>0.31023296361040681</v>
      </c>
      <c r="P111">
        <v>31.684003592565706</v>
      </c>
      <c r="Q111">
        <f t="shared" si="22"/>
        <v>0.31684003592565707</v>
      </c>
      <c r="R111">
        <v>40.872637914849903</v>
      </c>
      <c r="S111">
        <f t="shared" si="23"/>
        <v>0.40872637914849902</v>
      </c>
      <c r="T111">
        <v>44.374749018462396</v>
      </c>
      <c r="U111">
        <f t="shared" si="24"/>
        <v>0.44374749018462395</v>
      </c>
      <c r="V111" s="10">
        <f t="shared" si="25"/>
        <v>-2.0122506663485646E-3</v>
      </c>
      <c r="W111" s="12">
        <f t="shared" si="16"/>
        <v>-2.0122506663485646E-3</v>
      </c>
      <c r="X111" s="10">
        <f t="shared" si="31"/>
        <v>2.0047601277588072E-2</v>
      </c>
      <c r="Y111" s="13">
        <f t="shared" si="26"/>
        <v>2.0047601277588072E-2</v>
      </c>
      <c r="Z111" s="11">
        <f t="shared" si="27"/>
        <v>1.8035350611239509E-2</v>
      </c>
      <c r="AA111" s="13">
        <f t="shared" si="28"/>
        <v>1.8035350611239509E-2</v>
      </c>
    </row>
    <row r="112" spans="1:27">
      <c r="A112" s="6" t="s">
        <v>137</v>
      </c>
      <c r="B112" s="9">
        <v>261815269000</v>
      </c>
      <c r="C112" s="9">
        <v>6802026000</v>
      </c>
      <c r="D112">
        <f t="shared" si="17"/>
        <v>2.5980249455962785E-2</v>
      </c>
      <c r="E112">
        <f t="shared" si="18"/>
        <v>2.5980249455962787</v>
      </c>
      <c r="F112" s="9">
        <v>267699887000</v>
      </c>
      <c r="G112" s="9">
        <v>23557591000</v>
      </c>
      <c r="H112">
        <f t="shared" si="19"/>
        <v>8.800000352633694E-2</v>
      </c>
      <c r="I112">
        <f t="shared" si="20"/>
        <v>8.8000003526336936</v>
      </c>
      <c r="J112" s="5">
        <v>-0.30112954974711398</v>
      </c>
      <c r="K112" s="4">
        <f t="shared" si="29"/>
        <v>-0.30112954974711398</v>
      </c>
      <c r="L112" s="1">
        <v>-0.37451186894057897</v>
      </c>
      <c r="M112" s="4">
        <f t="shared" si="30"/>
        <v>-0.37451186894057897</v>
      </c>
      <c r="N112">
        <v>54.354085270499262</v>
      </c>
      <c r="O112">
        <f t="shared" si="21"/>
        <v>0.54354085270499264</v>
      </c>
      <c r="P112">
        <v>55.590376893045814</v>
      </c>
      <c r="Q112">
        <f t="shared" si="22"/>
        <v>0.55590376893045812</v>
      </c>
      <c r="R112">
        <v>50.170711961905333</v>
      </c>
      <c r="S112">
        <f t="shared" si="23"/>
        <v>0.50170711961905334</v>
      </c>
      <c r="T112">
        <v>52.153985217767044</v>
      </c>
      <c r="U112">
        <f t="shared" si="24"/>
        <v>0.5215398521776704</v>
      </c>
      <c r="V112" s="10">
        <f t="shared" si="25"/>
        <v>-5.4088946294709962E-3</v>
      </c>
      <c r="W112" s="12">
        <f t="shared" si="16"/>
        <v>-5.4088946294709962E-3</v>
      </c>
      <c r="X112" s="10">
        <f t="shared" si="31"/>
        <v>1.7188412788186863E-2</v>
      </c>
      <c r="Y112" s="13">
        <f t="shared" si="26"/>
        <v>1.7188412788186863E-2</v>
      </c>
      <c r="Z112" s="11">
        <f t="shared" si="27"/>
        <v>1.1779518158715866E-2</v>
      </c>
      <c r="AA112" s="13">
        <f t="shared" si="28"/>
        <v>1.1779518158715866E-2</v>
      </c>
    </row>
    <row r="113" spans="1:27">
      <c r="A113" s="6" t="s">
        <v>138</v>
      </c>
      <c r="B113" s="9">
        <v>84288458000</v>
      </c>
      <c r="C113" s="9">
        <v>72511988000</v>
      </c>
      <c r="D113">
        <f t="shared" si="17"/>
        <v>0.86028371761172806</v>
      </c>
      <c r="E113">
        <f t="shared" si="18"/>
        <v>86.028371761172806</v>
      </c>
      <c r="F113" s="9">
        <v>31695930000</v>
      </c>
      <c r="G113" s="9">
        <v>445815000</v>
      </c>
      <c r="H113">
        <f t="shared" si="19"/>
        <v>1.4065370538110099E-2</v>
      </c>
      <c r="I113">
        <f t="shared" si="20"/>
        <v>1.4065370538110098</v>
      </c>
      <c r="J113" s="5">
        <v>-0.30112954974711398</v>
      </c>
      <c r="K113" s="4">
        <f t="shared" si="29"/>
        <v>-0.30112954974711398</v>
      </c>
      <c r="L113" s="1">
        <v>-0.37451186894057897</v>
      </c>
      <c r="M113" s="4">
        <f t="shared" si="30"/>
        <v>-0.37451186894057897</v>
      </c>
      <c r="N113">
        <v>51.042427833185208</v>
      </c>
      <c r="O113">
        <f t="shared" si="21"/>
        <v>0.51042427833185211</v>
      </c>
      <c r="P113">
        <v>53.59524978537322</v>
      </c>
      <c r="Q113">
        <f t="shared" si="22"/>
        <v>0.53595249785373222</v>
      </c>
      <c r="R113">
        <v>37.257002731970637</v>
      </c>
      <c r="S113">
        <f t="shared" si="23"/>
        <v>0.37257002731970634</v>
      </c>
      <c r="T113">
        <v>34.390818854998436</v>
      </c>
      <c r="U113">
        <f t="shared" si="24"/>
        <v>0.34390818854998434</v>
      </c>
      <c r="V113" s="10">
        <f t="shared" si="25"/>
        <v>-0.17267663956694154</v>
      </c>
      <c r="W113" s="12">
        <f t="shared" si="16"/>
        <v>-0.17267663956694154</v>
      </c>
      <c r="X113" s="10">
        <f t="shared" si="31"/>
        <v>1.8115873529837539E-3</v>
      </c>
      <c r="Y113" s="13">
        <f t="shared" si="26"/>
        <v>1.8115873529837539E-3</v>
      </c>
      <c r="Z113" s="11">
        <f t="shared" si="27"/>
        <v>-0.17086505221395779</v>
      </c>
      <c r="AA113" s="13">
        <f t="shared" si="28"/>
        <v>-0.17086505221395779</v>
      </c>
    </row>
    <row r="114" spans="1:27">
      <c r="A114" s="6" t="s">
        <v>139</v>
      </c>
      <c r="B114" s="9">
        <v>79661378000</v>
      </c>
      <c r="C114" s="9">
        <v>3475501000</v>
      </c>
      <c r="D114">
        <f t="shared" si="17"/>
        <v>4.3628431835562774E-2</v>
      </c>
      <c r="E114">
        <f t="shared" si="18"/>
        <v>4.3628431835562775</v>
      </c>
      <c r="F114" s="9">
        <v>97861432000</v>
      </c>
      <c r="G114" s="9">
        <v>7364307000</v>
      </c>
      <c r="H114">
        <f t="shared" si="19"/>
        <v>7.5252393608955165E-2</v>
      </c>
      <c r="I114">
        <f t="shared" si="20"/>
        <v>7.5252393608955161</v>
      </c>
      <c r="J114" s="5">
        <v>-0.30112954974711398</v>
      </c>
      <c r="K114" s="4">
        <f t="shared" si="29"/>
        <v>-0.30112954974711398</v>
      </c>
      <c r="L114" s="1">
        <v>-0.37451186894057897</v>
      </c>
      <c r="M114" s="4">
        <f t="shared" si="30"/>
        <v>-0.37451186894057897</v>
      </c>
      <c r="N114">
        <v>41.470087797386093</v>
      </c>
      <c r="O114">
        <f t="shared" si="21"/>
        <v>0.4147008779738609</v>
      </c>
      <c r="P114">
        <v>41.641864895497903</v>
      </c>
      <c r="Q114">
        <f t="shared" si="22"/>
        <v>0.41641864895497904</v>
      </c>
      <c r="R114">
        <v>43.594063940406741</v>
      </c>
      <c r="S114">
        <f t="shared" si="23"/>
        <v>0.43594063940406741</v>
      </c>
      <c r="T114">
        <v>44.853054404046858</v>
      </c>
      <c r="U114">
        <f t="shared" si="24"/>
        <v>0.4485305440404686</v>
      </c>
      <c r="V114" s="10">
        <f t="shared" si="25"/>
        <v>-6.8040165253149612E-3</v>
      </c>
      <c r="W114" s="12">
        <f t="shared" si="16"/>
        <v>-6.8040165253149612E-3</v>
      </c>
      <c r="X114" s="10">
        <f t="shared" si="31"/>
        <v>1.2640898005957966E-2</v>
      </c>
      <c r="Y114" s="13">
        <f t="shared" si="26"/>
        <v>1.2640898005957966E-2</v>
      </c>
      <c r="Z114" s="11">
        <f t="shared" si="27"/>
        <v>5.8368814806430049E-3</v>
      </c>
      <c r="AA114" s="13">
        <f t="shared" si="28"/>
        <v>5.8368814806430049E-3</v>
      </c>
    </row>
    <row r="115" spans="1:27" ht="17">
      <c r="A115" s="7" t="s">
        <v>140</v>
      </c>
      <c r="B115" s="9">
        <v>449347157000</v>
      </c>
      <c r="C115" s="9">
        <v>237591878000</v>
      </c>
      <c r="D115">
        <f t="shared" si="17"/>
        <v>0.52874904024373293</v>
      </c>
      <c r="E115">
        <f t="shared" si="18"/>
        <v>52.874904024373294</v>
      </c>
      <c r="F115" s="9">
        <v>238151375000</v>
      </c>
      <c r="G115" s="9">
        <v>2095407000</v>
      </c>
      <c r="H115">
        <f t="shared" si="19"/>
        <v>8.7986349018560148E-3</v>
      </c>
      <c r="I115">
        <f t="shared" si="20"/>
        <v>0.8798634901856015</v>
      </c>
      <c r="J115" s="5">
        <v>-0.30112954974711398</v>
      </c>
      <c r="K115" s="4">
        <f t="shared" si="29"/>
        <v>-0.30112954974711398</v>
      </c>
      <c r="L115" s="1">
        <v>-0.37451186894057897</v>
      </c>
      <c r="M115" s="4">
        <f t="shared" si="30"/>
        <v>-0.37451186894057897</v>
      </c>
      <c r="N115">
        <v>26.052061736533105</v>
      </c>
      <c r="O115">
        <f t="shared" si="21"/>
        <v>0.26052061736533105</v>
      </c>
      <c r="P115">
        <v>30.741134972963057</v>
      </c>
      <c r="Q115">
        <f t="shared" si="22"/>
        <v>0.30741134972963058</v>
      </c>
      <c r="R115">
        <v>20.708708880896541</v>
      </c>
      <c r="S115">
        <f t="shared" si="23"/>
        <v>0.20708708880896542</v>
      </c>
      <c r="T115">
        <v>20.769322518279029</v>
      </c>
      <c r="U115">
        <f t="shared" si="24"/>
        <v>0.20769322518279029</v>
      </c>
      <c r="V115" s="10">
        <f t="shared" si="25"/>
        <v>-6.0874453539147277E-2</v>
      </c>
      <c r="W115" s="12">
        <f t="shared" si="16"/>
        <v>-6.0874453539147277E-2</v>
      </c>
      <c r="X115" s="10">
        <f t="shared" si="31"/>
        <v>6.8438930356176512E-4</v>
      </c>
      <c r="Y115" s="13">
        <f t="shared" si="26"/>
        <v>6.8438930356176512E-4</v>
      </c>
      <c r="Z115" s="11">
        <f t="shared" si="27"/>
        <v>-6.0190064235585511E-2</v>
      </c>
      <c r="AA115" s="13">
        <f t="shared" si="28"/>
        <v>-6.0190064235585511E-2</v>
      </c>
    </row>
    <row r="116" spans="1:27">
      <c r="A116" s="6" t="s">
        <v>141</v>
      </c>
      <c r="B116" s="9">
        <v>1017862000</v>
      </c>
      <c r="C116" s="9">
        <v>145517000</v>
      </c>
      <c r="D116">
        <f t="shared" si="17"/>
        <v>0.14296338796418376</v>
      </c>
      <c r="E116">
        <f t="shared" si="18"/>
        <v>14.296338796418375</v>
      </c>
      <c r="F116" s="9">
        <v>2971519000</v>
      </c>
      <c r="G116" s="9">
        <v>552606000</v>
      </c>
      <c r="H116">
        <f t="shared" si="19"/>
        <v>0.18596751358480293</v>
      </c>
      <c r="I116">
        <f t="shared" si="20"/>
        <v>18.596751358480294</v>
      </c>
      <c r="J116" s="5">
        <v>-0.30112954974711398</v>
      </c>
      <c r="K116" s="4">
        <f t="shared" si="29"/>
        <v>-0.30112954974711398</v>
      </c>
      <c r="L116" s="1">
        <v>-0.37451186894057897</v>
      </c>
      <c r="M116" s="4">
        <f t="shared" si="30"/>
        <v>-0.37451186894057897</v>
      </c>
      <c r="N116">
        <v>18.230893059551118</v>
      </c>
      <c r="O116">
        <f t="shared" si="21"/>
        <v>0.18230893059551118</v>
      </c>
      <c r="P116">
        <v>17.371487045977272</v>
      </c>
      <c r="Q116">
        <f t="shared" si="22"/>
        <v>0.17371487045977271</v>
      </c>
      <c r="R116">
        <v>32.754950532501717</v>
      </c>
      <c r="S116">
        <f t="shared" si="23"/>
        <v>0.32754950532501714</v>
      </c>
      <c r="T116">
        <v>34.133961318353357</v>
      </c>
      <c r="U116">
        <f t="shared" si="24"/>
        <v>0.34133961318353356</v>
      </c>
      <c r="V116" s="10">
        <f t="shared" si="25"/>
        <v>-9.3009522381016438E-3</v>
      </c>
      <c r="W116" s="12">
        <f t="shared" si="16"/>
        <v>-9.3009522381016438E-3</v>
      </c>
      <c r="X116" s="10">
        <f t="shared" si="31"/>
        <v>2.3773294059876209E-2</v>
      </c>
      <c r="Y116" s="13">
        <f t="shared" si="26"/>
        <v>2.3773294059876209E-2</v>
      </c>
      <c r="Z116" s="11">
        <f t="shared" si="27"/>
        <v>1.4472341821774565E-2</v>
      </c>
      <c r="AA116" s="13">
        <f t="shared" si="28"/>
        <v>1.4472341821774565E-2</v>
      </c>
    </row>
    <row r="117" spans="1:27">
      <c r="A117" s="6" t="s">
        <v>142</v>
      </c>
      <c r="B117" s="9">
        <v>46101000</v>
      </c>
      <c r="C117" s="9">
        <v>11859000</v>
      </c>
      <c r="D117">
        <f t="shared" si="17"/>
        <v>0.25723953927246695</v>
      </c>
      <c r="E117">
        <f t="shared" si="18"/>
        <v>25.723953927246697</v>
      </c>
      <c r="F117" s="9">
        <v>362884000</v>
      </c>
      <c r="G117" s="9">
        <v>68938000</v>
      </c>
      <c r="H117">
        <f t="shared" si="19"/>
        <v>0.18997255321259687</v>
      </c>
      <c r="I117">
        <f t="shared" si="20"/>
        <v>18.997255321259686</v>
      </c>
      <c r="J117" s="5">
        <v>-0.30112954974711398</v>
      </c>
      <c r="K117" s="4">
        <f t="shared" si="29"/>
        <v>-0.30112954974711398</v>
      </c>
      <c r="L117" s="1">
        <v>-0.37451186894057897</v>
      </c>
      <c r="M117" s="4">
        <f t="shared" si="30"/>
        <v>-0.37451186894057897</v>
      </c>
      <c r="N117">
        <v>31.506849280394604</v>
      </c>
      <c r="O117">
        <f t="shared" si="21"/>
        <v>0.31506849280394605</v>
      </c>
      <c r="P117">
        <v>32.575233567755291</v>
      </c>
      <c r="Q117">
        <f t="shared" si="22"/>
        <v>0.32575233567755291</v>
      </c>
      <c r="R117">
        <v>46.964823890080496</v>
      </c>
      <c r="S117">
        <f t="shared" si="23"/>
        <v>0.46964823890080498</v>
      </c>
      <c r="T117">
        <v>47.812045710366405</v>
      </c>
      <c r="U117">
        <f t="shared" si="24"/>
        <v>0.47812045710366408</v>
      </c>
      <c r="V117" s="10">
        <f t="shared" si="25"/>
        <v>-3.1382739163874393E-2</v>
      </c>
      <c r="W117" s="12">
        <f t="shared" si="16"/>
        <v>-3.1382739163874393E-2</v>
      </c>
      <c r="X117" s="10">
        <f t="shared" si="31"/>
        <v>3.4016824663265756E-2</v>
      </c>
      <c r="Y117" s="13">
        <f t="shared" si="26"/>
        <v>3.4016824663265756E-2</v>
      </c>
      <c r="Z117" s="11">
        <f t="shared" si="27"/>
        <v>2.6340854993913629E-3</v>
      </c>
      <c r="AA117" s="13">
        <f t="shared" si="28"/>
        <v>2.6340854993913629E-3</v>
      </c>
    </row>
    <row r="118" spans="1:27" ht="17">
      <c r="A118" s="7" t="s">
        <v>143</v>
      </c>
      <c r="B118" s="9">
        <v>12087000</v>
      </c>
      <c r="C118" s="9" t="s">
        <v>26</v>
      </c>
      <c r="D118" t="s">
        <v>26</v>
      </c>
      <c r="E118" t="s">
        <v>26</v>
      </c>
      <c r="F118" s="9">
        <v>148306000</v>
      </c>
      <c r="G118" s="9">
        <v>32764000</v>
      </c>
      <c r="H118">
        <f t="shared" si="19"/>
        <v>0.22092160802664762</v>
      </c>
      <c r="I118">
        <f t="shared" si="20"/>
        <v>22.092160802664761</v>
      </c>
      <c r="J118" s="5">
        <v>-0.30112954974711398</v>
      </c>
      <c r="K118" s="4">
        <f t="shared" si="29"/>
        <v>-0.30112954974711398</v>
      </c>
      <c r="L118" s="1">
        <v>-0.37451186894057897</v>
      </c>
      <c r="M118" s="4">
        <f t="shared" si="30"/>
        <v>-0.37451186894057897</v>
      </c>
      <c r="N118" t="s">
        <v>26</v>
      </c>
      <c r="O118" t="s">
        <v>26</v>
      </c>
      <c r="P118" t="s">
        <v>26</v>
      </c>
      <c r="Q118" t="s">
        <v>26</v>
      </c>
      <c r="R118" t="s">
        <v>26</v>
      </c>
      <c r="S118" t="s">
        <v>26</v>
      </c>
      <c r="T118" t="s">
        <v>26</v>
      </c>
      <c r="U118" t="s">
        <v>26</v>
      </c>
      <c r="V118" s="10" t="s">
        <v>26</v>
      </c>
      <c r="W118" s="12" t="str">
        <f t="shared" si="16"/>
        <v>NA</v>
      </c>
      <c r="X118" s="10" t="s">
        <v>26</v>
      </c>
      <c r="Y118" s="13" t="str">
        <f t="shared" si="26"/>
        <v>NA</v>
      </c>
      <c r="Z118" s="11" t="s">
        <v>26</v>
      </c>
      <c r="AA118" s="13" t="str">
        <f t="shared" si="28"/>
        <v>NA</v>
      </c>
    </row>
    <row r="119" spans="1:27">
      <c r="A119" s="6" t="s">
        <v>144</v>
      </c>
      <c r="B119" s="9">
        <v>294535553000</v>
      </c>
      <c r="C119" s="9">
        <v>231587236000</v>
      </c>
      <c r="D119">
        <f t="shared" si="17"/>
        <v>0.78627939357799703</v>
      </c>
      <c r="E119">
        <f t="shared" si="18"/>
        <v>78.627939357799704</v>
      </c>
      <c r="F119" s="9">
        <v>135211178000</v>
      </c>
      <c r="G119" s="9">
        <v>3974566000</v>
      </c>
      <c r="H119">
        <f t="shared" si="19"/>
        <v>2.9395247188808607E-2</v>
      </c>
      <c r="I119">
        <f t="shared" si="20"/>
        <v>2.9395247188808606</v>
      </c>
      <c r="J119" s="5">
        <v>-0.30112954974711398</v>
      </c>
      <c r="K119" s="4">
        <f t="shared" si="29"/>
        <v>-0.30112954974711398</v>
      </c>
      <c r="L119" s="1">
        <v>-0.37451186894057897</v>
      </c>
      <c r="M119" s="4">
        <f t="shared" si="30"/>
        <v>-0.37451186894057897</v>
      </c>
      <c r="N119">
        <v>34.853060472202358</v>
      </c>
      <c r="O119">
        <f t="shared" si="21"/>
        <v>0.34853060472202357</v>
      </c>
      <c r="P119">
        <v>39.902487387126932</v>
      </c>
      <c r="Q119">
        <f t="shared" si="22"/>
        <v>0.39902487387126934</v>
      </c>
      <c r="R119">
        <v>29.342124433265184</v>
      </c>
      <c r="S119">
        <f t="shared" si="23"/>
        <v>0.29342124433265182</v>
      </c>
      <c r="T119">
        <v>26.6643339172916</v>
      </c>
      <c r="U119">
        <f t="shared" si="24"/>
        <v>0.26664333917291599</v>
      </c>
      <c r="V119" s="10">
        <f t="shared" si="25"/>
        <v>-0.11750123974702684</v>
      </c>
      <c r="W119" s="12">
        <f t="shared" si="16"/>
        <v>-0.11750123974702684</v>
      </c>
      <c r="X119" s="10">
        <f t="shared" si="31"/>
        <v>2.9354415807183415E-3</v>
      </c>
      <c r="Y119" s="13">
        <f t="shared" si="26"/>
        <v>2.9354415807183415E-3</v>
      </c>
      <c r="Z119" s="11">
        <f t="shared" si="27"/>
        <v>-0.11456579816630849</v>
      </c>
      <c r="AA119" s="13">
        <f t="shared" si="28"/>
        <v>-0.11456579816630849</v>
      </c>
    </row>
    <row r="120" spans="1:27">
      <c r="A120" s="6" t="s">
        <v>145</v>
      </c>
      <c r="B120" s="9">
        <v>3623243000</v>
      </c>
      <c r="C120" s="9">
        <v>571449000</v>
      </c>
      <c r="D120">
        <f t="shared" si="17"/>
        <v>0.1577175475119941</v>
      </c>
      <c r="E120">
        <f t="shared" si="18"/>
        <v>15.77175475119941</v>
      </c>
      <c r="F120" s="9">
        <v>8071411000</v>
      </c>
      <c r="G120" s="9">
        <v>2255997000</v>
      </c>
      <c r="H120">
        <f t="shared" si="19"/>
        <v>0.27950466157651987</v>
      </c>
      <c r="I120">
        <f t="shared" si="20"/>
        <v>27.950466157651988</v>
      </c>
      <c r="J120" s="5">
        <v>-0.30112954974711398</v>
      </c>
      <c r="K120" s="4">
        <f t="shared" si="29"/>
        <v>-0.30112954974711398</v>
      </c>
      <c r="L120" s="1">
        <v>-0.37451186894057897</v>
      </c>
      <c r="M120" s="4">
        <f t="shared" si="30"/>
        <v>-0.37451186894057897</v>
      </c>
      <c r="N120">
        <v>21.81090468042726</v>
      </c>
      <c r="O120">
        <f t="shared" si="21"/>
        <v>0.21810904680427259</v>
      </c>
      <c r="P120">
        <v>21.850334389749328</v>
      </c>
      <c r="Q120">
        <f t="shared" si="22"/>
        <v>0.21850334389749329</v>
      </c>
      <c r="R120">
        <v>35.598242885656951</v>
      </c>
      <c r="S120">
        <f t="shared" si="23"/>
        <v>0.3559824288565695</v>
      </c>
      <c r="T120">
        <v>36.085210966423446</v>
      </c>
      <c r="U120">
        <f t="shared" si="24"/>
        <v>0.36085210966423448</v>
      </c>
      <c r="V120" s="10">
        <f t="shared" si="25"/>
        <v>-1.2906357440437798E-2</v>
      </c>
      <c r="W120" s="12">
        <f t="shared" si="16"/>
        <v>-1.2906357440437798E-2</v>
      </c>
      <c r="X120" s="10">
        <f t="shared" si="31"/>
        <v>3.7773209722711087E-2</v>
      </c>
      <c r="Y120" s="13">
        <f t="shared" si="26"/>
        <v>3.7773209722711087E-2</v>
      </c>
      <c r="Z120" s="11">
        <f t="shared" si="27"/>
        <v>2.486685228227329E-2</v>
      </c>
      <c r="AA120" s="13">
        <f t="shared" si="28"/>
        <v>2.486685228227329E-2</v>
      </c>
    </row>
    <row r="121" spans="1:27">
      <c r="A121" s="6" t="s">
        <v>146</v>
      </c>
      <c r="B121" s="9">
        <v>19157001000</v>
      </c>
      <c r="C121" s="9">
        <v>555861000</v>
      </c>
      <c r="D121">
        <f t="shared" si="17"/>
        <v>2.9016076159311156E-2</v>
      </c>
      <c r="E121">
        <f t="shared" si="18"/>
        <v>2.9016076159311157</v>
      </c>
      <c r="F121" s="9">
        <v>25816931000</v>
      </c>
      <c r="G121" s="9">
        <v>2953882000</v>
      </c>
      <c r="H121">
        <f t="shared" si="19"/>
        <v>0.11441646569067408</v>
      </c>
      <c r="I121">
        <f t="shared" si="20"/>
        <v>11.441646569067409</v>
      </c>
      <c r="J121" s="5">
        <v>-0.30112954974711398</v>
      </c>
      <c r="K121" s="4">
        <f t="shared" si="29"/>
        <v>-0.30112954974711398</v>
      </c>
      <c r="L121" s="1">
        <v>-0.37451186894057897</v>
      </c>
      <c r="M121" s="4">
        <f t="shared" si="30"/>
        <v>-0.37451186894057897</v>
      </c>
      <c r="N121">
        <v>50.540791075424437</v>
      </c>
      <c r="O121">
        <f t="shared" si="21"/>
        <v>0.5054079107542444</v>
      </c>
      <c r="P121">
        <v>50.775510775830391</v>
      </c>
      <c r="Q121">
        <f t="shared" si="22"/>
        <v>0.5077551077583039</v>
      </c>
      <c r="R121">
        <v>57.132076681310608</v>
      </c>
      <c r="S121">
        <f t="shared" si="23"/>
        <v>0.57132076681310606</v>
      </c>
      <c r="T121">
        <v>59.29291359912132</v>
      </c>
      <c r="U121">
        <f t="shared" si="24"/>
        <v>0.59292913599121322</v>
      </c>
      <c r="V121" s="10">
        <f t="shared" si="25"/>
        <v>-5.5177061642584192E-3</v>
      </c>
      <c r="W121" s="12">
        <f t="shared" si="16"/>
        <v>-5.5177061642584192E-3</v>
      </c>
      <c r="X121" s="10">
        <f t="shared" si="31"/>
        <v>2.5407205825445221E-2</v>
      </c>
      <c r="Y121" s="13">
        <f t="shared" si="26"/>
        <v>2.5407205825445221E-2</v>
      </c>
      <c r="Z121" s="11">
        <f t="shared" si="27"/>
        <v>1.9889499661186801E-2</v>
      </c>
      <c r="AA121" s="13">
        <f t="shared" si="28"/>
        <v>1.9889499661186801E-2</v>
      </c>
    </row>
    <row r="122" spans="1:27">
      <c r="A122" s="6" t="s">
        <v>147</v>
      </c>
      <c r="B122" s="9">
        <v>864798000</v>
      </c>
      <c r="C122" s="9">
        <v>164576000</v>
      </c>
      <c r="D122">
        <f t="shared" si="17"/>
        <v>0.19030571301043711</v>
      </c>
      <c r="E122">
        <f t="shared" si="18"/>
        <v>19.030571301043711</v>
      </c>
      <c r="F122" s="9">
        <v>1894602000</v>
      </c>
      <c r="G122" s="9">
        <v>303091000</v>
      </c>
      <c r="H122">
        <f t="shared" si="19"/>
        <v>0.15997607940876238</v>
      </c>
      <c r="I122">
        <f t="shared" si="20"/>
        <v>15.997607940876238</v>
      </c>
      <c r="J122" s="5">
        <v>-0.30112954974711398</v>
      </c>
      <c r="K122" s="4">
        <f t="shared" si="29"/>
        <v>-0.30112954974711398</v>
      </c>
      <c r="L122" s="1">
        <v>-0.37451186894057897</v>
      </c>
      <c r="M122" s="4">
        <f t="shared" si="30"/>
        <v>-0.37451186894057897</v>
      </c>
      <c r="N122">
        <v>89.89256361347465</v>
      </c>
      <c r="O122">
        <f t="shared" si="21"/>
        <v>0.89892563613474652</v>
      </c>
      <c r="P122">
        <v>87.034242819802358</v>
      </c>
      <c r="Q122">
        <f t="shared" si="22"/>
        <v>0.87034242819802354</v>
      </c>
      <c r="R122">
        <v>102.14129478717808</v>
      </c>
      <c r="S122">
        <f t="shared" si="23"/>
        <v>1.0214129478717808</v>
      </c>
      <c r="T122">
        <v>102.08263791679153</v>
      </c>
      <c r="U122">
        <f t="shared" si="24"/>
        <v>1.0208263791679153</v>
      </c>
      <c r="V122" s="10">
        <f t="shared" si="25"/>
        <v>-6.2030826433482289E-2</v>
      </c>
      <c r="W122" s="12">
        <f t="shared" si="16"/>
        <v>-6.2030826433482289E-2</v>
      </c>
      <c r="X122" s="10">
        <f t="shared" si="31"/>
        <v>6.1160710100770802E-2</v>
      </c>
      <c r="Y122" s="13">
        <f t="shared" si="26"/>
        <v>6.1160710100770802E-2</v>
      </c>
      <c r="Z122" s="11">
        <f t="shared" si="27"/>
        <v>-8.7011633271148747E-4</v>
      </c>
      <c r="AA122" s="13">
        <f t="shared" si="28"/>
        <v>-8.7011633271148747E-4</v>
      </c>
    </row>
    <row r="123" spans="1:27">
      <c r="A123" s="6" t="s">
        <v>148</v>
      </c>
      <c r="B123" s="9">
        <v>204991000</v>
      </c>
      <c r="C123" s="9">
        <v>294000</v>
      </c>
      <c r="D123">
        <f t="shared" si="17"/>
        <v>1.4342093067500525E-3</v>
      </c>
      <c r="E123">
        <f t="shared" si="18"/>
        <v>0.14342093067500525</v>
      </c>
      <c r="F123" s="9">
        <v>988787000</v>
      </c>
      <c r="G123" s="9">
        <v>13951000</v>
      </c>
      <c r="H123">
        <f t="shared" si="19"/>
        <v>1.4109206532852879E-2</v>
      </c>
      <c r="I123">
        <f t="shared" si="20"/>
        <v>1.4109206532852878</v>
      </c>
      <c r="J123" s="5">
        <v>-0.30112954974711398</v>
      </c>
      <c r="K123" s="4">
        <f t="shared" si="29"/>
        <v>-0.30112954974711398</v>
      </c>
      <c r="L123" s="1">
        <v>-0.37451186894057897</v>
      </c>
      <c r="M123" s="4">
        <f t="shared" si="30"/>
        <v>-0.37451186894057897</v>
      </c>
      <c r="N123">
        <v>26.051347364045043</v>
      </c>
      <c r="O123">
        <f t="shared" si="21"/>
        <v>0.26051347364045041</v>
      </c>
      <c r="P123">
        <v>17.467299326274556</v>
      </c>
      <c r="Q123">
        <f t="shared" si="22"/>
        <v>0.17467299326274557</v>
      </c>
      <c r="R123">
        <v>48.033946461770668</v>
      </c>
      <c r="S123">
        <f t="shared" si="23"/>
        <v>0.48033946461770666</v>
      </c>
      <c r="T123">
        <v>39.228531308891725</v>
      </c>
      <c r="U123">
        <f t="shared" si="24"/>
        <v>0.39228531308891723</v>
      </c>
      <c r="V123" s="10">
        <f t="shared" si="25"/>
        <v>-9.3821826778351953E-5</v>
      </c>
      <c r="W123" s="12">
        <f t="shared" si="16"/>
        <v>-9.3821826778351953E-5</v>
      </c>
      <c r="X123" s="10">
        <f t="shared" si="31"/>
        <v>2.0728612136868777E-3</v>
      </c>
      <c r="Y123" s="13">
        <f t="shared" si="26"/>
        <v>2.0728612136868777E-3</v>
      </c>
      <c r="Z123" s="11">
        <f t="shared" si="27"/>
        <v>1.9790393869085258E-3</v>
      </c>
      <c r="AA123" s="13">
        <f t="shared" si="28"/>
        <v>1.9790393869085258E-3</v>
      </c>
    </row>
    <row r="124" spans="1:27">
      <c r="A124" s="6" t="s">
        <v>149</v>
      </c>
      <c r="B124" s="9">
        <v>569112000</v>
      </c>
      <c r="C124" s="9" t="s">
        <v>26</v>
      </c>
      <c r="D124" t="s">
        <v>26</v>
      </c>
      <c r="E124" t="s">
        <v>26</v>
      </c>
      <c r="F124" s="9">
        <v>601389000</v>
      </c>
      <c r="G124" s="9">
        <v>101509000</v>
      </c>
      <c r="H124">
        <f t="shared" si="19"/>
        <v>0.1687909156968285</v>
      </c>
      <c r="I124">
        <f t="shared" si="20"/>
        <v>16.879091569682849</v>
      </c>
      <c r="J124" s="5">
        <v>-0.30112954974711398</v>
      </c>
      <c r="K124" s="4">
        <f t="shared" si="29"/>
        <v>-0.30112954974711398</v>
      </c>
      <c r="L124" s="1">
        <v>-0.37451186894057897</v>
      </c>
      <c r="M124" s="4">
        <f t="shared" si="30"/>
        <v>-0.37451186894057897</v>
      </c>
      <c r="N124" t="s">
        <v>26</v>
      </c>
      <c r="O124" t="s">
        <v>26</v>
      </c>
      <c r="P124" t="s">
        <v>26</v>
      </c>
      <c r="Q124" t="s">
        <v>26</v>
      </c>
      <c r="R124" t="s">
        <v>26</v>
      </c>
      <c r="S124" t="s">
        <v>26</v>
      </c>
      <c r="T124" t="s">
        <v>26</v>
      </c>
      <c r="U124" t="s">
        <v>26</v>
      </c>
      <c r="V124" s="10" t="s">
        <v>26</v>
      </c>
      <c r="W124" s="12" t="str">
        <f t="shared" si="16"/>
        <v>NA</v>
      </c>
      <c r="X124" s="10" t="s">
        <v>26</v>
      </c>
      <c r="Y124" s="13" t="str">
        <f t="shared" si="26"/>
        <v>NA</v>
      </c>
      <c r="Z124" s="11" t="s">
        <v>26</v>
      </c>
      <c r="AA124" s="13" t="str">
        <f t="shared" si="28"/>
        <v>NA</v>
      </c>
    </row>
    <row r="125" spans="1:27">
      <c r="A125" s="6" t="s">
        <v>150</v>
      </c>
      <c r="B125" s="9">
        <v>488229000</v>
      </c>
      <c r="C125" s="9">
        <v>147000</v>
      </c>
      <c r="D125">
        <f t="shared" si="17"/>
        <v>3.0108821884812249E-4</v>
      </c>
      <c r="E125">
        <f t="shared" si="18"/>
        <v>3.0108821884812249E-2</v>
      </c>
      <c r="F125" s="9">
        <v>3424147000</v>
      </c>
      <c r="G125" s="9">
        <v>76466000</v>
      </c>
      <c r="H125">
        <f t="shared" si="19"/>
        <v>2.2331401075946798E-2</v>
      </c>
      <c r="I125">
        <f t="shared" si="20"/>
        <v>2.23314010759468</v>
      </c>
      <c r="J125" s="5">
        <v>-0.30112954974711398</v>
      </c>
      <c r="K125" s="4">
        <f t="shared" si="29"/>
        <v>-0.30112954974711398</v>
      </c>
      <c r="L125" s="1">
        <v>-0.37451186894057897</v>
      </c>
      <c r="M125" s="4">
        <f t="shared" si="30"/>
        <v>-0.37451186894057897</v>
      </c>
      <c r="N125">
        <v>22.053080626665945</v>
      </c>
      <c r="O125">
        <f t="shared" si="21"/>
        <v>0.22053080626665944</v>
      </c>
      <c r="P125">
        <v>25.927520333093522</v>
      </c>
      <c r="Q125">
        <f t="shared" si="22"/>
        <v>0.25927520333093523</v>
      </c>
      <c r="R125">
        <v>102.5543376559519</v>
      </c>
      <c r="S125">
        <f t="shared" si="23"/>
        <v>1.025543376559519</v>
      </c>
      <c r="T125">
        <v>99.600465512025878</v>
      </c>
      <c r="U125">
        <f t="shared" si="24"/>
        <v>0.99600465512025882</v>
      </c>
      <c r="V125" s="10">
        <f t="shared" si="25"/>
        <v>-2.9236160126711694E-5</v>
      </c>
      <c r="W125" s="12">
        <f t="shared" si="16"/>
        <v>-2.9236160126711694E-5</v>
      </c>
      <c r="X125" s="10">
        <f t="shared" si="31"/>
        <v>8.3299601865176789E-3</v>
      </c>
      <c r="Y125" s="13">
        <f t="shared" si="26"/>
        <v>8.3299601865176789E-3</v>
      </c>
      <c r="Z125" s="11">
        <f t="shared" si="27"/>
        <v>8.3007240263909664E-3</v>
      </c>
      <c r="AA125" s="13">
        <f t="shared" si="28"/>
        <v>8.3007240263909664E-3</v>
      </c>
    </row>
    <row r="126" spans="1:27">
      <c r="A126" s="6" t="s">
        <v>151</v>
      </c>
      <c r="B126" s="9">
        <v>95179154000</v>
      </c>
      <c r="C126" s="9">
        <v>10105877000</v>
      </c>
      <c r="D126">
        <f t="shared" si="17"/>
        <v>0.10617741990016007</v>
      </c>
      <c r="E126">
        <f t="shared" si="18"/>
        <v>10.617741990016007</v>
      </c>
      <c r="F126" s="9">
        <v>94023947000</v>
      </c>
      <c r="G126" s="9">
        <v>17171942000</v>
      </c>
      <c r="H126">
        <f t="shared" si="19"/>
        <v>0.18263370713420488</v>
      </c>
      <c r="I126">
        <f t="shared" si="20"/>
        <v>18.263370713420489</v>
      </c>
      <c r="J126" s="5">
        <v>-0.30112954974711398</v>
      </c>
      <c r="K126" s="4">
        <f t="shared" si="29"/>
        <v>-0.30112954974711398</v>
      </c>
      <c r="L126" s="1">
        <v>-0.37451186894057897</v>
      </c>
      <c r="M126" s="4">
        <f t="shared" si="30"/>
        <v>-0.37451186894057897</v>
      </c>
      <c r="N126">
        <v>29.627669370177234</v>
      </c>
      <c r="O126">
        <f t="shared" si="21"/>
        <v>0.29627669370177234</v>
      </c>
      <c r="P126">
        <v>29.907082604707234</v>
      </c>
      <c r="Q126">
        <f t="shared" si="22"/>
        <v>0.29907082604707236</v>
      </c>
      <c r="R126">
        <v>28.346225561014439</v>
      </c>
      <c r="S126">
        <f t="shared" si="23"/>
        <v>0.28346225561014438</v>
      </c>
      <c r="T126">
        <v>29.56325110553173</v>
      </c>
      <c r="U126">
        <f t="shared" si="24"/>
        <v>0.29563251105531729</v>
      </c>
      <c r="V126" s="10">
        <f t="shared" si="25"/>
        <v>-1.1892462862658094E-2</v>
      </c>
      <c r="W126" s="12">
        <f t="shared" si="16"/>
        <v>-1.1892462862658094E-2</v>
      </c>
      <c r="X126" s="10">
        <f t="shared" si="31"/>
        <v>2.0220817643879771E-2</v>
      </c>
      <c r="Y126" s="13">
        <f t="shared" si="26"/>
        <v>2.0220817643879771E-2</v>
      </c>
      <c r="Z126" s="11">
        <f t="shared" si="27"/>
        <v>8.3283547812216772E-3</v>
      </c>
      <c r="AA126" s="13">
        <f t="shared" si="28"/>
        <v>8.3283547812216772E-3</v>
      </c>
    </row>
    <row r="127" spans="1:27">
      <c r="A127" s="6" t="s">
        <v>152</v>
      </c>
      <c r="B127" s="9">
        <v>1661766000</v>
      </c>
      <c r="C127" s="9">
        <v>1588402000</v>
      </c>
      <c r="D127">
        <f t="shared" si="17"/>
        <v>0.95585178659329895</v>
      </c>
      <c r="E127">
        <f t="shared" si="18"/>
        <v>95.585178659329898</v>
      </c>
      <c r="F127" s="9">
        <v>458972000</v>
      </c>
      <c r="G127" s="9">
        <v>7931000</v>
      </c>
      <c r="H127">
        <f t="shared" si="19"/>
        <v>1.7279921215237529E-2</v>
      </c>
      <c r="I127">
        <f t="shared" si="20"/>
        <v>1.727992121523753</v>
      </c>
      <c r="J127" s="5">
        <v>-0.30112954974711398</v>
      </c>
      <c r="K127" s="4">
        <f t="shared" si="29"/>
        <v>-0.30112954974711398</v>
      </c>
      <c r="L127" s="1">
        <v>-0.37451186894057897</v>
      </c>
      <c r="M127" s="4">
        <f t="shared" si="30"/>
        <v>-0.37451186894057897</v>
      </c>
      <c r="N127" t="s">
        <v>26</v>
      </c>
      <c r="O127" t="s">
        <v>26</v>
      </c>
      <c r="P127" t="s">
        <v>26</v>
      </c>
      <c r="Q127" t="s">
        <v>26</v>
      </c>
      <c r="R127" t="s">
        <v>26</v>
      </c>
      <c r="S127" t="s">
        <v>26</v>
      </c>
      <c r="T127" t="s">
        <v>26</v>
      </c>
      <c r="U127" t="s">
        <v>26</v>
      </c>
      <c r="V127" s="10" t="s">
        <v>26</v>
      </c>
      <c r="W127" s="12" t="str">
        <f t="shared" si="16"/>
        <v>NA</v>
      </c>
      <c r="X127" s="10" t="s">
        <v>26</v>
      </c>
      <c r="Y127" s="13" t="str">
        <f t="shared" si="26"/>
        <v>NA</v>
      </c>
      <c r="Z127" s="11" t="s">
        <v>26</v>
      </c>
      <c r="AA127" s="13" t="str">
        <f t="shared" si="28"/>
        <v>NA</v>
      </c>
    </row>
    <row r="128" spans="1:27">
      <c r="A128" s="6" t="s">
        <v>153</v>
      </c>
      <c r="B128" s="9">
        <v>12232068000</v>
      </c>
      <c r="C128" s="9">
        <v>54019000</v>
      </c>
      <c r="D128">
        <f t="shared" si="17"/>
        <v>4.4161788505426881E-3</v>
      </c>
      <c r="E128">
        <f t="shared" si="18"/>
        <v>0.4416178850542688</v>
      </c>
      <c r="F128" s="9">
        <v>20207048000</v>
      </c>
      <c r="G128" s="9">
        <v>2513696000</v>
      </c>
      <c r="H128">
        <f t="shared" si="19"/>
        <v>0.12439699257407613</v>
      </c>
      <c r="I128">
        <f t="shared" si="20"/>
        <v>12.439699257407613</v>
      </c>
      <c r="J128" s="5">
        <v>-0.30112954974711398</v>
      </c>
      <c r="K128" s="4">
        <f t="shared" si="29"/>
        <v>-0.30112954974711398</v>
      </c>
      <c r="L128" s="1">
        <v>-0.37451186894057897</v>
      </c>
      <c r="M128" s="4">
        <f t="shared" si="30"/>
        <v>-0.37451186894057897</v>
      </c>
      <c r="N128">
        <v>21.684735797302103</v>
      </c>
      <c r="O128">
        <f t="shared" si="21"/>
        <v>0.21684735797302104</v>
      </c>
      <c r="P128">
        <v>22.784979040652452</v>
      </c>
      <c r="Q128">
        <f t="shared" si="22"/>
        <v>0.22784979040652453</v>
      </c>
      <c r="R128">
        <v>28.860023954821628</v>
      </c>
      <c r="S128">
        <f t="shared" si="23"/>
        <v>0.28860023954821629</v>
      </c>
      <c r="T128">
        <v>30.133649358225078</v>
      </c>
      <c r="U128">
        <f t="shared" si="24"/>
        <v>0.30133649358225079</v>
      </c>
      <c r="V128" s="10">
        <f t="shared" si="25"/>
        <v>-3.768433646772415E-4</v>
      </c>
      <c r="W128" s="12">
        <f t="shared" si="16"/>
        <v>-3.768433646772415E-4</v>
      </c>
      <c r="X128" s="10">
        <f t="shared" si="31"/>
        <v>1.4038709817575216E-2</v>
      </c>
      <c r="Y128" s="13">
        <f t="shared" si="26"/>
        <v>1.4038709817575216E-2</v>
      </c>
      <c r="Z128" s="11">
        <f t="shared" si="27"/>
        <v>1.3661866452897974E-2</v>
      </c>
      <c r="AA128" s="13">
        <f t="shared" si="28"/>
        <v>1.3661866452897974E-2</v>
      </c>
    </row>
    <row r="129" spans="1:27" ht="17">
      <c r="A129" s="7" t="s">
        <v>154</v>
      </c>
      <c r="B129" s="9">
        <v>93392000</v>
      </c>
      <c r="C129" s="9" t="s">
        <v>26</v>
      </c>
      <c r="D129" t="s">
        <v>26</v>
      </c>
      <c r="E129" t="s">
        <v>26</v>
      </c>
      <c r="F129" s="9">
        <v>346674000</v>
      </c>
      <c r="G129" s="9">
        <v>29506000</v>
      </c>
      <c r="H129">
        <f t="shared" si="19"/>
        <v>8.5111661099476738E-2</v>
      </c>
      <c r="I129">
        <f t="shared" si="20"/>
        <v>8.5111661099476734</v>
      </c>
      <c r="J129" s="5">
        <v>-0.30112954974711398</v>
      </c>
      <c r="K129" s="4">
        <f t="shared" si="29"/>
        <v>-0.30112954974711398</v>
      </c>
      <c r="L129" s="1">
        <v>-0.37451186894057897</v>
      </c>
      <c r="M129" s="4">
        <f t="shared" si="30"/>
        <v>-0.37451186894057897</v>
      </c>
      <c r="N129">
        <v>50.954750057688123</v>
      </c>
      <c r="O129">
        <f t="shared" si="21"/>
        <v>0.50954750057688125</v>
      </c>
      <c r="P129">
        <v>59.874436998771806</v>
      </c>
      <c r="Q129">
        <f t="shared" si="22"/>
        <v>0.59874436998771807</v>
      </c>
      <c r="R129">
        <v>54.370111732462888</v>
      </c>
      <c r="S129">
        <f t="shared" si="23"/>
        <v>0.54370111732462889</v>
      </c>
      <c r="T129">
        <v>58.753571126077418</v>
      </c>
      <c r="U129">
        <f t="shared" si="24"/>
        <v>0.5875357112607742</v>
      </c>
      <c r="V129" s="10" t="s">
        <v>26</v>
      </c>
      <c r="W129" s="12" t="str">
        <f t="shared" si="16"/>
        <v>NA</v>
      </c>
      <c r="X129" s="10">
        <f t="shared" si="31"/>
        <v>1.8727893077488091E-2</v>
      </c>
      <c r="Y129" s="13">
        <f t="shared" si="26"/>
        <v>1.8727893077488091E-2</v>
      </c>
      <c r="Z129" s="11" t="s">
        <v>26</v>
      </c>
      <c r="AA129" s="13" t="str">
        <f t="shared" si="28"/>
        <v>NA</v>
      </c>
    </row>
    <row r="130" spans="1:27" ht="17">
      <c r="A130" s="7" t="s">
        <v>155</v>
      </c>
      <c r="B130" s="9">
        <v>94328000</v>
      </c>
      <c r="C130" s="9">
        <v>38271000</v>
      </c>
      <c r="D130">
        <f t="shared" si="17"/>
        <v>0.40572258502247477</v>
      </c>
      <c r="E130">
        <f t="shared" si="18"/>
        <v>40.572258502247479</v>
      </c>
      <c r="F130" s="9">
        <v>2040325000</v>
      </c>
      <c r="G130" s="9">
        <v>1634035000</v>
      </c>
      <c r="H130">
        <f t="shared" si="19"/>
        <v>0.80086995944273587</v>
      </c>
      <c r="I130">
        <f t="shared" si="20"/>
        <v>80.086995944273582</v>
      </c>
      <c r="J130" s="5">
        <v>-0.30112954974711398</v>
      </c>
      <c r="K130" s="4">
        <f t="shared" si="29"/>
        <v>-0.30112954974711398</v>
      </c>
      <c r="L130" s="1">
        <v>-0.37451186894057897</v>
      </c>
      <c r="M130" s="4">
        <f t="shared" si="30"/>
        <v>-0.37451186894057897</v>
      </c>
      <c r="N130" t="s">
        <v>26</v>
      </c>
      <c r="O130" t="s">
        <v>26</v>
      </c>
      <c r="P130" t="s">
        <v>26</v>
      </c>
      <c r="Q130" t="s">
        <v>26</v>
      </c>
      <c r="R130" t="s">
        <v>26</v>
      </c>
      <c r="S130" t="s">
        <v>26</v>
      </c>
      <c r="T130" t="s">
        <v>26</v>
      </c>
      <c r="U130" t="s">
        <v>26</v>
      </c>
      <c r="V130" s="10" t="s">
        <v>26</v>
      </c>
      <c r="W130" s="12" t="str">
        <f t="shared" ref="W130:W156" si="32">V130</f>
        <v>NA</v>
      </c>
      <c r="X130" s="10" t="s">
        <v>26</v>
      </c>
      <c r="Y130" s="13" t="str">
        <f t="shared" si="26"/>
        <v>NA</v>
      </c>
      <c r="Z130" s="11" t="s">
        <v>26</v>
      </c>
      <c r="AA130" s="13" t="str">
        <f t="shared" si="28"/>
        <v>NA</v>
      </c>
    </row>
    <row r="131" spans="1:27" ht="17">
      <c r="A131" s="7" t="s">
        <v>156</v>
      </c>
      <c r="B131" s="9">
        <v>43666000</v>
      </c>
      <c r="C131" s="9">
        <v>12000</v>
      </c>
      <c r="D131">
        <f t="shared" ref="D131:D156" si="33">C131/B131</f>
        <v>2.7481335592909815E-4</v>
      </c>
      <c r="E131">
        <f t="shared" ref="E131:E156" si="34">D131*100</f>
        <v>2.7481335592909814E-2</v>
      </c>
      <c r="F131" s="9">
        <v>353627000</v>
      </c>
      <c r="G131" s="9">
        <v>50883000</v>
      </c>
      <c r="H131">
        <f t="shared" ref="H131:H156" si="35">G131/F131</f>
        <v>0.14388889988603812</v>
      </c>
      <c r="I131">
        <f t="shared" ref="I131:I158" si="36">H131*100</f>
        <v>14.388889988603811</v>
      </c>
      <c r="J131" s="5">
        <v>-0.30112954974711398</v>
      </c>
      <c r="K131" s="4">
        <f t="shared" si="29"/>
        <v>-0.30112954974711398</v>
      </c>
      <c r="L131" s="1">
        <v>-0.37451186894057897</v>
      </c>
      <c r="M131" s="4">
        <f t="shared" si="30"/>
        <v>-0.37451186894057897</v>
      </c>
      <c r="N131">
        <v>34.921730064332735</v>
      </c>
      <c r="O131">
        <f t="shared" ref="O131:O156" si="37">N131/100</f>
        <v>0.34921730064332734</v>
      </c>
      <c r="P131" t="s">
        <v>26</v>
      </c>
      <c r="Q131" t="s">
        <v>26</v>
      </c>
      <c r="R131">
        <v>54.749368828545784</v>
      </c>
      <c r="S131">
        <f t="shared" ref="S131:S156" si="38">R131/100</f>
        <v>0.54749368828545786</v>
      </c>
      <c r="T131" t="s">
        <v>26</v>
      </c>
      <c r="U131" t="s">
        <v>26</v>
      </c>
      <c r="V131" s="10" t="s">
        <v>182</v>
      </c>
      <c r="W131" s="12" t="str">
        <f t="shared" si="32"/>
        <v>Na</v>
      </c>
      <c r="X131" s="10" t="s">
        <v>26</v>
      </c>
      <c r="Y131" s="13" t="str">
        <f t="shared" ref="Y131:Y157" si="39">X131</f>
        <v>NA</v>
      </c>
      <c r="Z131" s="11" t="s">
        <v>26</v>
      </c>
      <c r="AA131" s="13" t="str">
        <f t="shared" ref="AA131:AA157" si="40">Z131</f>
        <v>NA</v>
      </c>
    </row>
    <row r="132" spans="1:27" ht="17">
      <c r="A132" s="7" t="s">
        <v>157</v>
      </c>
      <c r="B132" s="9">
        <v>4170610000</v>
      </c>
      <c r="C132" s="9">
        <v>1088298000</v>
      </c>
      <c r="D132">
        <f t="shared" si="33"/>
        <v>0.26094456206646033</v>
      </c>
      <c r="E132">
        <f t="shared" si="34"/>
        <v>26.094456206646033</v>
      </c>
      <c r="F132" s="9">
        <v>8033937000</v>
      </c>
      <c r="G132" s="9">
        <v>154653000</v>
      </c>
      <c r="H132">
        <f t="shared" si="35"/>
        <v>1.9249964245425376E-2</v>
      </c>
      <c r="I132">
        <f t="shared" si="36"/>
        <v>1.9249964245425375</v>
      </c>
      <c r="J132" s="5">
        <v>-0.30112954974711398</v>
      </c>
      <c r="K132" s="4">
        <f t="shared" ref="K132:K156" si="41">J132</f>
        <v>-0.30112954974711398</v>
      </c>
      <c r="L132" s="1">
        <v>-0.37451186894057897</v>
      </c>
      <c r="M132" s="4">
        <f t="shared" ref="M132:M156" si="42">L132</f>
        <v>-0.37451186894057897</v>
      </c>
      <c r="N132">
        <v>9.691822255187466</v>
      </c>
      <c r="O132">
        <f t="shared" si="37"/>
        <v>9.6918222551874655E-2</v>
      </c>
      <c r="P132">
        <v>10.248835439427161</v>
      </c>
      <c r="Q132">
        <f t="shared" ref="Q132:Q156" si="43">P132/100</f>
        <v>0.10248835439427161</v>
      </c>
      <c r="R132">
        <v>11.815324380027114</v>
      </c>
      <c r="S132">
        <f t="shared" si="38"/>
        <v>0.11815324380027115</v>
      </c>
      <c r="T132">
        <v>12.345637899845622</v>
      </c>
      <c r="U132">
        <f t="shared" ref="U132:U156" si="44">T132/100</f>
        <v>0.12345637899845623</v>
      </c>
      <c r="V132" s="10">
        <f t="shared" ref="V132:V156" si="45">Q132*M132*D132</f>
        <v>-1.001586256381575E-2</v>
      </c>
      <c r="W132" s="12">
        <f t="shared" si="32"/>
        <v>-1.001586256381575E-2</v>
      </c>
      <c r="X132" s="10">
        <f t="shared" ref="X132:X157" si="46">U132*M132*H132*-1</f>
        <v>8.9003902205926015E-4</v>
      </c>
      <c r="Y132" s="13">
        <f t="shared" si="39"/>
        <v>8.9003902205926015E-4</v>
      </c>
      <c r="Z132" s="11">
        <f t="shared" ref="Z132:Z157" si="47">X132+V132</f>
        <v>-9.1258235417564903E-3</v>
      </c>
      <c r="AA132" s="13">
        <f t="shared" si="40"/>
        <v>-9.1258235417564903E-3</v>
      </c>
    </row>
    <row r="133" spans="1:27">
      <c r="A133" s="6" t="s">
        <v>158</v>
      </c>
      <c r="B133" s="9">
        <v>1502817000</v>
      </c>
      <c r="C133" s="9">
        <v>267000</v>
      </c>
      <c r="D133">
        <f t="shared" si="33"/>
        <v>1.7766634260858109E-4</v>
      </c>
      <c r="E133">
        <f t="shared" si="34"/>
        <v>1.7766634260858109E-2</v>
      </c>
      <c r="F133" s="9">
        <v>1526898000</v>
      </c>
      <c r="G133" s="9">
        <v>120752000</v>
      </c>
      <c r="H133">
        <f t="shared" si="35"/>
        <v>7.9083213155037205E-2</v>
      </c>
      <c r="I133">
        <f t="shared" si="36"/>
        <v>7.9083213155037209</v>
      </c>
      <c r="J133" s="5">
        <v>-0.30112954974711398</v>
      </c>
      <c r="K133" s="4">
        <f t="shared" si="41"/>
        <v>-0.30112954974711398</v>
      </c>
      <c r="L133" s="1">
        <v>-0.37451186894057897</v>
      </c>
      <c r="M133" s="4">
        <f t="shared" si="42"/>
        <v>-0.37451186894057897</v>
      </c>
      <c r="N133" t="s">
        <v>26</v>
      </c>
      <c r="O133" t="s">
        <v>26</v>
      </c>
      <c r="P133" t="s">
        <v>26</v>
      </c>
      <c r="Q133" t="s">
        <v>26</v>
      </c>
      <c r="R133" t="s">
        <v>26</v>
      </c>
      <c r="S133" t="s">
        <v>26</v>
      </c>
      <c r="T133" t="s">
        <v>26</v>
      </c>
      <c r="U133" t="s">
        <v>26</v>
      </c>
      <c r="V133" s="10" t="s">
        <v>26</v>
      </c>
      <c r="W133" s="12" t="str">
        <f t="shared" si="32"/>
        <v>NA</v>
      </c>
      <c r="X133" s="10" t="s">
        <v>26</v>
      </c>
      <c r="Y133" s="13" t="str">
        <f t="shared" si="39"/>
        <v>NA</v>
      </c>
      <c r="Z133" s="11" t="s">
        <v>26</v>
      </c>
      <c r="AA133" s="13" t="str">
        <f t="shared" si="40"/>
        <v>NA</v>
      </c>
    </row>
    <row r="134" spans="1:27" ht="17">
      <c r="A134" s="7" t="s">
        <v>159</v>
      </c>
      <c r="B134" s="9">
        <v>723515000</v>
      </c>
      <c r="C134" s="9">
        <v>162000</v>
      </c>
      <c r="D134">
        <f t="shared" si="33"/>
        <v>2.239068989585565E-4</v>
      </c>
      <c r="E134">
        <f t="shared" si="34"/>
        <v>2.2390689895855648E-2</v>
      </c>
      <c r="F134" s="9">
        <v>6742012000</v>
      </c>
      <c r="G134" s="9">
        <v>73679000</v>
      </c>
      <c r="H134">
        <f t="shared" si="35"/>
        <v>1.0928340086015866E-2</v>
      </c>
      <c r="I134">
        <f t="shared" si="36"/>
        <v>1.0928340086015866</v>
      </c>
      <c r="J134" s="5">
        <v>-0.30112954974711398</v>
      </c>
      <c r="K134" s="4">
        <f t="shared" si="41"/>
        <v>-0.30112954974711398</v>
      </c>
      <c r="L134" s="1">
        <v>-0.37451186894057897</v>
      </c>
      <c r="M134" s="4">
        <f t="shared" si="42"/>
        <v>-0.37451186894057897</v>
      </c>
      <c r="N134" t="s">
        <v>26</v>
      </c>
      <c r="O134" t="s">
        <v>26</v>
      </c>
      <c r="P134" t="s">
        <v>26</v>
      </c>
      <c r="Q134" t="s">
        <v>26</v>
      </c>
      <c r="R134" t="s">
        <v>26</v>
      </c>
      <c r="S134" t="s">
        <v>26</v>
      </c>
      <c r="T134" t="s">
        <v>26</v>
      </c>
      <c r="U134" t="s">
        <v>26</v>
      </c>
      <c r="V134" s="10" t="s">
        <v>26</v>
      </c>
      <c r="W134" s="12" t="str">
        <f t="shared" si="32"/>
        <v>NA</v>
      </c>
      <c r="X134" s="10" t="s">
        <v>26</v>
      </c>
      <c r="Y134" s="13" t="str">
        <f t="shared" si="39"/>
        <v>NA</v>
      </c>
      <c r="Z134" s="11" t="s">
        <v>26</v>
      </c>
      <c r="AA134" s="13" t="str">
        <f t="shared" si="40"/>
        <v>NA</v>
      </c>
    </row>
    <row r="135" spans="1:27">
      <c r="A135" s="6" t="s">
        <v>160</v>
      </c>
      <c r="B135" s="9">
        <v>1073858000</v>
      </c>
      <c r="C135" s="9">
        <v>79107000</v>
      </c>
      <c r="D135">
        <f t="shared" si="33"/>
        <v>7.3666164427699007E-2</v>
      </c>
      <c r="E135">
        <f t="shared" si="34"/>
        <v>7.3666164427699004</v>
      </c>
      <c r="F135" s="9">
        <v>3144346000</v>
      </c>
      <c r="G135" s="9">
        <v>563091000</v>
      </c>
      <c r="H135">
        <f t="shared" si="35"/>
        <v>0.17908048287306805</v>
      </c>
      <c r="I135">
        <f t="shared" si="36"/>
        <v>17.908048287306805</v>
      </c>
      <c r="J135" s="5">
        <v>-0.30112954974711398</v>
      </c>
      <c r="K135" s="4">
        <f t="shared" si="41"/>
        <v>-0.30112954974711398</v>
      </c>
      <c r="L135" s="1">
        <v>-0.37451186894057897</v>
      </c>
      <c r="M135" s="4">
        <f t="shared" si="42"/>
        <v>-0.37451186894057897</v>
      </c>
      <c r="N135">
        <v>15.721204753127575</v>
      </c>
      <c r="O135">
        <f t="shared" si="37"/>
        <v>0.15721204753127574</v>
      </c>
      <c r="P135" t="s">
        <v>26</v>
      </c>
      <c r="Q135" t="s">
        <v>26</v>
      </c>
      <c r="R135">
        <v>40.921539406774116</v>
      </c>
      <c r="S135">
        <f t="shared" si="38"/>
        <v>0.40921539406774116</v>
      </c>
      <c r="T135" t="s">
        <v>26</v>
      </c>
      <c r="U135" t="s">
        <v>26</v>
      </c>
      <c r="V135" s="10" t="s">
        <v>26</v>
      </c>
      <c r="W135" s="12" t="str">
        <f t="shared" si="32"/>
        <v>NA</v>
      </c>
      <c r="X135" s="10" t="s">
        <v>26</v>
      </c>
      <c r="Y135" s="13" t="str">
        <f t="shared" si="39"/>
        <v>NA</v>
      </c>
      <c r="Z135" s="11" t="s">
        <v>26</v>
      </c>
      <c r="AA135" s="13" t="str">
        <f t="shared" si="40"/>
        <v>NA</v>
      </c>
    </row>
    <row r="136" spans="1:27" ht="17">
      <c r="A136" s="7" t="s">
        <v>161</v>
      </c>
      <c r="B136" s="9">
        <v>3797407000</v>
      </c>
      <c r="C136" s="9">
        <v>72976000</v>
      </c>
      <c r="D136">
        <f t="shared" si="33"/>
        <v>1.9217323821228538E-2</v>
      </c>
      <c r="E136">
        <f t="shared" si="34"/>
        <v>1.9217323821228538</v>
      </c>
      <c r="F136" s="9">
        <v>8514022000</v>
      </c>
      <c r="G136" s="9">
        <v>1773280000</v>
      </c>
      <c r="H136">
        <f t="shared" si="35"/>
        <v>0.20827759195360313</v>
      </c>
      <c r="I136">
        <f t="shared" si="36"/>
        <v>20.827759195360311</v>
      </c>
      <c r="J136" s="5">
        <v>-0.30112954974711398</v>
      </c>
      <c r="K136" s="4">
        <f t="shared" si="41"/>
        <v>-0.30112954974711398</v>
      </c>
      <c r="L136" s="1">
        <v>-0.37451186894057897</v>
      </c>
      <c r="M136" s="4">
        <f t="shared" si="42"/>
        <v>-0.37451186894057897</v>
      </c>
      <c r="N136">
        <v>15.140277741854726</v>
      </c>
      <c r="O136">
        <f t="shared" si="37"/>
        <v>0.15140277741854727</v>
      </c>
      <c r="P136" t="s">
        <v>26</v>
      </c>
      <c r="Q136" t="s">
        <v>26</v>
      </c>
      <c r="R136">
        <v>17.098663264222036</v>
      </c>
      <c r="S136">
        <f t="shared" si="38"/>
        <v>0.17098663264222036</v>
      </c>
      <c r="T136" t="s">
        <v>26</v>
      </c>
      <c r="U136" t="s">
        <v>26</v>
      </c>
      <c r="V136" s="10" t="s">
        <v>26</v>
      </c>
      <c r="W136" s="12" t="str">
        <f t="shared" si="32"/>
        <v>NA</v>
      </c>
      <c r="X136" s="10" t="s">
        <v>182</v>
      </c>
      <c r="Y136" s="13" t="str">
        <f t="shared" si="39"/>
        <v>Na</v>
      </c>
      <c r="Z136" s="11" t="s">
        <v>26</v>
      </c>
      <c r="AA136" s="13" t="str">
        <f t="shared" si="40"/>
        <v>NA</v>
      </c>
    </row>
    <row r="137" spans="1:27">
      <c r="A137" s="6" t="s">
        <v>162</v>
      </c>
      <c r="B137" s="9">
        <v>249921314000</v>
      </c>
      <c r="C137" s="9">
        <v>10590822000</v>
      </c>
      <c r="D137">
        <f t="shared" si="33"/>
        <v>4.237662578870724E-2</v>
      </c>
      <c r="E137">
        <f t="shared" si="34"/>
        <v>4.2376625788707241</v>
      </c>
      <c r="F137" s="9">
        <v>251099199000</v>
      </c>
      <c r="G137" s="9">
        <v>42805480000</v>
      </c>
      <c r="H137">
        <f t="shared" si="35"/>
        <v>0.17047238768770426</v>
      </c>
      <c r="I137">
        <f t="shared" si="36"/>
        <v>17.047238768770427</v>
      </c>
      <c r="J137" s="5">
        <v>-0.30112954974711398</v>
      </c>
      <c r="K137" s="4">
        <f t="shared" si="41"/>
        <v>-0.30112954974711398</v>
      </c>
      <c r="L137" s="1">
        <v>-0.37451186894057897</v>
      </c>
      <c r="M137" s="4">
        <f t="shared" si="42"/>
        <v>-0.37451186894057897</v>
      </c>
      <c r="N137">
        <v>68.177156813763432</v>
      </c>
      <c r="O137">
        <f t="shared" si="37"/>
        <v>0.68177156813763429</v>
      </c>
      <c r="P137">
        <v>66.81856071709862</v>
      </c>
      <c r="Q137">
        <f t="shared" si="43"/>
        <v>0.66818560717098618</v>
      </c>
      <c r="R137">
        <v>54.347390233989721</v>
      </c>
      <c r="S137">
        <f t="shared" si="38"/>
        <v>0.54347390233989723</v>
      </c>
      <c r="T137">
        <v>56.488320934675798</v>
      </c>
      <c r="U137">
        <f t="shared" si="44"/>
        <v>0.56488320934675795</v>
      </c>
      <c r="V137" s="10">
        <f t="shared" si="45"/>
        <v>-1.0604472635876157E-2</v>
      </c>
      <c r="W137" s="12">
        <f t="shared" si="32"/>
        <v>-1.0604472635876157E-2</v>
      </c>
      <c r="X137" s="10">
        <f t="shared" si="46"/>
        <v>3.6064365496778016E-2</v>
      </c>
      <c r="Y137" s="13">
        <f t="shared" si="39"/>
        <v>3.6064365496778016E-2</v>
      </c>
      <c r="Z137" s="11">
        <f t="shared" si="47"/>
        <v>2.5459892860901858E-2</v>
      </c>
      <c r="AA137" s="13">
        <f t="shared" si="40"/>
        <v>2.5459892860901858E-2</v>
      </c>
    </row>
    <row r="138" spans="1:27">
      <c r="A138" s="6" t="s">
        <v>163</v>
      </c>
      <c r="B138" s="9">
        <v>87700000</v>
      </c>
      <c r="C138" s="9">
        <v>43757000</v>
      </c>
      <c r="D138">
        <f t="shared" si="33"/>
        <v>0.49893956670467504</v>
      </c>
      <c r="E138">
        <f t="shared" si="34"/>
        <v>49.893956670467503</v>
      </c>
      <c r="F138" s="9">
        <v>476870000</v>
      </c>
      <c r="G138" s="9">
        <v>17096000</v>
      </c>
      <c r="H138">
        <f t="shared" si="35"/>
        <v>3.5850441420093526E-2</v>
      </c>
      <c r="I138">
        <f t="shared" si="36"/>
        <v>3.5850441420093526</v>
      </c>
      <c r="J138" s="5">
        <v>-0.30112954974711398</v>
      </c>
      <c r="K138" s="4">
        <f t="shared" si="41"/>
        <v>-0.30112954974711398</v>
      </c>
      <c r="L138" s="1">
        <v>-0.37451186894057897</v>
      </c>
      <c r="M138" s="4">
        <f t="shared" si="42"/>
        <v>-0.37451186894057897</v>
      </c>
      <c r="N138">
        <v>2.3719143983221311</v>
      </c>
      <c r="O138">
        <f t="shared" si="37"/>
        <v>2.3719143983221311E-2</v>
      </c>
      <c r="P138">
        <v>2.7403907689228624</v>
      </c>
      <c r="Q138">
        <f t="shared" si="43"/>
        <v>2.7403907689228624E-2</v>
      </c>
      <c r="R138">
        <v>54.125430044653356</v>
      </c>
      <c r="S138">
        <f t="shared" si="38"/>
        <v>0.54125430044653355</v>
      </c>
      <c r="T138">
        <v>60.266153466596087</v>
      </c>
      <c r="U138">
        <f t="shared" si="44"/>
        <v>0.60266153466596084</v>
      </c>
      <c r="V138" s="10">
        <f t="shared" si="45"/>
        <v>-5.1206610215296447E-3</v>
      </c>
      <c r="W138" s="12">
        <f t="shared" si="32"/>
        <v>-5.1206610215296447E-3</v>
      </c>
      <c r="X138" s="10">
        <f t="shared" si="46"/>
        <v>8.0915843622911491E-3</v>
      </c>
      <c r="Y138" s="13">
        <f t="shared" si="39"/>
        <v>8.0915843622911491E-3</v>
      </c>
      <c r="Z138" s="11">
        <f t="shared" si="47"/>
        <v>2.9709233407615044E-3</v>
      </c>
      <c r="AA138" s="13">
        <f t="shared" si="40"/>
        <v>2.9709233407615044E-3</v>
      </c>
    </row>
    <row r="139" spans="1:27">
      <c r="A139" s="6" t="s">
        <v>164</v>
      </c>
      <c r="B139" s="9">
        <v>2892918000</v>
      </c>
      <c r="C139" s="9">
        <v>1516665000</v>
      </c>
      <c r="D139">
        <f t="shared" si="33"/>
        <v>0.52426823020908297</v>
      </c>
      <c r="E139">
        <f t="shared" si="34"/>
        <v>52.426823020908294</v>
      </c>
      <c r="F139" s="9">
        <v>11655633000</v>
      </c>
      <c r="G139" s="9">
        <v>6957688000</v>
      </c>
      <c r="H139">
        <f t="shared" si="35"/>
        <v>0.59693780680980602</v>
      </c>
      <c r="I139">
        <f t="shared" si="36"/>
        <v>59.693780680980602</v>
      </c>
      <c r="J139" s="5">
        <v>-0.30112954974711398</v>
      </c>
      <c r="K139" s="4">
        <f t="shared" si="41"/>
        <v>-0.30112954974711398</v>
      </c>
      <c r="L139" s="1">
        <v>-0.37451186894057897</v>
      </c>
      <c r="M139" s="4">
        <f t="shared" si="42"/>
        <v>-0.37451186894057897</v>
      </c>
      <c r="N139">
        <v>33.114946114515718</v>
      </c>
      <c r="O139">
        <f t="shared" si="37"/>
        <v>0.3311494611451572</v>
      </c>
      <c r="P139">
        <v>31.316616938298846</v>
      </c>
      <c r="Q139">
        <f t="shared" si="43"/>
        <v>0.31316616938298847</v>
      </c>
      <c r="R139">
        <v>43.730970095126544</v>
      </c>
      <c r="S139">
        <f t="shared" si="38"/>
        <v>0.43730970095126542</v>
      </c>
      <c r="T139">
        <v>42.289044331352599</v>
      </c>
      <c r="U139">
        <f t="shared" si="44"/>
        <v>0.42289044331352599</v>
      </c>
      <c r="V139" s="10">
        <f t="shared" si="45"/>
        <v>-6.1488509661366653E-2</v>
      </c>
      <c r="W139" s="12">
        <f t="shared" si="32"/>
        <v>-6.1488509661366653E-2</v>
      </c>
      <c r="X139" s="10">
        <f t="shared" si="46"/>
        <v>9.4541511697252195E-2</v>
      </c>
      <c r="Y139" s="13">
        <f t="shared" si="39"/>
        <v>9.4541511697252195E-2</v>
      </c>
      <c r="Z139" s="11">
        <f t="shared" si="47"/>
        <v>3.3053002035885543E-2</v>
      </c>
      <c r="AA139" s="13">
        <f t="shared" si="40"/>
        <v>3.3053002035885543E-2</v>
      </c>
    </row>
    <row r="140" spans="1:27">
      <c r="A140" s="6" t="s">
        <v>165</v>
      </c>
      <c r="B140" s="9">
        <v>13810000</v>
      </c>
      <c r="C140" s="9" t="s">
        <v>26</v>
      </c>
      <c r="D140" t="s">
        <v>26</v>
      </c>
      <c r="E140" t="s">
        <v>26</v>
      </c>
      <c r="F140" s="9">
        <v>198666000</v>
      </c>
      <c r="G140" s="9">
        <v>38884000</v>
      </c>
      <c r="H140">
        <f t="shared" si="35"/>
        <v>0.19572548901170808</v>
      </c>
      <c r="I140">
        <f t="shared" si="36"/>
        <v>19.572548901170808</v>
      </c>
      <c r="J140" s="5">
        <v>-0.30112954974711398</v>
      </c>
      <c r="K140" s="4">
        <f t="shared" si="41"/>
        <v>-0.30112954974711398</v>
      </c>
      <c r="L140" s="1">
        <v>-0.37451186894057897</v>
      </c>
      <c r="M140" s="4">
        <f t="shared" si="42"/>
        <v>-0.37451186894057897</v>
      </c>
      <c r="N140">
        <v>23.619728678094436</v>
      </c>
      <c r="O140">
        <f t="shared" si="37"/>
        <v>0.23619728678094437</v>
      </c>
      <c r="P140">
        <v>22.297907124307851</v>
      </c>
      <c r="Q140">
        <f t="shared" si="43"/>
        <v>0.2229790712430785</v>
      </c>
      <c r="R140">
        <v>70.312335681985502</v>
      </c>
      <c r="S140">
        <f t="shared" si="38"/>
        <v>0.70312335681985505</v>
      </c>
      <c r="T140">
        <v>75.922197612089505</v>
      </c>
      <c r="U140">
        <f t="shared" si="44"/>
        <v>0.75922197612089504</v>
      </c>
      <c r="V140" s="10" t="s">
        <v>26</v>
      </c>
      <c r="W140" s="12" t="str">
        <f t="shared" si="32"/>
        <v>NA</v>
      </c>
      <c r="X140" s="10">
        <f t="shared" si="46"/>
        <v>5.5652123871788729E-2</v>
      </c>
      <c r="Y140" s="13">
        <f t="shared" si="39"/>
        <v>5.5652123871788729E-2</v>
      </c>
      <c r="Z140" s="11" t="s">
        <v>26</v>
      </c>
      <c r="AA140" s="13" t="str">
        <f t="shared" si="40"/>
        <v>NA</v>
      </c>
    </row>
    <row r="141" spans="1:27">
      <c r="A141" s="6" t="s">
        <v>166</v>
      </c>
      <c r="B141" s="9">
        <v>11950663000</v>
      </c>
      <c r="C141" s="9">
        <v>6552254000</v>
      </c>
      <c r="D141">
        <f t="shared" si="33"/>
        <v>0.5482753550995455</v>
      </c>
      <c r="E141">
        <f t="shared" si="34"/>
        <v>54.827535509954551</v>
      </c>
      <c r="F141" s="9">
        <v>5679412000</v>
      </c>
      <c r="G141" s="9">
        <v>1184613000</v>
      </c>
      <c r="H141">
        <f t="shared" si="35"/>
        <v>0.20858021921987699</v>
      </c>
      <c r="I141">
        <f t="shared" si="36"/>
        <v>20.858021921987699</v>
      </c>
      <c r="J141" s="5">
        <v>-0.30112954974711398</v>
      </c>
      <c r="K141" s="4">
        <f t="shared" si="41"/>
        <v>-0.30112954974711398</v>
      </c>
      <c r="L141" s="1">
        <v>-0.37451186894057897</v>
      </c>
      <c r="M141" s="4">
        <f t="shared" si="42"/>
        <v>-0.37451186894057897</v>
      </c>
      <c r="N141" t="s">
        <v>26</v>
      </c>
      <c r="O141" t="s">
        <v>26</v>
      </c>
      <c r="P141" t="s">
        <v>26</v>
      </c>
      <c r="Q141" t="s">
        <v>26</v>
      </c>
      <c r="R141" t="s">
        <v>26</v>
      </c>
      <c r="S141" t="s">
        <v>26</v>
      </c>
      <c r="T141" t="s">
        <v>26</v>
      </c>
      <c r="U141" t="s">
        <v>26</v>
      </c>
      <c r="V141" s="10" t="s">
        <v>26</v>
      </c>
      <c r="W141" s="12" t="str">
        <f t="shared" si="32"/>
        <v>NA</v>
      </c>
      <c r="X141" s="10" t="s">
        <v>26</v>
      </c>
      <c r="Y141" s="13" t="str">
        <f t="shared" si="39"/>
        <v>NA</v>
      </c>
      <c r="Z141" s="11" t="s">
        <v>26</v>
      </c>
      <c r="AA141" s="13" t="str">
        <f t="shared" si="40"/>
        <v>NA</v>
      </c>
    </row>
    <row r="142" spans="1:27">
      <c r="A142" s="6" t="s">
        <v>167</v>
      </c>
      <c r="B142" s="9">
        <v>16137778000</v>
      </c>
      <c r="C142" s="9">
        <v>1099060000</v>
      </c>
      <c r="D142">
        <f t="shared" si="33"/>
        <v>6.8104791130476572E-2</v>
      </c>
      <c r="E142">
        <f t="shared" si="34"/>
        <v>6.8104791130476574</v>
      </c>
      <c r="F142" s="9">
        <v>21041513000</v>
      </c>
      <c r="G142" s="9">
        <v>3122254000</v>
      </c>
      <c r="H142">
        <f t="shared" si="35"/>
        <v>0.14838543216925512</v>
      </c>
      <c r="I142">
        <f t="shared" si="36"/>
        <v>14.838543216925512</v>
      </c>
      <c r="J142" s="5">
        <v>-0.30112954974711398</v>
      </c>
      <c r="K142" s="4">
        <f t="shared" si="41"/>
        <v>-0.30112954974711398</v>
      </c>
      <c r="L142" s="1">
        <v>-0.37451186894057897</v>
      </c>
      <c r="M142" s="4">
        <f t="shared" si="42"/>
        <v>-0.37451186894057897</v>
      </c>
      <c r="N142">
        <v>44.378221532424242</v>
      </c>
      <c r="O142">
        <f t="shared" si="37"/>
        <v>0.44378221532424239</v>
      </c>
      <c r="P142">
        <v>48.916519558932642</v>
      </c>
      <c r="Q142">
        <f t="shared" si="43"/>
        <v>0.48916519558932642</v>
      </c>
      <c r="R142">
        <v>56.942522411224552</v>
      </c>
      <c r="S142">
        <f t="shared" si="38"/>
        <v>0.5694252241122455</v>
      </c>
      <c r="T142">
        <v>62.040045520486601</v>
      </c>
      <c r="U142">
        <f t="shared" si="44"/>
        <v>0.62040045520486597</v>
      </c>
      <c r="V142" s="10">
        <f t="shared" si="45"/>
        <v>-1.2476673213722677E-2</v>
      </c>
      <c r="W142" s="12">
        <f t="shared" si="32"/>
        <v>-1.2476673213722677E-2</v>
      </c>
      <c r="X142" s="10">
        <f t="shared" si="46"/>
        <v>3.4476959564566166E-2</v>
      </c>
      <c r="Y142" s="13">
        <f t="shared" si="39"/>
        <v>3.4476959564566166E-2</v>
      </c>
      <c r="Z142" s="11">
        <f t="shared" si="47"/>
        <v>2.2000286350843487E-2</v>
      </c>
      <c r="AA142" s="13">
        <f t="shared" si="40"/>
        <v>2.2000286350843487E-2</v>
      </c>
    </row>
    <row r="143" spans="1:27">
      <c r="A143" s="6" t="s">
        <v>168</v>
      </c>
      <c r="B143" s="9">
        <v>167923862000</v>
      </c>
      <c r="C143" s="9">
        <v>4411992000</v>
      </c>
      <c r="D143">
        <f t="shared" si="33"/>
        <v>2.6273764475474009E-2</v>
      </c>
      <c r="E143">
        <f t="shared" si="34"/>
        <v>2.6273764475474009</v>
      </c>
      <c r="F143" s="9">
        <v>223046879000</v>
      </c>
      <c r="G143" s="9">
        <v>43005619000</v>
      </c>
      <c r="H143">
        <f t="shared" si="35"/>
        <v>0.19280977699759699</v>
      </c>
      <c r="I143">
        <f t="shared" si="36"/>
        <v>19.280977699759699</v>
      </c>
      <c r="J143" s="5">
        <v>-0.30112954974711398</v>
      </c>
      <c r="K143" s="4">
        <f t="shared" si="41"/>
        <v>-0.30112954974711398</v>
      </c>
      <c r="L143" s="1">
        <v>-0.37451186894057897</v>
      </c>
      <c r="M143" s="4">
        <f t="shared" si="42"/>
        <v>-0.37451186894057897</v>
      </c>
      <c r="N143">
        <v>24.773794371612734</v>
      </c>
      <c r="O143">
        <f t="shared" si="37"/>
        <v>0.24773794371612734</v>
      </c>
      <c r="P143">
        <v>29.530104436653332</v>
      </c>
      <c r="Q143">
        <f t="shared" si="43"/>
        <v>0.29530104436653332</v>
      </c>
      <c r="R143">
        <v>29.284515957519687</v>
      </c>
      <c r="S143">
        <f t="shared" si="38"/>
        <v>0.29284515957519686</v>
      </c>
      <c r="T143">
        <v>30.627267184114114</v>
      </c>
      <c r="U143">
        <f t="shared" si="44"/>
        <v>0.30627267184114115</v>
      </c>
      <c r="V143" s="10">
        <f t="shared" si="45"/>
        <v>-2.9057140355426589E-3</v>
      </c>
      <c r="W143" s="12">
        <f t="shared" si="32"/>
        <v>-2.9057140355426589E-3</v>
      </c>
      <c r="X143" s="10">
        <f t="shared" si="46"/>
        <v>2.2115811790544521E-2</v>
      </c>
      <c r="Y143" s="13">
        <f t="shared" si="39"/>
        <v>2.2115811790544521E-2</v>
      </c>
      <c r="Z143" s="11">
        <f t="shared" si="47"/>
        <v>1.9210097755001862E-2</v>
      </c>
      <c r="AA143" s="13">
        <f t="shared" si="40"/>
        <v>1.9210097755001862E-2</v>
      </c>
    </row>
    <row r="144" spans="1:27">
      <c r="A144" s="6" t="s">
        <v>169</v>
      </c>
      <c r="B144" s="9">
        <v>10098303000</v>
      </c>
      <c r="C144" s="9">
        <v>9276983000</v>
      </c>
      <c r="D144">
        <f t="shared" si="33"/>
        <v>0.9186675226520733</v>
      </c>
      <c r="E144">
        <f t="shared" si="34"/>
        <v>91.866752265207325</v>
      </c>
      <c r="F144" s="9">
        <v>2802552000</v>
      </c>
      <c r="G144" s="9">
        <v>36606000</v>
      </c>
      <c r="H144">
        <f t="shared" si="35"/>
        <v>1.3061666652393961E-2</v>
      </c>
      <c r="I144">
        <f t="shared" si="36"/>
        <v>1.3061666652393962</v>
      </c>
      <c r="J144" s="5">
        <v>-0.30112954974711398</v>
      </c>
      <c r="K144" s="4">
        <f t="shared" si="41"/>
        <v>-0.30112954974711398</v>
      </c>
      <c r="L144" s="1">
        <v>-0.37451186894057897</v>
      </c>
      <c r="M144" s="4">
        <f t="shared" si="42"/>
        <v>-0.37451186894057897</v>
      </c>
      <c r="N144">
        <v>22.468397342212711</v>
      </c>
      <c r="O144">
        <f t="shared" si="37"/>
        <v>0.22468397342212712</v>
      </c>
      <c r="P144">
        <v>22.666194695227947</v>
      </c>
      <c r="Q144">
        <f t="shared" si="43"/>
        <v>0.22666194695227948</v>
      </c>
      <c r="R144">
        <v>31.10695936478281</v>
      </c>
      <c r="S144">
        <f t="shared" si="38"/>
        <v>0.3110695936478281</v>
      </c>
      <c r="T144">
        <v>12.497196209274939</v>
      </c>
      <c r="U144">
        <f t="shared" si="44"/>
        <v>0.1249719620927494</v>
      </c>
      <c r="V144" s="10">
        <f t="shared" si="45"/>
        <v>-7.7983471431187154E-2</v>
      </c>
      <c r="W144" s="12">
        <f t="shared" si="32"/>
        <v>-7.7983471431187154E-2</v>
      </c>
      <c r="X144" s="10">
        <f t="shared" si="46"/>
        <v>6.1133149427329482E-4</v>
      </c>
      <c r="Y144" s="13">
        <f t="shared" si="39"/>
        <v>6.1133149427329482E-4</v>
      </c>
      <c r="Z144" s="11">
        <f t="shared" si="47"/>
        <v>-7.7372139936913858E-2</v>
      </c>
      <c r="AA144" s="13">
        <f t="shared" si="40"/>
        <v>-7.7372139936913858E-2</v>
      </c>
    </row>
    <row r="145" spans="1:27">
      <c r="A145" s="6" t="s">
        <v>170</v>
      </c>
      <c r="B145" s="9">
        <v>30595000</v>
      </c>
      <c r="C145" s="9" t="s">
        <v>26</v>
      </c>
      <c r="D145" t="s">
        <v>26</v>
      </c>
      <c r="E145" t="s">
        <v>26</v>
      </c>
      <c r="F145" s="9">
        <v>87006000</v>
      </c>
      <c r="G145" s="9">
        <v>13194000</v>
      </c>
      <c r="H145">
        <f t="shared" si="35"/>
        <v>0.1516447141576443</v>
      </c>
      <c r="I145">
        <f t="shared" si="36"/>
        <v>15.16447141576443</v>
      </c>
      <c r="J145" s="5">
        <v>-0.30112954974711398</v>
      </c>
      <c r="K145" s="4">
        <f t="shared" si="41"/>
        <v>-0.30112954974711398</v>
      </c>
      <c r="L145" s="1">
        <v>-0.37451186894057897</v>
      </c>
      <c r="M145" s="4">
        <f t="shared" si="42"/>
        <v>-0.37451186894057897</v>
      </c>
      <c r="N145" t="s">
        <v>26</v>
      </c>
      <c r="O145" t="s">
        <v>26</v>
      </c>
      <c r="P145" t="s">
        <v>26</v>
      </c>
      <c r="Q145" t="s">
        <v>26</v>
      </c>
      <c r="R145" t="s">
        <v>26</v>
      </c>
      <c r="S145" t="s">
        <v>26</v>
      </c>
      <c r="T145" t="s">
        <v>26</v>
      </c>
      <c r="U145" t="s">
        <v>26</v>
      </c>
      <c r="V145" s="10" t="s">
        <v>26</v>
      </c>
      <c r="W145" s="12" t="str">
        <f t="shared" si="32"/>
        <v>NA</v>
      </c>
      <c r="X145" s="10" t="s">
        <v>26</v>
      </c>
      <c r="Y145" s="13" t="str">
        <f t="shared" si="39"/>
        <v>NA</v>
      </c>
      <c r="Z145" s="11" t="s">
        <v>26</v>
      </c>
      <c r="AA145" s="13" t="str">
        <f t="shared" si="40"/>
        <v>NA</v>
      </c>
    </row>
    <row r="146" spans="1:27">
      <c r="A146" s="6" t="s">
        <v>171</v>
      </c>
      <c r="B146" s="9">
        <v>3087274000</v>
      </c>
      <c r="C146" s="9">
        <v>166822000</v>
      </c>
      <c r="D146">
        <f t="shared" si="33"/>
        <v>5.4035372305794693E-2</v>
      </c>
      <c r="E146">
        <f t="shared" si="34"/>
        <v>5.4035372305794693</v>
      </c>
      <c r="F146" s="9">
        <v>6729377000</v>
      </c>
      <c r="G146" s="9">
        <v>1318770000</v>
      </c>
      <c r="H146">
        <f t="shared" si="35"/>
        <v>0.19597207884177095</v>
      </c>
      <c r="I146">
        <f t="shared" si="36"/>
        <v>19.597207884177095</v>
      </c>
      <c r="J146" s="5">
        <v>-0.30112954974711398</v>
      </c>
      <c r="K146" s="4">
        <f t="shared" si="41"/>
        <v>-0.30112954974711398</v>
      </c>
      <c r="L146" s="1">
        <v>-0.37451186894057897</v>
      </c>
      <c r="M146" s="4">
        <f t="shared" si="42"/>
        <v>-0.37451186894057897</v>
      </c>
      <c r="N146">
        <v>18.194794940403632</v>
      </c>
      <c r="O146">
        <f t="shared" si="37"/>
        <v>0.18194794940403633</v>
      </c>
      <c r="P146">
        <v>19.509216502154761</v>
      </c>
      <c r="Q146">
        <f t="shared" si="43"/>
        <v>0.19509216502154761</v>
      </c>
      <c r="R146">
        <v>25.307922341223215</v>
      </c>
      <c r="S146">
        <f t="shared" si="38"/>
        <v>0.25307922341223216</v>
      </c>
      <c r="T146">
        <v>28.690006463447226</v>
      </c>
      <c r="U146">
        <f t="shared" si="44"/>
        <v>0.28690006463447226</v>
      </c>
      <c r="V146" s="10">
        <f t="shared" si="45"/>
        <v>-3.9480583461164852E-3</v>
      </c>
      <c r="W146" s="12">
        <f t="shared" si="32"/>
        <v>-3.9480583461164852E-3</v>
      </c>
      <c r="X146" s="10">
        <f t="shared" si="46"/>
        <v>2.1056705905390317E-2</v>
      </c>
      <c r="Y146" s="13">
        <f t="shared" si="39"/>
        <v>2.1056705905390317E-2</v>
      </c>
      <c r="Z146" s="11">
        <f t="shared" si="47"/>
        <v>1.7108647559273833E-2</v>
      </c>
      <c r="AA146" s="13">
        <f t="shared" si="40"/>
        <v>1.7108647559273833E-2</v>
      </c>
    </row>
    <row r="147" spans="1:27">
      <c r="A147" s="6" t="s">
        <v>172</v>
      </c>
      <c r="B147" s="9">
        <v>47334680000</v>
      </c>
      <c r="C147" s="9">
        <v>861312000</v>
      </c>
      <c r="D147">
        <f t="shared" si="33"/>
        <v>1.8196214699243769E-2</v>
      </c>
      <c r="E147">
        <f t="shared" si="34"/>
        <v>1.8196214699243769</v>
      </c>
      <c r="F147" s="9">
        <v>57187093000</v>
      </c>
      <c r="G147" s="9">
        <v>13398588000</v>
      </c>
      <c r="H147">
        <f t="shared" si="35"/>
        <v>0.23429391663604932</v>
      </c>
      <c r="I147">
        <f t="shared" si="36"/>
        <v>23.429391663604932</v>
      </c>
      <c r="J147" s="5">
        <v>-0.30112954974711398</v>
      </c>
      <c r="K147" s="4">
        <f t="shared" si="41"/>
        <v>-0.30112954974711398</v>
      </c>
      <c r="L147" s="1">
        <v>-0.37451186894057897</v>
      </c>
      <c r="M147" s="4">
        <f t="shared" si="42"/>
        <v>-0.37451186894057897</v>
      </c>
      <c r="N147">
        <v>48.014298152540889</v>
      </c>
      <c r="O147">
        <f t="shared" si="37"/>
        <v>0.48014298152540891</v>
      </c>
      <c r="P147">
        <v>45.209972388840214</v>
      </c>
      <c r="Q147">
        <f t="shared" si="43"/>
        <v>0.45209972388840214</v>
      </c>
      <c r="R147">
        <v>55.703543236629329</v>
      </c>
      <c r="S147">
        <f t="shared" si="38"/>
        <v>0.55703543236629327</v>
      </c>
      <c r="T147">
        <v>53.808687764597586</v>
      </c>
      <c r="U147">
        <f t="shared" si="44"/>
        <v>0.53808687764597585</v>
      </c>
      <c r="V147" s="10">
        <f t="shared" si="45"/>
        <v>-3.0809232535655429E-3</v>
      </c>
      <c r="W147" s="12">
        <f t="shared" si="32"/>
        <v>-3.0809232535655429E-3</v>
      </c>
      <c r="X147" s="10">
        <f t="shared" si="46"/>
        <v>4.7214891852335066E-2</v>
      </c>
      <c r="Y147" s="13">
        <f t="shared" si="39"/>
        <v>4.7214891852335066E-2</v>
      </c>
      <c r="Z147" s="11">
        <f t="shared" si="47"/>
        <v>4.4133968598769523E-2</v>
      </c>
      <c r="AA147" s="13">
        <f t="shared" si="40"/>
        <v>4.4133968598769523E-2</v>
      </c>
    </row>
    <row r="148" spans="1:27" ht="17">
      <c r="A148" s="7" t="s">
        <v>173</v>
      </c>
      <c r="B148" s="9">
        <v>316922502000</v>
      </c>
      <c r="C148" s="9">
        <v>92538259000</v>
      </c>
      <c r="D148">
        <f t="shared" si="33"/>
        <v>0.29199018187733478</v>
      </c>
      <c r="E148">
        <f t="shared" si="34"/>
        <v>29.199018187733479</v>
      </c>
      <c r="F148" s="9">
        <v>261510757000</v>
      </c>
      <c r="G148" s="9">
        <v>15427252000</v>
      </c>
      <c r="H148">
        <f t="shared" si="35"/>
        <v>5.899280082004428E-2</v>
      </c>
      <c r="I148">
        <f t="shared" si="36"/>
        <v>5.8992800820044282</v>
      </c>
      <c r="J148" s="5">
        <v>-0.30112954974711398</v>
      </c>
      <c r="K148" s="4">
        <f t="shared" si="41"/>
        <v>-0.30112954974711398</v>
      </c>
      <c r="L148" s="1">
        <v>-0.37451186894057897</v>
      </c>
      <c r="M148" s="4">
        <f t="shared" si="42"/>
        <v>-0.37451186894057897</v>
      </c>
      <c r="N148">
        <v>101.67923989198393</v>
      </c>
      <c r="O148">
        <f t="shared" si="37"/>
        <v>1.0167923989198393</v>
      </c>
      <c r="P148">
        <v>93.861424282370464</v>
      </c>
      <c r="Q148">
        <f t="shared" si="43"/>
        <v>0.93861424282370465</v>
      </c>
      <c r="R148">
        <v>76.987564010670468</v>
      </c>
      <c r="S148">
        <f t="shared" si="38"/>
        <v>0.76987564010670473</v>
      </c>
      <c r="T148">
        <v>67.978365698655921</v>
      </c>
      <c r="U148">
        <f t="shared" si="44"/>
        <v>0.67978365698655918</v>
      </c>
      <c r="V148" s="10">
        <f t="shared" si="45"/>
        <v>-0.10264102360606564</v>
      </c>
      <c r="W148" s="12">
        <f t="shared" si="32"/>
        <v>-0.10264102360606564</v>
      </c>
      <c r="X148" s="10">
        <f t="shared" si="46"/>
        <v>1.5018803005372674E-2</v>
      </c>
      <c r="Y148" s="13">
        <f t="shared" si="39"/>
        <v>1.5018803005372674E-2</v>
      </c>
      <c r="Z148" s="11">
        <f t="shared" si="47"/>
        <v>-8.7622220600692968E-2</v>
      </c>
      <c r="AA148" s="13">
        <f t="shared" si="40"/>
        <v>-8.7622220600692968E-2</v>
      </c>
    </row>
    <row r="149" spans="1:27">
      <c r="A149" s="6" t="s">
        <v>174</v>
      </c>
      <c r="B149" s="9">
        <v>7641122000</v>
      </c>
      <c r="C149" s="9">
        <v>129161000</v>
      </c>
      <c r="D149">
        <f t="shared" si="33"/>
        <v>1.690340764091975E-2</v>
      </c>
      <c r="E149">
        <f t="shared" si="34"/>
        <v>1.690340764091975</v>
      </c>
      <c r="F149" s="9">
        <v>9001622000</v>
      </c>
      <c r="G149" s="9">
        <v>1308980000</v>
      </c>
      <c r="H149">
        <f t="shared" si="35"/>
        <v>0.14541601502484774</v>
      </c>
      <c r="I149">
        <f t="shared" si="36"/>
        <v>14.541601502484774</v>
      </c>
      <c r="J149" s="5">
        <v>-0.30112954974711398</v>
      </c>
      <c r="K149" s="4">
        <f t="shared" si="41"/>
        <v>-0.30112954974711398</v>
      </c>
      <c r="L149" s="1">
        <v>-0.37451186894057897</v>
      </c>
      <c r="M149" s="4">
        <f t="shared" si="42"/>
        <v>-0.37451186894057897</v>
      </c>
      <c r="N149">
        <v>21.429093074070874</v>
      </c>
      <c r="O149">
        <f t="shared" si="37"/>
        <v>0.21429093074070873</v>
      </c>
      <c r="P149">
        <v>21.004265661706516</v>
      </c>
      <c r="Q149">
        <f t="shared" si="43"/>
        <v>0.21004265661706514</v>
      </c>
      <c r="R149">
        <v>18.334826241274989</v>
      </c>
      <c r="S149">
        <f t="shared" si="38"/>
        <v>0.1833482624127499</v>
      </c>
      <c r="T149">
        <v>18.987977908410354</v>
      </c>
      <c r="U149">
        <f t="shared" si="44"/>
        <v>0.18987977908410353</v>
      </c>
      <c r="V149" s="10">
        <f t="shared" si="45"/>
        <v>-1.3296806641406934E-3</v>
      </c>
      <c r="W149" s="12">
        <f t="shared" si="32"/>
        <v>-1.3296806641406934E-3</v>
      </c>
      <c r="X149" s="10">
        <f t="shared" si="46"/>
        <v>1.034085724264871E-2</v>
      </c>
      <c r="Y149" s="13">
        <f t="shared" si="39"/>
        <v>1.034085724264871E-2</v>
      </c>
      <c r="Z149" s="11">
        <f t="shared" si="47"/>
        <v>9.0111765785080167E-3</v>
      </c>
      <c r="AA149" s="13">
        <f t="shared" si="40"/>
        <v>9.0111765785080167E-3</v>
      </c>
    </row>
    <row r="150" spans="1:27">
      <c r="A150" s="6" t="s">
        <v>175</v>
      </c>
      <c r="B150" s="9">
        <v>10919012000</v>
      </c>
      <c r="C150" s="9">
        <v>2666740000</v>
      </c>
      <c r="D150">
        <f t="shared" si="33"/>
        <v>0.24422905662160643</v>
      </c>
      <c r="E150">
        <f t="shared" si="34"/>
        <v>24.422905662160645</v>
      </c>
      <c r="F150" s="9">
        <v>17313952000</v>
      </c>
      <c r="G150" s="9">
        <v>879524000</v>
      </c>
      <c r="H150">
        <f t="shared" si="35"/>
        <v>5.0798569847022794E-2</v>
      </c>
      <c r="I150">
        <f t="shared" si="36"/>
        <v>5.0798569847022792</v>
      </c>
      <c r="J150" s="5">
        <v>-0.30112954974711398</v>
      </c>
      <c r="K150" s="4">
        <f t="shared" si="41"/>
        <v>-0.30112954974711398</v>
      </c>
      <c r="L150" s="1">
        <v>-0.37451186894057897</v>
      </c>
      <c r="M150" s="4">
        <f t="shared" si="42"/>
        <v>-0.37451186894057897</v>
      </c>
      <c r="N150">
        <v>21.801105115285345</v>
      </c>
      <c r="O150">
        <f t="shared" si="37"/>
        <v>0.21801105115285346</v>
      </c>
      <c r="P150">
        <v>29.109101579165458</v>
      </c>
      <c r="Q150">
        <f t="shared" si="43"/>
        <v>0.29109101579165458</v>
      </c>
      <c r="R150">
        <v>23.877796667000435</v>
      </c>
      <c r="S150">
        <f t="shared" si="38"/>
        <v>0.23877796667000437</v>
      </c>
      <c r="T150">
        <v>38.736512748917164</v>
      </c>
      <c r="U150">
        <f t="shared" si="44"/>
        <v>0.38736512748917162</v>
      </c>
      <c r="V150" s="10">
        <f t="shared" si="45"/>
        <v>-2.6625128921811837E-2</v>
      </c>
      <c r="W150" s="12">
        <f t="shared" si="32"/>
        <v>-2.6625128921811837E-2</v>
      </c>
      <c r="X150" s="10">
        <f t="shared" si="46"/>
        <v>7.36949268685449E-3</v>
      </c>
      <c r="Y150" s="13">
        <f t="shared" si="39"/>
        <v>7.36949268685449E-3</v>
      </c>
      <c r="Z150" s="11">
        <f t="shared" si="47"/>
        <v>-1.9255636234957345E-2</v>
      </c>
      <c r="AA150" s="13">
        <f t="shared" si="40"/>
        <v>-1.9255636234957345E-2</v>
      </c>
    </row>
    <row r="151" spans="1:27">
      <c r="A151" s="6" t="s">
        <v>176</v>
      </c>
      <c r="B151" s="9">
        <v>177026000</v>
      </c>
      <c r="C151" s="9">
        <v>1000</v>
      </c>
      <c r="D151">
        <f t="shared" si="33"/>
        <v>5.6488877340051745E-6</v>
      </c>
      <c r="E151">
        <f t="shared" si="34"/>
        <v>5.648887734005175E-4</v>
      </c>
      <c r="F151" s="9">
        <v>328394000</v>
      </c>
      <c r="G151" s="9">
        <v>38680000</v>
      </c>
      <c r="H151">
        <f t="shared" si="35"/>
        <v>0.1177853432157713</v>
      </c>
      <c r="I151">
        <f t="shared" si="36"/>
        <v>11.77853432157713</v>
      </c>
      <c r="J151" s="5">
        <v>-0.30112954974711398</v>
      </c>
      <c r="K151" s="4">
        <f t="shared" si="41"/>
        <v>-0.30112954974711398</v>
      </c>
      <c r="L151" s="1">
        <v>-0.37451186894057897</v>
      </c>
      <c r="M151" s="4">
        <f t="shared" si="42"/>
        <v>-0.37451186894057897</v>
      </c>
      <c r="N151" t="s">
        <v>26</v>
      </c>
      <c r="O151" t="s">
        <v>26</v>
      </c>
      <c r="P151" t="s">
        <v>26</v>
      </c>
      <c r="Q151" t="s">
        <v>26</v>
      </c>
      <c r="R151" t="s">
        <v>26</v>
      </c>
      <c r="S151" t="s">
        <v>26</v>
      </c>
      <c r="T151" t="s">
        <v>26</v>
      </c>
      <c r="U151" t="s">
        <v>26</v>
      </c>
      <c r="V151" s="10" t="s">
        <v>26</v>
      </c>
      <c r="W151" s="12" t="str">
        <f t="shared" si="32"/>
        <v>NA</v>
      </c>
      <c r="X151" s="10" t="s">
        <v>26</v>
      </c>
      <c r="Y151" s="13" t="str">
        <f t="shared" si="39"/>
        <v>NA</v>
      </c>
      <c r="Z151" s="11" t="s">
        <v>26</v>
      </c>
      <c r="AA151" s="13" t="str">
        <f t="shared" si="40"/>
        <v>NA</v>
      </c>
    </row>
    <row r="152" spans="1:27" ht="17">
      <c r="A152" s="7" t="s">
        <v>177</v>
      </c>
      <c r="B152" s="9">
        <v>35151737000</v>
      </c>
      <c r="C152" s="9">
        <v>30155173000</v>
      </c>
      <c r="D152">
        <f t="shared" si="33"/>
        <v>0.85785726605771995</v>
      </c>
      <c r="E152">
        <f t="shared" si="34"/>
        <v>85.785726605771998</v>
      </c>
      <c r="F152" s="9">
        <v>11244838000</v>
      </c>
      <c r="G152" s="9">
        <v>4628784000</v>
      </c>
      <c r="H152">
        <f t="shared" si="35"/>
        <v>0.41163634371611224</v>
      </c>
      <c r="I152">
        <f t="shared" si="36"/>
        <v>41.163634371611224</v>
      </c>
      <c r="J152" s="5">
        <v>-0.30112954974711398</v>
      </c>
      <c r="K152" s="4">
        <f t="shared" si="41"/>
        <v>-0.30112954974711398</v>
      </c>
      <c r="L152" s="1">
        <v>-0.37451186894057897</v>
      </c>
      <c r="M152" s="4">
        <f t="shared" si="42"/>
        <v>-0.37451186894057897</v>
      </c>
      <c r="N152" t="s">
        <v>26</v>
      </c>
      <c r="O152" t="s">
        <v>26</v>
      </c>
      <c r="P152" t="s">
        <v>26</v>
      </c>
      <c r="Q152" t="s">
        <v>26</v>
      </c>
      <c r="R152" t="s">
        <v>26</v>
      </c>
      <c r="S152" t="s">
        <v>26</v>
      </c>
      <c r="T152" t="s">
        <v>26</v>
      </c>
      <c r="U152" t="s">
        <v>26</v>
      </c>
      <c r="V152" s="10" t="s">
        <v>26</v>
      </c>
      <c r="W152" s="12" t="str">
        <f t="shared" si="32"/>
        <v>NA</v>
      </c>
      <c r="X152" s="10" t="s">
        <v>26</v>
      </c>
      <c r="Y152" s="13" t="str">
        <f t="shared" si="39"/>
        <v>NA</v>
      </c>
      <c r="Z152" s="11" t="s">
        <v>26</v>
      </c>
      <c r="AA152" s="13" t="str">
        <f t="shared" si="40"/>
        <v>NA</v>
      </c>
    </row>
    <row r="153" spans="1:27" ht="17">
      <c r="A153" s="7" t="s">
        <v>178</v>
      </c>
      <c r="B153" s="9">
        <v>243698698000</v>
      </c>
      <c r="C153" s="9">
        <v>3938321000</v>
      </c>
      <c r="D153">
        <f t="shared" si="33"/>
        <v>1.6160615679612699E-2</v>
      </c>
      <c r="E153">
        <f t="shared" si="34"/>
        <v>1.61606156796127</v>
      </c>
      <c r="F153" s="9">
        <v>236868823000</v>
      </c>
      <c r="G153" s="9">
        <v>15010022000</v>
      </c>
      <c r="H153">
        <f t="shared" si="35"/>
        <v>6.3368499956619445E-2</v>
      </c>
      <c r="I153">
        <f t="shared" si="36"/>
        <v>6.3368499956619448</v>
      </c>
      <c r="J153" s="5">
        <v>-0.30112954974711398</v>
      </c>
      <c r="K153" s="4">
        <f t="shared" si="41"/>
        <v>-0.30112954974711398</v>
      </c>
      <c r="L153" s="1">
        <v>-0.37451186894057897</v>
      </c>
      <c r="M153" s="4">
        <f t="shared" si="42"/>
        <v>-0.37451186894057897</v>
      </c>
      <c r="N153">
        <v>101.59343584416622</v>
      </c>
      <c r="O153">
        <f t="shared" si="37"/>
        <v>1.0159343584416622</v>
      </c>
      <c r="P153">
        <v>105.83180509576113</v>
      </c>
      <c r="Q153">
        <f t="shared" si="43"/>
        <v>1.0583180509576113</v>
      </c>
      <c r="R153">
        <v>98.791144582224248</v>
      </c>
      <c r="S153">
        <f t="shared" si="38"/>
        <v>0.98791144582224244</v>
      </c>
      <c r="T153">
        <v>102.47486076258153</v>
      </c>
      <c r="U153">
        <f t="shared" si="44"/>
        <v>1.0247486076258152</v>
      </c>
      <c r="V153" s="10">
        <f t="shared" si="45"/>
        <v>-6.4053031928136992E-3</v>
      </c>
      <c r="W153" s="12">
        <f t="shared" si="32"/>
        <v>-6.4053031928136992E-3</v>
      </c>
      <c r="X153" s="10">
        <f t="shared" si="46"/>
        <v>2.4319595626465032E-2</v>
      </c>
      <c r="Y153" s="13">
        <f t="shared" si="39"/>
        <v>2.4319595626465032E-2</v>
      </c>
      <c r="Z153" s="11">
        <f t="shared" si="47"/>
        <v>1.7914292433651332E-2</v>
      </c>
      <c r="AA153" s="13">
        <f t="shared" si="40"/>
        <v>1.7914292433651332E-2</v>
      </c>
    </row>
    <row r="154" spans="1:27">
      <c r="A154" s="6" t="s">
        <v>179</v>
      </c>
      <c r="B154" s="9">
        <v>1666562000</v>
      </c>
      <c r="C154" s="9">
        <v>964512000</v>
      </c>
      <c r="D154">
        <f t="shared" si="33"/>
        <v>0.57874354509463199</v>
      </c>
      <c r="E154">
        <f t="shared" si="34"/>
        <v>57.874354509463203</v>
      </c>
      <c r="F154" s="9">
        <v>8711006000</v>
      </c>
      <c r="G154" s="9">
        <v>478840000</v>
      </c>
      <c r="H154">
        <f t="shared" si="35"/>
        <v>5.4969540831449316E-2</v>
      </c>
      <c r="I154">
        <f t="shared" si="36"/>
        <v>5.4969540831449315</v>
      </c>
      <c r="J154" s="5">
        <v>-0.30112954974711398</v>
      </c>
      <c r="K154" s="4">
        <f t="shared" si="41"/>
        <v>-0.30112954974711398</v>
      </c>
      <c r="L154" s="1">
        <v>-0.37451186894057897</v>
      </c>
      <c r="M154" s="4">
        <f t="shared" si="42"/>
        <v>-0.37451186894057897</v>
      </c>
      <c r="N154" t="s">
        <v>26</v>
      </c>
      <c r="O154" t="s">
        <v>26</v>
      </c>
      <c r="P154" t="s">
        <v>26</v>
      </c>
      <c r="Q154" t="s">
        <v>26</v>
      </c>
      <c r="R154" t="s">
        <v>26</v>
      </c>
      <c r="S154" t="s">
        <v>26</v>
      </c>
      <c r="T154" t="s">
        <v>26</v>
      </c>
      <c r="U154" t="s">
        <v>26</v>
      </c>
      <c r="V154" s="10" t="s">
        <v>182</v>
      </c>
      <c r="W154" s="12" t="str">
        <f t="shared" si="32"/>
        <v>Na</v>
      </c>
      <c r="X154" s="10" t="s">
        <v>26</v>
      </c>
      <c r="Y154" s="13" t="str">
        <f t="shared" si="39"/>
        <v>NA</v>
      </c>
      <c r="Z154" s="11" t="s">
        <v>26</v>
      </c>
      <c r="AA154" s="13" t="str">
        <f t="shared" si="40"/>
        <v>NA</v>
      </c>
    </row>
    <row r="155" spans="1:27">
      <c r="A155" s="6" t="s">
        <v>180</v>
      </c>
      <c r="B155" s="9">
        <v>9111114000</v>
      </c>
      <c r="C155" s="9">
        <v>78609000</v>
      </c>
      <c r="D155">
        <f t="shared" si="33"/>
        <v>8.6278143375222837E-3</v>
      </c>
      <c r="E155">
        <f t="shared" si="34"/>
        <v>0.86278143375222838</v>
      </c>
      <c r="F155" s="9">
        <v>9551926000</v>
      </c>
      <c r="G155" s="9">
        <v>1350373000</v>
      </c>
      <c r="H155">
        <f t="shared" si="35"/>
        <v>0.14137180292225882</v>
      </c>
      <c r="I155">
        <f t="shared" si="36"/>
        <v>14.137180292225882</v>
      </c>
      <c r="J155" s="5">
        <v>-0.30112954974711398</v>
      </c>
      <c r="K155" s="4">
        <f t="shared" si="41"/>
        <v>-0.30112954974711398</v>
      </c>
      <c r="L155" s="1">
        <v>-0.37451186894057897</v>
      </c>
      <c r="M155" s="4">
        <f t="shared" si="42"/>
        <v>-0.37451186894057897</v>
      </c>
      <c r="N155">
        <v>35.15198104447397</v>
      </c>
      <c r="O155">
        <f t="shared" si="37"/>
        <v>0.35151981044473968</v>
      </c>
      <c r="P155">
        <v>37.422550325435196</v>
      </c>
      <c r="Q155">
        <f t="shared" si="43"/>
        <v>0.37422550325435194</v>
      </c>
      <c r="R155">
        <v>33.793711260444766</v>
      </c>
      <c r="S155">
        <f t="shared" si="38"/>
        <v>0.33793711260444764</v>
      </c>
      <c r="T155">
        <v>38.236817835022187</v>
      </c>
      <c r="U155">
        <f t="shared" si="44"/>
        <v>0.38236817835022185</v>
      </c>
      <c r="V155" s="10">
        <f t="shared" si="45"/>
        <v>-1.2092045086555085E-3</v>
      </c>
      <c r="W155" s="12">
        <f t="shared" si="32"/>
        <v>-1.2092045086555085E-3</v>
      </c>
      <c r="X155" s="10">
        <f t="shared" si="46"/>
        <v>2.0244643081561424E-2</v>
      </c>
      <c r="Y155" s="13">
        <f t="shared" si="39"/>
        <v>2.0244643081561424E-2</v>
      </c>
      <c r="Z155" s="11">
        <f t="shared" si="47"/>
        <v>1.9035438572905915E-2</v>
      </c>
      <c r="AA155" s="13">
        <f t="shared" si="40"/>
        <v>1.9035438572905915E-2</v>
      </c>
    </row>
    <row r="156" spans="1:27" ht="17" thickBot="1">
      <c r="A156" s="8" t="s">
        <v>181</v>
      </c>
      <c r="B156" s="9">
        <v>4037203000</v>
      </c>
      <c r="C156" s="9">
        <v>40799000</v>
      </c>
      <c r="D156">
        <f t="shared" si="33"/>
        <v>1.0105758863252602E-2</v>
      </c>
      <c r="E156">
        <f t="shared" si="34"/>
        <v>1.0105758863252603</v>
      </c>
      <c r="F156" s="9">
        <v>6258856000</v>
      </c>
      <c r="G156" s="9">
        <v>1864752000</v>
      </c>
      <c r="H156">
        <f t="shared" si="35"/>
        <v>0.29793815355394021</v>
      </c>
      <c r="I156">
        <f t="shared" si="36"/>
        <v>29.79381535539402</v>
      </c>
      <c r="J156" s="5">
        <v>-0.30112954974711398</v>
      </c>
      <c r="K156" s="4">
        <f t="shared" si="41"/>
        <v>-0.30112954974711398</v>
      </c>
      <c r="L156" s="1">
        <v>-0.37451186894057897</v>
      </c>
      <c r="M156" s="4">
        <f t="shared" si="42"/>
        <v>-0.37451186894057897</v>
      </c>
      <c r="N156">
        <v>18.993547883172564</v>
      </c>
      <c r="O156">
        <f t="shared" si="37"/>
        <v>0.18993547883172565</v>
      </c>
      <c r="P156">
        <v>22.924114492298823</v>
      </c>
      <c r="Q156">
        <f t="shared" si="43"/>
        <v>0.22924114492298822</v>
      </c>
      <c r="R156">
        <v>29.342905499643923</v>
      </c>
      <c r="S156">
        <f t="shared" si="38"/>
        <v>0.29342905499643923</v>
      </c>
      <c r="T156">
        <v>25.51247572956629</v>
      </c>
      <c r="U156">
        <f t="shared" si="44"/>
        <v>0.25512475729566292</v>
      </c>
      <c r="V156" s="10">
        <f t="shared" si="45"/>
        <v>-8.6761506793103609E-4</v>
      </c>
      <c r="W156" s="12">
        <f t="shared" si="32"/>
        <v>-8.6761506793103609E-4</v>
      </c>
      <c r="X156" s="10">
        <f t="shared" si="46"/>
        <v>2.8467171143184738E-2</v>
      </c>
      <c r="Y156" s="13">
        <f t="shared" si="39"/>
        <v>2.8467171143184738E-2</v>
      </c>
      <c r="Z156" s="11">
        <f t="shared" si="47"/>
        <v>2.7599556075253703E-2</v>
      </c>
      <c r="AA156" s="13">
        <f t="shared" si="40"/>
        <v>2.7599556075253703E-2</v>
      </c>
    </row>
    <row r="157" spans="1:27">
      <c r="C157">
        <f t="shared" ref="C157:G157" si="48">MIN(C2:C156)</f>
        <v>1000</v>
      </c>
      <c r="D157">
        <f t="shared" si="48"/>
        <v>5.6488877340051745E-6</v>
      </c>
      <c r="E157">
        <f t="shared" si="48"/>
        <v>5.648887734005175E-4</v>
      </c>
      <c r="F157">
        <f t="shared" si="48"/>
        <v>87006000</v>
      </c>
      <c r="G157">
        <f t="shared" si="48"/>
        <v>4029000</v>
      </c>
      <c r="H157">
        <f>MIN(H2:H156)</f>
        <v>5.8567212359223351E-3</v>
      </c>
      <c r="I157">
        <f t="shared" si="36"/>
        <v>0.58567212359223353</v>
      </c>
      <c r="N157">
        <f t="shared" ref="N157:P157" si="49">MIN(N2:N156)</f>
        <v>2.3719143983221311</v>
      </c>
      <c r="O157">
        <f t="shared" si="49"/>
        <v>2.3719143983221311E-2</v>
      </c>
      <c r="P157">
        <f t="shared" si="49"/>
        <v>2.7403907689228624</v>
      </c>
      <c r="Q157">
        <f>MIN(Q2:Q156)</f>
        <v>2.7403907689228624E-2</v>
      </c>
      <c r="R157">
        <f t="shared" ref="R157:S157" si="50">MIN(R2:R156)</f>
        <v>11.804638359465795</v>
      </c>
      <c r="S157">
        <f t="shared" si="50"/>
        <v>0.11804638359465795</v>
      </c>
      <c r="T157">
        <f>MIN(T2:T156)</f>
        <v>12.345637899845622</v>
      </c>
      <c r="U157">
        <f>MIN(U2:U156)</f>
        <v>0.12345637899845623</v>
      </c>
      <c r="V157" s="11">
        <f>MIN(V2:V156)</f>
        <v>-0.25722600167344828</v>
      </c>
      <c r="W157" s="11">
        <f t="shared" ref="W157" si="51">MIN(W2:W156)</f>
        <v>-0.25722600167344828</v>
      </c>
      <c r="X157" s="10">
        <f t="shared" si="46"/>
        <v>0</v>
      </c>
      <c r="Y157" s="13">
        <f t="shared" si="39"/>
        <v>0</v>
      </c>
      <c r="Z157" s="11">
        <f t="shared" si="47"/>
        <v>-0.25722600167344828</v>
      </c>
      <c r="AA157" s="13">
        <f t="shared" si="40"/>
        <v>-0.25722600167344828</v>
      </c>
    </row>
    <row r="158" spans="1:27">
      <c r="C158">
        <f t="shared" ref="C158:G158" si="52">MAX(C2:C156)</f>
        <v>237591878000</v>
      </c>
      <c r="D158">
        <f t="shared" si="52"/>
        <v>0.98181578103618683</v>
      </c>
      <c r="E158">
        <f t="shared" si="52"/>
        <v>98.181578103618676</v>
      </c>
      <c r="F158">
        <f t="shared" si="52"/>
        <v>2134987265000</v>
      </c>
      <c r="G158">
        <f t="shared" si="52"/>
        <v>347782297000</v>
      </c>
      <c r="H158">
        <f>MAX(H2:H156)</f>
        <v>0.80086995944273587</v>
      </c>
      <c r="I158">
        <f t="shared" si="36"/>
        <v>80.086995944273582</v>
      </c>
      <c r="N158">
        <f t="shared" ref="N158:P158" si="53">MAX(N2:N156)</f>
        <v>147.0050914376441</v>
      </c>
      <c r="O158">
        <f t="shared" si="53"/>
        <v>1.4700509143764409</v>
      </c>
      <c r="P158">
        <f t="shared" si="53"/>
        <v>148.77684043017771</v>
      </c>
      <c r="Q158">
        <f>MAX(Q2:Q156)</f>
        <v>1.4877684043017771</v>
      </c>
      <c r="R158">
        <f t="shared" ref="R158:S158" si="54">MAX(R2:R156)</f>
        <v>178.4344158217074</v>
      </c>
      <c r="S158">
        <f t="shared" si="54"/>
        <v>1.784344158217074</v>
      </c>
      <c r="T158">
        <f t="shared" ref="T158:U158" si="55">MAX(T2:T156)</f>
        <v>178.8813286672335</v>
      </c>
      <c r="U158">
        <f t="shared" si="55"/>
        <v>1.788813286672335</v>
      </c>
      <c r="V158" s="11">
        <f t="shared" ref="V158:X158" si="56">MAX(V2:V156)</f>
        <v>-6.0946276642692449E-7</v>
      </c>
      <c r="W158" s="11">
        <f t="shared" si="56"/>
        <v>-6.0946276642692449E-7</v>
      </c>
      <c r="X158" s="11">
        <f t="shared" si="56"/>
        <v>0.163990195729636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D427-C41A-1B45-B1EF-B1810A867248}">
  <dimension ref="A1:J159"/>
  <sheetViews>
    <sheetView tabSelected="1" topLeftCell="F1" workbookViewId="0">
      <selection activeCell="N27" sqref="N27"/>
    </sheetView>
  </sheetViews>
  <sheetFormatPr baseColWidth="10" defaultRowHeight="16"/>
  <cols>
    <col min="1" max="1" width="38.1640625" bestFit="1" customWidth="1"/>
    <col min="2" max="3" width="35.6640625" bestFit="1" customWidth="1"/>
    <col min="4" max="5" width="32.1640625" bestFit="1" customWidth="1"/>
    <col min="6" max="6" width="20" bestFit="1" customWidth="1"/>
    <col min="9" max="9" width="19" bestFit="1" customWidth="1"/>
  </cols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</row>
    <row r="2" spans="1:10">
      <c r="A2" t="s">
        <v>183</v>
      </c>
      <c r="B2" s="1" t="s">
        <v>2</v>
      </c>
      <c r="C2" s="1" t="s">
        <v>6</v>
      </c>
      <c r="D2" s="1" t="s">
        <v>15</v>
      </c>
      <c r="E2" s="1" t="s">
        <v>19</v>
      </c>
      <c r="F2" s="1" t="s">
        <v>184</v>
      </c>
      <c r="I2" s="15" t="s">
        <v>190</v>
      </c>
      <c r="J2" t="s">
        <v>190</v>
      </c>
    </row>
    <row r="3" spans="1:10">
      <c r="A3" s="6" t="s">
        <v>27</v>
      </c>
      <c r="B3">
        <v>0.10106229027794109</v>
      </c>
      <c r="C3">
        <v>0.13092070710002848</v>
      </c>
      <c r="D3" t="s">
        <v>26</v>
      </c>
      <c r="E3" t="s">
        <v>26</v>
      </c>
      <c r="F3" t="e">
        <f>B3*D3-C3*E3</f>
        <v>#VALUE!</v>
      </c>
      <c r="I3" t="s">
        <v>32</v>
      </c>
      <c r="J3">
        <f>VLOOKUP(I3,$A$3:$F$157,6,FALSE)</f>
        <v>-8.6035798144359944E-3</v>
      </c>
    </row>
    <row r="4" spans="1:10">
      <c r="A4" s="6" t="s">
        <v>28</v>
      </c>
      <c r="B4">
        <v>0.13326970019402892</v>
      </c>
      <c r="C4">
        <v>0.10080341178603222</v>
      </c>
      <c r="D4">
        <v>0.31684671361915007</v>
      </c>
      <c r="E4">
        <v>0.45397730498414257</v>
      </c>
      <c r="F4">
        <f t="shared" ref="F4:F67" si="0">B4*D4-C4*E4</f>
        <v>-3.5363946843421923E-3</v>
      </c>
      <c r="I4" t="s">
        <v>35</v>
      </c>
      <c r="J4">
        <f t="shared" ref="J4:J36" si="1">VLOOKUP(I4,$A$3:$F$157,6,FALSE)</f>
        <v>0.47420548262690787</v>
      </c>
    </row>
    <row r="5" spans="1:10">
      <c r="A5" s="6" t="s">
        <v>29</v>
      </c>
      <c r="B5">
        <v>0.94230162306141518</v>
      </c>
      <c r="C5">
        <v>6.2978832298201351E-2</v>
      </c>
      <c r="D5">
        <v>0.2562354694927218</v>
      </c>
      <c r="E5">
        <v>0.32341022059222774</v>
      </c>
      <c r="F5">
        <f t="shared" si="0"/>
        <v>0.22108310074269327</v>
      </c>
      <c r="I5" t="s">
        <v>37</v>
      </c>
      <c r="J5">
        <f t="shared" si="1"/>
        <v>0.17263287353225784</v>
      </c>
    </row>
    <row r="6" spans="1:10">
      <c r="A6" s="6" t="s">
        <v>30</v>
      </c>
      <c r="B6">
        <v>0.92404087279940472</v>
      </c>
      <c r="C6">
        <v>0.14729187955674272</v>
      </c>
      <c r="D6" t="s">
        <v>26</v>
      </c>
      <c r="E6" t="s">
        <v>26</v>
      </c>
      <c r="F6" t="e">
        <f t="shared" si="0"/>
        <v>#VALUE!</v>
      </c>
      <c r="I6" t="s">
        <v>47</v>
      </c>
      <c r="J6">
        <f t="shared" si="1"/>
        <v>-2.5844567624387117E-3</v>
      </c>
    </row>
    <row r="7" spans="1:10">
      <c r="A7" s="6" t="s">
        <v>31</v>
      </c>
      <c r="B7">
        <v>4.036221508455555E-2</v>
      </c>
      <c r="C7">
        <v>1.120786289826655E-2</v>
      </c>
      <c r="D7" t="s">
        <v>26</v>
      </c>
      <c r="E7" t="s">
        <v>26</v>
      </c>
      <c r="F7" t="e">
        <f t="shared" si="0"/>
        <v>#VALUE!</v>
      </c>
      <c r="I7" t="s">
        <v>57</v>
      </c>
      <c r="J7">
        <f t="shared" si="1"/>
        <v>-4.81736030198089E-2</v>
      </c>
    </row>
    <row r="8" spans="1:10">
      <c r="A8" s="6" t="s">
        <v>32</v>
      </c>
      <c r="B8">
        <v>5.0327647281115363E-2</v>
      </c>
      <c r="C8">
        <v>9.6167461587707573E-2</v>
      </c>
      <c r="D8">
        <v>0.14280517612268789</v>
      </c>
      <c r="E8">
        <v>0.16419928411913698</v>
      </c>
      <c r="F8">
        <f t="shared" si="0"/>
        <v>-8.6035798144359944E-3</v>
      </c>
      <c r="I8" t="s">
        <v>58</v>
      </c>
      <c r="J8">
        <f t="shared" si="1"/>
        <v>-2.686431820487482E-2</v>
      </c>
    </row>
    <row r="9" spans="1:10">
      <c r="A9" s="6" t="s">
        <v>33</v>
      </c>
      <c r="B9">
        <v>3.4050735625451557E-2</v>
      </c>
      <c r="C9">
        <v>0.13977981148200955</v>
      </c>
      <c r="D9">
        <v>0.37806510148502981</v>
      </c>
      <c r="E9">
        <v>0.53482451735146419</v>
      </c>
      <c r="F9">
        <f t="shared" si="0"/>
        <v>-6.1884275391468152E-2</v>
      </c>
      <c r="I9" t="s">
        <v>59</v>
      </c>
      <c r="J9">
        <f t="shared" si="1"/>
        <v>7.7758537294080859E-2</v>
      </c>
    </row>
    <row r="10" spans="1:10">
      <c r="A10" s="6" t="s">
        <v>34</v>
      </c>
      <c r="B10">
        <v>5.876788120287819E-4</v>
      </c>
      <c r="C10">
        <v>5.1287940724369284E-2</v>
      </c>
      <c r="D10" t="s">
        <v>26</v>
      </c>
      <c r="E10" t="s">
        <v>26</v>
      </c>
      <c r="F10" t="e">
        <f t="shared" si="0"/>
        <v>#VALUE!</v>
      </c>
      <c r="I10" t="s">
        <v>185</v>
      </c>
      <c r="J10">
        <f t="shared" si="1"/>
        <v>-5.2578777079730535E-2</v>
      </c>
    </row>
    <row r="11" spans="1:10">
      <c r="A11" s="6" t="s">
        <v>35</v>
      </c>
      <c r="B11">
        <v>0.91736387804691333</v>
      </c>
      <c r="C11">
        <v>6.3232951768089213E-2</v>
      </c>
      <c r="D11">
        <v>0.54292130550946649</v>
      </c>
      <c r="E11">
        <v>0.3771911796403884</v>
      </c>
      <c r="F11">
        <f t="shared" si="0"/>
        <v>0.47420548262690787</v>
      </c>
      <c r="I11" t="s">
        <v>70</v>
      </c>
      <c r="J11">
        <f t="shared" si="1"/>
        <v>-4.7907038910496025E-3</v>
      </c>
    </row>
    <row r="12" spans="1:10" ht="17">
      <c r="A12" s="7" t="s">
        <v>36</v>
      </c>
      <c r="B12">
        <v>0.19373090026744394</v>
      </c>
      <c r="C12">
        <v>0.1660597932960545</v>
      </c>
      <c r="D12">
        <v>0.36080325163990506</v>
      </c>
      <c r="E12">
        <v>0.41270071230230598</v>
      </c>
      <c r="F12">
        <f t="shared" si="0"/>
        <v>1.3657437815645379E-3</v>
      </c>
      <c r="I12" t="s">
        <v>80</v>
      </c>
      <c r="J12">
        <f t="shared" si="1"/>
        <v>0.10039812454475661</v>
      </c>
    </row>
    <row r="13" spans="1:10">
      <c r="A13" s="6" t="s">
        <v>37</v>
      </c>
      <c r="B13">
        <v>0.48264147858299883</v>
      </c>
      <c r="C13">
        <v>0.29748902975579217</v>
      </c>
      <c r="D13">
        <v>0.79936191965232528</v>
      </c>
      <c r="E13">
        <v>0.71657212189194763</v>
      </c>
      <c r="F13">
        <f t="shared" si="0"/>
        <v>0.17263287353225784</v>
      </c>
      <c r="I13" t="s">
        <v>88</v>
      </c>
      <c r="J13">
        <f t="shared" si="1"/>
        <v>-3.9519855874762866E-2</v>
      </c>
    </row>
    <row r="14" spans="1:10">
      <c r="A14" s="6" t="s">
        <v>38</v>
      </c>
      <c r="B14">
        <v>5.5544781687593379E-4</v>
      </c>
      <c r="C14">
        <v>8.9739011976497862E-2</v>
      </c>
      <c r="D14">
        <v>0.14800958178108992</v>
      </c>
      <c r="E14">
        <v>0.23443934809798073</v>
      </c>
      <c r="F14">
        <f t="shared" si="0"/>
        <v>-2.0956143867650018E-2</v>
      </c>
      <c r="I14" t="s">
        <v>90</v>
      </c>
      <c r="J14">
        <f t="shared" si="1"/>
        <v>1.1963391037637772E-2</v>
      </c>
    </row>
    <row r="15" spans="1:10">
      <c r="A15" s="6" t="s">
        <v>39</v>
      </c>
      <c r="B15">
        <v>0.2643239464313023</v>
      </c>
      <c r="C15">
        <v>0.23228022415832822</v>
      </c>
      <c r="D15">
        <v>0.41989233236151607</v>
      </c>
      <c r="E15">
        <v>0.40890599611273087</v>
      </c>
      <c r="F15">
        <f t="shared" si="0"/>
        <v>1.6006821929290344E-2</v>
      </c>
      <c r="I15" t="s">
        <v>95</v>
      </c>
      <c r="J15">
        <f t="shared" si="1"/>
        <v>0.24955471251717934</v>
      </c>
    </row>
    <row r="16" spans="1:10">
      <c r="A16" s="6" t="s">
        <v>40</v>
      </c>
      <c r="B16">
        <v>0.25135689256591792</v>
      </c>
      <c r="C16">
        <v>0.28862062013107792</v>
      </c>
      <c r="D16">
        <v>0.7045504526253743</v>
      </c>
      <c r="E16">
        <v>0.68938690987633255</v>
      </c>
      <c r="F16">
        <f t="shared" si="0"/>
        <v>-2.1877665010929553E-2</v>
      </c>
      <c r="I16" t="s">
        <v>108</v>
      </c>
      <c r="J16">
        <f t="shared" si="1"/>
        <v>1.7812555964513671E-2</v>
      </c>
    </row>
    <row r="17" spans="1:10">
      <c r="A17" s="6" t="s">
        <v>41</v>
      </c>
      <c r="B17">
        <v>0.10568260283431427</v>
      </c>
      <c r="C17">
        <v>0.14809864890262492</v>
      </c>
      <c r="D17">
        <v>0.57702247465587042</v>
      </c>
      <c r="E17">
        <v>0.5800781916428619</v>
      </c>
      <c r="F17">
        <f t="shared" si="0"/>
        <v>-2.492755942465625E-2</v>
      </c>
      <c r="I17" t="s">
        <v>114</v>
      </c>
      <c r="J17">
        <f t="shared" si="1"/>
        <v>-1.5179777879776538E-2</v>
      </c>
    </row>
    <row r="18" spans="1:10">
      <c r="A18" s="6" t="s">
        <v>42</v>
      </c>
      <c r="B18">
        <v>2.7102052819804538E-2</v>
      </c>
      <c r="C18">
        <v>0.18209401841964273</v>
      </c>
      <c r="D18">
        <v>0.27296088785665573</v>
      </c>
      <c r="E18">
        <v>0.34548629728963709</v>
      </c>
      <c r="F18">
        <f t="shared" si="0"/>
        <v>-5.5513187781961508E-2</v>
      </c>
      <c r="I18" t="s">
        <v>127</v>
      </c>
      <c r="J18">
        <f t="shared" si="1"/>
        <v>9.3799321869852681E-2</v>
      </c>
    </row>
    <row r="19" spans="1:10">
      <c r="A19" s="6" t="s">
        <v>43</v>
      </c>
      <c r="B19">
        <v>0.10316123535953281</v>
      </c>
      <c r="C19">
        <v>0.19746024650909766</v>
      </c>
      <c r="D19">
        <v>0.30820127560270322</v>
      </c>
      <c r="E19">
        <v>0.55891587931998821</v>
      </c>
      <c r="F19">
        <f t="shared" si="0"/>
        <v>-7.8569242977815243E-2</v>
      </c>
      <c r="I19" t="s">
        <v>129</v>
      </c>
      <c r="J19">
        <f t="shared" si="1"/>
        <v>0.37808106797057972</v>
      </c>
    </row>
    <row r="20" spans="1:10" ht="17">
      <c r="A20" s="7" t="s">
        <v>44</v>
      </c>
      <c r="B20">
        <v>0.35036658703720397</v>
      </c>
      <c r="C20">
        <v>0.136500109844509</v>
      </c>
      <c r="D20">
        <v>0.2598879477575668</v>
      </c>
      <c r="E20">
        <v>0.31121169795013098</v>
      </c>
      <c r="F20">
        <f t="shared" si="0"/>
        <v>4.8575622312832814E-2</v>
      </c>
      <c r="I20" t="s">
        <v>132</v>
      </c>
      <c r="J20" s="14" t="s">
        <v>26</v>
      </c>
    </row>
    <row r="21" spans="1:10">
      <c r="A21" s="6" t="s">
        <v>45</v>
      </c>
      <c r="B21">
        <v>9.78160288025334E-2</v>
      </c>
      <c r="C21">
        <v>0.14746127403245174</v>
      </c>
      <c r="D21">
        <v>0.40587186784709905</v>
      </c>
      <c r="E21">
        <v>0.55780894702802253</v>
      </c>
      <c r="F21">
        <f t="shared" si="0"/>
        <v>-4.2554443679982713E-2</v>
      </c>
      <c r="I21" t="s">
        <v>135</v>
      </c>
      <c r="J21">
        <f t="shared" si="1"/>
        <v>-1.5133730809103556E-2</v>
      </c>
    </row>
    <row r="22" spans="1:10">
      <c r="A22" s="6" t="s">
        <v>46</v>
      </c>
      <c r="B22">
        <v>1.8833102261813135E-3</v>
      </c>
      <c r="C22">
        <v>0.13501348851036982</v>
      </c>
      <c r="D22">
        <v>0.39355112828088912</v>
      </c>
      <c r="E22">
        <v>0.37765952488169441</v>
      </c>
      <c r="F22">
        <f t="shared" si="0"/>
        <v>-5.024795105902978E-2</v>
      </c>
      <c r="I22" t="s">
        <v>186</v>
      </c>
      <c r="J22">
        <f t="shared" si="1"/>
        <v>-4.8156953375758156E-2</v>
      </c>
    </row>
    <row r="23" spans="1:10">
      <c r="A23" s="6" t="s">
        <v>47</v>
      </c>
      <c r="B23">
        <v>0.12368546713710049</v>
      </c>
      <c r="C23">
        <v>0.14475277070944914</v>
      </c>
      <c r="D23">
        <v>0.14889699893749428</v>
      </c>
      <c r="E23">
        <v>0.14508082662879321</v>
      </c>
      <c r="F23">
        <f t="shared" si="0"/>
        <v>-2.5844567624387117E-3</v>
      </c>
      <c r="I23" t="s">
        <v>137</v>
      </c>
      <c r="J23">
        <f t="shared" si="1"/>
        <v>-3.1452990240437045E-2</v>
      </c>
    </row>
    <row r="24" spans="1:10">
      <c r="A24" s="6" t="s">
        <v>48</v>
      </c>
      <c r="B24">
        <v>0.90996047837837635</v>
      </c>
      <c r="C24">
        <v>6.608498189430953E-2</v>
      </c>
      <c r="D24">
        <v>0.5193227637833997</v>
      </c>
      <c r="E24">
        <v>0.41964043494890996</v>
      </c>
      <c r="F24">
        <f t="shared" si="0"/>
        <v>0.44483126001940404</v>
      </c>
      <c r="I24" t="s">
        <v>138</v>
      </c>
      <c r="J24">
        <f t="shared" si="1"/>
        <v>0.45623401121385471</v>
      </c>
    </row>
    <row r="25" spans="1:10">
      <c r="A25" s="6" t="s">
        <v>49</v>
      </c>
      <c r="B25">
        <v>8.4494504622047203E-2</v>
      </c>
      <c r="C25">
        <v>0.13390729883914151</v>
      </c>
      <c r="D25">
        <v>0.66940096529729365</v>
      </c>
      <c r="E25">
        <v>0.64310870574369483</v>
      </c>
      <c r="F25">
        <f t="shared" si="0"/>
        <v>-2.9556246689759431E-2</v>
      </c>
      <c r="I25" t="s">
        <v>139</v>
      </c>
      <c r="J25">
        <f t="shared" si="1"/>
        <v>-1.5585304404782695E-2</v>
      </c>
    </row>
    <row r="26" spans="1:10">
      <c r="A26" s="6" t="s">
        <v>50</v>
      </c>
      <c r="B26">
        <v>8.2829367771200969E-3</v>
      </c>
      <c r="C26">
        <v>0.27196273506773594</v>
      </c>
      <c r="D26">
        <v>0.30791626380104919</v>
      </c>
      <c r="E26">
        <v>0.37238843077254946</v>
      </c>
      <c r="F26">
        <f t="shared" si="0"/>
        <v>-9.8725325194773658E-2</v>
      </c>
      <c r="I26" t="s">
        <v>187</v>
      </c>
      <c r="J26">
        <f t="shared" si="1"/>
        <v>0.16071603926960035</v>
      </c>
    </row>
    <row r="27" spans="1:10">
      <c r="A27" s="6" t="s">
        <v>51</v>
      </c>
      <c r="B27">
        <v>4.0675219286571911E-2</v>
      </c>
      <c r="C27">
        <v>0.19670780026010948</v>
      </c>
      <c r="D27">
        <v>9.4010381412082566E-2</v>
      </c>
      <c r="E27">
        <v>0.29809004919212079</v>
      </c>
      <c r="F27">
        <f t="shared" si="0"/>
        <v>-5.4812744976859187E-2</v>
      </c>
      <c r="I27" t="s">
        <v>144</v>
      </c>
      <c r="J27">
        <f t="shared" si="1"/>
        <v>0.30590698898380125</v>
      </c>
    </row>
    <row r="28" spans="1:10">
      <c r="A28" s="6" t="s">
        <v>52</v>
      </c>
      <c r="B28" t="s">
        <v>26</v>
      </c>
      <c r="C28">
        <v>0.12055904395381811</v>
      </c>
      <c r="D28">
        <v>0.48779428128708008</v>
      </c>
      <c r="E28">
        <v>0.68207805378184905</v>
      </c>
      <c r="F28" t="e">
        <f t="shared" si="0"/>
        <v>#VALUE!</v>
      </c>
      <c r="I28" t="s">
        <v>151</v>
      </c>
      <c r="J28">
        <f t="shared" si="1"/>
        <v>-2.2237892766338675E-2</v>
      </c>
    </row>
    <row r="29" spans="1:10">
      <c r="A29" s="6" t="s">
        <v>53</v>
      </c>
      <c r="B29">
        <v>7.0779923982361642E-6</v>
      </c>
      <c r="C29">
        <v>0.10533768079061563</v>
      </c>
      <c r="D29">
        <v>0.61595727511775766</v>
      </c>
      <c r="E29">
        <v>0.63302885320744751</v>
      </c>
      <c r="F29">
        <f t="shared" si="0"/>
        <v>-6.6677431529504658E-2</v>
      </c>
      <c r="I29" t="s">
        <v>153</v>
      </c>
      <c r="J29">
        <f t="shared" si="1"/>
        <v>-3.6479128128955512E-2</v>
      </c>
    </row>
    <row r="30" spans="1:10">
      <c r="A30" s="6" t="s">
        <v>54</v>
      </c>
      <c r="B30">
        <v>0.43268083562233989</v>
      </c>
      <c r="C30">
        <v>8.1742940975382594E-2</v>
      </c>
      <c r="D30">
        <v>0.19313714086309181</v>
      </c>
      <c r="E30">
        <v>0.23697568919390485</v>
      </c>
      <c r="F30">
        <f t="shared" si="0"/>
        <v>6.4195649723974152E-2</v>
      </c>
      <c r="I30" t="s">
        <v>168</v>
      </c>
      <c r="J30">
        <f t="shared" si="1"/>
        <v>-5.1293695469100828E-2</v>
      </c>
    </row>
    <row r="31" spans="1:10" ht="17">
      <c r="A31" s="7" t="s">
        <v>55</v>
      </c>
      <c r="B31">
        <v>2.3665622952013398E-4</v>
      </c>
      <c r="C31">
        <v>5.8194106965394163E-2</v>
      </c>
      <c r="D31">
        <v>0.18883624410786012</v>
      </c>
      <c r="E31">
        <v>0.46980022453967346</v>
      </c>
      <c r="F31">
        <f t="shared" si="0"/>
        <v>-2.7294915245700643E-2</v>
      </c>
      <c r="I31" t="s">
        <v>172</v>
      </c>
      <c r="J31">
        <f t="shared" si="1"/>
        <v>-0.11784397841279615</v>
      </c>
    </row>
    <row r="32" spans="1:10">
      <c r="A32" s="6" t="s">
        <v>56</v>
      </c>
      <c r="B32">
        <v>0.88033665853412058</v>
      </c>
      <c r="C32">
        <v>8.0221419903445668E-2</v>
      </c>
      <c r="D32">
        <v>0.3599511893905103</v>
      </c>
      <c r="E32">
        <v>0.3788109210622847</v>
      </c>
      <c r="F32">
        <f t="shared" si="0"/>
        <v>0.28648947734087571</v>
      </c>
      <c r="I32" t="s">
        <v>188</v>
      </c>
      <c r="J32">
        <f t="shared" si="1"/>
        <v>0.233963801597421</v>
      </c>
    </row>
    <row r="33" spans="1:10">
      <c r="A33" s="6" t="s">
        <v>57</v>
      </c>
      <c r="B33">
        <v>5.3974903598766315E-3</v>
      </c>
      <c r="C33">
        <v>0.17315532773903192</v>
      </c>
      <c r="D33">
        <v>0.28811637111434579</v>
      </c>
      <c r="E33">
        <v>0.28719132702846423</v>
      </c>
      <c r="F33">
        <f t="shared" si="0"/>
        <v>-4.81736030198089E-2</v>
      </c>
      <c r="I33" t="s">
        <v>174</v>
      </c>
      <c r="J33">
        <f t="shared" si="1"/>
        <v>-2.4061124161428787E-2</v>
      </c>
    </row>
    <row r="34" spans="1:10">
      <c r="A34" s="6" t="s">
        <v>58</v>
      </c>
      <c r="B34">
        <v>1.8695344196167907E-2</v>
      </c>
      <c r="C34">
        <v>0.1628966611189599</v>
      </c>
      <c r="D34">
        <v>0.19514840305214487</v>
      </c>
      <c r="E34">
        <v>0.18731313803285643</v>
      </c>
      <c r="F34">
        <f t="shared" si="0"/>
        <v>-2.686431820487482E-2</v>
      </c>
      <c r="I34" t="s">
        <v>89</v>
      </c>
      <c r="J34">
        <f t="shared" si="1"/>
        <v>-4.893856096547175E-2</v>
      </c>
    </row>
    <row r="35" spans="1:10">
      <c r="A35" s="6" t="s">
        <v>59</v>
      </c>
      <c r="B35">
        <v>0.57848290934536062</v>
      </c>
      <c r="C35">
        <v>6.9005805947966348E-2</v>
      </c>
      <c r="D35">
        <v>0.15926008107771286</v>
      </c>
      <c r="E35">
        <v>0.208253458573742</v>
      </c>
      <c r="F35">
        <f t="shared" si="0"/>
        <v>7.7758537294080859E-2</v>
      </c>
      <c r="I35" t="s">
        <v>162</v>
      </c>
      <c r="J35">
        <f t="shared" si="1"/>
        <v>-6.798153802955012E-2</v>
      </c>
    </row>
    <row r="36" spans="1:10" ht="17">
      <c r="A36" s="7" t="s">
        <v>60</v>
      </c>
      <c r="B36">
        <v>5.4773082942097024E-4</v>
      </c>
      <c r="C36">
        <v>2.9638467620211315E-2</v>
      </c>
      <c r="D36">
        <v>0.13247976405313694</v>
      </c>
      <c r="E36">
        <v>0.29846544918302587</v>
      </c>
      <c r="F36">
        <f t="shared" si="0"/>
        <v>-8.7734953003166197E-3</v>
      </c>
      <c r="I36" t="s">
        <v>189</v>
      </c>
      <c r="J36" s="14" t="s">
        <v>26</v>
      </c>
    </row>
    <row r="37" spans="1:10" ht="17">
      <c r="A37" s="7" t="s">
        <v>61</v>
      </c>
      <c r="B37">
        <v>4.054835775999014E-2</v>
      </c>
      <c r="C37">
        <v>4.0787657478843421E-2</v>
      </c>
      <c r="D37">
        <v>0.33620180489765611</v>
      </c>
      <c r="E37">
        <v>0.37342231288463379</v>
      </c>
      <c r="F37">
        <f t="shared" si="0"/>
        <v>-1.598590328351376E-3</v>
      </c>
    </row>
    <row r="38" spans="1:10" ht="17">
      <c r="A38" s="7" t="s">
        <v>62</v>
      </c>
      <c r="B38">
        <v>0.69454465682446742</v>
      </c>
      <c r="C38">
        <v>2.7612613116397101E-2</v>
      </c>
      <c r="D38">
        <v>0.98889255367503881</v>
      </c>
      <c r="E38">
        <v>0.56021857402797859</v>
      </c>
      <c r="F38">
        <f t="shared" si="0"/>
        <v>0.6713609405832468</v>
      </c>
    </row>
    <row r="39" spans="1:10">
      <c r="A39" s="6" t="s">
        <v>63</v>
      </c>
      <c r="B39">
        <v>3.2738650771348376E-4</v>
      </c>
      <c r="C39">
        <v>0.10364988988493996</v>
      </c>
      <c r="D39">
        <v>0.33748184148499472</v>
      </c>
      <c r="E39">
        <v>0.33242084033580549</v>
      </c>
      <c r="F39">
        <f t="shared" si="0"/>
        <v>-3.4344896494764965E-2</v>
      </c>
    </row>
    <row r="40" spans="1:10">
      <c r="A40" s="6" t="s">
        <v>64</v>
      </c>
      <c r="B40">
        <v>0.15925633823072144</v>
      </c>
      <c r="C40">
        <v>0.21701335621354342</v>
      </c>
      <c r="D40">
        <v>0.29797001260932005</v>
      </c>
      <c r="E40">
        <v>0.29247056263107335</v>
      </c>
      <c r="F40">
        <f t="shared" si="0"/>
        <v>-1.6016405279510378E-2</v>
      </c>
    </row>
    <row r="41" spans="1:10">
      <c r="A41" s="6" t="s">
        <v>65</v>
      </c>
      <c r="B41">
        <v>0.10671938777413126</v>
      </c>
      <c r="C41">
        <v>0.13552375991694393</v>
      </c>
      <c r="D41">
        <v>0.50516650110633321</v>
      </c>
      <c r="E41">
        <v>0.51361543281772382</v>
      </c>
      <c r="F41">
        <f t="shared" si="0"/>
        <v>-1.5696034884758563E-2</v>
      </c>
    </row>
    <row r="42" spans="1:10">
      <c r="A42" s="6" t="s">
        <v>66</v>
      </c>
      <c r="B42">
        <v>7.7855561846914092E-4</v>
      </c>
      <c r="C42">
        <v>0.2447864006048184</v>
      </c>
      <c r="D42">
        <v>1.4877684043017771</v>
      </c>
      <c r="E42">
        <v>1.788813286672335</v>
      </c>
      <c r="F42">
        <f t="shared" si="0"/>
        <v>-0.43671885534844601</v>
      </c>
    </row>
    <row r="43" spans="1:10">
      <c r="A43" s="6" t="s">
        <v>67</v>
      </c>
      <c r="B43">
        <v>0.34360948468281954</v>
      </c>
      <c r="C43">
        <v>0.11265437659910733</v>
      </c>
      <c r="D43">
        <v>0.42926590516400992</v>
      </c>
      <c r="E43">
        <v>0.6509581756207099</v>
      </c>
      <c r="F43">
        <f t="shared" si="0"/>
        <v>7.4166548998666232E-2</v>
      </c>
    </row>
    <row r="44" spans="1:10" ht="17">
      <c r="A44" s="7" t="s">
        <v>185</v>
      </c>
      <c r="B44">
        <v>2.9281757194928567E-3</v>
      </c>
      <c r="C44">
        <v>0.18687694509590203</v>
      </c>
      <c r="D44">
        <v>0.23551431304285839</v>
      </c>
      <c r="E44">
        <v>0.28504535080793003</v>
      </c>
      <c r="F44">
        <f t="shared" si="0"/>
        <v>-5.2578777079730535E-2</v>
      </c>
    </row>
    <row r="45" spans="1:10">
      <c r="A45" s="6" t="s">
        <v>69</v>
      </c>
      <c r="B45">
        <v>0.40759540785963838</v>
      </c>
      <c r="C45">
        <v>0.19736108978875183</v>
      </c>
      <c r="D45">
        <v>0.22819763062544904</v>
      </c>
      <c r="E45">
        <v>0.23046792037547392</v>
      </c>
      <c r="F45">
        <f t="shared" si="0"/>
        <v>4.7526906400732198E-2</v>
      </c>
    </row>
    <row r="46" spans="1:10">
      <c r="A46" s="6" t="s">
        <v>70</v>
      </c>
      <c r="B46">
        <v>0.24498054414853926</v>
      </c>
      <c r="C46">
        <v>0.17408176049082777</v>
      </c>
      <c r="D46">
        <v>0.18911975481137602</v>
      </c>
      <c r="E46">
        <v>0.29366295578491908</v>
      </c>
      <c r="F46">
        <f t="shared" si="0"/>
        <v>-4.7907038910496025E-3</v>
      </c>
    </row>
    <row r="47" spans="1:10">
      <c r="A47" s="6" t="s">
        <v>71</v>
      </c>
      <c r="B47">
        <v>4.5152271635625039E-2</v>
      </c>
      <c r="C47">
        <v>0.16269597088891041</v>
      </c>
      <c r="D47">
        <v>0.28908009364086429</v>
      </c>
      <c r="E47">
        <v>0.4861795294930345</v>
      </c>
      <c r="F47">
        <f t="shared" si="0"/>
        <v>-6.6046827664658678E-2</v>
      </c>
    </row>
    <row r="48" spans="1:10">
      <c r="A48" s="6" t="s">
        <v>72</v>
      </c>
      <c r="B48">
        <v>0.86997588995783681</v>
      </c>
      <c r="C48">
        <v>1.0468568881834478E-2</v>
      </c>
      <c r="D48">
        <v>0.58812322977863163</v>
      </c>
      <c r="E48">
        <v>0.45702278763851623</v>
      </c>
      <c r="F48">
        <f t="shared" si="0"/>
        <v>0.50686865569858064</v>
      </c>
    </row>
    <row r="49" spans="1:6">
      <c r="A49" s="6" t="s">
        <v>73</v>
      </c>
      <c r="B49">
        <v>3.6827200958282531E-5</v>
      </c>
      <c r="C49">
        <v>2.961553473848556E-2</v>
      </c>
      <c r="D49" t="s">
        <v>26</v>
      </c>
      <c r="E49" t="s">
        <v>26</v>
      </c>
      <c r="F49" t="e">
        <f t="shared" si="0"/>
        <v>#VALUE!</v>
      </c>
    </row>
    <row r="50" spans="1:6">
      <c r="A50" s="6" t="s">
        <v>74</v>
      </c>
      <c r="B50">
        <v>1.013871587069896E-2</v>
      </c>
      <c r="C50">
        <v>0.14309391171578628</v>
      </c>
      <c r="D50">
        <v>0.4050137266803629</v>
      </c>
      <c r="E50">
        <v>0.43911968628166159</v>
      </c>
      <c r="F50">
        <f t="shared" si="0"/>
        <v>-5.8729034522906731E-2</v>
      </c>
    </row>
    <row r="51" spans="1:6">
      <c r="A51" s="6" t="s">
        <v>75</v>
      </c>
      <c r="B51">
        <v>1.9448653997554138E-5</v>
      </c>
      <c r="C51">
        <v>1.874940365811668E-2</v>
      </c>
      <c r="D51">
        <v>8.3674291321224892E-2</v>
      </c>
      <c r="E51">
        <v>0.22798726646212975</v>
      </c>
      <c r="F51">
        <f t="shared" si="0"/>
        <v>-4.2729979354686805E-3</v>
      </c>
    </row>
    <row r="52" spans="1:6">
      <c r="A52" s="6" t="s">
        <v>76</v>
      </c>
      <c r="B52">
        <v>0.20485614779665678</v>
      </c>
      <c r="C52">
        <v>0.20791276379352325</v>
      </c>
      <c r="D52" t="s">
        <v>26</v>
      </c>
      <c r="E52" t="s">
        <v>26</v>
      </c>
      <c r="F52" t="e">
        <f t="shared" si="0"/>
        <v>#VALUE!</v>
      </c>
    </row>
    <row r="53" spans="1:6">
      <c r="A53" s="6" t="s">
        <v>77</v>
      </c>
      <c r="B53">
        <v>0.65433209853976027</v>
      </c>
      <c r="C53">
        <v>3.3741589838811994E-2</v>
      </c>
      <c r="D53">
        <v>0.50536512988418236</v>
      </c>
      <c r="E53">
        <v>0.2151236885933126</v>
      </c>
      <c r="F53">
        <f t="shared" si="0"/>
        <v>0.32341801070080767</v>
      </c>
    </row>
    <row r="54" spans="1:6" ht="17">
      <c r="A54" s="7" t="s">
        <v>78</v>
      </c>
      <c r="B54" t="s">
        <v>26</v>
      </c>
      <c r="C54">
        <v>0.4696086705163901</v>
      </c>
      <c r="D54">
        <v>0.21853778439116375</v>
      </c>
      <c r="E54">
        <v>0.41510986318091092</v>
      </c>
      <c r="F54" t="e">
        <f t="shared" si="0"/>
        <v>#VALUE!</v>
      </c>
    </row>
    <row r="55" spans="1:6">
      <c r="A55" s="6" t="s">
        <v>79</v>
      </c>
      <c r="B55">
        <v>4.118611601609623E-2</v>
      </c>
      <c r="C55">
        <v>0.18286093533150022</v>
      </c>
      <c r="D55">
        <v>0.50558865273670228</v>
      </c>
      <c r="E55">
        <v>0.61197148834174531</v>
      </c>
      <c r="F55">
        <f t="shared" si="0"/>
        <v>-9.1082445846346227E-2</v>
      </c>
    </row>
    <row r="56" spans="1:6">
      <c r="A56" s="6" t="s">
        <v>80</v>
      </c>
      <c r="B56">
        <v>0.30605614591415886</v>
      </c>
      <c r="C56">
        <v>2.0680409051122638E-2</v>
      </c>
      <c r="D56">
        <v>0.35264330824332452</v>
      </c>
      <c r="E56">
        <v>0.36413821602843155</v>
      </c>
      <c r="F56">
        <f t="shared" si="0"/>
        <v>0.10039812454475661</v>
      </c>
    </row>
    <row r="57" spans="1:6">
      <c r="A57" s="6" t="s">
        <v>81</v>
      </c>
      <c r="B57">
        <v>8.0842922202161203E-5</v>
      </c>
      <c r="C57">
        <v>2.4482314861755644E-2</v>
      </c>
      <c r="D57">
        <v>0.54210805746408508</v>
      </c>
      <c r="E57">
        <v>0.55172079950031239</v>
      </c>
      <c r="F57">
        <f t="shared" si="0"/>
        <v>-1.3463576729631469E-2</v>
      </c>
    </row>
    <row r="58" spans="1:6">
      <c r="A58" s="6" t="s">
        <v>82</v>
      </c>
      <c r="B58">
        <v>4.182890346594783E-2</v>
      </c>
      <c r="C58">
        <v>0.16633099432818385</v>
      </c>
      <c r="D58">
        <v>0.18120624490007622</v>
      </c>
      <c r="E58">
        <v>0.27684835475230679</v>
      </c>
      <c r="F58">
        <f t="shared" si="0"/>
        <v>-3.8468803598720784E-2</v>
      </c>
    </row>
    <row r="59" spans="1:6">
      <c r="A59" s="6" t="s">
        <v>83</v>
      </c>
      <c r="B59">
        <v>2.0334223369489115E-2</v>
      </c>
      <c r="C59">
        <v>8.2109370029553527E-2</v>
      </c>
      <c r="D59">
        <v>0.37603774996678696</v>
      </c>
      <c r="E59">
        <v>0.53024585919197675</v>
      </c>
      <c r="F59">
        <f t="shared" si="0"/>
        <v>-3.5891717855847813E-2</v>
      </c>
    </row>
    <row r="60" spans="1:6">
      <c r="A60" s="6" t="s">
        <v>84</v>
      </c>
      <c r="B60">
        <v>1.2784208945111E-5</v>
      </c>
      <c r="C60">
        <v>0.16490345772396756</v>
      </c>
      <c r="D60">
        <v>0.25335567965125266</v>
      </c>
      <c r="E60">
        <v>0.32455294489715519</v>
      </c>
      <c r="F60">
        <f t="shared" si="0"/>
        <v>-5.3516663876091108E-2</v>
      </c>
    </row>
    <row r="61" spans="1:6">
      <c r="A61" s="6" t="s">
        <v>85</v>
      </c>
      <c r="B61">
        <v>5.1250892675910257E-4</v>
      </c>
      <c r="C61">
        <v>0.11896826070299348</v>
      </c>
      <c r="D61">
        <v>0.35470947530170804</v>
      </c>
      <c r="E61">
        <v>0.47123176812141065</v>
      </c>
      <c r="F61">
        <f t="shared" si="0"/>
        <v>-5.5879832068902388E-2</v>
      </c>
    </row>
    <row r="62" spans="1:6">
      <c r="A62" s="6" t="s">
        <v>86</v>
      </c>
      <c r="B62">
        <v>1.0377551281068792E-4</v>
      </c>
      <c r="C62">
        <v>7.4119289497272769E-2</v>
      </c>
      <c r="D62">
        <v>0.17076452874014567</v>
      </c>
      <c r="E62">
        <v>0.58472931190351718</v>
      </c>
      <c r="F62">
        <f t="shared" si="0"/>
        <v>-4.3321999969978008E-2</v>
      </c>
    </row>
    <row r="63" spans="1:6">
      <c r="A63" s="6" t="s">
        <v>87</v>
      </c>
      <c r="B63">
        <v>3.0882867542008146E-3</v>
      </c>
      <c r="C63">
        <v>0.16339685655757047</v>
      </c>
      <c r="D63">
        <v>0.41759377127801295</v>
      </c>
      <c r="E63">
        <v>0.60798999726596581</v>
      </c>
      <c r="F63">
        <f t="shared" si="0"/>
        <v>-9.8054005059230023E-2</v>
      </c>
    </row>
    <row r="64" spans="1:6">
      <c r="A64" s="6" t="s">
        <v>88</v>
      </c>
      <c r="B64">
        <v>4.3500437653016331E-2</v>
      </c>
      <c r="C64">
        <v>9.4915390792351673E-2</v>
      </c>
      <c r="D64">
        <v>0.84938914328636583</v>
      </c>
      <c r="E64">
        <v>0.80565074543845483</v>
      </c>
      <c r="F64">
        <f t="shared" si="0"/>
        <v>-3.9519855874762866E-2</v>
      </c>
    </row>
    <row r="65" spans="1:6">
      <c r="A65" s="6" t="s">
        <v>89</v>
      </c>
      <c r="B65">
        <v>0.15029428914429263</v>
      </c>
      <c r="C65">
        <v>0.33250800098999117</v>
      </c>
      <c r="D65">
        <v>0.19738018673938901</v>
      </c>
      <c r="E65">
        <v>0.23639634411384286</v>
      </c>
      <c r="F65">
        <f t="shared" si="0"/>
        <v>-4.893856096547175E-2</v>
      </c>
    </row>
    <row r="66" spans="1:6">
      <c r="A66" s="6" t="s">
        <v>90</v>
      </c>
      <c r="B66">
        <v>0.23312020979203976</v>
      </c>
      <c r="C66">
        <v>0.16735550037118616</v>
      </c>
      <c r="D66">
        <v>0.20965694088615178</v>
      </c>
      <c r="E66">
        <v>0.22055970030402647</v>
      </c>
      <c r="F66">
        <f t="shared" si="0"/>
        <v>1.1963391037637772E-2</v>
      </c>
    </row>
    <row r="67" spans="1:6" ht="17">
      <c r="A67" s="7" t="s">
        <v>91</v>
      </c>
      <c r="B67">
        <v>0.68690234766011027</v>
      </c>
      <c r="C67">
        <v>9.6766265963413485E-3</v>
      </c>
      <c r="D67" t="s">
        <v>26</v>
      </c>
      <c r="E67" t="s">
        <v>26</v>
      </c>
      <c r="F67" t="e">
        <f t="shared" si="0"/>
        <v>#VALUE!</v>
      </c>
    </row>
    <row r="68" spans="1:6">
      <c r="A68" s="6" t="s">
        <v>92</v>
      </c>
      <c r="B68">
        <v>0.98181578103618683</v>
      </c>
      <c r="C68">
        <v>6.0405502725534424E-2</v>
      </c>
      <c r="D68">
        <v>0.43969397223856777</v>
      </c>
      <c r="E68">
        <v>0.35948433957452941</v>
      </c>
      <c r="F68">
        <f t="shared" ref="F68:F131" si="2">B68*D68-C68*E68</f>
        <v>0.40998364851635671</v>
      </c>
    </row>
    <row r="69" spans="1:6">
      <c r="A69" s="6" t="s">
        <v>93</v>
      </c>
      <c r="B69">
        <v>0.14921210772430984</v>
      </c>
      <c r="C69">
        <v>0.2622716504115512</v>
      </c>
      <c r="D69">
        <v>0.37957853412836562</v>
      </c>
      <c r="E69">
        <v>0.51068528326111373</v>
      </c>
      <c r="F69">
        <f t="shared" si="2"/>
        <v>-7.7300558957585516E-2</v>
      </c>
    </row>
    <row r="70" spans="1:6">
      <c r="A70" s="6" t="s">
        <v>94</v>
      </c>
      <c r="B70">
        <v>1.565275913862536E-2</v>
      </c>
      <c r="C70">
        <v>0.20813336313160757</v>
      </c>
      <c r="D70">
        <v>0.35638745980385683</v>
      </c>
      <c r="E70">
        <v>0.54558697875082296</v>
      </c>
      <c r="F70">
        <f t="shared" si="2"/>
        <v>-0.10797640569988541</v>
      </c>
    </row>
    <row r="71" spans="1:6">
      <c r="A71" s="6" t="s">
        <v>95</v>
      </c>
      <c r="B71">
        <v>0.70112503507229518</v>
      </c>
      <c r="C71">
        <v>5.3600014458926322E-2</v>
      </c>
      <c r="D71">
        <v>0.37526947872743999</v>
      </c>
      <c r="E71">
        <v>0.25291250485663624</v>
      </c>
      <c r="F71">
        <f t="shared" si="2"/>
        <v>0.24955471251717934</v>
      </c>
    </row>
    <row r="72" spans="1:6">
      <c r="A72" s="6" t="s">
        <v>96</v>
      </c>
      <c r="B72">
        <v>6.3925368303316826E-2</v>
      </c>
      <c r="C72">
        <v>0.19508744062030198</v>
      </c>
      <c r="D72">
        <v>0.13176026035721439</v>
      </c>
      <c r="E72">
        <v>0.23005177976884117</v>
      </c>
      <c r="F72">
        <f t="shared" si="2"/>
        <v>-3.6457389754172745E-2</v>
      </c>
    </row>
    <row r="73" spans="1:6">
      <c r="A73" s="6" t="s">
        <v>97</v>
      </c>
      <c r="B73" t="s">
        <v>26</v>
      </c>
      <c r="C73">
        <v>5.4647915419908238E-2</v>
      </c>
      <c r="D73" t="s">
        <v>26</v>
      </c>
      <c r="E73" t="s">
        <v>26</v>
      </c>
      <c r="F73" t="e">
        <f t="shared" si="2"/>
        <v>#VALUE!</v>
      </c>
    </row>
    <row r="74" spans="1:6">
      <c r="A74" s="6" t="s">
        <v>98</v>
      </c>
      <c r="B74" t="s">
        <v>26</v>
      </c>
      <c r="C74" t="s">
        <v>26</v>
      </c>
      <c r="D74">
        <v>0.26432099255521146</v>
      </c>
      <c r="E74">
        <v>0.55577584782913492</v>
      </c>
      <c r="F74" t="e">
        <f t="shared" si="2"/>
        <v>#VALUE!</v>
      </c>
    </row>
    <row r="75" spans="1:6">
      <c r="A75" s="6" t="s">
        <v>99</v>
      </c>
      <c r="B75">
        <v>0.9089521346144771</v>
      </c>
      <c r="C75">
        <v>5.8567212359223351E-3</v>
      </c>
      <c r="D75">
        <v>0.56720557317380382</v>
      </c>
      <c r="E75">
        <v>0.43767024760505618</v>
      </c>
      <c r="F75">
        <f t="shared" si="2"/>
        <v>0.51299940386807708</v>
      </c>
    </row>
    <row r="76" spans="1:6" ht="17">
      <c r="A76" s="7" t="s">
        <v>100</v>
      </c>
      <c r="B76">
        <v>7.8922120600947623E-2</v>
      </c>
      <c r="C76">
        <v>0.12802237437339528</v>
      </c>
      <c r="D76">
        <v>0.3273319807658514</v>
      </c>
      <c r="E76">
        <v>0.68389176851459121</v>
      </c>
      <c r="F76">
        <f t="shared" si="2"/>
        <v>-6.171971395710879E-2</v>
      </c>
    </row>
    <row r="77" spans="1:6" ht="17">
      <c r="A77" s="7" t="s">
        <v>101</v>
      </c>
      <c r="B77">
        <v>0.242519870826301</v>
      </c>
      <c r="C77">
        <v>0.14497653571216046</v>
      </c>
      <c r="D77" t="s">
        <v>26</v>
      </c>
      <c r="E77" t="s">
        <v>26</v>
      </c>
      <c r="F77" t="e">
        <f t="shared" si="2"/>
        <v>#VALUE!</v>
      </c>
    </row>
    <row r="78" spans="1:6">
      <c r="A78" s="6" t="s">
        <v>102</v>
      </c>
      <c r="B78">
        <v>7.6328605670142437E-3</v>
      </c>
      <c r="C78">
        <v>0.20355274996998174</v>
      </c>
      <c r="D78">
        <v>0.23339862028070121</v>
      </c>
      <c r="E78">
        <v>0.39609233581086434</v>
      </c>
      <c r="F78">
        <f t="shared" si="2"/>
        <v>-7.8844185071198808E-2</v>
      </c>
    </row>
    <row r="79" spans="1:6">
      <c r="A79" s="6" t="s">
        <v>103</v>
      </c>
      <c r="B79">
        <v>2.5621117407797074E-4</v>
      </c>
      <c r="C79">
        <v>0.1454842969773622</v>
      </c>
      <c r="D79">
        <v>0.43830238704362201</v>
      </c>
      <c r="E79">
        <v>0.84177344004627652</v>
      </c>
      <c r="F79">
        <f t="shared" si="2"/>
        <v>-0.12235251917016267</v>
      </c>
    </row>
    <row r="80" spans="1:6">
      <c r="A80" s="6" t="s">
        <v>104</v>
      </c>
      <c r="B80">
        <v>0.17561954366954005</v>
      </c>
      <c r="C80">
        <v>0.10783497836937823</v>
      </c>
      <c r="D80">
        <v>0.26011029411764702</v>
      </c>
      <c r="E80">
        <v>0.94332107843137236</v>
      </c>
      <c r="F80">
        <f t="shared" si="2"/>
        <v>-5.6042556931334572E-2</v>
      </c>
    </row>
    <row r="81" spans="1:6">
      <c r="A81" s="6" t="s">
        <v>105</v>
      </c>
      <c r="B81">
        <v>0.95594840467081421</v>
      </c>
      <c r="C81">
        <v>0.17099515257490638</v>
      </c>
      <c r="D81">
        <v>0.62229137880299756</v>
      </c>
      <c r="E81">
        <v>0.40121244443945181</v>
      </c>
      <c r="F81">
        <f t="shared" si="2"/>
        <v>0.52627306765525161</v>
      </c>
    </row>
    <row r="82" spans="1:6">
      <c r="A82" s="6" t="s">
        <v>106</v>
      </c>
      <c r="B82">
        <v>1.7268660337468374E-2</v>
      </c>
      <c r="C82">
        <v>0.1740375669056165</v>
      </c>
      <c r="D82">
        <v>0.28681968119001922</v>
      </c>
      <c r="E82">
        <v>0.3381983797415945</v>
      </c>
      <c r="F82">
        <f t="shared" si="2"/>
        <v>-5.3906231489077437E-2</v>
      </c>
    </row>
    <row r="83" spans="1:6">
      <c r="A83" s="6" t="s">
        <v>107</v>
      </c>
      <c r="B83">
        <v>1.0013354928536924E-3</v>
      </c>
      <c r="C83">
        <v>0.1123410181487734</v>
      </c>
      <c r="D83" t="s">
        <v>26</v>
      </c>
      <c r="E83" t="s">
        <v>26</v>
      </c>
      <c r="F83" t="e">
        <f t="shared" si="2"/>
        <v>#VALUE!</v>
      </c>
    </row>
    <row r="84" spans="1:6">
      <c r="A84" s="6" t="s">
        <v>108</v>
      </c>
      <c r="B84">
        <v>0.15553265392126553</v>
      </c>
      <c r="C84">
        <v>0.14434692907822327</v>
      </c>
      <c r="D84">
        <v>0.68757369131821244</v>
      </c>
      <c r="E84">
        <v>0.61745411268396044</v>
      </c>
      <c r="F84">
        <f t="shared" si="2"/>
        <v>1.7812555964513671E-2</v>
      </c>
    </row>
    <row r="85" spans="1:6">
      <c r="A85" s="6" t="s">
        <v>109</v>
      </c>
      <c r="B85">
        <v>1.4312215475908687E-4</v>
      </c>
      <c r="C85">
        <v>0.15791073714646661</v>
      </c>
      <c r="D85">
        <v>0.69086886936702652</v>
      </c>
      <c r="E85">
        <v>0.77183948389285761</v>
      </c>
      <c r="F85">
        <f t="shared" si="2"/>
        <v>-0.1217828632190297</v>
      </c>
    </row>
    <row r="86" spans="1:6">
      <c r="A86" s="6" t="s">
        <v>110</v>
      </c>
      <c r="B86">
        <v>3.8978299435435552E-5</v>
      </c>
      <c r="C86">
        <v>0.17280920480796705</v>
      </c>
      <c r="D86">
        <v>0.23601321745307127</v>
      </c>
      <c r="E86">
        <v>0.34053170907004376</v>
      </c>
      <c r="F86">
        <f t="shared" si="2"/>
        <v>-5.8837814462431637E-2</v>
      </c>
    </row>
    <row r="87" spans="1:6" ht="17">
      <c r="A87" s="7" t="s">
        <v>111</v>
      </c>
      <c r="B87">
        <v>3.2612910284743918E-2</v>
      </c>
      <c r="C87">
        <v>5.6071793390243679E-2</v>
      </c>
      <c r="D87">
        <v>0.40447175046773742</v>
      </c>
      <c r="E87">
        <v>0.85280506873706374</v>
      </c>
      <c r="F87">
        <f t="shared" si="2"/>
        <v>-3.4627308705659547E-2</v>
      </c>
    </row>
    <row r="88" spans="1:6">
      <c r="A88" s="6" t="s">
        <v>112</v>
      </c>
      <c r="B88" t="s">
        <v>26</v>
      </c>
      <c r="C88">
        <v>0.32813161310513006</v>
      </c>
      <c r="D88">
        <v>0.45094449095184852</v>
      </c>
      <c r="E88">
        <v>0.76219884898770884</v>
      </c>
      <c r="F88" t="e">
        <f t="shared" si="2"/>
        <v>#VALUE!</v>
      </c>
    </row>
    <row r="89" spans="1:6">
      <c r="A89" s="6" t="s">
        <v>113</v>
      </c>
      <c r="B89">
        <v>1.1001132350615365E-2</v>
      </c>
      <c r="C89">
        <v>0.20043269567343416</v>
      </c>
      <c r="D89">
        <v>0.40664664838910897</v>
      </c>
      <c r="E89">
        <v>0.54188814217536097</v>
      </c>
      <c r="F89">
        <f t="shared" si="2"/>
        <v>-0.10413852749081402</v>
      </c>
    </row>
    <row r="90" spans="1:6">
      <c r="A90" s="6" t="s">
        <v>114</v>
      </c>
      <c r="B90">
        <v>6.5906491951947158E-2</v>
      </c>
      <c r="C90">
        <v>9.979340009590619E-2</v>
      </c>
      <c r="D90">
        <v>0.39289305705249139</v>
      </c>
      <c r="E90">
        <v>0.41159015468867116</v>
      </c>
      <c r="F90">
        <f t="shared" si="2"/>
        <v>-1.5179777879776538E-2</v>
      </c>
    </row>
    <row r="91" spans="1:6" ht="17">
      <c r="A91" s="7" t="s">
        <v>115</v>
      </c>
      <c r="B91">
        <v>1.4209372007537146E-3</v>
      </c>
      <c r="C91">
        <v>2.9826769321883329E-2</v>
      </c>
      <c r="D91">
        <v>0.35474728714843129</v>
      </c>
      <c r="E91">
        <v>0.65376729266693434</v>
      </c>
      <c r="F91">
        <f t="shared" si="2"/>
        <v>-1.899569261139317E-2</v>
      </c>
    </row>
    <row r="92" spans="1:6" ht="17">
      <c r="A92" s="7" t="s">
        <v>116</v>
      </c>
      <c r="B92">
        <v>6.8209240517833119E-3</v>
      </c>
      <c r="C92">
        <v>0.11957274123646275</v>
      </c>
      <c r="D92">
        <v>0.2928829132773324</v>
      </c>
      <c r="E92">
        <v>0.54998357631668959</v>
      </c>
      <c r="F92">
        <f t="shared" si="2"/>
        <v>-6.3765311747690165E-2</v>
      </c>
    </row>
    <row r="93" spans="1:6">
      <c r="A93" s="6" t="s">
        <v>117</v>
      </c>
      <c r="B93">
        <v>0.45785864258292996</v>
      </c>
      <c r="C93">
        <v>0.22377879848600493</v>
      </c>
      <c r="D93">
        <v>0.58660386513582152</v>
      </c>
      <c r="E93">
        <v>0.64232834964441787</v>
      </c>
      <c r="F93">
        <f t="shared" si="2"/>
        <v>0.12484218310806106</v>
      </c>
    </row>
    <row r="94" spans="1:6">
      <c r="A94" s="6" t="s">
        <v>118</v>
      </c>
      <c r="B94">
        <v>0.20806571716126929</v>
      </c>
      <c r="C94">
        <v>0.10733053511580944</v>
      </c>
      <c r="D94">
        <v>0.42875000268060293</v>
      </c>
      <c r="E94">
        <v>0.66734296491841316</v>
      </c>
      <c r="F94">
        <f t="shared" si="2"/>
        <v>1.7581899260171646E-2</v>
      </c>
    </row>
    <row r="95" spans="1:6">
      <c r="A95" s="6" t="s">
        <v>119</v>
      </c>
      <c r="B95">
        <v>1.1960847321821099E-2</v>
      </c>
      <c r="C95">
        <v>0.17079342679842996</v>
      </c>
      <c r="D95">
        <v>0.38734683625732053</v>
      </c>
      <c r="E95">
        <v>0.49255435833404104</v>
      </c>
      <c r="F95">
        <f t="shared" si="2"/>
        <v>-7.9492050375308432E-2</v>
      </c>
    </row>
    <row r="96" spans="1:6">
      <c r="A96" s="6" t="s">
        <v>120</v>
      </c>
      <c r="B96">
        <v>0.46879442051237535</v>
      </c>
      <c r="C96">
        <v>0.21723805955429962</v>
      </c>
      <c r="D96">
        <v>0.47761238903164893</v>
      </c>
      <c r="E96">
        <v>0.84224417895612191</v>
      </c>
      <c r="F96">
        <f t="shared" si="2"/>
        <v>4.0934532038290838E-2</v>
      </c>
    </row>
    <row r="97" spans="1:6">
      <c r="A97" s="6" t="s">
        <v>121</v>
      </c>
      <c r="B97">
        <v>0.21559888749810158</v>
      </c>
      <c r="C97">
        <v>0.20833777020551592</v>
      </c>
      <c r="D97" t="s">
        <v>26</v>
      </c>
      <c r="E97" t="s">
        <v>26</v>
      </c>
      <c r="F97" t="e">
        <f t="shared" si="2"/>
        <v>#VALUE!</v>
      </c>
    </row>
    <row r="98" spans="1:6">
      <c r="A98" s="6" t="s">
        <v>122</v>
      </c>
      <c r="B98">
        <v>5.7559156315402059E-3</v>
      </c>
      <c r="C98">
        <v>0.10370288601437579</v>
      </c>
      <c r="D98">
        <v>0.38731667423993005</v>
      </c>
      <c r="E98">
        <v>0.44919189029142798</v>
      </c>
      <c r="F98">
        <f t="shared" si="2"/>
        <v>-4.435313329786017E-2</v>
      </c>
    </row>
    <row r="99" spans="1:6">
      <c r="A99" s="6" t="s">
        <v>123</v>
      </c>
      <c r="B99">
        <v>2.3331777881474569E-4</v>
      </c>
      <c r="C99">
        <v>0.56504669514795325</v>
      </c>
      <c r="D99" t="s">
        <v>26</v>
      </c>
      <c r="E99" t="s">
        <v>26</v>
      </c>
      <c r="F99" t="e">
        <f t="shared" si="2"/>
        <v>#VALUE!</v>
      </c>
    </row>
    <row r="100" spans="1:6">
      <c r="A100" s="6" t="s">
        <v>124</v>
      </c>
      <c r="B100">
        <v>4.9105567925276832E-5</v>
      </c>
      <c r="C100">
        <v>0.17050033207665302</v>
      </c>
      <c r="D100">
        <v>8.9335253215443278E-2</v>
      </c>
      <c r="E100">
        <v>0.46297103134784545</v>
      </c>
      <c r="F100">
        <f t="shared" si="2"/>
        <v>-7.8932327728333293E-2</v>
      </c>
    </row>
    <row r="101" spans="1:6">
      <c r="A101" s="6" t="s">
        <v>125</v>
      </c>
      <c r="B101">
        <v>2.6715687643251531E-3</v>
      </c>
      <c r="C101">
        <v>0.14263936879336145</v>
      </c>
      <c r="D101">
        <v>0.42150909615799831</v>
      </c>
      <c r="E101">
        <v>0.51470499045382534</v>
      </c>
      <c r="F101">
        <f t="shared" si="2"/>
        <v>-7.229110441795214E-2</v>
      </c>
    </row>
    <row r="102" spans="1:6">
      <c r="A102" s="6" t="s">
        <v>126</v>
      </c>
      <c r="B102">
        <v>0.14410827205503718</v>
      </c>
      <c r="C102">
        <v>3.7544869722917026E-2</v>
      </c>
      <c r="D102">
        <v>0.15740180440495041</v>
      </c>
      <c r="E102">
        <v>0.33036687869178322</v>
      </c>
      <c r="F102">
        <f t="shared" si="2"/>
        <v>1.0279320629892612E-2</v>
      </c>
    </row>
    <row r="103" spans="1:6">
      <c r="A103" s="6" t="s">
        <v>127</v>
      </c>
      <c r="B103">
        <v>0.94113782740062768</v>
      </c>
      <c r="C103">
        <v>0.29712319261111514</v>
      </c>
      <c r="D103">
        <v>0.1549380237536461</v>
      </c>
      <c r="E103">
        <v>0.17507456328218876</v>
      </c>
      <c r="F103">
        <f t="shared" si="2"/>
        <v>9.3799321869852681E-2</v>
      </c>
    </row>
    <row r="104" spans="1:6">
      <c r="A104" s="6" t="s">
        <v>128</v>
      </c>
      <c r="B104">
        <v>1.6979912796030661E-2</v>
      </c>
      <c r="C104">
        <v>0.10145943121920943</v>
      </c>
      <c r="D104">
        <v>0.60340628918625849</v>
      </c>
      <c r="E104">
        <v>0.72895376097215236</v>
      </c>
      <c r="F104">
        <f t="shared" si="2"/>
        <v>-6.3713447802379003E-2</v>
      </c>
    </row>
    <row r="105" spans="1:6">
      <c r="A105" s="6" t="s">
        <v>129</v>
      </c>
      <c r="B105">
        <v>0.69350867182797649</v>
      </c>
      <c r="C105">
        <v>5.8280350725950066E-2</v>
      </c>
      <c r="D105">
        <v>0.58258835571273437</v>
      </c>
      <c r="E105">
        <v>0.44524455496540566</v>
      </c>
      <c r="F105">
        <f t="shared" si="2"/>
        <v>0.37808106797057972</v>
      </c>
    </row>
    <row r="106" spans="1:6">
      <c r="A106" s="6" t="s">
        <v>130</v>
      </c>
      <c r="B106">
        <v>2.1131418848889513E-2</v>
      </c>
      <c r="C106">
        <v>0.28510683844928031</v>
      </c>
      <c r="D106">
        <v>8.7927449022118284E-2</v>
      </c>
      <c r="E106">
        <v>0.19749259016897949</v>
      </c>
      <c r="F106">
        <f t="shared" si="2"/>
        <v>-5.4448456246636398E-2</v>
      </c>
    </row>
    <row r="107" spans="1:6">
      <c r="A107" s="6" t="s">
        <v>131</v>
      </c>
      <c r="B107" t="s">
        <v>26</v>
      </c>
      <c r="C107">
        <v>0.24066626514606931</v>
      </c>
      <c r="D107">
        <v>0.46994893218152861</v>
      </c>
      <c r="E107">
        <v>0.76303236431358457</v>
      </c>
      <c r="F107" t="e">
        <f t="shared" si="2"/>
        <v>#VALUE!</v>
      </c>
    </row>
    <row r="108" spans="1:6">
      <c r="A108" s="6" t="s">
        <v>132</v>
      </c>
      <c r="B108">
        <v>0.2368822011149582</v>
      </c>
      <c r="C108">
        <v>0.22845047050164416</v>
      </c>
      <c r="D108" t="s">
        <v>26</v>
      </c>
      <c r="E108" t="s">
        <v>26</v>
      </c>
      <c r="F108" t="e">
        <f>B108*D108-C108*E108</f>
        <v>#VALUE!</v>
      </c>
    </row>
    <row r="109" spans="1:6">
      <c r="A109" s="6" t="s">
        <v>133</v>
      </c>
      <c r="B109">
        <v>0.44629141006000927</v>
      </c>
      <c r="C109">
        <v>0.16757761929244999</v>
      </c>
      <c r="D109" t="s">
        <v>26</v>
      </c>
      <c r="E109" t="s">
        <v>26</v>
      </c>
      <c r="F109" t="e">
        <f t="shared" si="2"/>
        <v>#VALUE!</v>
      </c>
    </row>
    <row r="110" spans="1:6">
      <c r="A110" s="6" t="s">
        <v>134</v>
      </c>
      <c r="B110">
        <v>0.23320710306001602</v>
      </c>
      <c r="C110">
        <v>0.13801489555026333</v>
      </c>
      <c r="D110">
        <v>0.36009212798587376</v>
      </c>
      <c r="E110">
        <v>0.34405888989913408</v>
      </c>
      <c r="F110">
        <f t="shared" si="2"/>
        <v>3.6490790249733604E-2</v>
      </c>
    </row>
    <row r="111" spans="1:6">
      <c r="A111" s="6" t="s">
        <v>135</v>
      </c>
      <c r="B111">
        <v>8.8609282851638244E-2</v>
      </c>
      <c r="C111">
        <v>0.15983232194549896</v>
      </c>
      <c r="D111">
        <v>0.25376658221118076</v>
      </c>
      <c r="E111">
        <v>0.23537045081141669</v>
      </c>
      <c r="F111">
        <f t="shared" si="2"/>
        <v>-1.5133730809103556E-2</v>
      </c>
    </row>
    <row r="112" spans="1:6" ht="17">
      <c r="A112" s="7" t="s">
        <v>186</v>
      </c>
      <c r="B112">
        <v>1.6958070647452861E-2</v>
      </c>
      <c r="C112">
        <v>0.1206315534689683</v>
      </c>
      <c r="D112">
        <v>0.31684003592565707</v>
      </c>
      <c r="E112">
        <v>0.44374749018462395</v>
      </c>
      <c r="F112">
        <f t="shared" si="2"/>
        <v>-4.8156953375758156E-2</v>
      </c>
    </row>
    <row r="113" spans="1:6">
      <c r="A113" s="6" t="s">
        <v>137</v>
      </c>
      <c r="B113">
        <v>2.5980249455962785E-2</v>
      </c>
      <c r="C113">
        <v>8.800000352633694E-2</v>
      </c>
      <c r="D113">
        <v>0.55590376893045812</v>
      </c>
      <c r="E113">
        <v>0.5215398521776704</v>
      </c>
      <c r="F113">
        <f t="shared" si="2"/>
        <v>-3.1452990240437045E-2</v>
      </c>
    </row>
    <row r="114" spans="1:6">
      <c r="A114" s="6" t="s">
        <v>138</v>
      </c>
      <c r="B114">
        <v>0.86028371761172806</v>
      </c>
      <c r="C114">
        <v>1.4065370538110099E-2</v>
      </c>
      <c r="D114">
        <v>0.53595249785373222</v>
      </c>
      <c r="E114">
        <v>0.34390818854998434</v>
      </c>
      <c r="F114">
        <f t="shared" si="2"/>
        <v>0.45623401121385471</v>
      </c>
    </row>
    <row r="115" spans="1:6">
      <c r="A115" s="6" t="s">
        <v>139</v>
      </c>
      <c r="B115">
        <v>4.3628431835562774E-2</v>
      </c>
      <c r="C115">
        <v>7.5252393608955165E-2</v>
      </c>
      <c r="D115">
        <v>0.41641864895497904</v>
      </c>
      <c r="E115">
        <v>0.4485305440404686</v>
      </c>
      <c r="F115">
        <f t="shared" si="2"/>
        <v>-1.5585304404782695E-2</v>
      </c>
    </row>
    <row r="116" spans="1:6" ht="17">
      <c r="A116" s="7" t="s">
        <v>187</v>
      </c>
      <c r="B116">
        <v>0.52874904024373293</v>
      </c>
      <c r="C116">
        <v>8.7986349018560148E-3</v>
      </c>
      <c r="D116">
        <v>0.30741134972963058</v>
      </c>
      <c r="E116">
        <v>0.20769322518279029</v>
      </c>
      <c r="F116">
        <f t="shared" si="2"/>
        <v>0.16071603926960035</v>
      </c>
    </row>
    <row r="117" spans="1:6">
      <c r="A117" s="6" t="s">
        <v>141</v>
      </c>
      <c r="B117">
        <v>0.14296338796418376</v>
      </c>
      <c r="C117">
        <v>0.18596751358480293</v>
      </c>
      <c r="D117">
        <v>0.17371487045977271</v>
      </c>
      <c r="E117">
        <v>0.34133961318353356</v>
      </c>
      <c r="F117">
        <f t="shared" si="2"/>
        <v>-3.8643212731051743E-2</v>
      </c>
    </row>
    <row r="118" spans="1:6">
      <c r="A118" s="6" t="s">
        <v>142</v>
      </c>
      <c r="B118">
        <v>0.25723953927246695</v>
      </c>
      <c r="C118">
        <v>0.18997255321259687</v>
      </c>
      <c r="D118">
        <v>0.32575233567755291</v>
      </c>
      <c r="E118">
        <v>0.47812045710366408</v>
      </c>
      <c r="F118">
        <f t="shared" si="2"/>
        <v>-7.0333832325332468E-3</v>
      </c>
    </row>
    <row r="119" spans="1:6" ht="17">
      <c r="A119" s="7" t="s">
        <v>143</v>
      </c>
      <c r="B119" t="s">
        <v>26</v>
      </c>
      <c r="C119">
        <v>0.22092160802664762</v>
      </c>
      <c r="D119" t="s">
        <v>26</v>
      </c>
      <c r="E119" t="s">
        <v>26</v>
      </c>
      <c r="F119" t="e">
        <f t="shared" si="2"/>
        <v>#VALUE!</v>
      </c>
    </row>
    <row r="120" spans="1:6">
      <c r="A120" s="6" t="s">
        <v>144</v>
      </c>
      <c r="B120">
        <v>0.78627939357799703</v>
      </c>
      <c r="C120">
        <v>2.9395247188808607E-2</v>
      </c>
      <c r="D120">
        <v>0.39902487387126934</v>
      </c>
      <c r="E120">
        <v>0.26664333917291599</v>
      </c>
      <c r="F120">
        <f t="shared" si="2"/>
        <v>0.30590698898380125</v>
      </c>
    </row>
    <row r="121" spans="1:6">
      <c r="A121" s="6" t="s">
        <v>145</v>
      </c>
      <c r="B121">
        <v>0.1577175475119941</v>
      </c>
      <c r="C121">
        <v>0.27950466157651987</v>
      </c>
      <c r="D121">
        <v>0.21850334389749329</v>
      </c>
      <c r="E121">
        <v>0.36085210966423448</v>
      </c>
      <c r="F121">
        <f t="shared" si="2"/>
        <v>-6.6398035268192601E-2</v>
      </c>
    </row>
    <row r="122" spans="1:6">
      <c r="A122" s="6" t="s">
        <v>146</v>
      </c>
      <c r="B122">
        <v>2.9016076159311156E-2</v>
      </c>
      <c r="C122">
        <v>0.11441646569067408</v>
      </c>
      <c r="D122">
        <v>0.5077551077583039</v>
      </c>
      <c r="E122">
        <v>0.59292913599121322</v>
      </c>
      <c r="F122">
        <f t="shared" si="2"/>
        <v>-5.3107795268145477E-2</v>
      </c>
    </row>
    <row r="123" spans="1:6">
      <c r="A123" s="6" t="s">
        <v>147</v>
      </c>
      <c r="B123">
        <v>0.19030571301043711</v>
      </c>
      <c r="C123">
        <v>0.15997607940876238</v>
      </c>
      <c r="D123">
        <v>0.87034242819802354</v>
      </c>
      <c r="E123">
        <v>1.0208263791679153</v>
      </c>
      <c r="F123">
        <f t="shared" si="2"/>
        <v>2.3233344651342469E-3</v>
      </c>
    </row>
    <row r="124" spans="1:6">
      <c r="A124" s="6" t="s">
        <v>148</v>
      </c>
      <c r="B124">
        <v>1.4342093067500525E-3</v>
      </c>
      <c r="C124">
        <v>1.4109206532852879E-2</v>
      </c>
      <c r="D124">
        <v>0.17467299326274557</v>
      </c>
      <c r="E124">
        <v>0.39228531308891723</v>
      </c>
      <c r="F124">
        <f t="shared" si="2"/>
        <v>-5.2843168696010689E-3</v>
      </c>
    </row>
    <row r="125" spans="1:6">
      <c r="A125" s="6" t="s">
        <v>149</v>
      </c>
      <c r="B125" t="s">
        <v>26</v>
      </c>
      <c r="C125">
        <v>0.1687909156968285</v>
      </c>
      <c r="D125" t="s">
        <v>26</v>
      </c>
      <c r="E125" t="s">
        <v>26</v>
      </c>
      <c r="F125" t="e">
        <f t="shared" si="2"/>
        <v>#VALUE!</v>
      </c>
    </row>
    <row r="126" spans="1:6">
      <c r="A126" s="6" t="s">
        <v>150</v>
      </c>
      <c r="B126">
        <v>3.0108821884812249E-4</v>
      </c>
      <c r="C126">
        <v>2.2331401075946798E-2</v>
      </c>
      <c r="D126">
        <v>0.25927520333093523</v>
      </c>
      <c r="E126">
        <v>0.99600465512025882</v>
      </c>
      <c r="F126">
        <f t="shared" si="2"/>
        <v>-2.2164114717838173E-2</v>
      </c>
    </row>
    <row r="127" spans="1:6">
      <c r="A127" s="6" t="s">
        <v>151</v>
      </c>
      <c r="B127">
        <v>0.10617741990016007</v>
      </c>
      <c r="C127">
        <v>0.18263370713420488</v>
      </c>
      <c r="D127">
        <v>0.29907082604707236</v>
      </c>
      <c r="E127">
        <v>0.29563251105531729</v>
      </c>
      <c r="F127">
        <f t="shared" si="2"/>
        <v>-2.2237892766338675E-2</v>
      </c>
    </row>
    <row r="128" spans="1:6">
      <c r="A128" s="6" t="s">
        <v>152</v>
      </c>
      <c r="B128">
        <v>0.95585178659329895</v>
      </c>
      <c r="C128">
        <v>1.7279921215237529E-2</v>
      </c>
      <c r="D128" t="s">
        <v>26</v>
      </c>
      <c r="E128" t="s">
        <v>26</v>
      </c>
      <c r="F128" t="e">
        <f t="shared" si="2"/>
        <v>#VALUE!</v>
      </c>
    </row>
    <row r="129" spans="1:6">
      <c r="A129" s="6" t="s">
        <v>153</v>
      </c>
      <c r="B129">
        <v>4.4161788505426881E-3</v>
      </c>
      <c r="C129">
        <v>0.12439699257407613</v>
      </c>
      <c r="D129">
        <v>0.22784979040652453</v>
      </c>
      <c r="E129">
        <v>0.30133649358225079</v>
      </c>
      <c r="F129">
        <f t="shared" si="2"/>
        <v>-3.6479128128955512E-2</v>
      </c>
    </row>
    <row r="130" spans="1:6" ht="17">
      <c r="A130" s="7" t="s">
        <v>154</v>
      </c>
      <c r="B130" t="s">
        <v>26</v>
      </c>
      <c r="C130">
        <v>8.5111661099476738E-2</v>
      </c>
      <c r="D130">
        <v>0.59874436998771807</v>
      </c>
      <c r="E130">
        <v>0.5875357112607742</v>
      </c>
      <c r="F130" t="e">
        <f t="shared" si="2"/>
        <v>#VALUE!</v>
      </c>
    </row>
    <row r="131" spans="1:6" ht="17">
      <c r="A131" s="7" t="s">
        <v>155</v>
      </c>
      <c r="B131">
        <v>0.40572258502247477</v>
      </c>
      <c r="C131">
        <v>0.80086995944273587</v>
      </c>
      <c r="D131" t="s">
        <v>26</v>
      </c>
      <c r="E131" t="s">
        <v>26</v>
      </c>
      <c r="F131" t="e">
        <f t="shared" si="2"/>
        <v>#VALUE!</v>
      </c>
    </row>
    <row r="132" spans="1:6" ht="17">
      <c r="A132" s="7" t="s">
        <v>156</v>
      </c>
      <c r="B132">
        <v>2.7481335592909815E-4</v>
      </c>
      <c r="C132">
        <v>0.14388889988603812</v>
      </c>
      <c r="D132" t="s">
        <v>26</v>
      </c>
      <c r="E132" t="s">
        <v>26</v>
      </c>
      <c r="F132" t="e">
        <f t="shared" ref="F132:F159" si="3">B132*D132-C132*E132</f>
        <v>#VALUE!</v>
      </c>
    </row>
    <row r="133" spans="1:6" ht="17">
      <c r="A133" s="7" t="s">
        <v>157</v>
      </c>
      <c r="B133">
        <v>0.26094456206646033</v>
      </c>
      <c r="C133">
        <v>1.9249964245425376E-2</v>
      </c>
      <c r="D133">
        <v>0.10248835439427161</v>
      </c>
      <c r="E133">
        <v>0.12345637899845623</v>
      </c>
      <c r="F133">
        <f t="shared" si="3"/>
        <v>2.4367247872735424E-2</v>
      </c>
    </row>
    <row r="134" spans="1:6">
      <c r="A134" s="6" t="s">
        <v>158</v>
      </c>
      <c r="B134">
        <v>1.7766634260858109E-4</v>
      </c>
      <c r="C134">
        <v>7.9083213155037205E-2</v>
      </c>
      <c r="D134" t="s">
        <v>26</v>
      </c>
      <c r="E134" t="s">
        <v>26</v>
      </c>
      <c r="F134" t="e">
        <f t="shared" si="3"/>
        <v>#VALUE!</v>
      </c>
    </row>
    <row r="135" spans="1:6" ht="17">
      <c r="A135" s="7" t="s">
        <v>159</v>
      </c>
      <c r="B135">
        <v>2.239068989585565E-4</v>
      </c>
      <c r="C135">
        <v>1.0928340086015866E-2</v>
      </c>
      <c r="D135" t="s">
        <v>26</v>
      </c>
      <c r="E135" t="s">
        <v>26</v>
      </c>
      <c r="F135" t="e">
        <f t="shared" si="3"/>
        <v>#VALUE!</v>
      </c>
    </row>
    <row r="136" spans="1:6">
      <c r="A136" s="6" t="s">
        <v>160</v>
      </c>
      <c r="B136">
        <v>7.3666164427699007E-2</v>
      </c>
      <c r="C136">
        <v>0.17908048287306805</v>
      </c>
      <c r="D136" t="s">
        <v>26</v>
      </c>
      <c r="E136" t="s">
        <v>26</v>
      </c>
      <c r="F136" t="e">
        <f t="shared" si="3"/>
        <v>#VALUE!</v>
      </c>
    </row>
    <row r="137" spans="1:6" ht="17">
      <c r="A137" s="7" t="s">
        <v>161</v>
      </c>
      <c r="B137">
        <v>1.9217323821228538E-2</v>
      </c>
      <c r="C137">
        <v>0.20827759195360313</v>
      </c>
      <c r="D137" t="s">
        <v>26</v>
      </c>
      <c r="E137" t="s">
        <v>26</v>
      </c>
      <c r="F137" t="e">
        <f t="shared" si="3"/>
        <v>#VALUE!</v>
      </c>
    </row>
    <row r="138" spans="1:6">
      <c r="A138" s="6" t="s">
        <v>162</v>
      </c>
      <c r="B138">
        <v>4.237662578870724E-2</v>
      </c>
      <c r="C138">
        <v>0.17047238768770426</v>
      </c>
      <c r="D138">
        <v>0.66818560717098618</v>
      </c>
      <c r="E138">
        <v>0.56488320934675795</v>
      </c>
      <c r="F138">
        <f t="shared" si="3"/>
        <v>-6.798153802955012E-2</v>
      </c>
    </row>
    <row r="139" spans="1:6">
      <c r="A139" s="6" t="s">
        <v>163</v>
      </c>
      <c r="B139">
        <v>0.49893956670467504</v>
      </c>
      <c r="C139">
        <v>3.5850441420093526E-2</v>
      </c>
      <c r="D139">
        <v>2.7403907689228624E-2</v>
      </c>
      <c r="E139">
        <v>0.60266153466596084</v>
      </c>
      <c r="F139">
        <f t="shared" si="3"/>
        <v>-7.9327882162070519E-3</v>
      </c>
    </row>
    <row r="140" spans="1:6">
      <c r="A140" s="6" t="s">
        <v>164</v>
      </c>
      <c r="B140">
        <v>0.52426823020908297</v>
      </c>
      <c r="C140">
        <v>0.59693780680980602</v>
      </c>
      <c r="D140">
        <v>0.31316616938298847</v>
      </c>
      <c r="E140">
        <v>0.42289044331352599</v>
      </c>
      <c r="F140">
        <f t="shared" si="3"/>
        <v>-8.8256220368625543E-2</v>
      </c>
    </row>
    <row r="141" spans="1:6">
      <c r="A141" s="6" t="s">
        <v>165</v>
      </c>
      <c r="B141" t="s">
        <v>26</v>
      </c>
      <c r="C141">
        <v>0.19572548901170808</v>
      </c>
      <c r="D141">
        <v>0.2229790712430785</v>
      </c>
      <c r="E141">
        <v>0.75922197612089504</v>
      </c>
      <c r="F141" t="e">
        <f t="shared" si="3"/>
        <v>#VALUE!</v>
      </c>
    </row>
    <row r="142" spans="1:6">
      <c r="A142" s="6" t="s">
        <v>166</v>
      </c>
      <c r="B142">
        <v>0.5482753550995455</v>
      </c>
      <c r="C142">
        <v>0.20858021921987699</v>
      </c>
      <c r="D142" t="s">
        <v>26</v>
      </c>
      <c r="E142" t="s">
        <v>26</v>
      </c>
      <c r="F142" t="e">
        <f t="shared" si="3"/>
        <v>#VALUE!</v>
      </c>
    </row>
    <row r="143" spans="1:6">
      <c r="A143" s="6" t="s">
        <v>167</v>
      </c>
      <c r="B143">
        <v>6.8104791130476572E-2</v>
      </c>
      <c r="C143">
        <v>0.14838543216925512</v>
      </c>
      <c r="D143">
        <v>0.48916519558932642</v>
      </c>
      <c r="E143">
        <v>0.62040045520486597</v>
      </c>
      <c r="F143">
        <f t="shared" si="3"/>
        <v>-5.8743896189666849E-2</v>
      </c>
    </row>
    <row r="144" spans="1:6">
      <c r="A144" s="6" t="s">
        <v>168</v>
      </c>
      <c r="B144">
        <v>2.6273764475474009E-2</v>
      </c>
      <c r="C144">
        <v>0.19280977699759699</v>
      </c>
      <c r="D144">
        <v>0.29530104436653332</v>
      </c>
      <c r="E144">
        <v>0.30627267184114115</v>
      </c>
      <c r="F144">
        <f t="shared" si="3"/>
        <v>-5.1293695469100828E-2</v>
      </c>
    </row>
    <row r="145" spans="1:6">
      <c r="A145" s="6" t="s">
        <v>169</v>
      </c>
      <c r="B145">
        <v>0.9186675226520733</v>
      </c>
      <c r="C145">
        <v>1.3061666652393961E-2</v>
      </c>
      <c r="D145">
        <v>0.22666194695227948</v>
      </c>
      <c r="E145">
        <v>0.1249719620927494</v>
      </c>
      <c r="F145">
        <f t="shared" si="3"/>
        <v>0.20659462717639515</v>
      </c>
    </row>
    <row r="146" spans="1:6">
      <c r="A146" s="6" t="s">
        <v>170</v>
      </c>
      <c r="B146" t="s">
        <v>26</v>
      </c>
      <c r="C146">
        <v>0.1516447141576443</v>
      </c>
      <c r="D146" t="s">
        <v>26</v>
      </c>
      <c r="E146" t="s">
        <v>26</v>
      </c>
      <c r="F146" t="e">
        <f t="shared" si="3"/>
        <v>#VALUE!</v>
      </c>
    </row>
    <row r="147" spans="1:6">
      <c r="A147" s="6" t="s">
        <v>171</v>
      </c>
      <c r="B147">
        <v>5.4035372305794693E-2</v>
      </c>
      <c r="C147">
        <v>0.19597207884177095</v>
      </c>
      <c r="D147">
        <v>0.19509216502154761</v>
      </c>
      <c r="E147">
        <v>0.28690006463447226</v>
      </c>
      <c r="F147">
        <f t="shared" si="3"/>
        <v>-4.5682524315373119E-2</v>
      </c>
    </row>
    <row r="148" spans="1:6">
      <c r="A148" s="6" t="s">
        <v>172</v>
      </c>
      <c r="B148">
        <v>1.8196214699243769E-2</v>
      </c>
      <c r="C148">
        <v>0.23429391663604932</v>
      </c>
      <c r="D148">
        <v>0.45209972388840214</v>
      </c>
      <c r="E148">
        <v>0.53808687764597585</v>
      </c>
      <c r="F148">
        <f t="shared" si="3"/>
        <v>-0.11784397841279615</v>
      </c>
    </row>
    <row r="149" spans="1:6" ht="17">
      <c r="A149" s="7" t="s">
        <v>188</v>
      </c>
      <c r="B149">
        <v>0.29199018187733478</v>
      </c>
      <c r="C149">
        <v>5.899280082004428E-2</v>
      </c>
      <c r="D149">
        <v>0.93861424282370465</v>
      </c>
      <c r="E149">
        <v>0.67978365698655918</v>
      </c>
      <c r="F149">
        <f t="shared" si="3"/>
        <v>0.233963801597421</v>
      </c>
    </row>
    <row r="150" spans="1:6">
      <c r="A150" s="6" t="s">
        <v>174</v>
      </c>
      <c r="B150">
        <v>1.690340764091975E-2</v>
      </c>
      <c r="C150">
        <v>0.14541601502484774</v>
      </c>
      <c r="D150">
        <v>0.21004265661706514</v>
      </c>
      <c r="E150">
        <v>0.18987977908410353</v>
      </c>
      <c r="F150">
        <f t="shared" si="3"/>
        <v>-2.4061124161428787E-2</v>
      </c>
    </row>
    <row r="151" spans="1:6">
      <c r="A151" s="6" t="s">
        <v>175</v>
      </c>
      <c r="B151">
        <v>0.24422905662160643</v>
      </c>
      <c r="C151">
        <v>5.0798569847022794E-2</v>
      </c>
      <c r="D151">
        <v>0.29109101579165458</v>
      </c>
      <c r="E151">
        <v>0.38736512748917162</v>
      </c>
      <c r="F151">
        <f t="shared" si="3"/>
        <v>5.1415289692761358E-2</v>
      </c>
    </row>
    <row r="152" spans="1:6">
      <c r="A152" s="6" t="s">
        <v>176</v>
      </c>
      <c r="B152">
        <v>5.6488877340051745E-6</v>
      </c>
      <c r="C152">
        <v>0.1177853432157713</v>
      </c>
      <c r="D152" t="s">
        <v>26</v>
      </c>
      <c r="E152" t="s">
        <v>26</v>
      </c>
      <c r="F152" t="e">
        <f t="shared" si="3"/>
        <v>#VALUE!</v>
      </c>
    </row>
    <row r="153" spans="1:6" ht="17">
      <c r="A153" s="7" t="s">
        <v>177</v>
      </c>
      <c r="B153">
        <v>0.85785726605771995</v>
      </c>
      <c r="C153">
        <v>0.41163634371611224</v>
      </c>
      <c r="D153" t="s">
        <v>26</v>
      </c>
      <c r="E153" t="s">
        <v>26</v>
      </c>
      <c r="F153" t="e">
        <f t="shared" si="3"/>
        <v>#VALUE!</v>
      </c>
    </row>
    <row r="154" spans="1:6" ht="17">
      <c r="A154" s="7" t="s">
        <v>178</v>
      </c>
      <c r="B154">
        <v>1.6160615679612699E-2</v>
      </c>
      <c r="C154">
        <v>6.3368499956619445E-2</v>
      </c>
      <c r="D154">
        <v>1.0583180509576113</v>
      </c>
      <c r="E154">
        <v>1.0247486076258152</v>
      </c>
      <c r="F154">
        <f t="shared" si="3"/>
        <v>-4.7833710809559588E-2</v>
      </c>
    </row>
    <row r="155" spans="1:6">
      <c r="A155" s="6" t="s">
        <v>179</v>
      </c>
      <c r="B155">
        <v>0.57874354509463199</v>
      </c>
      <c r="C155">
        <v>5.4969540831449316E-2</v>
      </c>
      <c r="D155" t="s">
        <v>26</v>
      </c>
      <c r="E155" t="s">
        <v>26</v>
      </c>
      <c r="F155" t="e">
        <f t="shared" si="3"/>
        <v>#VALUE!</v>
      </c>
    </row>
    <row r="156" spans="1:6">
      <c r="A156" s="6" t="s">
        <v>180</v>
      </c>
      <c r="B156">
        <v>8.6278143375222837E-3</v>
      </c>
      <c r="C156">
        <v>0.14137180292225882</v>
      </c>
      <c r="D156">
        <v>0.37422550325435194</v>
      </c>
      <c r="E156">
        <v>0.38236817835022185</v>
      </c>
      <c r="F156">
        <f t="shared" si="3"/>
        <v>-5.0827330591026287E-2</v>
      </c>
    </row>
    <row r="157" spans="1:6" ht="17" thickBot="1">
      <c r="A157" s="8" t="s">
        <v>181</v>
      </c>
      <c r="B157">
        <v>1.0105758863252602E-2</v>
      </c>
      <c r="C157">
        <v>0.29793815355394021</v>
      </c>
      <c r="D157">
        <v>0.22924114492298822</v>
      </c>
      <c r="E157">
        <v>0.25512475729566292</v>
      </c>
      <c r="F157">
        <f t="shared" si="3"/>
        <v>-7.3694743382439282E-2</v>
      </c>
    </row>
    <row r="158" spans="1:6">
      <c r="B158">
        <v>5.6488877340051745E-6</v>
      </c>
      <c r="C158">
        <v>5.8567212359223351E-3</v>
      </c>
      <c r="D158">
        <v>2.7403907689228624E-2</v>
      </c>
      <c r="E158">
        <v>0.12345637899845623</v>
      </c>
      <c r="F158">
        <f t="shared" si="3"/>
        <v>-7.228947949923253E-4</v>
      </c>
    </row>
    <row r="159" spans="1:6">
      <c r="B159">
        <v>0.98181578103618683</v>
      </c>
      <c r="C159">
        <v>0.80086995944273587</v>
      </c>
      <c r="D159">
        <v>1.4877684043017771</v>
      </c>
      <c r="E159">
        <v>1.788813286672335</v>
      </c>
      <c r="F159">
        <f t="shared" si="3"/>
        <v>2.8107673522610677E-2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timo.daehler@gmail.com</dc:creator>
  <cp:lastModifiedBy>timo.daehler@gmail.com</cp:lastModifiedBy>
  <dcterms:created xsi:type="dcterms:W3CDTF">2020-06-05T18:08:41Z</dcterms:created>
  <dcterms:modified xsi:type="dcterms:W3CDTF">2020-07-26T17:36:35Z</dcterms:modified>
</cp:coreProperties>
</file>