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har_r\OneDrive - OCP SA\"/>
    </mc:Choice>
  </mc:AlternateContent>
  <xr:revisionPtr revIDLastSave="0" documentId="8_{80A8CCD9-83E5-46C0-8BFB-17A8276B2841}" xr6:coauthVersionLast="47" xr6:coauthVersionMax="47" xr10:uidLastSave="{00000000-0000-0000-0000-000000000000}"/>
  <bookViews>
    <workbookView xWindow="-110" yWindow="-110" windowWidth="19420" windowHeight="10300" xr2:uid="{1D1FFE92-C524-422F-B1E0-99BFB3133523}"/>
  </bookViews>
  <sheets>
    <sheet name="Feuil1" sheetId="1" r:id="rId1"/>
    <sheet name="Feuil2" sheetId="3" r:id="rId2"/>
    <sheet name="Feuil1 (2)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F6" i="1"/>
  <c r="F7" i="1"/>
  <c r="F8" i="1"/>
  <c r="F9" i="1"/>
  <c r="F10" i="1"/>
  <c r="F11" i="1"/>
  <c r="F14" i="1"/>
  <c r="F15" i="1"/>
  <c r="F16" i="1"/>
  <c r="F19" i="1"/>
  <c r="F20" i="1"/>
  <c r="F21" i="1"/>
  <c r="F3" i="1"/>
  <c r="F2" i="1"/>
  <c r="D4" i="1" a="1"/>
  <c r="D3" i="1" a="1"/>
  <c r="D2" i="1" a="1"/>
  <c r="D11" i="1" a="1"/>
  <c r="D7" i="1" a="1"/>
  <c r="D10" i="1" a="1"/>
  <c r="D6" i="1" a="1"/>
  <c r="D8" i="1" a="1"/>
  <c r="D9" i="1" a="1"/>
  <c r="D21" i="1" a="1"/>
  <c r="D20" i="1" a="1"/>
  <c r="D19" i="1" a="1"/>
  <c r="D16" i="1" a="1"/>
  <c r="D15" i="1" a="1"/>
  <c r="D14" i="1" a="1"/>
  <c r="D2" i="1" l="1"/>
  <c r="E2" i="1"/>
  <c r="D3" i="1"/>
  <c r="E3" i="1"/>
  <c r="D4" i="1"/>
  <c r="E4" i="1"/>
  <c r="F4" i="1" s="1"/>
  <c r="O15" i="1" s="1"/>
  <c r="E9" i="1"/>
  <c r="D9" i="1"/>
  <c r="D8" i="1"/>
  <c r="E8" i="1"/>
  <c r="D6" i="1"/>
  <c r="E6" i="1"/>
  <c r="D10" i="1"/>
  <c r="E10" i="1"/>
  <c r="G6" i="1" s="1"/>
  <c r="D7" i="1"/>
  <c r="E7" i="1"/>
  <c r="G3" i="1" s="1"/>
  <c r="D11" i="1"/>
  <c r="E11" i="1"/>
  <c r="G7" i="1" s="1"/>
  <c r="E19" i="1"/>
  <c r="D19" i="1"/>
  <c r="D20" i="1"/>
  <c r="E20" i="1"/>
  <c r="D21" i="1"/>
  <c r="E21" i="1"/>
  <c r="D14" i="1"/>
  <c r="E14" i="1"/>
  <c r="D15" i="1"/>
  <c r="E15" i="1"/>
  <c r="D16" i="1"/>
  <c r="E16" i="1"/>
  <c r="G4" i="1"/>
  <c r="G2" i="1"/>
  <c r="G5" i="1"/>
  <c r="M4" i="1" l="1"/>
  <c r="O2" i="1"/>
  <c r="M3" i="1"/>
  <c r="M16" i="1"/>
  <c r="M17" i="1"/>
  <c r="G9" i="1"/>
</calcChain>
</file>

<file path=xl/sharedStrings.xml><?xml version="1.0" encoding="utf-8"?>
<sst xmlns="http://schemas.openxmlformats.org/spreadsheetml/2006/main" count="71" uniqueCount="46">
  <si>
    <t>J_AFC_PHOS_403AFI724_B</t>
  </si>
  <si>
    <t>Acide produit Filtre A</t>
  </si>
  <si>
    <t>Acide produit Filtre B</t>
  </si>
  <si>
    <t>J_AFC_PHOS_403AFI824_B</t>
  </si>
  <si>
    <t>413A : ACP28%</t>
  </si>
  <si>
    <t>Bac à effluents</t>
  </si>
  <si>
    <r>
      <t>414A :</t>
    </r>
    <r>
      <rPr>
        <sz val="12"/>
        <color rgb="FF00B0F0"/>
        <rFont val="Calibri"/>
        <family val="2"/>
        <scheme val="minor"/>
      </rPr>
      <t xml:space="preserve"> ACP54%</t>
    </r>
  </si>
  <si>
    <t>J_AFC_PHOS_413ALI143A_B</t>
  </si>
  <si>
    <t>AR13</t>
  </si>
  <si>
    <t>J_AFC_PHOS_413ALI193A_B</t>
  </si>
  <si>
    <t>BR13</t>
  </si>
  <si>
    <t>AR11</t>
  </si>
  <si>
    <t>BR11</t>
  </si>
  <si>
    <t>AR12</t>
  </si>
  <si>
    <t>BR12</t>
  </si>
  <si>
    <t>J_AFC_PHOS_413ALI300_B</t>
  </si>
  <si>
    <t>J_AFC_PHOS_413ALI301_B</t>
  </si>
  <si>
    <t>J_AFC_PHOS_413ALI041C_B</t>
  </si>
  <si>
    <t>J_AFC_PHOS_413ALI081C_B</t>
  </si>
  <si>
    <t>J_AFC_PHOS_404JFI214_B</t>
  </si>
  <si>
    <t>Entrée Echelon J</t>
  </si>
  <si>
    <t>Entrée Echelon K</t>
  </si>
  <si>
    <t>Entrée Echelon L</t>
  </si>
  <si>
    <t>J_AFC_PHOS_404KFI314_B</t>
  </si>
  <si>
    <t>J_AFC_PHOS_404LFI414_B</t>
  </si>
  <si>
    <t>Transfert ACP 28%</t>
  </si>
  <si>
    <t>Réception ACP 28%</t>
  </si>
  <si>
    <t>J_AFC_ENG_407AFI544_B</t>
  </si>
  <si>
    <t>J_AFC_ENG_407AFI001_TOT_B</t>
  </si>
  <si>
    <t>J_AFC_PHOS_425EFI053-T_B</t>
  </si>
  <si>
    <t>J_AFC_PHOS_425EFI053-R_B</t>
  </si>
  <si>
    <t>Consommation  DAP 1 ACP 28%</t>
  </si>
  <si>
    <t>Consommation  DAP 2 ACP 28%</t>
  </si>
  <si>
    <t>Etat actuel</t>
  </si>
  <si>
    <t>h</t>
  </si>
  <si>
    <t>max</t>
  </si>
  <si>
    <t>Actuel</t>
  </si>
  <si>
    <t>min</t>
  </si>
  <si>
    <t>Volume du stock si l'état actuel dure</t>
  </si>
  <si>
    <t>Compien de temps pour faire un transfert</t>
  </si>
  <si>
    <t>Compien de temps pour faire une réception</t>
  </si>
  <si>
    <t>Cas d'un sénario</t>
  </si>
  <si>
    <t xml:space="preserve">Arrêt </t>
  </si>
  <si>
    <t>Réduction</t>
  </si>
  <si>
    <t>Augmentation</t>
  </si>
  <si>
    <t>durant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</si>
</sst>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quotePrefix="1" applyNumberFormat="1" applyFill="1"/>
    <xf numFmtId="0" fontId="2" fillId="3" borderId="0" xfId="0" applyFont="1" applyFill="1"/>
    <xf numFmtId="0" fontId="1" fillId="3" borderId="0" xfId="0" applyFont="1" applyFill="1"/>
    <xf numFmtId="9" fontId="0" fillId="3" borderId="0" xfId="0" applyNumberFormat="1" applyFill="1"/>
    <xf numFmtId="0" fontId="0" fillId="4" borderId="0" xfId="0" applyFill="1"/>
    <xf numFmtId="0" fontId="0" fillId="5" borderId="0" xfId="0" applyFill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6" borderId="0" xfId="0" applyFill="1"/>
    <xf numFmtId="0" fontId="1" fillId="0" borderId="0" xfId="0" applyNumberFormat="1" applyFont="1" applyAlignment="1">
      <alignment horizontal="center"/>
    </xf>
    <xf numFmtId="0" fontId="0" fillId="8" borderId="0" xfId="0" applyFill="1"/>
    <xf numFmtId="1" fontId="5" fillId="9" borderId="1" xfId="0" applyNumberFormat="1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7" borderId="0" xfId="0" applyNumberFormat="1" applyFill="1" applyAlignment="1">
      <alignment horizontal="center"/>
    </xf>
    <xf numFmtId="0" fontId="0" fillId="8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10" borderId="0" xfId="0" applyFill="1"/>
    <xf numFmtId="0" fontId="0" fillId="5" borderId="0" xfId="0" applyNumberFormat="1" applyFill="1" applyAlignment="1">
      <alignment horizontal="center"/>
    </xf>
    <xf numFmtId="0" fontId="0" fillId="11" borderId="0" xfId="0" applyFill="1"/>
    <xf numFmtId="0" fontId="0" fillId="12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2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[1]Feuil3!$C$14</c:f>
              <c:numCache>
                <c:formatCode>General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7-4D52-8FFA-3B1D97284E29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  <a:alpha val="69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8A97-4D52-8FFA-3B1D97284E29}"/>
              </c:ext>
            </c:extLst>
          </c:dPt>
          <c:val>
            <c:numRef>
              <c:f>[1]Feuil3!$D$14</c:f>
              <c:numCache>
                <c:formatCode>General</c:formatCode>
                <c:ptCount val="1"/>
                <c:pt idx="0">
                  <c:v>0.50000000000000011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97-4D52-8FFA-3B1D97284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28"/>
        <c:shape val="cylinder"/>
        <c:axId val="668342600"/>
        <c:axId val="668344568"/>
        <c:axId val="0"/>
      </c:bar3DChart>
      <c:catAx>
        <c:axId val="668342600"/>
        <c:scaling>
          <c:orientation val="minMax"/>
        </c:scaling>
        <c:delete val="1"/>
        <c:axPos val="b"/>
        <c:majorTickMark val="out"/>
        <c:minorTickMark val="none"/>
        <c:tickLblPos val="nextTo"/>
        <c:crossAx val="668344568"/>
        <c:crosses val="autoZero"/>
        <c:auto val="1"/>
        <c:lblAlgn val="ctr"/>
        <c:lblOffset val="100"/>
        <c:noMultiLvlLbl val="0"/>
      </c:catAx>
      <c:valAx>
        <c:axId val="668344568"/>
        <c:scaling>
          <c:orientation val="minMax"/>
          <c:max val="1.05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68342600"/>
        <c:crosses val="autoZero"/>
        <c:crossBetween val="between"/>
        <c:majorUnit val="0.1"/>
        <c:minorUnit val="5.000000000000001E-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val>
            <c:numRef>
              <c:f>[1]Feuil3!$C$4</c:f>
              <c:numCache>
                <c:formatCode>General</c:formatCode>
                <c:ptCount val="1"/>
                <c:pt idx="0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4-42C5-8647-CC60AF92FA7A}"/>
            </c:ext>
          </c:extLst>
        </c:ser>
        <c:ser>
          <c:idx val="1"/>
          <c:order val="1"/>
          <c:spPr>
            <a:solidFill>
              <a:srgbClr val="FFC000">
                <a:alpha val="72000"/>
              </a:srgb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alpha val="72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ED44-42C5-8647-CC60AF92FA7A}"/>
              </c:ext>
            </c:extLst>
          </c:dPt>
          <c:val>
            <c:numRef>
              <c:f>[1]Feuil3!$D$4</c:f>
              <c:numCache>
                <c:formatCode>General</c:formatCode>
                <c:ptCount val="1"/>
                <c:pt idx="0">
                  <c:v>0.17000000000000004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44-42C5-8647-CC60AF92F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28"/>
        <c:shape val="cylinder"/>
        <c:axId val="668342600"/>
        <c:axId val="668344568"/>
        <c:axId val="0"/>
      </c:bar3DChart>
      <c:catAx>
        <c:axId val="668342600"/>
        <c:scaling>
          <c:orientation val="minMax"/>
        </c:scaling>
        <c:delete val="1"/>
        <c:axPos val="b"/>
        <c:majorTickMark val="out"/>
        <c:minorTickMark val="none"/>
        <c:tickLblPos val="nextTo"/>
        <c:crossAx val="668344568"/>
        <c:crosses val="autoZero"/>
        <c:auto val="1"/>
        <c:lblAlgn val="ctr"/>
        <c:lblOffset val="100"/>
        <c:noMultiLvlLbl val="0"/>
      </c:catAx>
      <c:valAx>
        <c:axId val="668344568"/>
        <c:scaling>
          <c:orientation val="minMax"/>
          <c:max val="1.05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68342600"/>
        <c:crosses val="autoZero"/>
        <c:crossBetween val="between"/>
        <c:majorUnit val="0.1"/>
        <c:minorUnit val="5.000000000000001E-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033905346596581E-2"/>
          <c:y val="5.5857267333467883E-4"/>
          <c:w val="0.96818078235415972"/>
          <c:h val="0.70153600154816997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bg2">
                <a:alpha val="76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[1]Feuil3!$G$6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E-48C4-A106-041AE5F9417F}"/>
            </c:ext>
          </c:extLst>
        </c:ser>
        <c:ser>
          <c:idx val="1"/>
          <c:order val="1"/>
          <c:spPr>
            <a:solidFill>
              <a:srgbClr val="66FF33"/>
            </a:solidFill>
            <a:ln>
              <a:noFill/>
            </a:ln>
            <a:effectLst/>
            <a:sp3d/>
          </c:spPr>
          <c:invertIfNegative val="0"/>
          <c:val>
            <c:numRef>
              <c:f>[1]Feuil3!$H$6</c:f>
              <c:numCache>
                <c:formatCode>General</c:formatCode>
                <c:ptCount val="1"/>
                <c:pt idx="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E-48C4-A106-041AE5F94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20"/>
        <c:shape val="cone"/>
        <c:axId val="731622832"/>
        <c:axId val="731505736"/>
        <c:axId val="0"/>
      </c:bar3DChart>
      <c:catAx>
        <c:axId val="731622832"/>
        <c:scaling>
          <c:orientation val="minMax"/>
        </c:scaling>
        <c:delete val="1"/>
        <c:axPos val="b"/>
        <c:majorTickMark val="none"/>
        <c:minorTickMark val="none"/>
        <c:tickLblPos val="nextTo"/>
        <c:crossAx val="731505736"/>
        <c:crosses val="autoZero"/>
        <c:auto val="1"/>
        <c:lblAlgn val="ctr"/>
        <c:lblOffset val="100"/>
        <c:noMultiLvlLbl val="0"/>
      </c:catAx>
      <c:valAx>
        <c:axId val="73150573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3162283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2568968639407038E-2"/>
          <c:y val="3.5687444394249694E-2"/>
          <c:w val="0.94760527942602102"/>
          <c:h val="0.68753699589022665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92D050">
                <a:alpha val="77000"/>
              </a:srgbClr>
            </a:solidFill>
            <a:ln>
              <a:noFill/>
            </a:ln>
            <a:effectLst/>
            <a:sp3d/>
          </c:spPr>
          <c:invertIfNegative val="0"/>
          <c:val>
            <c:numRef>
              <c:f>[1]Feuil3!$I$6</c:f>
              <c:numCache>
                <c:formatCode>General</c:formatCode>
                <c:ptCount val="1"/>
                <c:pt idx="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A-4437-A030-96A695E54EB4}"/>
            </c:ext>
          </c:extLst>
        </c:ser>
        <c:ser>
          <c:idx val="1"/>
          <c:order val="1"/>
          <c:spPr>
            <a:solidFill>
              <a:srgbClr val="FF0000">
                <a:alpha val="48000"/>
              </a:srgb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alpha val="48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D9EA-4437-A030-96A695E54EB4}"/>
              </c:ext>
            </c:extLst>
          </c:dPt>
          <c:val>
            <c:numRef>
              <c:f>[1]Feuil3!$J$6</c:f>
              <c:numCache>
                <c:formatCode>General</c:formatCode>
                <c:ptCount val="1"/>
                <c:pt idx="0">
                  <c:v>6.0000000000000053E-2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EA-4437-A030-96A695E54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6"/>
        <c:gapDepth val="40"/>
        <c:shape val="cylinder"/>
        <c:axId val="731573304"/>
        <c:axId val="731583472"/>
        <c:axId val="0"/>
      </c:bar3DChart>
      <c:catAx>
        <c:axId val="731573304"/>
        <c:scaling>
          <c:orientation val="minMax"/>
        </c:scaling>
        <c:delete val="1"/>
        <c:axPos val="b"/>
        <c:majorTickMark val="out"/>
        <c:minorTickMark val="none"/>
        <c:tickLblPos val="nextTo"/>
        <c:crossAx val="731583472"/>
        <c:crosses val="autoZero"/>
        <c:auto val="1"/>
        <c:lblAlgn val="ctr"/>
        <c:lblOffset val="100"/>
        <c:noMultiLvlLbl val="0"/>
      </c:catAx>
      <c:valAx>
        <c:axId val="731583472"/>
        <c:scaling>
          <c:orientation val="minMax"/>
          <c:max val="1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731573304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2"/>
          <c:order val="0"/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val>
            <c:numRef>
              <c:f>[1]Feuil3!$C$2</c:f>
              <c:numCache>
                <c:formatCode>General</c:formatCode>
                <c:ptCount val="1"/>
                <c:pt idx="0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1-465E-83E3-9E984AA36B03}"/>
            </c:ext>
          </c:extLst>
        </c:ser>
        <c:ser>
          <c:idx val="3"/>
          <c:order val="1"/>
          <c:spPr>
            <a:solidFill>
              <a:schemeClr val="bg2">
                <a:alpha val="72000"/>
              </a:scheme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alpha val="72000"/>
                </a:schemeClr>
              </a:solidFill>
              <a:ln>
                <a:noFill/>
              </a:ln>
              <a:effectLst/>
              <a:sp3d>
                <a:contourClr>
                  <a:schemeClr val="bg1">
                    <a:lumMod val="8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331-465E-83E3-9E984AA36B03}"/>
              </c:ext>
            </c:extLst>
          </c:dPt>
          <c:val>
            <c:numRef>
              <c:f>[1]Feuil3!$D$2</c:f>
              <c:numCache>
                <c:formatCode>General</c:formatCode>
                <c:ptCount val="1"/>
                <c:pt idx="0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31-465E-83E3-9E984AA36B03}"/>
            </c:ext>
          </c:extLst>
        </c:ser>
        <c:ser>
          <c:idx val="0"/>
          <c:order val="2"/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val>
            <c:numRef>
              <c:f>[1]Feuil3!$C$2</c:f>
              <c:numCache>
                <c:formatCode>General</c:formatCode>
                <c:ptCount val="1"/>
                <c:pt idx="0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31-465E-83E3-9E984AA36B03}"/>
            </c:ext>
          </c:extLst>
        </c:ser>
        <c:ser>
          <c:idx val="1"/>
          <c:order val="3"/>
          <c:spPr>
            <a:solidFill>
              <a:schemeClr val="bg2">
                <a:alpha val="72000"/>
              </a:scheme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alpha val="72000"/>
                </a:schemeClr>
              </a:solidFill>
              <a:ln>
                <a:noFill/>
              </a:ln>
              <a:effectLst/>
              <a:sp3d>
                <a:contourClr>
                  <a:schemeClr val="bg1">
                    <a:lumMod val="8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3331-465E-83E3-9E984AA36B03}"/>
              </c:ext>
            </c:extLst>
          </c:dPt>
          <c:val>
            <c:numRef>
              <c:f>[1]Feuil3!$D$2</c:f>
              <c:numCache>
                <c:formatCode>General</c:formatCode>
                <c:ptCount val="1"/>
                <c:pt idx="0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331-465E-83E3-9E984AA36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28"/>
        <c:shape val="cylinder"/>
        <c:axId val="668342600"/>
        <c:axId val="668344568"/>
        <c:axId val="0"/>
      </c:bar3DChart>
      <c:catAx>
        <c:axId val="668342600"/>
        <c:scaling>
          <c:orientation val="minMax"/>
        </c:scaling>
        <c:delete val="1"/>
        <c:axPos val="b"/>
        <c:majorTickMark val="out"/>
        <c:minorTickMark val="none"/>
        <c:tickLblPos val="nextTo"/>
        <c:crossAx val="668344568"/>
        <c:crosses val="autoZero"/>
        <c:auto val="1"/>
        <c:lblAlgn val="ctr"/>
        <c:lblOffset val="100"/>
        <c:noMultiLvlLbl val="0"/>
      </c:catAx>
      <c:valAx>
        <c:axId val="668344568"/>
        <c:scaling>
          <c:orientation val="minMax"/>
          <c:max val="1.05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68342600"/>
        <c:crosses val="autoZero"/>
        <c:crossBetween val="between"/>
        <c:majorUnit val="0.1"/>
        <c:minorUnit val="5.000000000000001E-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EB0C-4538-B9C3-8344F970D937}"/>
              </c:ext>
            </c:extLst>
          </c:dPt>
          <c:val>
            <c:numRef>
              <c:f>[1]Feuil3!$C$5</c:f>
              <c:numCache>
                <c:formatCode>General</c:formatCode>
                <c:ptCount val="1"/>
                <c:pt idx="0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0C-4538-B9C3-8344F970D93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alpha val="72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EB0C-4538-B9C3-8344F970D937}"/>
              </c:ext>
            </c:extLst>
          </c:dPt>
          <c:val>
            <c:numRef>
              <c:f>[1]Feuil3!$D$5</c:f>
              <c:numCache>
                <c:formatCode>General</c:formatCode>
                <c:ptCount val="1"/>
                <c:pt idx="0">
                  <c:v>0.16000000000000014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0C-4538-B9C3-8344F970D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28"/>
        <c:shape val="cylinder"/>
        <c:axId val="668342600"/>
        <c:axId val="668344568"/>
        <c:axId val="0"/>
      </c:bar3DChart>
      <c:catAx>
        <c:axId val="668342600"/>
        <c:scaling>
          <c:orientation val="minMax"/>
        </c:scaling>
        <c:delete val="1"/>
        <c:axPos val="b"/>
        <c:majorTickMark val="out"/>
        <c:minorTickMark val="none"/>
        <c:tickLblPos val="nextTo"/>
        <c:crossAx val="668344568"/>
        <c:crosses val="autoZero"/>
        <c:auto val="1"/>
        <c:lblAlgn val="ctr"/>
        <c:lblOffset val="100"/>
        <c:noMultiLvlLbl val="0"/>
      </c:catAx>
      <c:valAx>
        <c:axId val="668344568"/>
        <c:scaling>
          <c:orientation val="minMax"/>
          <c:max val="1.05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68342600"/>
        <c:crosses val="autoZero"/>
        <c:crossBetween val="between"/>
        <c:majorUnit val="0.1"/>
        <c:minorUnit val="5.000000000000001E-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033905346596581E-2"/>
          <c:y val="5.5857267333467883E-4"/>
          <c:w val="0.96818078235415972"/>
          <c:h val="0.70153600154816997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bg2">
                <a:alpha val="76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[1]Feuil3!$G$7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D-4AA1-B036-46CAC6C5823E}"/>
            </c:ext>
          </c:extLst>
        </c:ser>
        <c:ser>
          <c:idx val="1"/>
          <c:order val="1"/>
          <c:spPr>
            <a:solidFill>
              <a:srgbClr val="66FF33"/>
            </a:solidFill>
            <a:ln>
              <a:noFill/>
            </a:ln>
            <a:effectLst/>
            <a:sp3d/>
          </c:spPr>
          <c:invertIfNegative val="0"/>
          <c:val>
            <c:numRef>
              <c:f>[1]Feuil3!$H$7</c:f>
              <c:numCache>
                <c:formatCode>General</c:formatCode>
                <c:ptCount val="1"/>
                <c:pt idx="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D-4AA1-B036-46CAC6C58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20"/>
        <c:shape val="cone"/>
        <c:axId val="731622832"/>
        <c:axId val="731505736"/>
        <c:axId val="0"/>
      </c:bar3DChart>
      <c:catAx>
        <c:axId val="731622832"/>
        <c:scaling>
          <c:orientation val="minMax"/>
        </c:scaling>
        <c:delete val="1"/>
        <c:axPos val="b"/>
        <c:majorTickMark val="none"/>
        <c:minorTickMark val="none"/>
        <c:tickLblPos val="nextTo"/>
        <c:crossAx val="731505736"/>
        <c:crosses val="autoZero"/>
        <c:auto val="1"/>
        <c:lblAlgn val="ctr"/>
        <c:lblOffset val="100"/>
        <c:noMultiLvlLbl val="0"/>
      </c:catAx>
      <c:valAx>
        <c:axId val="73150573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3162283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2568968639407038E-2"/>
          <c:y val="3.5687444394249694E-2"/>
          <c:w val="0.94760527942602102"/>
          <c:h val="0.68753699589022665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00B050">
                <a:alpha val="71000"/>
              </a:srgb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66FF33">
                  <a:alpha val="66000"/>
                </a:srgb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00D-4A8E-AF12-D893E6A0538D}"/>
              </c:ext>
            </c:extLst>
          </c:dPt>
          <c:val>
            <c:numRef>
              <c:f>[1]Feuil3!$I$7</c:f>
              <c:numCache>
                <c:formatCode>General</c:formatCode>
                <c:ptCount val="1"/>
                <c:pt idx="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0D-4A8E-AF12-D893E6A0538D}"/>
            </c:ext>
          </c:extLst>
        </c:ser>
        <c:ser>
          <c:idx val="1"/>
          <c:order val="1"/>
          <c:spPr>
            <a:solidFill>
              <a:schemeClr val="bg2">
                <a:alpha val="72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[1]Feuil3!$J$7</c:f>
              <c:numCache>
                <c:formatCode>General</c:formatCode>
                <c:ptCount val="1"/>
                <c:pt idx="0">
                  <c:v>6.0000000000000053E-2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0D-4A8E-AF12-D893E6A05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6"/>
        <c:gapDepth val="40"/>
        <c:shape val="cylinder"/>
        <c:axId val="731573304"/>
        <c:axId val="731583472"/>
        <c:axId val="0"/>
      </c:bar3DChart>
      <c:catAx>
        <c:axId val="731573304"/>
        <c:scaling>
          <c:orientation val="minMax"/>
        </c:scaling>
        <c:delete val="1"/>
        <c:axPos val="b"/>
        <c:majorTickMark val="out"/>
        <c:minorTickMark val="none"/>
        <c:tickLblPos val="nextTo"/>
        <c:crossAx val="731583472"/>
        <c:crosses val="autoZero"/>
        <c:auto val="1"/>
        <c:lblAlgn val="ctr"/>
        <c:lblOffset val="100"/>
        <c:noMultiLvlLbl val="0"/>
      </c:catAx>
      <c:valAx>
        <c:axId val="731583472"/>
        <c:scaling>
          <c:orientation val="minMax"/>
          <c:max val="1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731573304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995382600552435E-2"/>
          <c:y val="5.4239222303509874E-2"/>
          <c:w val="0.95875634892424044"/>
          <c:h val="0.88067371093227831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A78-462C-8EC6-CE4524067E67}"/>
              </c:ext>
            </c:extLst>
          </c:dPt>
          <c:val>
            <c:numRef>
              <c:f>[1]Feuil3!$C$3</c:f>
              <c:numCache>
                <c:formatCode>General</c:formatCode>
                <c:ptCount val="1"/>
                <c:pt idx="0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8-462C-8EC6-CE4524067E67}"/>
            </c:ext>
          </c:extLst>
        </c:ser>
        <c:ser>
          <c:idx val="1"/>
          <c:order val="1"/>
          <c:spPr>
            <a:solidFill>
              <a:schemeClr val="bg2">
                <a:alpha val="72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[1]Feuil3!$D$3</c:f>
              <c:numCache>
                <c:formatCode>General</c:formatCode>
                <c:ptCount val="1"/>
                <c:pt idx="0">
                  <c:v>0.41000000000000014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78-462C-8EC6-CE4524067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28"/>
        <c:shape val="cylinder"/>
        <c:axId val="668342600"/>
        <c:axId val="668344568"/>
        <c:axId val="0"/>
      </c:bar3DChart>
      <c:catAx>
        <c:axId val="668342600"/>
        <c:scaling>
          <c:orientation val="minMax"/>
        </c:scaling>
        <c:delete val="1"/>
        <c:axPos val="b"/>
        <c:majorTickMark val="out"/>
        <c:minorTickMark val="none"/>
        <c:tickLblPos val="nextTo"/>
        <c:crossAx val="668344568"/>
        <c:crosses val="autoZero"/>
        <c:auto val="1"/>
        <c:lblAlgn val="ctr"/>
        <c:lblOffset val="100"/>
        <c:noMultiLvlLbl val="0"/>
      </c:catAx>
      <c:valAx>
        <c:axId val="668344568"/>
        <c:scaling>
          <c:orientation val="minMax"/>
          <c:max val="1.05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68342600"/>
        <c:crosses val="autoZero"/>
        <c:crossBetween val="between"/>
        <c:majorUnit val="0.1"/>
        <c:minorUnit val="5.000000000000001E-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0280-4A8C-AA69-DF40D14C33F5}"/>
              </c:ext>
            </c:extLst>
          </c:dPt>
          <c:val>
            <c:numRef>
              <c:f>[1]Feuil3!$C$3</c:f>
              <c:numCache>
                <c:formatCode>General</c:formatCode>
                <c:ptCount val="1"/>
                <c:pt idx="0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0-4A8C-AA69-DF40D14C33F5}"/>
            </c:ext>
          </c:extLst>
        </c:ser>
        <c:ser>
          <c:idx val="1"/>
          <c:order val="1"/>
          <c:spPr>
            <a:solidFill>
              <a:srgbClr val="00B0F0">
                <a:alpha val="72000"/>
              </a:srgb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0280-4A8C-AA69-DF40D14C33F5}"/>
              </c:ext>
            </c:extLst>
          </c:dPt>
          <c:val>
            <c:numRef>
              <c:f>[1]Feuil3!$D$3</c:f>
              <c:numCache>
                <c:formatCode>General</c:formatCode>
                <c:ptCount val="1"/>
                <c:pt idx="0">
                  <c:v>0.41000000000000014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80-4A8C-AA69-DF40D14C3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28"/>
        <c:shape val="cylinder"/>
        <c:axId val="668342600"/>
        <c:axId val="668344568"/>
        <c:axId val="0"/>
      </c:bar3DChart>
      <c:catAx>
        <c:axId val="668342600"/>
        <c:scaling>
          <c:orientation val="minMax"/>
        </c:scaling>
        <c:delete val="1"/>
        <c:axPos val="b"/>
        <c:majorTickMark val="out"/>
        <c:minorTickMark val="none"/>
        <c:tickLblPos val="nextTo"/>
        <c:crossAx val="668344568"/>
        <c:crosses val="autoZero"/>
        <c:auto val="1"/>
        <c:lblAlgn val="ctr"/>
        <c:lblOffset val="100"/>
        <c:noMultiLvlLbl val="0"/>
      </c:catAx>
      <c:valAx>
        <c:axId val="668344568"/>
        <c:scaling>
          <c:orientation val="minMax"/>
          <c:max val="1.05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68342600"/>
        <c:crosses val="autoZero"/>
        <c:crossBetween val="between"/>
        <c:majorUnit val="0.1"/>
        <c:minorUnit val="5.000000000000001E-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>
      <a:glow rad="139700">
        <a:schemeClr val="accent2">
          <a:satMod val="175000"/>
          <a:alpha val="40000"/>
        </a:schemeClr>
      </a:glow>
    </a:effectLst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2"/>
          <c:order val="0"/>
          <c:spPr>
            <a:solidFill>
              <a:srgbClr val="66FF33"/>
            </a:solidFill>
            <a:ln>
              <a:noFill/>
            </a:ln>
            <a:effectLst/>
            <a:sp3d/>
          </c:spPr>
          <c:invertIfNegative val="0"/>
          <c:val>
            <c:numRef>
              <c:f>[1]Feuil3!$C$13</c:f>
              <c:numCache>
                <c:formatCode>General</c:formatCode>
                <c:ptCount val="1"/>
                <c:pt idx="0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F-4E8B-A80B-4B1144AB7E17}"/>
            </c:ext>
          </c:extLst>
        </c:ser>
        <c:ser>
          <c:idx val="3"/>
          <c:order val="1"/>
          <c:spPr>
            <a:solidFill>
              <a:schemeClr val="bg2">
                <a:alpha val="60000"/>
              </a:scheme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alpha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C73F-4E8B-A80B-4B1144AB7E17}"/>
              </c:ext>
            </c:extLst>
          </c:dPt>
          <c:val>
            <c:numRef>
              <c:f>[1]Feuil3!$D$13</c:f>
              <c:numCache>
                <c:formatCode>General</c:formatCode>
                <c:ptCount val="1"/>
                <c:pt idx="0">
                  <c:v>0.96000000000000008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3F-4E8B-A80B-4B1144AB7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28"/>
        <c:shape val="cylinder"/>
        <c:axId val="668342600"/>
        <c:axId val="668344568"/>
        <c:axId val="0"/>
      </c:bar3DChart>
      <c:catAx>
        <c:axId val="668342600"/>
        <c:scaling>
          <c:orientation val="minMax"/>
        </c:scaling>
        <c:delete val="1"/>
        <c:axPos val="b"/>
        <c:majorTickMark val="out"/>
        <c:minorTickMark val="none"/>
        <c:tickLblPos val="nextTo"/>
        <c:crossAx val="668344568"/>
        <c:crosses val="autoZero"/>
        <c:auto val="1"/>
        <c:lblAlgn val="ctr"/>
        <c:lblOffset val="100"/>
        <c:noMultiLvlLbl val="0"/>
      </c:catAx>
      <c:valAx>
        <c:axId val="668344568"/>
        <c:scaling>
          <c:orientation val="minMax"/>
          <c:max val="1.05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68342600"/>
        <c:crosses val="autoZero"/>
        <c:crossBetween val="between"/>
        <c:majorUnit val="0.1"/>
        <c:minorUnit val="5.000000000000001E-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18B1-4912-9AC8-A1472554EA36}"/>
              </c:ext>
            </c:extLst>
          </c:dPt>
          <c:val>
            <c:numRef>
              <c:f>[1]Feuil3!$C$12</c:f>
              <c:numCache>
                <c:formatCode>General</c:formatCode>
                <c:ptCount val="1"/>
                <c:pt idx="0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B1-4912-9AC8-A1472554EA36}"/>
            </c:ext>
          </c:extLst>
        </c:ser>
        <c:ser>
          <c:idx val="3"/>
          <c:order val="1"/>
          <c:spPr>
            <a:solidFill>
              <a:schemeClr val="bg2">
                <a:alpha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[1]Feuil3!$D$12</c:f>
              <c:numCache>
                <c:formatCode>General</c:formatCode>
                <c:ptCount val="1"/>
                <c:pt idx="0">
                  <c:v>0.42000000000000004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B1-4912-9AC8-A1472554E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28"/>
        <c:shape val="cylinder"/>
        <c:axId val="668342600"/>
        <c:axId val="668344568"/>
        <c:axId val="0"/>
      </c:bar3DChart>
      <c:catAx>
        <c:axId val="668342600"/>
        <c:scaling>
          <c:orientation val="minMax"/>
        </c:scaling>
        <c:delete val="1"/>
        <c:axPos val="b"/>
        <c:majorTickMark val="out"/>
        <c:minorTickMark val="none"/>
        <c:tickLblPos val="nextTo"/>
        <c:crossAx val="668344568"/>
        <c:crosses val="autoZero"/>
        <c:auto val="1"/>
        <c:lblAlgn val="ctr"/>
        <c:lblOffset val="100"/>
        <c:noMultiLvlLbl val="0"/>
      </c:catAx>
      <c:valAx>
        <c:axId val="668344568"/>
        <c:scaling>
          <c:orientation val="minMax"/>
          <c:max val="1.05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668342600"/>
        <c:crosses val="autoZero"/>
        <c:crossBetween val="between"/>
        <c:majorUnit val="0.1"/>
        <c:minorUnit val="5.000000000000001E-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033905346596581E-2"/>
          <c:y val="5.5857267333467883E-4"/>
          <c:w val="0.96818078235415972"/>
          <c:h val="0.70153600154816997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bg2">
                <a:alpha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[1]Feuil3!$G$11</c:f>
              <c:numCache>
                <c:formatCode>General</c:formatCode>
                <c:ptCount val="1"/>
                <c:pt idx="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9-4CDA-8912-97B475338369}"/>
            </c:ext>
          </c:extLst>
        </c:ser>
        <c:ser>
          <c:idx val="1"/>
          <c:order val="1"/>
          <c:spPr>
            <a:solidFill>
              <a:srgbClr val="66FF33"/>
            </a:solidFill>
            <a:ln>
              <a:noFill/>
            </a:ln>
            <a:effectLst/>
            <a:sp3d/>
          </c:spPr>
          <c:invertIfNegative val="0"/>
          <c:val>
            <c:numRef>
              <c:f>[1]Feuil3!$H$11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A9-4CDA-8912-97B475338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20"/>
        <c:shape val="cone"/>
        <c:axId val="731622832"/>
        <c:axId val="731505736"/>
        <c:axId val="0"/>
      </c:bar3DChart>
      <c:catAx>
        <c:axId val="731622832"/>
        <c:scaling>
          <c:orientation val="minMax"/>
        </c:scaling>
        <c:delete val="1"/>
        <c:axPos val="b"/>
        <c:majorTickMark val="none"/>
        <c:minorTickMark val="none"/>
        <c:tickLblPos val="nextTo"/>
        <c:crossAx val="731505736"/>
        <c:crosses val="autoZero"/>
        <c:auto val="1"/>
        <c:lblAlgn val="ctr"/>
        <c:lblOffset val="100"/>
        <c:noMultiLvlLbl val="0"/>
      </c:catAx>
      <c:valAx>
        <c:axId val="73150573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3162283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8240419129855409E-2"/>
          <c:y val="2.7565817746490404E-2"/>
          <c:w val="0.94760527942602102"/>
          <c:h val="0.68753699589022665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66FF33"/>
            </a:solidFill>
            <a:ln>
              <a:noFill/>
            </a:ln>
            <a:effectLst/>
            <a:sp3d/>
          </c:spPr>
          <c:invertIfNegative val="0"/>
          <c:val>
            <c:numRef>
              <c:f>[1]Feuil3!$I$11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0-4095-AE38-5B19810E2408}"/>
            </c:ext>
          </c:extLst>
        </c:ser>
        <c:ser>
          <c:idx val="1"/>
          <c:order val="1"/>
          <c:spPr>
            <a:solidFill>
              <a:schemeClr val="bg2">
                <a:alpha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[1]Feuil3!$J$11</c:f>
              <c:numCache>
                <c:formatCode>General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C0-4095-AE38-5B19810E2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6"/>
        <c:gapDepth val="40"/>
        <c:shape val="cylinder"/>
        <c:axId val="731573304"/>
        <c:axId val="731583472"/>
        <c:axId val="0"/>
      </c:bar3DChart>
      <c:catAx>
        <c:axId val="731573304"/>
        <c:scaling>
          <c:orientation val="minMax"/>
        </c:scaling>
        <c:delete val="1"/>
        <c:axPos val="b"/>
        <c:majorTickMark val="out"/>
        <c:minorTickMark val="none"/>
        <c:tickLblPos val="nextTo"/>
        <c:crossAx val="731583472"/>
        <c:crosses val="autoZero"/>
        <c:auto val="1"/>
        <c:lblAlgn val="ctr"/>
        <c:lblOffset val="100"/>
        <c:noMultiLvlLbl val="0"/>
      </c:catAx>
      <c:valAx>
        <c:axId val="731583472"/>
        <c:scaling>
          <c:orientation val="minMax"/>
          <c:max val="1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731573304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822227232573288E-4"/>
          <c:y val="0.27933589123286795"/>
          <c:w val="0.96818078235415972"/>
          <c:h val="0.70153600154816997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bg2">
                <a:alpha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[1]Feuil3!$G$10</c:f>
              <c:numCache>
                <c:formatCode>General</c:formatCode>
                <c:ptCount val="1"/>
                <c:pt idx="0">
                  <c:v>-87.5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7-4ADD-8787-B99DB53E2E42}"/>
            </c:ext>
          </c:extLst>
        </c:ser>
        <c:ser>
          <c:idx val="1"/>
          <c:order val="1"/>
          <c:spPr>
            <a:solidFill>
              <a:srgbClr val="66FF33"/>
            </a:solidFill>
            <a:ln>
              <a:noFill/>
            </a:ln>
            <a:effectLst/>
            <a:sp3d/>
          </c:spPr>
          <c:invertIfNegative val="0"/>
          <c:val>
            <c:numRef>
              <c:f>[1]Feuil3!$H$10</c:f>
              <c:numCache>
                <c:formatCode>General</c:formatCode>
                <c:ptCount val="1"/>
                <c:pt idx="0">
                  <c:v>-12.5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A7-4ADD-8787-B99DB53E2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20"/>
        <c:shape val="cone"/>
        <c:axId val="731622832"/>
        <c:axId val="731505736"/>
        <c:axId val="0"/>
      </c:bar3DChart>
      <c:catAx>
        <c:axId val="731622832"/>
        <c:scaling>
          <c:orientation val="minMax"/>
        </c:scaling>
        <c:delete val="1"/>
        <c:axPos val="b"/>
        <c:majorTickMark val="none"/>
        <c:minorTickMark val="none"/>
        <c:tickLblPos val="nextTo"/>
        <c:crossAx val="731505736"/>
        <c:crosses val="autoZero"/>
        <c:auto val="1"/>
        <c:lblAlgn val="ctr"/>
        <c:lblOffset val="100"/>
        <c:noMultiLvlLbl val="0"/>
      </c:catAx>
      <c:valAx>
        <c:axId val="73150573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3162283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8240419129855409E-2"/>
          <c:y val="2.7565817746490404E-2"/>
          <c:w val="0.94760527942602102"/>
          <c:h val="0.68753699589022665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B7A6-4316-9DF7-1B2BA0D3DF6A}"/>
              </c:ext>
            </c:extLst>
          </c:dPt>
          <c:val>
            <c:numRef>
              <c:f>[1]Feuil3!$I$10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A6-4316-9DF7-1B2BA0D3DF6A}"/>
            </c:ext>
          </c:extLst>
        </c:ser>
        <c:ser>
          <c:idx val="1"/>
          <c:order val="1"/>
          <c:spPr>
            <a:solidFill>
              <a:schemeClr val="bg2">
                <a:alpha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[1]Feuil3!$J$10</c:f>
              <c:numCache>
                <c:formatCode>General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A6-4316-9DF7-1B2BA0D3D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6"/>
        <c:gapDepth val="40"/>
        <c:shape val="cylinder"/>
        <c:axId val="731573304"/>
        <c:axId val="731583472"/>
        <c:axId val="0"/>
      </c:bar3DChart>
      <c:catAx>
        <c:axId val="731573304"/>
        <c:scaling>
          <c:orientation val="minMax"/>
        </c:scaling>
        <c:delete val="1"/>
        <c:axPos val="b"/>
        <c:majorTickMark val="out"/>
        <c:minorTickMark val="none"/>
        <c:tickLblPos val="nextTo"/>
        <c:crossAx val="731583472"/>
        <c:crosses val="autoZero"/>
        <c:auto val="1"/>
        <c:lblAlgn val="ctr"/>
        <c:lblOffset val="100"/>
        <c:noMultiLvlLbl val="0"/>
      </c:catAx>
      <c:valAx>
        <c:axId val="731583472"/>
        <c:scaling>
          <c:orientation val="minMax"/>
          <c:max val="1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731573304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699493</xdr:colOff>
      <xdr:row>3</xdr:row>
      <xdr:rowOff>111961</xdr:rowOff>
    </xdr:from>
    <xdr:to>
      <xdr:col>30</xdr:col>
      <xdr:colOff>684867</xdr:colOff>
      <xdr:row>25</xdr:row>
      <xdr:rowOff>74524</xdr:rowOff>
    </xdr:to>
    <xdr:grpSp>
      <xdr:nvGrpSpPr>
        <xdr:cNvPr id="2" name="Groupe 1">
          <a:extLst>
            <a:ext uri="{FF2B5EF4-FFF2-40B4-BE49-F238E27FC236}">
              <a16:creationId xmlns:a16="http://schemas.microsoft.com/office/drawing/2014/main" id="{47AB096C-AF28-40AE-9B32-0CB0030E007C}"/>
            </a:ext>
          </a:extLst>
        </xdr:cNvPr>
        <xdr:cNvGrpSpPr/>
      </xdr:nvGrpSpPr>
      <xdr:grpSpPr>
        <a:xfrm>
          <a:off x="3096106" y="675267"/>
          <a:ext cx="21554890" cy="4018370"/>
          <a:chOff x="1366098" y="582776"/>
          <a:chExt cx="20559373" cy="4143978"/>
        </a:xfrm>
      </xdr:grpSpPr>
      <xdr:graphicFrame macro="">
        <xdr:nvGraphicFramePr>
          <xdr:cNvPr id="3" name="414ABR12">
            <a:extLst>
              <a:ext uri="{FF2B5EF4-FFF2-40B4-BE49-F238E27FC236}">
                <a16:creationId xmlns:a16="http://schemas.microsoft.com/office/drawing/2014/main" id="{9ED2ABA8-5351-93BC-069D-71A0119D9501}"/>
              </a:ext>
            </a:extLst>
          </xdr:cNvPr>
          <xdr:cNvGraphicFramePr>
            <a:graphicFrameLocks/>
          </xdr:cNvGraphicFramePr>
        </xdr:nvGraphicFramePr>
        <xdr:xfrm>
          <a:off x="13017501" y="977900"/>
          <a:ext cx="4460874" cy="20161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Bande blanche">
            <a:extLst>
              <a:ext uri="{FF2B5EF4-FFF2-40B4-BE49-F238E27FC236}">
                <a16:creationId xmlns:a16="http://schemas.microsoft.com/office/drawing/2014/main" id="{050BC5C2-E7F9-9778-F042-55EF35120553}"/>
              </a:ext>
            </a:extLst>
          </xdr:cNvPr>
          <xdr:cNvSpPr/>
        </xdr:nvSpPr>
        <xdr:spPr>
          <a:xfrm>
            <a:off x="4063008" y="3819525"/>
            <a:ext cx="14731007" cy="119063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reflection blurRad="6350" stA="50000" endA="300" endPos="55500" dist="50800" dir="5400000" sy="-100000" algn="bl" rotWithShape="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$D$3">
        <xdr:nvSpPr>
          <xdr:cNvPr id="5" name="414A : ACP54%">
            <a:extLst>
              <a:ext uri="{FF2B5EF4-FFF2-40B4-BE49-F238E27FC236}">
                <a16:creationId xmlns:a16="http://schemas.microsoft.com/office/drawing/2014/main" id="{93CEC4E1-B86B-B62E-72E4-661EB9D36D33}"/>
              </a:ext>
            </a:extLst>
          </xdr:cNvPr>
          <xdr:cNvSpPr/>
        </xdr:nvSpPr>
        <xdr:spPr>
          <a:xfrm>
            <a:off x="12808189" y="3568588"/>
            <a:ext cx="5400949" cy="10758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477E6333-5AEA-4663-9166-EA66E45477DB}" type="TxLink">
              <a:rPr lang="en-US" sz="6600" b="0" i="0" u="none" strike="noStrike" cap="none" spc="0">
                <a:ln w="0"/>
                <a:gradFill>
                  <a:gsLst>
                    <a:gs pos="0">
                      <a:schemeClr val="accent5">
                        <a:lumMod val="50000"/>
                      </a:schemeClr>
                    </a:gs>
                    <a:gs pos="50000">
                      <a:schemeClr val="accent5"/>
                    </a:gs>
                    <a:gs pos="100000">
                      <a:schemeClr val="accent5">
                        <a:lumMod val="60000"/>
                        <a:lumOff val="40000"/>
                      </a:schemeClr>
                    </a:gs>
                  </a:gsLst>
                  <a:lin ang="5400000"/>
                </a:gradFill>
                <a:effectLst>
                  <a:reflection blurRad="6350" stA="53000" endA="300" endPos="35500" dir="5400000" sy="-90000" algn="bl" rotWithShape="0"/>
                </a:effectLst>
                <a:latin typeface="Calibri"/>
                <a:ea typeface="+mn-ea"/>
                <a:cs typeface="Calibri"/>
              </a:rPr>
              <a:pPr marL="0" indent="0" algn="l"/>
              <a:t>414A : ACP54%</a:t>
            </a:fld>
            <a:endParaRPr lang="fr-FR" sz="6600" b="0" i="0" u="none" strike="noStrike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  <a:latin typeface="Calibri"/>
              <a:ea typeface="+mn-ea"/>
              <a:cs typeface="Calibri"/>
            </a:endParaRPr>
          </a:p>
        </xdr:txBody>
      </xdr:sp>
      <xdr:sp macro="" textlink="$D$2">
        <xdr:nvSpPr>
          <xdr:cNvPr id="6" name="413A : ACP28%">
            <a:extLst>
              <a:ext uri="{FF2B5EF4-FFF2-40B4-BE49-F238E27FC236}">
                <a16:creationId xmlns:a16="http://schemas.microsoft.com/office/drawing/2014/main" id="{88C0F5F3-BC05-0678-E876-C9AA4AF5C763}"/>
              </a:ext>
            </a:extLst>
          </xdr:cNvPr>
          <xdr:cNvSpPr/>
        </xdr:nvSpPr>
        <xdr:spPr>
          <a:xfrm>
            <a:off x="4704935" y="3575152"/>
            <a:ext cx="5608591" cy="10758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BE792D65-19FC-4D47-B5A0-129F33E718EF}" type="TxLink">
              <a:rPr lang="en-US" sz="6600" b="0" i="0" u="none" strike="noStrike" cap="none" spc="0">
                <a:ln w="0"/>
                <a:gradFill>
                  <a:gsLst>
                    <a:gs pos="0">
                      <a:schemeClr val="accent5">
                        <a:lumMod val="50000"/>
                      </a:schemeClr>
                    </a:gs>
                    <a:gs pos="50000">
                      <a:schemeClr val="accent5"/>
                    </a:gs>
                    <a:gs pos="100000">
                      <a:schemeClr val="accent5">
                        <a:lumMod val="60000"/>
                        <a:lumOff val="40000"/>
                      </a:schemeClr>
                    </a:gs>
                  </a:gsLst>
                  <a:lin ang="5400000"/>
                </a:gradFill>
                <a:effectLst>
                  <a:reflection blurRad="6350" stA="53000" endA="300" endPos="35500" dir="5400000" sy="-90000" algn="bl" rotWithShape="0"/>
                </a:effectLst>
                <a:latin typeface="Calibri"/>
                <a:ea typeface="+mn-ea"/>
                <a:cs typeface="Calibri"/>
              </a:rPr>
              <a:pPr marL="0" indent="0" algn="l"/>
              <a:t>413A : ACP28%</a:t>
            </a:fld>
            <a:endParaRPr lang="fr-FR" sz="6600" b="0" i="0" u="none" strike="noStrike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  <a:latin typeface="Calibri"/>
              <a:ea typeface="+mn-ea"/>
              <a:cs typeface="Calibri"/>
            </a:endParaRPr>
          </a:p>
        </xdr:txBody>
      </xdr:sp>
      <xdr:graphicFrame macro="">
        <xdr:nvGraphicFramePr>
          <xdr:cNvPr id="7" name="413A AR12">
            <a:extLst>
              <a:ext uri="{FF2B5EF4-FFF2-40B4-BE49-F238E27FC236}">
                <a16:creationId xmlns:a16="http://schemas.microsoft.com/office/drawing/2014/main" id="{305FDE20-50D0-F789-DB9D-559BF1190564}"/>
              </a:ext>
            </a:extLst>
          </xdr:cNvPr>
          <xdr:cNvGraphicFramePr>
            <a:graphicFrameLocks noChangeAspect="1"/>
          </xdr:cNvGraphicFramePr>
        </xdr:nvGraphicFramePr>
        <xdr:xfrm>
          <a:off x="5518101" y="582776"/>
          <a:ext cx="6850088" cy="22462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8" name="413A AR11">
            <a:extLst>
              <a:ext uri="{FF2B5EF4-FFF2-40B4-BE49-F238E27FC236}">
                <a16:creationId xmlns:a16="http://schemas.microsoft.com/office/drawing/2014/main" id="{71A81E3C-F56D-781F-A086-C0EEED9C9929}"/>
              </a:ext>
            </a:extLst>
          </xdr:cNvPr>
          <xdr:cNvGrpSpPr/>
        </xdr:nvGrpSpPr>
        <xdr:grpSpPr>
          <a:xfrm>
            <a:off x="2740713" y="856181"/>
            <a:ext cx="8941131" cy="2138249"/>
            <a:chOff x="3365499" y="2095502"/>
            <a:chExt cx="8939541" cy="2138125"/>
          </a:xfrm>
        </xdr:grpSpPr>
        <xdr:graphicFrame macro="">
          <xdr:nvGraphicFramePr>
            <xdr:cNvPr id="60" name="Partie conique 413A AR11">
              <a:extLst>
                <a:ext uri="{FF2B5EF4-FFF2-40B4-BE49-F238E27FC236}">
                  <a16:creationId xmlns:a16="http://schemas.microsoft.com/office/drawing/2014/main" id="{06331A4B-FFB0-5013-0C00-A6344A51C8D4}"/>
                </a:ext>
              </a:extLst>
            </xdr:cNvPr>
            <xdr:cNvGraphicFramePr>
              <a:graphicFrameLocks/>
            </xdr:cNvGraphicFramePr>
          </xdr:nvGraphicFramePr>
          <xdr:xfrm>
            <a:off x="3949510" y="2577589"/>
            <a:ext cx="7726158" cy="165603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61" name="Partie cylindrique 413A AR11">
              <a:extLst>
                <a:ext uri="{FF2B5EF4-FFF2-40B4-BE49-F238E27FC236}">
                  <a16:creationId xmlns:a16="http://schemas.microsoft.com/office/drawing/2014/main" id="{B1D19D74-3467-FBFA-2E03-23BDC2EF4A4A}"/>
                </a:ext>
              </a:extLst>
            </xdr:cNvPr>
            <xdr:cNvGraphicFramePr>
              <a:graphicFrameLocks/>
            </xdr:cNvGraphicFramePr>
          </xdr:nvGraphicFramePr>
          <xdr:xfrm>
            <a:off x="3365499" y="2095502"/>
            <a:ext cx="8939541" cy="15798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pSp>
        <xdr:nvGrpSpPr>
          <xdr:cNvPr id="9" name="AR13     413A">
            <a:extLst>
              <a:ext uri="{FF2B5EF4-FFF2-40B4-BE49-F238E27FC236}">
                <a16:creationId xmlns:a16="http://schemas.microsoft.com/office/drawing/2014/main" id="{43A39A1F-4D31-3EAD-497F-2FC32FF931E5}"/>
              </a:ext>
            </a:extLst>
          </xdr:cNvPr>
          <xdr:cNvGrpSpPr/>
        </xdr:nvGrpSpPr>
        <xdr:grpSpPr>
          <a:xfrm>
            <a:off x="2308360" y="591311"/>
            <a:ext cx="6814843" cy="2296398"/>
            <a:chOff x="1104010" y="822088"/>
            <a:chExt cx="6803345" cy="2306320"/>
          </a:xfrm>
        </xdr:grpSpPr>
        <xdr:graphicFrame macro="">
          <xdr:nvGraphicFramePr>
            <xdr:cNvPr id="58" name="413AAR13">
              <a:extLst>
                <a:ext uri="{FF2B5EF4-FFF2-40B4-BE49-F238E27FC236}">
                  <a16:creationId xmlns:a16="http://schemas.microsoft.com/office/drawing/2014/main" id="{72E22737-B6DE-7224-0A45-D396FDAB362A}"/>
                </a:ext>
              </a:extLst>
            </xdr:cNvPr>
            <xdr:cNvGraphicFramePr>
              <a:graphicFrameLocks/>
            </xdr:cNvGraphicFramePr>
          </xdr:nvGraphicFramePr>
          <xdr:xfrm>
            <a:off x="1104010" y="822088"/>
            <a:ext cx="6803345" cy="23063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sp macro="" textlink="[1]Feuil3!C2">
          <xdr:nvSpPr>
            <xdr:cNvPr id="59" name="Niveau 413A AR13">
              <a:extLst>
                <a:ext uri="{FF2B5EF4-FFF2-40B4-BE49-F238E27FC236}">
                  <a16:creationId xmlns:a16="http://schemas.microsoft.com/office/drawing/2014/main" id="{BDFAA24B-8C67-B8DD-CA22-1993E81896A7}"/>
                </a:ext>
              </a:extLst>
            </xdr:cNvPr>
            <xdr:cNvSpPr/>
          </xdr:nvSpPr>
          <xdr:spPr>
            <a:xfrm>
              <a:off x="4338851" y="1056117"/>
              <a:ext cx="422839" cy="17358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2AABEC78-CE29-423A-AFFF-28BFBC3CCAAE}" type="TxLink">
                <a:rPr lang="en-US" sz="8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l"/>
                <a:t>55%</a:t>
              </a:fld>
              <a:endParaRPr lang="fr-FR" sz="800"/>
            </a:p>
          </xdr:txBody>
        </xdr:sp>
      </xdr:grpSp>
      <xdr:graphicFrame macro="">
        <xdr:nvGraphicFramePr>
          <xdr:cNvPr id="10" name="413A BR12">
            <a:extLst>
              <a:ext uri="{FF2B5EF4-FFF2-40B4-BE49-F238E27FC236}">
                <a16:creationId xmlns:a16="http://schemas.microsoft.com/office/drawing/2014/main" id="{1B3F3EEC-0EC3-1AC5-89FA-B24864BFDE13}"/>
              </a:ext>
            </a:extLst>
          </xdr:cNvPr>
          <xdr:cNvGraphicFramePr>
            <a:graphicFrameLocks noChangeAspect="1"/>
          </xdr:cNvGraphicFramePr>
        </xdr:nvGraphicFramePr>
        <xdr:xfrm>
          <a:off x="6209404" y="1715889"/>
          <a:ext cx="6847060" cy="22482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11" name="413A AR11">
            <a:extLst>
              <a:ext uri="{FF2B5EF4-FFF2-40B4-BE49-F238E27FC236}">
                <a16:creationId xmlns:a16="http://schemas.microsoft.com/office/drawing/2014/main" id="{125C1C93-8B88-B10D-81BC-1B0D35F9A9A3}"/>
              </a:ext>
            </a:extLst>
          </xdr:cNvPr>
          <xdr:cNvGrpSpPr/>
        </xdr:nvGrpSpPr>
        <xdr:grpSpPr>
          <a:xfrm>
            <a:off x="3414986" y="1900347"/>
            <a:ext cx="8935658" cy="2137819"/>
            <a:chOff x="3365499" y="2095502"/>
            <a:chExt cx="8939541" cy="2138125"/>
          </a:xfrm>
        </xdr:grpSpPr>
        <xdr:graphicFrame macro="">
          <xdr:nvGraphicFramePr>
            <xdr:cNvPr id="56" name="Partie conique 413A AR11">
              <a:extLst>
                <a:ext uri="{FF2B5EF4-FFF2-40B4-BE49-F238E27FC236}">
                  <a16:creationId xmlns:a16="http://schemas.microsoft.com/office/drawing/2014/main" id="{126EAE1D-D99F-30B2-4973-2599A9FCC3F5}"/>
                </a:ext>
              </a:extLst>
            </xdr:cNvPr>
            <xdr:cNvGraphicFramePr>
              <a:graphicFrameLocks/>
            </xdr:cNvGraphicFramePr>
          </xdr:nvGraphicFramePr>
          <xdr:xfrm>
            <a:off x="3949510" y="2577589"/>
            <a:ext cx="7726158" cy="165603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aphicFrame macro="">
          <xdr:nvGraphicFramePr>
            <xdr:cNvPr id="57" name="Partie cylindrique 413A AR11">
              <a:extLst>
                <a:ext uri="{FF2B5EF4-FFF2-40B4-BE49-F238E27FC236}">
                  <a16:creationId xmlns:a16="http://schemas.microsoft.com/office/drawing/2014/main" id="{6EB86E5F-0202-6380-9072-F09EEAD0D367}"/>
                </a:ext>
              </a:extLst>
            </xdr:cNvPr>
            <xdr:cNvGraphicFramePr>
              <a:graphicFrameLocks/>
            </xdr:cNvGraphicFramePr>
          </xdr:nvGraphicFramePr>
          <xdr:xfrm>
            <a:off x="3365499" y="2095502"/>
            <a:ext cx="8939541" cy="15798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</xdr:grpSp>
      <xdr:graphicFrame macro="">
        <xdr:nvGraphicFramePr>
          <xdr:cNvPr id="12" name="413AAR13">
            <a:extLst>
              <a:ext uri="{FF2B5EF4-FFF2-40B4-BE49-F238E27FC236}">
                <a16:creationId xmlns:a16="http://schemas.microsoft.com/office/drawing/2014/main" id="{7ED39D9A-EDE0-7BF1-1509-F0CCC72D5EEF}"/>
              </a:ext>
            </a:extLst>
          </xdr:cNvPr>
          <xdr:cNvGraphicFramePr>
            <a:graphicFrameLocks/>
          </xdr:cNvGraphicFramePr>
        </xdr:nvGraphicFramePr>
        <xdr:xfrm>
          <a:off x="1366098" y="1704394"/>
          <a:ext cx="6809740" cy="22951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pSp>
        <xdr:nvGrpSpPr>
          <xdr:cNvPr id="13" name="Groupe 12">
            <a:extLst>
              <a:ext uri="{FF2B5EF4-FFF2-40B4-BE49-F238E27FC236}">
                <a16:creationId xmlns:a16="http://schemas.microsoft.com/office/drawing/2014/main" id="{69B23859-8479-1017-C852-B397D735B3C1}"/>
              </a:ext>
            </a:extLst>
          </xdr:cNvPr>
          <xdr:cNvGrpSpPr/>
        </xdr:nvGrpSpPr>
        <xdr:grpSpPr>
          <a:xfrm>
            <a:off x="5044225" y="790493"/>
            <a:ext cx="1429699" cy="301614"/>
            <a:chOff x="1685192" y="915864"/>
            <a:chExt cx="930520" cy="161193"/>
          </a:xfrm>
        </xdr:grpSpPr>
        <xdr:sp macro="" textlink="[1]Feuil3!B2">
          <xdr:nvSpPr>
            <xdr:cNvPr id="54" name="Rectangle 53">
              <a:extLst>
                <a:ext uri="{FF2B5EF4-FFF2-40B4-BE49-F238E27FC236}">
                  <a16:creationId xmlns:a16="http://schemas.microsoft.com/office/drawing/2014/main" id="{6AB67A79-6673-E199-CBBA-D6925E154252}"/>
                </a:ext>
              </a:extLst>
            </xdr:cNvPr>
            <xdr:cNvSpPr/>
          </xdr:nvSpPr>
          <xdr:spPr>
            <a:xfrm>
              <a:off x="1685192" y="915864"/>
              <a:ext cx="666751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88E0A097-7756-4724-B5F3-C23CE2A127BD}" type="TxLink">
                <a:rPr lang="en-US" sz="1200" b="0" i="0" u="none" strike="noStrike">
                  <a:solidFill>
                    <a:srgbClr val="FFFF00"/>
                  </a:solidFill>
                  <a:latin typeface="Calibri"/>
                  <a:cs typeface="Calibri"/>
                </a:rPr>
                <a:pPr algn="ctr"/>
                <a:t>413AAR13 :</a:t>
              </a:fld>
              <a:endParaRPr lang="fr-FR" sz="1200">
                <a:solidFill>
                  <a:srgbClr val="FFFF00"/>
                </a:solidFill>
              </a:endParaRPr>
            </a:p>
          </xdr:txBody>
        </xdr:sp>
        <xdr:sp macro="" textlink="[1]Feuil3!C2">
          <xdr:nvSpPr>
            <xdr:cNvPr id="55" name="Rectangle 54">
              <a:extLst>
                <a:ext uri="{FF2B5EF4-FFF2-40B4-BE49-F238E27FC236}">
                  <a16:creationId xmlns:a16="http://schemas.microsoft.com/office/drawing/2014/main" id="{8596CFD9-BDE5-FBE4-1107-D5CD157CA535}"/>
                </a:ext>
              </a:extLst>
            </xdr:cNvPr>
            <xdr:cNvSpPr/>
          </xdr:nvSpPr>
          <xdr:spPr>
            <a:xfrm>
              <a:off x="2189286" y="915864"/>
              <a:ext cx="426426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7AE630E5-2C99-4EF2-B31E-CA38DF287A2B}" type="TxLink">
                <a:rPr lang="en-US" sz="12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55%</a:t>
              </a:fld>
              <a:endParaRPr lang="fr-FR" sz="1200" b="1">
                <a:solidFill>
                  <a:schemeClr val="bg1"/>
                </a:solidFill>
              </a:endParaRPr>
            </a:p>
          </xdr:txBody>
        </xdr:sp>
      </xdr:grpSp>
      <xdr:graphicFrame macro="">
        <xdr:nvGraphicFramePr>
          <xdr:cNvPr id="14" name="413ABR13">
            <a:extLst>
              <a:ext uri="{FF2B5EF4-FFF2-40B4-BE49-F238E27FC236}">
                <a16:creationId xmlns:a16="http://schemas.microsoft.com/office/drawing/2014/main" id="{9B740757-2D9A-AC74-3350-FCF35AD98BFE}"/>
              </a:ext>
            </a:extLst>
          </xdr:cNvPr>
          <xdr:cNvGraphicFramePr>
            <a:graphicFrameLocks noChangeAspect="1"/>
          </xdr:cNvGraphicFramePr>
        </xdr:nvGraphicFramePr>
        <xdr:xfrm>
          <a:off x="3766808" y="2042523"/>
          <a:ext cx="5454735" cy="186351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pSp>
        <xdr:nvGrpSpPr>
          <xdr:cNvPr id="15" name="Groupe 14">
            <a:extLst>
              <a:ext uri="{FF2B5EF4-FFF2-40B4-BE49-F238E27FC236}">
                <a16:creationId xmlns:a16="http://schemas.microsoft.com/office/drawing/2014/main" id="{7F399B82-1694-CE5B-9663-AFB7064CA9DC}"/>
              </a:ext>
            </a:extLst>
          </xdr:cNvPr>
          <xdr:cNvGrpSpPr/>
        </xdr:nvGrpSpPr>
        <xdr:grpSpPr>
          <a:xfrm>
            <a:off x="6604429" y="778035"/>
            <a:ext cx="1429698" cy="301614"/>
            <a:chOff x="1685192" y="915864"/>
            <a:chExt cx="930520" cy="161193"/>
          </a:xfrm>
        </xdr:grpSpPr>
        <xdr:sp macro="" textlink="[1]Feuil3!B6">
          <xdr:nvSpPr>
            <xdr:cNvPr id="52" name="Rectangle 51">
              <a:extLst>
                <a:ext uri="{FF2B5EF4-FFF2-40B4-BE49-F238E27FC236}">
                  <a16:creationId xmlns:a16="http://schemas.microsoft.com/office/drawing/2014/main" id="{F59EED93-3665-F8EE-D97E-55ABBAF17C59}"/>
                </a:ext>
              </a:extLst>
            </xdr:cNvPr>
            <xdr:cNvSpPr/>
          </xdr:nvSpPr>
          <xdr:spPr>
            <a:xfrm>
              <a:off x="1685192" y="915864"/>
              <a:ext cx="666751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724FDBAE-CC43-4219-B616-1E86FA21E4A0}" type="TxLink">
                <a:rPr lang="en-US" sz="1100" b="0" i="0" u="none" strike="noStrike">
                  <a:solidFill>
                    <a:srgbClr val="FFFF00"/>
                  </a:solidFill>
                  <a:latin typeface="Calibri"/>
                  <a:cs typeface="Calibri"/>
                </a:rPr>
                <a:pPr algn="ctr"/>
                <a:t>413AAR11 :</a:t>
              </a:fld>
              <a:endParaRPr lang="fr-FR" sz="1200">
                <a:solidFill>
                  <a:srgbClr val="FFFF00"/>
                </a:solidFill>
              </a:endParaRPr>
            </a:p>
          </xdr:txBody>
        </xdr:sp>
        <xdr:sp macro="" textlink="[1]Feuil3!C6">
          <xdr:nvSpPr>
            <xdr:cNvPr id="53" name="Rectangle 52">
              <a:extLst>
                <a:ext uri="{FF2B5EF4-FFF2-40B4-BE49-F238E27FC236}">
                  <a16:creationId xmlns:a16="http://schemas.microsoft.com/office/drawing/2014/main" id="{DAE06A32-A14A-381B-87ED-0A6E45EBAC6C}"/>
                </a:ext>
              </a:extLst>
            </xdr:cNvPr>
            <xdr:cNvSpPr/>
          </xdr:nvSpPr>
          <xdr:spPr>
            <a:xfrm>
              <a:off x="2189286" y="915864"/>
              <a:ext cx="426426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34285271-CD58-47D4-8602-30F8CB4A9852}" type="TxLink">
                <a:rPr lang="en-US" sz="11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100%</a:t>
              </a:fld>
              <a:endParaRPr lang="fr-FR" sz="12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6" name="Groupe 15">
            <a:extLst>
              <a:ext uri="{FF2B5EF4-FFF2-40B4-BE49-F238E27FC236}">
                <a16:creationId xmlns:a16="http://schemas.microsoft.com/office/drawing/2014/main" id="{8E9E5953-3B7F-39A9-D359-B45DC56DAF26}"/>
              </a:ext>
            </a:extLst>
          </xdr:cNvPr>
          <xdr:cNvGrpSpPr/>
        </xdr:nvGrpSpPr>
        <xdr:grpSpPr>
          <a:xfrm>
            <a:off x="8321327" y="763781"/>
            <a:ext cx="1429699" cy="303411"/>
            <a:chOff x="1685192" y="915864"/>
            <a:chExt cx="930520" cy="161193"/>
          </a:xfrm>
        </xdr:grpSpPr>
        <xdr:sp macro="" textlink="[1]Feuil3!B4">
          <xdr:nvSpPr>
            <xdr:cNvPr id="50" name="Rectangle 49">
              <a:extLst>
                <a:ext uri="{FF2B5EF4-FFF2-40B4-BE49-F238E27FC236}">
                  <a16:creationId xmlns:a16="http://schemas.microsoft.com/office/drawing/2014/main" id="{A66E2CE6-D275-018D-505E-D171AC579AE1}"/>
                </a:ext>
              </a:extLst>
            </xdr:cNvPr>
            <xdr:cNvSpPr/>
          </xdr:nvSpPr>
          <xdr:spPr>
            <a:xfrm>
              <a:off x="1685192" y="915864"/>
              <a:ext cx="666751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F1321052-1561-4E0F-AACC-255899BEEA2A}" type="TxLink">
                <a:rPr lang="en-US" sz="1100" b="0" i="0" u="none" strike="noStrike">
                  <a:solidFill>
                    <a:srgbClr val="FFFF00"/>
                  </a:solidFill>
                  <a:latin typeface="Calibri"/>
                  <a:cs typeface="Calibri"/>
                </a:rPr>
                <a:pPr algn="ctr"/>
                <a:t>413AAR12 :</a:t>
              </a:fld>
              <a:endParaRPr lang="fr-FR" sz="1200">
                <a:solidFill>
                  <a:srgbClr val="FFFF00"/>
                </a:solidFill>
              </a:endParaRPr>
            </a:p>
          </xdr:txBody>
        </xdr:sp>
        <xdr:sp macro="" textlink="[1]Feuil3!C4">
          <xdr:nvSpPr>
            <xdr:cNvPr id="51" name="Rectangle 50">
              <a:extLst>
                <a:ext uri="{FF2B5EF4-FFF2-40B4-BE49-F238E27FC236}">
                  <a16:creationId xmlns:a16="http://schemas.microsoft.com/office/drawing/2014/main" id="{767E9C07-6741-2556-58C1-67B13A5945C0}"/>
                </a:ext>
              </a:extLst>
            </xdr:cNvPr>
            <xdr:cNvSpPr/>
          </xdr:nvSpPr>
          <xdr:spPr>
            <a:xfrm>
              <a:off x="2189286" y="915864"/>
              <a:ext cx="426426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A8C4A1EA-A08C-4B04-938E-FAC458D17A60}" type="TxLink">
                <a:rPr lang="en-US" sz="11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93%</a:t>
              </a:fld>
              <a:endParaRPr lang="fr-FR" sz="12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7" name="Groupe 16">
            <a:extLst>
              <a:ext uri="{FF2B5EF4-FFF2-40B4-BE49-F238E27FC236}">
                <a16:creationId xmlns:a16="http://schemas.microsoft.com/office/drawing/2014/main" id="{2D35568D-5FEF-06AA-EB19-E382747C6CEF}"/>
              </a:ext>
            </a:extLst>
          </xdr:cNvPr>
          <xdr:cNvGrpSpPr/>
        </xdr:nvGrpSpPr>
        <xdr:grpSpPr>
          <a:xfrm>
            <a:off x="3926448" y="3521152"/>
            <a:ext cx="1429699" cy="303412"/>
            <a:chOff x="1685192" y="915864"/>
            <a:chExt cx="930520" cy="161193"/>
          </a:xfrm>
        </xdr:grpSpPr>
        <xdr:sp macro="" textlink="[1]Feuil3!B3">
          <xdr:nvSpPr>
            <xdr:cNvPr id="48" name="Rectangle 47">
              <a:extLst>
                <a:ext uri="{FF2B5EF4-FFF2-40B4-BE49-F238E27FC236}">
                  <a16:creationId xmlns:a16="http://schemas.microsoft.com/office/drawing/2014/main" id="{777F68B0-484E-28DB-5E74-2B26DCC1F83F}"/>
                </a:ext>
              </a:extLst>
            </xdr:cNvPr>
            <xdr:cNvSpPr/>
          </xdr:nvSpPr>
          <xdr:spPr>
            <a:xfrm>
              <a:off x="1685192" y="915864"/>
              <a:ext cx="666751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6396B479-54F6-4A36-9DD6-31790680A7AD}" type="TxLink">
                <a:rPr lang="en-US" sz="1100" b="0" i="0" u="none" strike="noStrike">
                  <a:solidFill>
                    <a:srgbClr val="FFFF00"/>
                  </a:solidFill>
                  <a:latin typeface="Calibri"/>
                  <a:cs typeface="Calibri"/>
                </a:rPr>
                <a:pPr algn="ctr"/>
                <a:t>413ABR13 :</a:t>
              </a:fld>
              <a:endParaRPr lang="fr-FR" sz="1200">
                <a:solidFill>
                  <a:srgbClr val="FFFF00"/>
                </a:solidFill>
              </a:endParaRPr>
            </a:p>
          </xdr:txBody>
        </xdr:sp>
        <xdr:sp macro="" textlink="[1]Feuil3!C3">
          <xdr:nvSpPr>
            <xdr:cNvPr id="49" name="Rectangle 48">
              <a:extLst>
                <a:ext uri="{FF2B5EF4-FFF2-40B4-BE49-F238E27FC236}">
                  <a16:creationId xmlns:a16="http://schemas.microsoft.com/office/drawing/2014/main" id="{D42304EF-8FA2-FA29-85D7-1F5B17AF823F}"/>
                </a:ext>
              </a:extLst>
            </xdr:cNvPr>
            <xdr:cNvSpPr/>
          </xdr:nvSpPr>
          <xdr:spPr>
            <a:xfrm>
              <a:off x="2189286" y="915864"/>
              <a:ext cx="426426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55DE0930-D6DB-412A-B906-CD690E289EC7}" type="TxLink">
                <a:rPr lang="en-US" sz="11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69%</a:t>
              </a:fld>
              <a:endParaRPr lang="fr-FR" sz="12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8" name="Groupe 17">
            <a:extLst>
              <a:ext uri="{FF2B5EF4-FFF2-40B4-BE49-F238E27FC236}">
                <a16:creationId xmlns:a16="http://schemas.microsoft.com/office/drawing/2014/main" id="{505D5F4B-E7D3-BB06-7E48-4DA1428293B3}"/>
              </a:ext>
            </a:extLst>
          </xdr:cNvPr>
          <xdr:cNvGrpSpPr/>
        </xdr:nvGrpSpPr>
        <xdr:grpSpPr>
          <a:xfrm>
            <a:off x="7353585" y="3470946"/>
            <a:ext cx="1429699" cy="301614"/>
            <a:chOff x="1685192" y="915864"/>
            <a:chExt cx="930520" cy="161193"/>
          </a:xfrm>
        </xdr:grpSpPr>
        <xdr:sp macro="" textlink="[1]Feuil3!B7">
          <xdr:nvSpPr>
            <xdr:cNvPr id="46" name="Rectangle 45">
              <a:extLst>
                <a:ext uri="{FF2B5EF4-FFF2-40B4-BE49-F238E27FC236}">
                  <a16:creationId xmlns:a16="http://schemas.microsoft.com/office/drawing/2014/main" id="{2279B137-D26B-E978-5C5E-68BB533B47B4}"/>
                </a:ext>
              </a:extLst>
            </xdr:cNvPr>
            <xdr:cNvSpPr/>
          </xdr:nvSpPr>
          <xdr:spPr>
            <a:xfrm>
              <a:off x="1685192" y="915864"/>
              <a:ext cx="666751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279C35E2-1D12-4825-802D-C1BFD6252270}" type="TxLink">
                <a:rPr lang="en-US" sz="1100" b="0" i="0" u="none" strike="noStrike">
                  <a:solidFill>
                    <a:srgbClr val="FFFF00"/>
                  </a:solidFill>
                  <a:latin typeface="Calibri"/>
                  <a:cs typeface="Calibri"/>
                </a:rPr>
                <a:pPr algn="ctr"/>
                <a:t>413ABR11 :</a:t>
              </a:fld>
              <a:endParaRPr lang="fr-FR" sz="1200">
                <a:solidFill>
                  <a:srgbClr val="FFFF00"/>
                </a:solidFill>
              </a:endParaRPr>
            </a:p>
          </xdr:txBody>
        </xdr:sp>
        <xdr:sp macro="" textlink="[1]Feuil3!C7">
          <xdr:nvSpPr>
            <xdr:cNvPr id="47" name="Rectangle 46">
              <a:extLst>
                <a:ext uri="{FF2B5EF4-FFF2-40B4-BE49-F238E27FC236}">
                  <a16:creationId xmlns:a16="http://schemas.microsoft.com/office/drawing/2014/main" id="{A600EF04-AAE5-928A-D19B-AD9E91721B8E}"/>
                </a:ext>
              </a:extLst>
            </xdr:cNvPr>
            <xdr:cNvSpPr/>
          </xdr:nvSpPr>
          <xdr:spPr>
            <a:xfrm>
              <a:off x="2189286" y="915864"/>
              <a:ext cx="426426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1C600A47-2FAA-47FE-99A7-0ECE6B93BCB8}" type="TxLink">
                <a:rPr lang="en-US" sz="11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100%</a:t>
              </a:fld>
              <a:endParaRPr lang="fr-FR" sz="12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9" name="Groupe 18">
            <a:extLst>
              <a:ext uri="{FF2B5EF4-FFF2-40B4-BE49-F238E27FC236}">
                <a16:creationId xmlns:a16="http://schemas.microsoft.com/office/drawing/2014/main" id="{7266002C-A387-3F69-35FD-2A5F6B14D4FF}"/>
              </a:ext>
            </a:extLst>
          </xdr:cNvPr>
          <xdr:cNvGrpSpPr/>
        </xdr:nvGrpSpPr>
        <xdr:grpSpPr>
          <a:xfrm>
            <a:off x="9156826" y="3496238"/>
            <a:ext cx="1431496" cy="301614"/>
            <a:chOff x="1685192" y="915864"/>
            <a:chExt cx="930520" cy="161193"/>
          </a:xfrm>
        </xdr:grpSpPr>
        <xdr:sp macro="" textlink="[1]Feuil3!B5">
          <xdr:nvSpPr>
            <xdr:cNvPr id="44" name="Rectangle 43">
              <a:extLst>
                <a:ext uri="{FF2B5EF4-FFF2-40B4-BE49-F238E27FC236}">
                  <a16:creationId xmlns:a16="http://schemas.microsoft.com/office/drawing/2014/main" id="{4C5E6478-8E2B-E082-9833-7C70646F5017}"/>
                </a:ext>
              </a:extLst>
            </xdr:cNvPr>
            <xdr:cNvSpPr/>
          </xdr:nvSpPr>
          <xdr:spPr>
            <a:xfrm>
              <a:off x="1685192" y="915864"/>
              <a:ext cx="666751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7E45356C-A7A2-4561-AD10-B87A6A49C159}" type="TxLink">
                <a:rPr lang="en-US" sz="1100" b="0" i="0" u="none" strike="noStrike">
                  <a:solidFill>
                    <a:srgbClr val="FFFF00"/>
                  </a:solidFill>
                  <a:latin typeface="Calibri"/>
                  <a:cs typeface="Calibri"/>
                </a:rPr>
                <a:pPr algn="ctr"/>
                <a:t>413ABR12 :</a:t>
              </a:fld>
              <a:endParaRPr lang="fr-FR" sz="1200">
                <a:solidFill>
                  <a:srgbClr val="FFFF00"/>
                </a:solidFill>
              </a:endParaRPr>
            </a:p>
          </xdr:txBody>
        </xdr:sp>
        <xdr:sp macro="" textlink="[1]Feuil3!C5">
          <xdr:nvSpPr>
            <xdr:cNvPr id="45" name="Rectangle 44">
              <a:extLst>
                <a:ext uri="{FF2B5EF4-FFF2-40B4-BE49-F238E27FC236}">
                  <a16:creationId xmlns:a16="http://schemas.microsoft.com/office/drawing/2014/main" id="{E6FA23C9-5362-BF2E-4564-35E7C908C26D}"/>
                </a:ext>
              </a:extLst>
            </xdr:cNvPr>
            <xdr:cNvSpPr/>
          </xdr:nvSpPr>
          <xdr:spPr>
            <a:xfrm>
              <a:off x="2189286" y="915864"/>
              <a:ext cx="426426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1C0AFA4A-45DD-463A-B3DD-D6A296FEC0C1}" type="TxLink">
                <a:rPr lang="en-US" sz="11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94%</a:t>
              </a:fld>
              <a:endParaRPr lang="fr-FR" sz="1200" b="1">
                <a:solidFill>
                  <a:schemeClr val="bg1"/>
                </a:solidFill>
              </a:endParaRPr>
            </a:p>
          </xdr:txBody>
        </xdr:sp>
      </xdr:grpSp>
      <xdr:sp macro="" textlink="$B$3">
        <xdr:nvSpPr>
          <xdr:cNvPr id="20" name="Rectangle 19">
            <a:extLst>
              <a:ext uri="{FF2B5EF4-FFF2-40B4-BE49-F238E27FC236}">
                <a16:creationId xmlns:a16="http://schemas.microsoft.com/office/drawing/2014/main" id="{F9D644C6-8C46-6C12-4AC1-3791BF33E072}"/>
              </a:ext>
            </a:extLst>
          </xdr:cNvPr>
          <xdr:cNvSpPr/>
        </xdr:nvSpPr>
        <xdr:spPr>
          <a:xfrm>
            <a:off x="5868594" y="3486423"/>
            <a:ext cx="1259684" cy="2955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37E3E73-EDED-466A-A961-DEEA7F2650CE}" type="TxLink">
              <a:rPr lang="en-US" sz="1100" b="1" i="0" u="none" strike="noStrike">
                <a:solidFill>
                  <a:srgbClr val="00B0F0"/>
                </a:solidFill>
                <a:latin typeface="Calibri"/>
                <a:cs typeface="Calibri"/>
              </a:rPr>
              <a:pPr algn="ctr"/>
              <a:t>Bac à effluents</a:t>
            </a:fld>
            <a:endParaRPr lang="fr-FR" sz="1200" b="1">
              <a:solidFill>
                <a:srgbClr val="00B0F0"/>
              </a:solidFill>
            </a:endParaRPr>
          </a:p>
        </xdr:txBody>
      </xdr:sp>
      <xdr:graphicFrame macro="">
        <xdr:nvGraphicFramePr>
          <xdr:cNvPr id="21" name="414ABR12">
            <a:extLst>
              <a:ext uri="{FF2B5EF4-FFF2-40B4-BE49-F238E27FC236}">
                <a16:creationId xmlns:a16="http://schemas.microsoft.com/office/drawing/2014/main" id="{BE9A18A2-2CB9-91F2-E369-C55DE3460EF1}"/>
              </a:ext>
            </a:extLst>
          </xdr:cNvPr>
          <xdr:cNvGraphicFramePr>
            <a:graphicFrameLocks/>
          </xdr:cNvGraphicFramePr>
        </xdr:nvGraphicFramePr>
        <xdr:xfrm>
          <a:off x="7621865" y="1912727"/>
          <a:ext cx="8883411" cy="213465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22" name="414AAR12">
            <a:extLst>
              <a:ext uri="{FF2B5EF4-FFF2-40B4-BE49-F238E27FC236}">
                <a16:creationId xmlns:a16="http://schemas.microsoft.com/office/drawing/2014/main" id="{5511C7D0-68FC-38E7-6256-99014239AF1C}"/>
              </a:ext>
            </a:extLst>
          </xdr:cNvPr>
          <xdr:cNvGraphicFramePr>
            <a:graphicFrameLocks/>
          </xdr:cNvGraphicFramePr>
        </xdr:nvGraphicFramePr>
        <xdr:xfrm>
          <a:off x="13705216" y="1886370"/>
          <a:ext cx="8220255" cy="2223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pSp>
        <xdr:nvGrpSpPr>
          <xdr:cNvPr id="23" name="Groupe 22">
            <a:extLst>
              <a:ext uri="{FF2B5EF4-FFF2-40B4-BE49-F238E27FC236}">
                <a16:creationId xmlns:a16="http://schemas.microsoft.com/office/drawing/2014/main" id="{4E9B52DC-E589-7014-4E7A-EB139979DDEB}"/>
              </a:ext>
            </a:extLst>
          </xdr:cNvPr>
          <xdr:cNvGrpSpPr/>
        </xdr:nvGrpSpPr>
        <xdr:grpSpPr>
          <a:xfrm>
            <a:off x="7858125" y="1946275"/>
            <a:ext cx="11709220" cy="2780479"/>
            <a:chOff x="2476500" y="3752851"/>
            <a:chExt cx="8957224" cy="2092221"/>
          </a:xfrm>
        </xdr:grpSpPr>
        <xdr:graphicFrame macro="">
          <xdr:nvGraphicFramePr>
            <xdr:cNvPr id="42" name="Partie conique 413A AR11">
              <a:extLst>
                <a:ext uri="{FF2B5EF4-FFF2-40B4-BE49-F238E27FC236}">
                  <a16:creationId xmlns:a16="http://schemas.microsoft.com/office/drawing/2014/main" id="{DEED2D7E-8648-F1B8-0FD9-ADE686B66314}"/>
                </a:ext>
              </a:extLst>
            </xdr:cNvPr>
            <xdr:cNvGraphicFramePr>
              <a:graphicFrameLocks/>
            </xdr:cNvGraphicFramePr>
          </xdr:nvGraphicFramePr>
          <xdr:xfrm>
            <a:off x="3111505" y="4205974"/>
            <a:ext cx="7741441" cy="163909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3"/>
            </a:graphicData>
          </a:graphic>
        </xdr:graphicFrame>
        <xdr:graphicFrame macro="">
          <xdr:nvGraphicFramePr>
            <xdr:cNvPr id="43" name="Partie cylindrique 413A AR11">
              <a:extLst>
                <a:ext uri="{FF2B5EF4-FFF2-40B4-BE49-F238E27FC236}">
                  <a16:creationId xmlns:a16="http://schemas.microsoft.com/office/drawing/2014/main" id="{5EB8C5FA-1398-FF0B-E825-4CAC63B3A532}"/>
                </a:ext>
              </a:extLst>
            </xdr:cNvPr>
            <xdr:cNvGraphicFramePr>
              <a:graphicFrameLocks/>
            </xdr:cNvGraphicFramePr>
          </xdr:nvGraphicFramePr>
          <xdr:xfrm>
            <a:off x="2476500" y="3752851"/>
            <a:ext cx="8957224" cy="156371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4"/>
            </a:graphicData>
          </a:graphic>
        </xdr:graphicFrame>
      </xdr:grpSp>
      <xdr:grpSp>
        <xdr:nvGrpSpPr>
          <xdr:cNvPr id="24" name="Groupe 23">
            <a:extLst>
              <a:ext uri="{FF2B5EF4-FFF2-40B4-BE49-F238E27FC236}">
                <a16:creationId xmlns:a16="http://schemas.microsoft.com/office/drawing/2014/main" id="{FE1413CD-8B06-D91C-1631-805B951FF650}"/>
              </a:ext>
            </a:extLst>
          </xdr:cNvPr>
          <xdr:cNvGrpSpPr/>
        </xdr:nvGrpSpPr>
        <xdr:grpSpPr>
          <a:xfrm>
            <a:off x="10001250" y="1962150"/>
            <a:ext cx="11710800" cy="2208543"/>
            <a:chOff x="2476500" y="3758762"/>
            <a:chExt cx="8957224" cy="1657925"/>
          </a:xfrm>
        </xdr:grpSpPr>
        <xdr:graphicFrame macro="">
          <xdr:nvGraphicFramePr>
            <xdr:cNvPr id="40" name="Partie conique 413A AR11">
              <a:extLst>
                <a:ext uri="{FF2B5EF4-FFF2-40B4-BE49-F238E27FC236}">
                  <a16:creationId xmlns:a16="http://schemas.microsoft.com/office/drawing/2014/main" id="{0847F6AF-404D-A759-EB33-B174B61E02B0}"/>
                </a:ext>
              </a:extLst>
            </xdr:cNvPr>
            <xdr:cNvGraphicFramePr>
              <a:graphicFrameLocks/>
            </xdr:cNvGraphicFramePr>
          </xdr:nvGraphicFramePr>
          <xdr:xfrm>
            <a:off x="3315495" y="3777589"/>
            <a:ext cx="7741441" cy="163909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5"/>
            </a:graphicData>
          </a:graphic>
        </xdr:graphicFrame>
        <xdr:graphicFrame macro="">
          <xdr:nvGraphicFramePr>
            <xdr:cNvPr id="41" name="Partie cylindrique 413A AR11">
              <a:extLst>
                <a:ext uri="{FF2B5EF4-FFF2-40B4-BE49-F238E27FC236}">
                  <a16:creationId xmlns:a16="http://schemas.microsoft.com/office/drawing/2014/main" id="{210FF340-EA02-EBC3-5CD5-D9C4EF5E181E}"/>
                </a:ext>
              </a:extLst>
            </xdr:cNvPr>
            <xdr:cNvGraphicFramePr>
              <a:graphicFrameLocks/>
            </xdr:cNvGraphicFramePr>
          </xdr:nvGraphicFramePr>
          <xdr:xfrm>
            <a:off x="2476500" y="3758762"/>
            <a:ext cx="8957224" cy="156371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6"/>
            </a:graphicData>
          </a:graphic>
        </xdr:graphicFrame>
      </xdr:grpSp>
      <xdr:grpSp>
        <xdr:nvGrpSpPr>
          <xdr:cNvPr id="25" name="Groupe 24">
            <a:extLst>
              <a:ext uri="{FF2B5EF4-FFF2-40B4-BE49-F238E27FC236}">
                <a16:creationId xmlns:a16="http://schemas.microsoft.com/office/drawing/2014/main" id="{55D0C7AA-E070-FCAD-02BC-3212BD8BB9BC}"/>
              </a:ext>
            </a:extLst>
          </xdr:cNvPr>
          <xdr:cNvGrpSpPr/>
        </xdr:nvGrpSpPr>
        <xdr:grpSpPr>
          <a:xfrm>
            <a:off x="14572703" y="1014408"/>
            <a:ext cx="1429699" cy="306388"/>
            <a:chOff x="1685192" y="915864"/>
            <a:chExt cx="930520" cy="161193"/>
          </a:xfrm>
        </xdr:grpSpPr>
        <xdr:sp macro="" textlink="[1]Feuil3!B14">
          <xdr:nvSpPr>
            <xdr:cNvPr id="38" name="Rectangle 37">
              <a:extLst>
                <a:ext uri="{FF2B5EF4-FFF2-40B4-BE49-F238E27FC236}">
                  <a16:creationId xmlns:a16="http://schemas.microsoft.com/office/drawing/2014/main" id="{CA865C66-7CD6-05B7-C405-5249AD1D8F1A}"/>
                </a:ext>
              </a:extLst>
            </xdr:cNvPr>
            <xdr:cNvSpPr/>
          </xdr:nvSpPr>
          <xdr:spPr>
            <a:xfrm>
              <a:off x="1685192" y="915864"/>
              <a:ext cx="666751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3D1E1E2A-DB99-40F2-B46E-A0ABFEF2EA86}" type="TxLink">
                <a:rPr lang="en-US" sz="1100" b="0" i="0" u="none" strike="noStrike">
                  <a:solidFill>
                    <a:srgbClr val="FFFF00"/>
                  </a:solidFill>
                  <a:latin typeface="Calibri"/>
                  <a:cs typeface="Calibri"/>
                </a:rPr>
                <a:pPr algn="ctr"/>
                <a:t>414AAR03 :</a:t>
              </a:fld>
              <a:endParaRPr lang="fr-FR" sz="1200">
                <a:solidFill>
                  <a:srgbClr val="FFFF00"/>
                </a:solidFill>
              </a:endParaRPr>
            </a:p>
          </xdr:txBody>
        </xdr:sp>
        <xdr:sp macro="" textlink="[1]Feuil3!C14">
          <xdr:nvSpPr>
            <xdr:cNvPr id="39" name="Rectangle 38">
              <a:extLst>
                <a:ext uri="{FF2B5EF4-FFF2-40B4-BE49-F238E27FC236}">
                  <a16:creationId xmlns:a16="http://schemas.microsoft.com/office/drawing/2014/main" id="{56BB22B6-0CED-AFD4-C61D-8ADCC63D71BA}"/>
                </a:ext>
              </a:extLst>
            </xdr:cNvPr>
            <xdr:cNvSpPr/>
          </xdr:nvSpPr>
          <xdr:spPr>
            <a:xfrm>
              <a:off x="2189286" y="915864"/>
              <a:ext cx="426426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EBC2C02-AD09-4F29-AA04-059DB4642DDF}" type="TxLink">
                <a:rPr lang="en-US" sz="11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60%</a:t>
              </a:fld>
              <a:endParaRPr lang="fr-FR" sz="12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26" name="Groupe 25">
            <a:extLst>
              <a:ext uri="{FF2B5EF4-FFF2-40B4-BE49-F238E27FC236}">
                <a16:creationId xmlns:a16="http://schemas.microsoft.com/office/drawing/2014/main" id="{6CE0D659-70D7-5FF7-9811-66A14B6A3BD5}"/>
              </a:ext>
            </a:extLst>
          </xdr:cNvPr>
          <xdr:cNvGrpSpPr/>
        </xdr:nvGrpSpPr>
        <xdr:grpSpPr>
          <a:xfrm>
            <a:off x="11264551" y="2059777"/>
            <a:ext cx="1414459" cy="303411"/>
            <a:chOff x="1883570" y="915864"/>
            <a:chExt cx="920601" cy="161193"/>
          </a:xfrm>
        </xdr:grpSpPr>
        <xdr:sp macro="" textlink="[1]Feuil3!B13">
          <xdr:nvSpPr>
            <xdr:cNvPr id="36" name="Rectangle 35">
              <a:extLst>
                <a:ext uri="{FF2B5EF4-FFF2-40B4-BE49-F238E27FC236}">
                  <a16:creationId xmlns:a16="http://schemas.microsoft.com/office/drawing/2014/main" id="{E48BC899-422B-A9BD-3DB0-E4245E12578A}"/>
                </a:ext>
              </a:extLst>
            </xdr:cNvPr>
            <xdr:cNvSpPr/>
          </xdr:nvSpPr>
          <xdr:spPr>
            <a:xfrm>
              <a:off x="1883570" y="915864"/>
              <a:ext cx="666751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54F19188-4D76-43D3-8F5E-0D0348F789C3}" type="TxLink">
                <a:rPr lang="en-US" sz="1100" b="0" i="0" u="none" strike="noStrike">
                  <a:solidFill>
                    <a:srgbClr val="FFFF00"/>
                  </a:solidFill>
                  <a:latin typeface="Calibri"/>
                  <a:cs typeface="Calibri"/>
                </a:rPr>
                <a:pPr algn="ctr"/>
                <a:t>414ABR12 :</a:t>
              </a:fld>
              <a:endParaRPr lang="fr-FR" sz="1200">
                <a:solidFill>
                  <a:srgbClr val="FFFF00"/>
                </a:solidFill>
              </a:endParaRPr>
            </a:p>
          </xdr:txBody>
        </xdr:sp>
        <xdr:sp macro="" textlink="[1]Feuil3!C13">
          <xdr:nvSpPr>
            <xdr:cNvPr id="37" name="Rectangle 36">
              <a:extLst>
                <a:ext uri="{FF2B5EF4-FFF2-40B4-BE49-F238E27FC236}">
                  <a16:creationId xmlns:a16="http://schemas.microsoft.com/office/drawing/2014/main" id="{6605FF10-A088-7E8F-1135-425B63520572}"/>
                </a:ext>
              </a:extLst>
            </xdr:cNvPr>
            <xdr:cNvSpPr/>
          </xdr:nvSpPr>
          <xdr:spPr>
            <a:xfrm>
              <a:off x="2377745" y="915864"/>
              <a:ext cx="426426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66D6622D-AC34-4139-84DB-118DF984F3F4}" type="TxLink">
                <a:rPr lang="en-US" sz="11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14%</a:t>
              </a:fld>
              <a:endParaRPr lang="fr-FR" sz="12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27" name="Groupe 26">
            <a:extLst>
              <a:ext uri="{FF2B5EF4-FFF2-40B4-BE49-F238E27FC236}">
                <a16:creationId xmlns:a16="http://schemas.microsoft.com/office/drawing/2014/main" id="{8BE3EE16-929F-E599-1B70-13C6BD25C1B0}"/>
              </a:ext>
            </a:extLst>
          </xdr:cNvPr>
          <xdr:cNvGrpSpPr/>
        </xdr:nvGrpSpPr>
        <xdr:grpSpPr>
          <a:xfrm>
            <a:off x="17059323" y="2003818"/>
            <a:ext cx="1429699" cy="303411"/>
            <a:chOff x="1685192" y="915864"/>
            <a:chExt cx="930520" cy="161193"/>
          </a:xfrm>
        </xdr:grpSpPr>
        <xdr:sp macro="" textlink="[1]Feuil3!B12">
          <xdr:nvSpPr>
            <xdr:cNvPr id="34" name="Rectangle 33">
              <a:extLst>
                <a:ext uri="{FF2B5EF4-FFF2-40B4-BE49-F238E27FC236}">
                  <a16:creationId xmlns:a16="http://schemas.microsoft.com/office/drawing/2014/main" id="{C714AE84-C391-1D01-7DA0-C6575819F157}"/>
                </a:ext>
              </a:extLst>
            </xdr:cNvPr>
            <xdr:cNvSpPr/>
          </xdr:nvSpPr>
          <xdr:spPr>
            <a:xfrm>
              <a:off x="1685192" y="915864"/>
              <a:ext cx="666751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38FE1E3B-B214-4EA7-874E-F57C1DE12566}" type="TxLink">
                <a:rPr lang="en-US" sz="1100" b="0" i="0" u="none" strike="noStrike">
                  <a:solidFill>
                    <a:srgbClr val="FFFF00"/>
                  </a:solidFill>
                  <a:latin typeface="Calibri"/>
                  <a:cs typeface="Calibri"/>
                </a:rPr>
                <a:pPr algn="ctr"/>
                <a:t>414AAR12 :</a:t>
              </a:fld>
              <a:endParaRPr lang="fr-FR" sz="1200">
                <a:solidFill>
                  <a:srgbClr val="FFFF00"/>
                </a:solidFill>
              </a:endParaRPr>
            </a:p>
          </xdr:txBody>
        </xdr:sp>
        <xdr:sp macro="" textlink="[1]Feuil3!C12">
          <xdr:nvSpPr>
            <xdr:cNvPr id="35" name="Rectangle 34">
              <a:extLst>
                <a:ext uri="{FF2B5EF4-FFF2-40B4-BE49-F238E27FC236}">
                  <a16:creationId xmlns:a16="http://schemas.microsoft.com/office/drawing/2014/main" id="{30763402-11B3-D0D0-DC23-91FB1C7C6BF4}"/>
                </a:ext>
              </a:extLst>
            </xdr:cNvPr>
            <xdr:cNvSpPr/>
          </xdr:nvSpPr>
          <xdr:spPr>
            <a:xfrm>
              <a:off x="2189286" y="915864"/>
              <a:ext cx="426426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371FE696-421E-4A67-86E3-A8F308264AA3}" type="TxLink">
                <a:rPr lang="en-US" sz="11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68%</a:t>
              </a:fld>
              <a:endParaRPr lang="fr-FR" sz="12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28" name="Groupe 27">
            <a:extLst>
              <a:ext uri="{FF2B5EF4-FFF2-40B4-BE49-F238E27FC236}">
                <a16:creationId xmlns:a16="http://schemas.microsoft.com/office/drawing/2014/main" id="{8C5B4CDE-40FD-BE30-E95B-58E13AA9A9D4}"/>
              </a:ext>
            </a:extLst>
          </xdr:cNvPr>
          <xdr:cNvGrpSpPr/>
        </xdr:nvGrpSpPr>
        <xdr:grpSpPr>
          <a:xfrm>
            <a:off x="13055848" y="1902615"/>
            <a:ext cx="1429699" cy="303411"/>
            <a:chOff x="1685192" y="915864"/>
            <a:chExt cx="930520" cy="161193"/>
          </a:xfrm>
        </xdr:grpSpPr>
        <xdr:sp macro="" textlink="[1]Feuil3!B11">
          <xdr:nvSpPr>
            <xdr:cNvPr id="32" name="Rectangle 31">
              <a:extLst>
                <a:ext uri="{FF2B5EF4-FFF2-40B4-BE49-F238E27FC236}">
                  <a16:creationId xmlns:a16="http://schemas.microsoft.com/office/drawing/2014/main" id="{286F6DCF-4951-E0BA-AE2A-A3A2F42EA71D}"/>
                </a:ext>
              </a:extLst>
            </xdr:cNvPr>
            <xdr:cNvSpPr/>
          </xdr:nvSpPr>
          <xdr:spPr>
            <a:xfrm>
              <a:off x="1685192" y="915864"/>
              <a:ext cx="666751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3D38147-2927-4E0F-8E0E-2473ED35B771}" type="TxLink">
                <a:rPr lang="en-US" sz="1100" b="0" i="0" u="none" strike="noStrike">
                  <a:solidFill>
                    <a:srgbClr val="FFFF00"/>
                  </a:solidFill>
                  <a:latin typeface="Calibri"/>
                  <a:cs typeface="Calibri"/>
                </a:rPr>
                <a:pPr algn="ctr"/>
                <a:t>414ABR13 :</a:t>
              </a:fld>
              <a:endParaRPr lang="fr-FR" sz="1200">
                <a:solidFill>
                  <a:srgbClr val="FFFF00"/>
                </a:solidFill>
              </a:endParaRPr>
            </a:p>
          </xdr:txBody>
        </xdr:sp>
        <xdr:sp macro="" textlink="[1]Feuil3!C11">
          <xdr:nvSpPr>
            <xdr:cNvPr id="33" name="Rectangle 32">
              <a:extLst>
                <a:ext uri="{FF2B5EF4-FFF2-40B4-BE49-F238E27FC236}">
                  <a16:creationId xmlns:a16="http://schemas.microsoft.com/office/drawing/2014/main" id="{9493D18E-2B80-DB65-7A75-6E4C009708CE}"/>
                </a:ext>
              </a:extLst>
            </xdr:cNvPr>
            <xdr:cNvSpPr/>
          </xdr:nvSpPr>
          <xdr:spPr>
            <a:xfrm>
              <a:off x="2189286" y="915864"/>
              <a:ext cx="426426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40A03094-CB2D-4886-9645-E791A940A569}" type="TxLink">
                <a:rPr lang="en-US" sz="11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0%</a:t>
              </a:fld>
              <a:endParaRPr lang="fr-FR" sz="12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29" name="Groupe 28">
            <a:extLst>
              <a:ext uri="{FF2B5EF4-FFF2-40B4-BE49-F238E27FC236}">
                <a16:creationId xmlns:a16="http://schemas.microsoft.com/office/drawing/2014/main" id="{2093D2A6-57BE-BB3D-8907-8F9AC0D257F1}"/>
              </a:ext>
            </a:extLst>
          </xdr:cNvPr>
          <xdr:cNvGrpSpPr/>
        </xdr:nvGrpSpPr>
        <xdr:grpSpPr>
          <a:xfrm>
            <a:off x="15553778" y="1891304"/>
            <a:ext cx="1429699" cy="303411"/>
            <a:chOff x="1685192" y="915864"/>
            <a:chExt cx="930520" cy="161193"/>
          </a:xfrm>
        </xdr:grpSpPr>
        <xdr:sp macro="" textlink="[1]Feuil3!B10">
          <xdr:nvSpPr>
            <xdr:cNvPr id="30" name="Rectangle 29">
              <a:extLst>
                <a:ext uri="{FF2B5EF4-FFF2-40B4-BE49-F238E27FC236}">
                  <a16:creationId xmlns:a16="http://schemas.microsoft.com/office/drawing/2014/main" id="{329CE8DC-989B-B202-618D-9D34A6888545}"/>
                </a:ext>
              </a:extLst>
            </xdr:cNvPr>
            <xdr:cNvSpPr/>
          </xdr:nvSpPr>
          <xdr:spPr>
            <a:xfrm>
              <a:off x="1685192" y="915864"/>
              <a:ext cx="666751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9A27C4BC-38E1-45A8-A85E-8D20A6123B05}" type="TxLink">
                <a:rPr lang="en-US" sz="1100" b="0" i="0" u="none" strike="noStrike">
                  <a:solidFill>
                    <a:srgbClr val="FFFF00"/>
                  </a:solidFill>
                  <a:latin typeface="Calibri"/>
                  <a:cs typeface="Calibri"/>
                </a:rPr>
                <a:pPr algn="ctr"/>
                <a:t>414AAR13 :</a:t>
              </a:fld>
              <a:endParaRPr lang="fr-FR" sz="1200">
                <a:solidFill>
                  <a:srgbClr val="FFFF00"/>
                </a:solidFill>
              </a:endParaRPr>
            </a:p>
          </xdr:txBody>
        </xdr:sp>
        <xdr:sp macro="" textlink="[1]Feuil3!C10">
          <xdr:nvSpPr>
            <xdr:cNvPr id="31" name="Rectangle 30">
              <a:extLst>
                <a:ext uri="{FF2B5EF4-FFF2-40B4-BE49-F238E27FC236}">
                  <a16:creationId xmlns:a16="http://schemas.microsoft.com/office/drawing/2014/main" id="{00041E48-8A14-0F43-6379-60D56E309000}"/>
                </a:ext>
              </a:extLst>
            </xdr:cNvPr>
            <xdr:cNvSpPr/>
          </xdr:nvSpPr>
          <xdr:spPr>
            <a:xfrm>
              <a:off x="2189286" y="915864"/>
              <a:ext cx="426426" cy="16119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FD3435C1-F1FC-488E-86BF-7FB509515898}" type="TxLink">
                <a:rPr lang="en-US" sz="11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2%</a:t>
              </a:fld>
              <a:endParaRPr lang="fr-FR" sz="1200" b="1">
                <a:solidFill>
                  <a:schemeClr val="bg1"/>
                </a:solidFill>
              </a:endParaRP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zahhar_r\Desktop\stock%20&#224;%207h.xlsx" TargetMode="External"/><Relationship Id="rId1" Type="http://schemas.openxmlformats.org/officeDocument/2006/relationships/externalLinkPath" Target="file:///C:\Users\zahhar_r\Desktop\stock%20&#224;%207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3"/>
      <sheetName val="Feuil1"/>
      <sheetName val="Feuil10"/>
      <sheetName val="Feuil4"/>
      <sheetName val="Feuil5"/>
      <sheetName val="Feuil2"/>
      <sheetName val="Feuil6"/>
      <sheetName val="Feuil7"/>
      <sheetName val="Feuil8"/>
      <sheetName val="Feuil9"/>
    </sheetNames>
    <sheetDataSet>
      <sheetData sheetId="0">
        <row r="2">
          <cell r="C2">
            <v>0.55000000000000004</v>
          </cell>
          <cell r="D2">
            <v>0.55000000000000004</v>
          </cell>
        </row>
        <row r="3">
          <cell r="C3">
            <v>0.69</v>
          </cell>
          <cell r="D3">
            <v>0.41000000000000014</v>
          </cell>
        </row>
        <row r="4">
          <cell r="C4">
            <v>0.93</v>
          </cell>
          <cell r="D4">
            <v>0.17000000000000004</v>
          </cell>
        </row>
        <row r="5">
          <cell r="C5">
            <v>0.94</v>
          </cell>
          <cell r="D5">
            <v>0.16000000000000014</v>
          </cell>
        </row>
        <row r="6">
          <cell r="G6">
            <v>0</v>
          </cell>
          <cell r="H6">
            <v>-100</v>
          </cell>
          <cell r="I6">
            <v>0.84</v>
          </cell>
          <cell r="J6">
            <v>6.0000000000000053E-2</v>
          </cell>
        </row>
        <row r="7">
          <cell r="G7">
            <v>0</v>
          </cell>
          <cell r="H7">
            <v>-100</v>
          </cell>
          <cell r="I7">
            <v>0.84</v>
          </cell>
          <cell r="J7">
            <v>6.0000000000000053E-2</v>
          </cell>
        </row>
        <row r="10">
          <cell r="G10">
            <v>-87.5</v>
          </cell>
          <cell r="H10">
            <v>-12.5</v>
          </cell>
          <cell r="I10">
            <v>0</v>
          </cell>
          <cell r="J10">
            <v>0.9</v>
          </cell>
        </row>
        <row r="11">
          <cell r="G11">
            <v>-100</v>
          </cell>
          <cell r="H11">
            <v>0</v>
          </cell>
          <cell r="I11">
            <v>0</v>
          </cell>
          <cell r="J11">
            <v>0.9</v>
          </cell>
        </row>
        <row r="12">
          <cell r="C12">
            <v>0.68</v>
          </cell>
          <cell r="D12">
            <v>0.42000000000000004</v>
          </cell>
        </row>
        <row r="13">
          <cell r="C13">
            <v>0.14000000000000001</v>
          </cell>
          <cell r="D13">
            <v>0.96000000000000008</v>
          </cell>
        </row>
        <row r="14">
          <cell r="C14">
            <v>0.6</v>
          </cell>
          <cell r="D14">
            <v>0.50000000000000011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519F-E4E6-4BE7-90A0-BC2AD2CC0035}">
  <dimension ref="A1:V21"/>
  <sheetViews>
    <sheetView tabSelected="1" topLeftCell="E1" workbookViewId="0">
      <selection activeCell="L13" sqref="L13"/>
    </sheetView>
  </sheetViews>
  <sheetFormatPr baseColWidth="10" defaultRowHeight="14.5" x14ac:dyDescent="0.35"/>
  <cols>
    <col min="1" max="1" width="27.08984375" customWidth="1"/>
    <col min="2" max="2" width="29.6328125" customWidth="1"/>
    <col min="4" max="4" width="2.08984375" style="11" customWidth="1"/>
    <col min="5" max="5" width="12.90625" customWidth="1"/>
    <col min="7" max="7" width="12.7265625" customWidth="1"/>
    <col min="8" max="9" width="9.6328125" customWidth="1"/>
    <col min="10" max="10" width="13.54296875" customWidth="1"/>
    <col min="11" max="11" width="27.54296875" customWidth="1"/>
    <col min="12" max="12" width="18.1796875" customWidth="1"/>
  </cols>
  <sheetData>
    <row r="1" spans="1:22" x14ac:dyDescent="0.35">
      <c r="E1" s="21" t="s">
        <v>33</v>
      </c>
      <c r="G1" s="21" t="s">
        <v>33</v>
      </c>
    </row>
    <row r="2" spans="1:22" ht="15" thickBot="1" x14ac:dyDescent="0.4">
      <c r="A2" s="1" t="s">
        <v>1</v>
      </c>
      <c r="B2" s="1" t="s">
        <v>0</v>
      </c>
      <c r="D2" s="14">
        <f t="array" ref="D2:E2">_xll.PISampDat(Feuil1!$B$2,"*-1","*","1h",2,"")</f>
        <v>110.84980010986328</v>
      </c>
      <c r="E2" s="17">
        <v>0.21617570519447327</v>
      </c>
      <c r="F2" s="27">
        <f>IF(IFERROR(VLOOKUP(A2,$K$9:$L$22,2,0),"")="",E2,IFERROR(VLOOKUP(A2,$K$9:$L$22,2,0),""))</f>
        <v>0</v>
      </c>
      <c r="G2" s="16">
        <f>E6*10.1*176.625/100</f>
        <v>1198.3210917348861</v>
      </c>
      <c r="J2" s="9" t="s">
        <v>38</v>
      </c>
      <c r="L2" s="9"/>
      <c r="M2" s="11">
        <v>7</v>
      </c>
      <c r="N2" s="11" t="s">
        <v>34</v>
      </c>
      <c r="O2" s="9">
        <f>G9+(((E2+E3+E4)-(E14+E15+E16+E19+E20+E21))*M2)</f>
        <v>6731.7924053169336</v>
      </c>
      <c r="V2" s="9" t="s">
        <v>42</v>
      </c>
    </row>
    <row r="3" spans="1:22" ht="15" thickBot="1" x14ac:dyDescent="0.4">
      <c r="A3" s="1" t="s">
        <v>2</v>
      </c>
      <c r="B3" s="1" t="s">
        <v>3</v>
      </c>
      <c r="D3" s="14">
        <f t="array" ref="D3:E3">_xll.PISampDat(Feuil1!$B$3,"*-1","*","1h",2,"")</f>
        <v>110.61360168457031</v>
      </c>
      <c r="E3" s="17">
        <v>99.684623718261719</v>
      </c>
      <c r="F3" s="27">
        <f t="shared" ref="F3:F21" si="0">IF(IFERROR(VLOOKUP(A3,$K$9:$L$22,2,0),"")="",E3,IFERROR(VLOOKUP(A3,$K$9:$L$22,2,0),""))</f>
        <v>100</v>
      </c>
      <c r="G3" s="16">
        <f>E7*10.1*176.625/100</f>
        <v>1206.0572497558594</v>
      </c>
      <c r="J3" s="9" t="s">
        <v>39</v>
      </c>
      <c r="L3" s="9"/>
      <c r="M3" s="10" t="str">
        <f>IF((G8-G9)/((E2+E3+E4)-(E14+E15+E16+E19+E20+E21))&lt;0,"aucun",(G8-G9)/((E2+E3+E4)-(E14+E15+E16+E19+E20+E21)))</f>
        <v>aucun</v>
      </c>
      <c r="N3" s="11" t="s">
        <v>34</v>
      </c>
      <c r="V3" s="9" t="s">
        <v>43</v>
      </c>
    </row>
    <row r="4" spans="1:22" ht="15" thickBot="1" x14ac:dyDescent="0.4">
      <c r="A4" s="15" t="s">
        <v>26</v>
      </c>
      <c r="B4" s="15" t="s">
        <v>30</v>
      </c>
      <c r="D4" s="14">
        <f t="array" ref="D4:E4">_xll.PISampDat(Feuil1!$B$4,"*-1","*","1h",2,"")</f>
        <v>0</v>
      </c>
      <c r="E4" s="19">
        <v>0</v>
      </c>
      <c r="F4" s="27">
        <f t="shared" si="0"/>
        <v>0</v>
      </c>
      <c r="G4" s="16">
        <f>IF(E8/100*9.1&gt;2.07,(106.03+((E8/100*9.1-2.07)*176.625)),((E8/100*9.1/0.1478)/2)*((E8/100*9.1/0.1478)/2)*E8/100*9.1*3.14/3)</f>
        <v>1358.3815581016538</v>
      </c>
      <c r="J4" s="9" t="s">
        <v>40</v>
      </c>
      <c r="L4" s="9"/>
      <c r="M4" s="25">
        <f>IF((IF(((E2+E3+E4)-(E14+E15+E16+E19+E20+E21))&lt;0,(G10-G9)/((E2+E3+E4)-(E14+E15+E16+E19+E20+E21)),"aucune"))&lt;0,ABS(IF(((E2+E3+E4)-(E14+E15+E16+E19+E20+E21))&lt;0,(G10-G9)/((E2+E3+E4)-(E14+E15+E16+E19+E20+E21)),"aucune")),IF(((E2+E3+E4)-(E14+E15+E16+E19+E20+E21))&lt;0,(G10-G9)/((E2+E3+E4)-(E14+E15+E16+E19+E20+E21)),"aucune"))</f>
        <v>25.356785670116221</v>
      </c>
      <c r="V4" s="9" t="s">
        <v>44</v>
      </c>
    </row>
    <row r="5" spans="1:22" ht="15" thickBot="1" x14ac:dyDescent="0.4">
      <c r="D5" s="14"/>
      <c r="E5" s="10"/>
      <c r="F5" s="27"/>
      <c r="G5" s="16">
        <f>IF(E9/100*9.1&gt;2.07,(106.03+((E9/100*9.1-2.07)*176.625)),((E9/100*9.1/0.1478)/2)*((E9/100*9.1/0.1478)/2)*E9/100*9.1*3.14/3)</f>
        <v>1361.3092611246107</v>
      </c>
      <c r="J5" s="9"/>
    </row>
    <row r="6" spans="1:22" ht="15" thickBot="1" x14ac:dyDescent="0.4">
      <c r="A6" s="7" t="s">
        <v>8</v>
      </c>
      <c r="B6" s="7" t="s">
        <v>7</v>
      </c>
      <c r="D6" s="14">
        <f t="array" ref="D6:E6">_xll.PISampDat(Feuil1!$B$6,"*-1","*","1h",2,"")</f>
        <v>67.277328491210938</v>
      </c>
      <c r="E6" s="20">
        <v>67.173759460449219</v>
      </c>
      <c r="F6" s="27">
        <f t="shared" si="0"/>
        <v>67.173759460449219</v>
      </c>
      <c r="G6" s="16">
        <f>E10*8.7*176.625/100</f>
        <v>1136.9751698999403</v>
      </c>
      <c r="J6" s="9"/>
      <c r="V6" t="s">
        <v>1</v>
      </c>
    </row>
    <row r="7" spans="1:22" ht="15" thickBot="1" x14ac:dyDescent="0.4">
      <c r="A7" s="7" t="s">
        <v>10</v>
      </c>
      <c r="B7" s="7" t="s">
        <v>9</v>
      </c>
      <c r="D7" s="14">
        <f t="array" ref="D7:E7">_xll.PISampDat(Feuil1!$B$7,"*-1","*","1h",2,"")</f>
        <v>67.57659912109375</v>
      </c>
      <c r="E7" s="20">
        <v>67.607421875</v>
      </c>
      <c r="F7" s="27">
        <f t="shared" si="0"/>
        <v>67.607421875</v>
      </c>
      <c r="G7" s="16">
        <f>E11*8.7*176.625/100</f>
        <v>996.90483279418925</v>
      </c>
      <c r="J7" s="9" t="s">
        <v>41</v>
      </c>
      <c r="V7" t="s">
        <v>2</v>
      </c>
    </row>
    <row r="8" spans="1:22" x14ac:dyDescent="0.35">
      <c r="A8" s="7" t="s">
        <v>11</v>
      </c>
      <c r="B8" s="7" t="s">
        <v>15</v>
      </c>
      <c r="D8" s="14">
        <f t="array" ref="D8:E8">_xll.PISampDat(Feuil1!$B$8,"*-1","*","1h",2,"")</f>
        <v>100.68014526367188</v>
      </c>
      <c r="E8" s="20">
        <v>100.66433715820313</v>
      </c>
      <c r="F8" s="27">
        <f t="shared" si="0"/>
        <v>100.66433715820313</v>
      </c>
      <c r="G8" s="23">
        <v>8676</v>
      </c>
      <c r="H8" t="s">
        <v>35</v>
      </c>
      <c r="J8" s="9" t="s">
        <v>45</v>
      </c>
      <c r="K8" s="26">
        <v>8</v>
      </c>
      <c r="V8" t="s">
        <v>26</v>
      </c>
    </row>
    <row r="9" spans="1:22" x14ac:dyDescent="0.35">
      <c r="A9" s="7" t="s">
        <v>12</v>
      </c>
      <c r="B9" s="7" t="s">
        <v>16</v>
      </c>
      <c r="D9" s="14">
        <f t="array" ref="D9:E9">_xll.PISampDat(Feuil1!$B$9,"*-1","*","1h",2,"")</f>
        <v>100.91219329833984</v>
      </c>
      <c r="E9" s="20">
        <v>100.84648895263672</v>
      </c>
      <c r="F9" s="27">
        <f t="shared" si="0"/>
        <v>100.84648895263672</v>
      </c>
      <c r="G9" s="12">
        <f>SUM(G2:G7)</f>
        <v>7257.94916341114</v>
      </c>
      <c r="H9" s="7" t="s">
        <v>36</v>
      </c>
      <c r="J9" s="7" t="s">
        <v>42</v>
      </c>
      <c r="K9" t="s">
        <v>1</v>
      </c>
      <c r="L9">
        <v>0</v>
      </c>
      <c r="V9" t="s">
        <v>20</v>
      </c>
    </row>
    <row r="10" spans="1:22" x14ac:dyDescent="0.35">
      <c r="A10" s="7" t="s">
        <v>13</v>
      </c>
      <c r="B10" s="7" t="s">
        <v>17</v>
      </c>
      <c r="D10" s="14">
        <f t="array" ref="D10:E10">_xll.PISampDat(Feuil1!$B$10,"*-1","*","1h",2,"")</f>
        <v>73.755363464355469</v>
      </c>
      <c r="E10" s="20">
        <v>73.991111755371094</v>
      </c>
      <c r="F10" s="27">
        <f t="shared" si="0"/>
        <v>73.991111755371094</v>
      </c>
      <c r="G10" s="24">
        <v>5352</v>
      </c>
      <c r="H10" t="s">
        <v>37</v>
      </c>
      <c r="J10" s="7" t="s">
        <v>43</v>
      </c>
      <c r="K10" t="s">
        <v>2</v>
      </c>
      <c r="L10">
        <v>100</v>
      </c>
      <c r="V10" t="s">
        <v>21</v>
      </c>
    </row>
    <row r="11" spans="1:22" x14ac:dyDescent="0.35">
      <c r="A11" s="7" t="s">
        <v>14</v>
      </c>
      <c r="B11" s="7" t="s">
        <v>18</v>
      </c>
      <c r="D11" s="14">
        <f t="array" ref="D11:E11">_xll.PISampDat(Feuil1!$B$11,"*-1","*","1h",2,"")</f>
        <v>64.121246337890625</v>
      </c>
      <c r="E11" s="20">
        <v>64.875732421875</v>
      </c>
      <c r="F11" s="27">
        <f t="shared" si="0"/>
        <v>64.875732421875</v>
      </c>
      <c r="J11" s="7" t="s">
        <v>42</v>
      </c>
      <c r="K11" t="s">
        <v>31</v>
      </c>
      <c r="L11">
        <v>40</v>
      </c>
      <c r="V11" t="s">
        <v>22</v>
      </c>
    </row>
    <row r="12" spans="1:22" x14ac:dyDescent="0.35">
      <c r="D12" s="14"/>
      <c r="E12" s="10"/>
      <c r="F12" s="27"/>
      <c r="J12" s="7" t="s">
        <v>42</v>
      </c>
      <c r="K12" t="s">
        <v>21</v>
      </c>
      <c r="L12">
        <v>0</v>
      </c>
      <c r="V12" t="s">
        <v>31</v>
      </c>
    </row>
    <row r="13" spans="1:22" x14ac:dyDescent="0.35">
      <c r="D13" s="14"/>
      <c r="E13" s="10"/>
      <c r="F13" s="27"/>
      <c r="V13" t="s">
        <v>32</v>
      </c>
    </row>
    <row r="14" spans="1:22" x14ac:dyDescent="0.35">
      <c r="A14" s="8" t="s">
        <v>20</v>
      </c>
      <c r="B14" s="8" t="s">
        <v>19</v>
      </c>
      <c r="D14" s="14">
        <f t="array" ref="D14:E14">_xll.PISampDat(Feuil1!$B$14,"*-1","*","1h",2,"")</f>
        <v>54.999164581298828</v>
      </c>
      <c r="E14" s="22">
        <v>55.109588623046875</v>
      </c>
      <c r="F14" s="27">
        <f t="shared" si="0"/>
        <v>55.109588623046875</v>
      </c>
      <c r="V14" t="s">
        <v>25</v>
      </c>
    </row>
    <row r="15" spans="1:22" x14ac:dyDescent="0.35">
      <c r="A15" s="8" t="s">
        <v>21</v>
      </c>
      <c r="B15" s="8" t="s">
        <v>23</v>
      </c>
      <c r="D15" s="14">
        <f t="array" ref="D15:E15">_xll.PISampDat(Feuil1!$B$15,"*-1","*","1h",2,"")</f>
        <v>51.950397491455078</v>
      </c>
      <c r="E15" s="22">
        <v>51.966835021972656</v>
      </c>
      <c r="F15" s="27">
        <f t="shared" si="0"/>
        <v>0</v>
      </c>
      <c r="J15" s="9" t="s">
        <v>38</v>
      </c>
      <c r="L15" s="9"/>
      <c r="M15" s="11">
        <f>+K8</f>
        <v>8</v>
      </c>
      <c r="N15" s="11" t="s">
        <v>34</v>
      </c>
      <c r="O15" s="9">
        <f>+G9+(((F2+F3+F4)-(F14+F15+F16+F19+F20+F21))*M15)</f>
        <v>6896.9471412192579</v>
      </c>
    </row>
    <row r="16" spans="1:22" x14ac:dyDescent="0.35">
      <c r="A16" s="8" t="s">
        <v>22</v>
      </c>
      <c r="B16" s="8" t="s">
        <v>24</v>
      </c>
      <c r="D16" s="14">
        <f t="array" ref="D16:E16">_xll.PISampDat(Feuil1!$B$16,"*-1","*","1h",2,"")</f>
        <v>50.020038604736328</v>
      </c>
      <c r="E16" s="22">
        <v>50.002197265625</v>
      </c>
      <c r="F16" s="27">
        <f t="shared" si="0"/>
        <v>50.002197265625</v>
      </c>
      <c r="J16" s="9" t="s">
        <v>39</v>
      </c>
      <c r="L16" s="9"/>
      <c r="M16" s="10" t="str">
        <f>IF((G8-G9)/((F2+F3+F4)-(F14+F15+F16+F19+F20+F21))&lt;0,"aucun",(G8-G9)/((F2+F3+F4)-(F14+F15+F16+F19+F20+F21)))</f>
        <v>aucun</v>
      </c>
      <c r="N16" s="11" t="s">
        <v>34</v>
      </c>
    </row>
    <row r="17" spans="1:14" x14ac:dyDescent="0.35">
      <c r="D17" s="14"/>
      <c r="E17" s="10"/>
      <c r="F17" s="27"/>
      <c r="J17" s="9" t="s">
        <v>40</v>
      </c>
      <c r="L17" s="9"/>
      <c r="M17" s="25">
        <f>IF((IF(((F2+F3+F4)-(F14+F15+F16+F19+F20+F21))&lt;0,(G10-G9)/((F2+F3+F4)-(F14+F15+F16+F19+F20+F21)),"aucune"))&lt;0,ABS(IF(((F2+F3+F4)-(F14+F15+F16+F19+F20+F21))&lt;0,(G10-G9)/((F2+F3+F4)-(F14+F15+F16+F19+F20+F21)),"aucune")),IF(((F2+F3+F4)-(F14+F15+F16+F19+F20+F21))&lt;0,(G10-G9)/((F2+F3+F4)-(F14+F15+F16+F19+F20+F21)),"aucune"))</f>
        <v>42.236863978519821</v>
      </c>
      <c r="N17" s="11" t="s">
        <v>34</v>
      </c>
    </row>
    <row r="18" spans="1:14" x14ac:dyDescent="0.35">
      <c r="D18" s="14"/>
      <c r="E18" s="10"/>
      <c r="F18" s="27"/>
    </row>
    <row r="19" spans="1:14" x14ac:dyDescent="0.35">
      <c r="A19" s="13" t="s">
        <v>31</v>
      </c>
      <c r="B19" s="13" t="s">
        <v>27</v>
      </c>
      <c r="D19" s="14">
        <f t="array" ref="D19:E19">_xll.PISampDat(Feuil1!$B$19,"*-1","*","1h",2,"")</f>
        <v>25.320516586303711</v>
      </c>
      <c r="E19" s="18">
        <v>17.973962783813477</v>
      </c>
      <c r="F19" s="27">
        <f t="shared" si="0"/>
        <v>40</v>
      </c>
    </row>
    <row r="20" spans="1:14" x14ac:dyDescent="0.35">
      <c r="A20" s="13" t="s">
        <v>32</v>
      </c>
      <c r="B20" s="13" t="s">
        <v>28</v>
      </c>
      <c r="D20" s="14">
        <f t="array" ref="D20:E20">_xll.PISampDat(Feuil1!$B$20,"*-1","*","1h",2,"")</f>
        <v>1.3355594128370285E-2</v>
      </c>
      <c r="E20" s="18">
        <v>1.3466885313391685E-2</v>
      </c>
      <c r="F20" s="27">
        <f t="shared" si="0"/>
        <v>1.3466885313391685E-2</v>
      </c>
    </row>
    <row r="21" spans="1:14" x14ac:dyDescent="0.35">
      <c r="A21" s="15" t="s">
        <v>25</v>
      </c>
      <c r="B21" s="15" t="s">
        <v>29</v>
      </c>
      <c r="D21" s="14">
        <f t="array" ref="D21:E21">_xll.PISampDat(Feuil1!$B$21,"*-1","*","1h",2,"")</f>
        <v>0</v>
      </c>
      <c r="E21" s="19">
        <v>0</v>
      </c>
      <c r="F21" s="27">
        <f t="shared" si="0"/>
        <v>0</v>
      </c>
    </row>
  </sheetData>
  <phoneticPr fontId="4" type="noConversion"/>
  <dataValidations count="2">
    <dataValidation type="list" allowBlank="1" showInputMessage="1" showErrorMessage="1" sqref="J9:J12" xr:uid="{6BF4A2DC-EDDA-43EA-8FAD-8FDD47F91573}">
      <formula1>$V$2:$V$4</formula1>
    </dataValidation>
    <dataValidation type="list" allowBlank="1" showInputMessage="1" showErrorMessage="1" sqref="K9:K12" xr:uid="{460EF3B0-BD9C-4955-B90F-1658E666D53C}">
      <formula1>$V$6:$V$14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FE68-166A-450E-BAB2-5792311609E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CFC1-61FF-41DA-AFF6-16120A94F7EB}">
  <dimension ref="B2:D14"/>
  <sheetViews>
    <sheetView topLeftCell="F1" zoomScale="62" zoomScaleNormal="62" workbookViewId="0">
      <selection activeCell="W32" sqref="W32"/>
    </sheetView>
  </sheetViews>
  <sheetFormatPr baseColWidth="10" defaultColWidth="11.453125" defaultRowHeight="14.5" x14ac:dyDescent="0.35"/>
  <cols>
    <col min="1" max="16384" width="11.453125" style="2"/>
  </cols>
  <sheetData>
    <row r="2" spans="2:4" x14ac:dyDescent="0.35">
      <c r="C2" s="3">
        <v>0.59</v>
      </c>
      <c r="D2" s="4" t="s">
        <v>4</v>
      </c>
    </row>
    <row r="3" spans="2:4" ht="15.5" x14ac:dyDescent="0.35">
      <c r="B3" s="5" t="s">
        <v>5</v>
      </c>
      <c r="C3" s="6">
        <v>0.89</v>
      </c>
      <c r="D3" s="4" t="s">
        <v>6</v>
      </c>
    </row>
    <row r="4" spans="2:4" x14ac:dyDescent="0.35">
      <c r="C4" s="6">
        <v>0.83</v>
      </c>
    </row>
    <row r="5" spans="2:4" x14ac:dyDescent="0.35">
      <c r="C5" s="6">
        <v>0.64</v>
      </c>
    </row>
    <row r="10" spans="2:4" x14ac:dyDescent="0.35">
      <c r="C10" s="6">
        <v>0.09</v>
      </c>
    </row>
    <row r="11" spans="2:4" x14ac:dyDescent="0.35">
      <c r="C11" s="6">
        <v>0.12</v>
      </c>
    </row>
    <row r="12" spans="2:4" x14ac:dyDescent="0.35">
      <c r="C12" s="6">
        <v>0.69</v>
      </c>
    </row>
    <row r="13" spans="2:4" x14ac:dyDescent="0.35">
      <c r="C13" s="6">
        <v>0.23</v>
      </c>
    </row>
    <row r="14" spans="2:4" x14ac:dyDescent="0.35">
      <c r="C14" s="6">
        <v>0.49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Feuil1 (2)</vt:lpstr>
    </vt:vector>
  </TitlesOfParts>
  <Company>OCP Office 365 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ZAHHAR Rachid</dc:creator>
  <cp:lastModifiedBy>ZAHHAR Rachid</cp:lastModifiedBy>
  <dcterms:created xsi:type="dcterms:W3CDTF">2024-10-25T13:58:52Z</dcterms:created>
  <dcterms:modified xsi:type="dcterms:W3CDTF">2024-12-06T11:10:28Z</dcterms:modified>
</cp:coreProperties>
</file>