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bookViews>
  <sheets>
    <sheet name="Instructions" sheetId="1" r:id="rId1"/>
    <sheet name="Calculations" sheetId="2" r:id="rId2"/>
    <sheet name="Summary Line" sheetId="3" r:id="rId3"/>
    <sheet name="Custom-Made Diagrams" sheetId="4" r:id="rId4"/>
  </sheets>
  <calcPr calcId="144525"/>
</workbook>
</file>

<file path=xl/calcChain.xml><?xml version="1.0" encoding="utf-8"?>
<calcChain xmlns="http://schemas.openxmlformats.org/spreadsheetml/2006/main">
  <c r="C2" i="3" l="1"/>
  <c r="F26" i="2"/>
  <c r="AH2" i="3" l="1"/>
  <c r="AH1" i="3"/>
  <c r="AG1" i="3"/>
  <c r="AG2" i="3"/>
  <c r="AF2" i="3"/>
  <c r="AF1" i="3"/>
  <c r="AE1" i="3"/>
  <c r="AE2" i="3"/>
  <c r="AD2" i="3"/>
  <c r="AD1" i="3"/>
  <c r="AC2" i="3"/>
  <c r="AC1" i="3"/>
  <c r="AB1" i="3"/>
  <c r="AB2" i="3"/>
  <c r="AA2" i="3"/>
  <c r="AA1" i="3"/>
  <c r="B41" i="2" l="1"/>
  <c r="F29" i="2" l="1"/>
  <c r="Z1" i="3" l="1"/>
  <c r="Y1" i="3"/>
  <c r="X1" i="3"/>
  <c r="W1" i="3"/>
  <c r="V1" i="3"/>
  <c r="U1" i="3"/>
  <c r="T2" i="3"/>
  <c r="T1" i="3"/>
  <c r="S2" i="3"/>
  <c r="S1" i="3"/>
  <c r="R2" i="3"/>
  <c r="R1" i="3"/>
  <c r="Q2" i="3"/>
  <c r="Q1" i="3"/>
  <c r="P2" i="3"/>
  <c r="P1" i="3"/>
  <c r="O2" i="3"/>
  <c r="O1" i="3"/>
  <c r="N2" i="3"/>
  <c r="N1" i="3"/>
  <c r="M2" i="3"/>
  <c r="M1" i="3"/>
  <c r="L2" i="3"/>
  <c r="L1" i="3"/>
  <c r="K2" i="3"/>
  <c r="K1" i="3"/>
  <c r="J2" i="3"/>
  <c r="J1" i="3"/>
  <c r="I2" i="3"/>
  <c r="I1" i="3"/>
  <c r="H2" i="3"/>
  <c r="H1" i="3"/>
  <c r="G2" i="3"/>
  <c r="G1" i="3"/>
  <c r="F2" i="3"/>
  <c r="F1" i="3"/>
  <c r="E2" i="3"/>
  <c r="E1" i="3"/>
  <c r="D2" i="3"/>
  <c r="D1" i="3"/>
  <c r="C1" i="3"/>
  <c r="B2" i="3"/>
  <c r="A2" i="3"/>
  <c r="B1" i="3"/>
  <c r="A1" i="3"/>
  <c r="N29" i="2" l="1"/>
  <c r="J26" i="2"/>
  <c r="N26" i="2"/>
  <c r="Q20" i="2"/>
  <c r="Q21" i="2"/>
  <c r="Q22" i="2"/>
  <c r="Q23" i="2"/>
  <c r="Q24" i="2"/>
  <c r="Q19" i="2"/>
  <c r="P20" i="2"/>
  <c r="P21" i="2"/>
  <c r="P22" i="2"/>
  <c r="P23" i="2"/>
  <c r="P24" i="2"/>
  <c r="P19" i="2"/>
  <c r="O20" i="2"/>
  <c r="O21" i="2"/>
  <c r="O22" i="2"/>
  <c r="O23" i="2"/>
  <c r="O24" i="2"/>
  <c r="O19" i="2"/>
  <c r="M20" i="2"/>
  <c r="M21" i="2"/>
  <c r="M22" i="2"/>
  <c r="M23" i="2"/>
  <c r="M24" i="2"/>
  <c r="M19" i="2"/>
  <c r="L20" i="2"/>
  <c r="L21" i="2"/>
  <c r="L22" i="2"/>
  <c r="L23" i="2"/>
  <c r="L24" i="2"/>
  <c r="L19" i="2"/>
  <c r="K20" i="2"/>
  <c r="K21" i="2"/>
  <c r="K22" i="2"/>
  <c r="K23" i="2"/>
  <c r="K24" i="2"/>
  <c r="K19" i="2"/>
  <c r="I20" i="2"/>
  <c r="I21" i="2"/>
  <c r="I22" i="2"/>
  <c r="I23" i="2"/>
  <c r="I24" i="2"/>
  <c r="I19" i="2"/>
  <c r="H20" i="2"/>
  <c r="H21" i="2"/>
  <c r="H22" i="2"/>
  <c r="H23" i="2"/>
  <c r="H24" i="2"/>
  <c r="H19" i="2"/>
  <c r="G19" i="2"/>
  <c r="G20" i="2"/>
  <c r="G21" i="2"/>
  <c r="G22" i="2"/>
  <c r="G23" i="2"/>
  <c r="G24" i="2"/>
  <c r="O26" i="2" l="1"/>
  <c r="K26" i="2"/>
  <c r="I26" i="2"/>
  <c r="F31" i="2" s="1"/>
  <c r="M26" i="2"/>
  <c r="L26" i="2"/>
  <c r="P26" i="2"/>
  <c r="N30" i="2" s="1"/>
  <c r="Q26" i="2"/>
  <c r="N31" i="2" s="1"/>
  <c r="H26" i="2"/>
  <c r="F30" i="2" s="1"/>
  <c r="G26" i="2"/>
  <c r="J29" i="2"/>
  <c r="J31" i="2" l="1"/>
  <c r="C34" i="2"/>
  <c r="U2" i="3" s="1"/>
  <c r="E34" i="2"/>
  <c r="W2" i="3" s="1"/>
  <c r="D34" i="2"/>
  <c r="C36" i="2" s="1"/>
  <c r="J30" i="2"/>
  <c r="V2" i="3" l="1"/>
  <c r="C37" i="2"/>
  <c r="X2" i="3"/>
  <c r="C38" i="2" l="1"/>
  <c r="Z2" i="3" s="1"/>
  <c r="Y2" i="3"/>
</calcChain>
</file>

<file path=xl/sharedStrings.xml><?xml version="1.0" encoding="utf-8"?>
<sst xmlns="http://schemas.openxmlformats.org/spreadsheetml/2006/main" count="82" uniqueCount="75">
  <si>
    <t>Regarding step 2:</t>
  </si>
  <si>
    <t>SEALION ENGINEERING | sealionengineering.com</t>
  </si>
  <si>
    <t>“1-MINUTE HULL FOULING ASSESSMENT SPREADSHEET”</t>
  </si>
  <si>
    <t>For more information see “Instructions” sheet</t>
  </si>
  <si>
    <t>REQUIRED FIELDS</t>
  </si>
  <si>
    <t>Length (m)</t>
  </si>
  <si>
    <t>Breadth (m)</t>
  </si>
  <si>
    <t>Draught (m)</t>
  </si>
  <si>
    <t>Main Engine SFOC (gr/kWh)</t>
  </si>
  <si>
    <t>Propulsion Coefficient (PC) – use 0.7 if not available</t>
  </si>
  <si>
    <t>Cost of Fuel ($/t)</t>
  </si>
  <si>
    <t>CB</t>
  </si>
  <si>
    <t>OPTIONAL ADDITIONAL INFORMATION</t>
  </si>
  <si>
    <t>Company</t>
  </si>
  <si>
    <t>Fleet</t>
  </si>
  <si>
    <t>Vessel</t>
  </si>
  <si>
    <t>Date of Underwater Works</t>
  </si>
  <si>
    <t>Hull Cleaning Cost</t>
  </si>
  <si>
    <t>Propeller Polishing Cost</t>
  </si>
  <si>
    <t>City</t>
  </si>
  <si>
    <t>Country</t>
  </si>
  <si>
    <t>Region</t>
  </si>
  <si>
    <t>Diving Company</t>
  </si>
  <si>
    <t>Fouling Description</t>
  </si>
  <si>
    <t>Severity (0 to 10)</t>
  </si>
  <si>
    <t>ΔPf : Increase of Effective Power due to Fouling (kW)</t>
  </si>
  <si>
    <t>%ΔPf: Power Increase Percentage due to Fouling (%)</t>
  </si>
  <si>
    <t>Verticals (Port)</t>
  </si>
  <si>
    <t>Verticals (Starboard)</t>
  </si>
  <si>
    <t>Flat Bottom</t>
  </si>
  <si>
    <t>Observed Percentage (%)</t>
  </si>
  <si>
    <t>Severity of Verticals (Port)</t>
  </si>
  <si>
    <t>ΔPf of Verticals (Port)</t>
  </si>
  <si>
    <t>%ΔPf of Verticals (Port)</t>
  </si>
  <si>
    <t>Severity of Verticals (Starboard)</t>
  </si>
  <si>
    <t>ΔPf of Verticals (Starboard)</t>
  </si>
  <si>
    <t>%ΔPf of Verticals (Starboard)</t>
  </si>
  <si>
    <t>SUM</t>
  </si>
  <si>
    <t>participation in overall score (%)</t>
  </si>
  <si>
    <t>ΔPf per side (kW)</t>
  </si>
  <si>
    <t>%ΔPf per side</t>
  </si>
  <si>
    <t>ΔPf (kW)</t>
  </si>
  <si>
    <t xml:space="preserve">%ΔPf </t>
  </si>
  <si>
    <t>Final Score</t>
  </si>
  <si>
    <t>Estimated Additional Fuel Consumption (t/day)</t>
  </si>
  <si>
    <t>Estimated Additional Fuel Cost per Day ($/day)</t>
  </si>
  <si>
    <t>This spreadsheet is designed to be used along with the diagrams that are in the book “Ship Performance assessment Based on Observed Fouling” by Timoleon Plessas.</t>
  </si>
  <si>
    <t>Type ofUnderwater Work</t>
  </si>
  <si>
    <t>Propeller Polishing</t>
  </si>
  <si>
    <t>Estimated Engine Brake Power Increase (kW)</t>
  </si>
  <si>
    <t>version:</t>
  </si>
  <si>
    <t>Average Fouling Severity</t>
  </si>
  <si>
    <t xml:space="preserve">DISCLAIMER: This Spreadsheet is free to use for those who purchased the book “Ship Performance Assessment Based on Observed Fouling” by Timoleon Plessas for any purpose (personal, educational, commercional or any other). The author specifically disclaim all responsibility for any liability to any party for any loss, damage, disruption or risk, personal or otherwise, that is incurred as a consequence, directly or indirectly, of the use and application of any of the contents of this spreadsheet, whether such errors or omissions result from negligence, accident, or any other cause. </t>
  </si>
  <si>
    <t>A01</t>
  </si>
  <si>
    <t>EMPTY EDITABLE FIELDS FOR STORING ADDITIONAL INFO</t>
  </si>
  <si>
    <t>only inspection</t>
  </si>
  <si>
    <t>full hull cleaning</t>
  </si>
  <si>
    <t>verticals cleaning only</t>
  </si>
  <si>
    <t>bottom cleaning only</t>
  </si>
  <si>
    <t>partial hull cleaning</t>
  </si>
  <si>
    <t>yes</t>
  </si>
  <si>
    <t>no</t>
  </si>
  <si>
    <t>Is vessel in Drydock?</t>
  </si>
  <si>
    <t>estimation (no underwater work)</t>
  </si>
  <si>
    <t>Find the diagrams in Appendix B that refer to your ship type and size and insert the values of each fouling category (for all 5 types of fouling), for the desired operational speed:</t>
  </si>
  <si>
    <t>Severity of Bottom</t>
  </si>
  <si>
    <t>ΔPf of Bottom</t>
  </si>
  <si>
    <t>%ΔPf of Bottom</t>
  </si>
  <si>
    <t>Clean Hull</t>
  </si>
  <si>
    <t>Light Slime</t>
  </si>
  <si>
    <t>Moderate to Heavy Slime</t>
  </si>
  <si>
    <t>Sea Grass</t>
  </si>
  <si>
    <t>Light to Moderate Barnacles</t>
  </si>
  <si>
    <t>Heavy Barnacles</t>
  </si>
  <si>
    <t>For more accurate results Sealion Engineering offers "Sealion Performance Report" which includes custom-made diagrams specifically created for your 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</si>
</sst>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sz val="10"/>
      <color theme="1"/>
      <name val="Liberation Sans"/>
      <family val="2"/>
      <charset val="161"/>
    </font>
    <font>
      <b/>
      <sz val="10"/>
      <color theme="1"/>
      <name val="Liberation Sans"/>
      <family val="2"/>
      <charset val="161"/>
    </font>
    <font>
      <b/>
      <sz val="11"/>
      <color theme="1"/>
      <name val="Calibri"/>
      <family val="2"/>
      <charset val="161"/>
      <scheme val="minor"/>
    </font>
    <font>
      <i/>
      <sz val="11"/>
      <color theme="1"/>
      <name val="Calibri"/>
      <family val="2"/>
      <charset val="161"/>
      <scheme val="minor"/>
    </font>
    <font>
      <sz val="10"/>
      <color theme="1"/>
      <name val="Calibri"/>
      <family val="2"/>
      <charset val="161"/>
    </font>
    <font>
      <b/>
      <sz val="12"/>
      <color theme="1"/>
      <name val="Liberation Sans"/>
      <family val="2"/>
      <charset val="161"/>
    </font>
    <font>
      <b/>
      <sz val="12"/>
      <color theme="9" tint="-0.249977111117893"/>
      <name val="Calibri"/>
      <family val="2"/>
      <charset val="161"/>
      <scheme val="minor"/>
    </font>
    <font>
      <b/>
      <sz val="11"/>
      <color rgb="FFFF0000"/>
      <name val="Calibri"/>
      <family val="2"/>
      <charset val="161"/>
      <scheme val="minor"/>
    </font>
    <font>
      <b/>
      <sz val="12"/>
      <color rgb="FFFF0000"/>
      <name val="Liberation Sans"/>
      <family val="2"/>
      <charset val="161"/>
    </font>
    <font>
      <sz val="11"/>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AFD095"/>
        <bgColor indexed="64"/>
      </patternFill>
    </fill>
    <fill>
      <patternFill patternType="solid">
        <fgColor rgb="FFFFB66C"/>
        <bgColor indexed="64"/>
      </patternFill>
    </fill>
    <fill>
      <patternFill patternType="solid">
        <fgColor rgb="FFFFFFA6"/>
        <bgColor indexed="64"/>
      </patternFill>
    </fill>
    <fill>
      <patternFill patternType="solid">
        <fgColor rgb="FFDEE6EF"/>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1" fillId="0" borderId="0" xfId="0" applyFont="1" applyAlignment="1">
      <alignment horizontal="left" vertical="center"/>
    </xf>
    <xf numFmtId="0" fontId="7" fillId="0" borderId="0" xfId="0" applyFont="1" applyProtection="1"/>
    <xf numFmtId="0" fontId="0" fillId="0" borderId="0" xfId="0" applyProtection="1"/>
    <xf numFmtId="0" fontId="0" fillId="0" borderId="0" xfId="0" applyFill="1" applyAlignment="1" applyProtection="1">
      <alignment vertical="top" wrapText="1"/>
    </xf>
    <xf numFmtId="0" fontId="1" fillId="0" borderId="1" xfId="0" applyFont="1" applyBorder="1" applyAlignment="1" applyProtection="1">
      <alignment horizontal="left" vertical="center"/>
      <protection locked="0"/>
    </xf>
    <xf numFmtId="0" fontId="1" fillId="5" borderId="1" xfId="0" applyFont="1" applyFill="1" applyBorder="1" applyAlignment="1" applyProtection="1">
      <alignment horizontal="left" vertical="center" wrapText="1"/>
      <protection locked="0"/>
    </xf>
    <xf numFmtId="0" fontId="1" fillId="5" borderId="1" xfId="0" applyFont="1" applyFill="1" applyBorder="1" applyAlignment="1" applyProtection="1">
      <alignment horizontal="center" vertical="center" wrapText="1"/>
      <protection locked="0"/>
    </xf>
    <xf numFmtId="0" fontId="1" fillId="3" borderId="1" xfId="0" applyFont="1" applyFill="1" applyBorder="1" applyAlignment="1" applyProtection="1">
      <alignment horizontal="right" vertical="center" wrapText="1"/>
      <protection locked="0"/>
    </xf>
    <xf numFmtId="0" fontId="1" fillId="4" borderId="1" xfId="0" applyFont="1" applyFill="1" applyBorder="1" applyAlignment="1" applyProtection="1">
      <alignment horizontal="right" vertical="center" wrapText="1"/>
      <protection locked="0"/>
    </xf>
    <xf numFmtId="0" fontId="3" fillId="0" borderId="0" xfId="0" applyFont="1" applyProtection="1"/>
    <xf numFmtId="0" fontId="4" fillId="2" borderId="0" xfId="0" applyFont="1" applyFill="1" applyProtection="1"/>
    <xf numFmtId="0" fontId="1" fillId="0" borderId="1" xfId="0" applyFont="1" applyBorder="1" applyAlignment="1" applyProtection="1">
      <alignment horizontal="left" vertical="center"/>
    </xf>
    <xf numFmtId="0" fontId="1" fillId="0" borderId="1" xfId="0" applyFont="1" applyBorder="1" applyAlignment="1" applyProtection="1">
      <alignment horizontal="left" vertical="center" wrapText="1"/>
    </xf>
    <xf numFmtId="0" fontId="1" fillId="0" borderId="1" xfId="0" applyFont="1" applyBorder="1" applyAlignment="1" applyProtection="1">
      <alignment horizontal="center" vertical="center" wrapText="1"/>
    </xf>
    <xf numFmtId="0" fontId="5" fillId="0" borderId="1" xfId="0" applyFont="1" applyBorder="1" applyAlignment="1" applyProtection="1">
      <alignment horizontal="left" vertical="center" wrapText="1"/>
    </xf>
    <xf numFmtId="0" fontId="1" fillId="0" borderId="1" xfId="0" applyFont="1" applyBorder="1" applyAlignment="1" applyProtection="1">
      <alignment horizontal="right" vertical="center" wrapText="1"/>
    </xf>
    <xf numFmtId="0" fontId="1" fillId="0" borderId="0" xfId="0" applyFont="1" applyAlignment="1" applyProtection="1">
      <alignment horizontal="left" vertical="center" wrapText="1"/>
    </xf>
    <xf numFmtId="0" fontId="6" fillId="6" borderId="1" xfId="0" applyFont="1" applyFill="1" applyBorder="1" applyAlignment="1" applyProtection="1">
      <alignment horizontal="left" vertical="center" wrapText="1"/>
    </xf>
    <xf numFmtId="0" fontId="6" fillId="6" borderId="1" xfId="0" applyFont="1" applyFill="1" applyBorder="1" applyAlignment="1" applyProtection="1">
      <alignment horizontal="center" vertical="center" wrapText="1"/>
    </xf>
    <xf numFmtId="0" fontId="1" fillId="0" borderId="0" xfId="0" applyFont="1" applyAlignment="1" applyProtection="1">
      <alignment vertical="center" wrapText="1"/>
    </xf>
    <xf numFmtId="0" fontId="10" fillId="0" borderId="0" xfId="0" applyFont="1" applyProtection="1"/>
    <xf numFmtId="14" fontId="1" fillId="5" borderId="1" xfId="0" applyNumberFormat="1" applyFont="1" applyFill="1" applyBorder="1" applyAlignment="1" applyProtection="1">
      <alignment horizontal="left" vertical="center" wrapText="1"/>
      <protection locked="0"/>
    </xf>
    <xf numFmtId="0" fontId="8" fillId="0" borderId="7" xfId="0" applyFont="1" applyFill="1" applyBorder="1" applyAlignment="1" applyProtection="1">
      <alignment horizontal="left" vertical="top" wrapText="1"/>
    </xf>
    <xf numFmtId="0" fontId="8" fillId="0" borderId="8" xfId="0" applyFont="1" applyFill="1" applyBorder="1" applyAlignment="1" applyProtection="1">
      <alignment horizontal="left" vertical="top" wrapText="1"/>
    </xf>
    <xf numFmtId="0" fontId="8" fillId="0" borderId="9" xfId="0" applyFont="1" applyFill="1" applyBorder="1" applyAlignment="1" applyProtection="1">
      <alignment horizontal="left" vertical="top" wrapText="1"/>
    </xf>
    <xf numFmtId="0" fontId="8" fillId="0" borderId="10" xfId="0" applyFont="1" applyFill="1" applyBorder="1" applyAlignment="1" applyProtection="1">
      <alignment horizontal="left" vertical="top" wrapText="1"/>
    </xf>
    <xf numFmtId="0" fontId="8" fillId="0" borderId="0" xfId="0" applyFont="1" applyFill="1" applyBorder="1" applyAlignment="1" applyProtection="1">
      <alignment horizontal="left" vertical="top" wrapText="1"/>
    </xf>
    <xf numFmtId="0" fontId="8" fillId="0" borderId="11" xfId="0" applyFont="1" applyFill="1" applyBorder="1" applyAlignment="1" applyProtection="1">
      <alignment horizontal="left" vertical="top" wrapText="1"/>
    </xf>
    <xf numFmtId="0" fontId="8" fillId="0" borderId="12" xfId="0" applyFont="1" applyFill="1" applyBorder="1" applyAlignment="1" applyProtection="1">
      <alignment horizontal="left" vertical="top" wrapText="1"/>
    </xf>
    <xf numFmtId="0" fontId="8" fillId="0" borderId="13" xfId="0" applyFont="1" applyFill="1" applyBorder="1" applyAlignment="1" applyProtection="1">
      <alignment horizontal="left" vertical="top" wrapText="1"/>
    </xf>
    <xf numFmtId="0" fontId="8" fillId="0" borderId="14" xfId="0" applyFont="1" applyFill="1" applyBorder="1" applyAlignment="1" applyProtection="1">
      <alignment horizontal="left" vertical="top" wrapText="1"/>
    </xf>
    <xf numFmtId="0" fontId="1" fillId="0" borderId="4"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0" borderId="6" xfId="0" applyFont="1" applyBorder="1" applyAlignment="1" applyProtection="1">
      <alignment horizontal="center" vertical="center" wrapText="1"/>
    </xf>
    <xf numFmtId="0" fontId="2" fillId="0" borderId="4" xfId="0" applyFont="1" applyBorder="1" applyAlignment="1" applyProtection="1">
      <alignment horizontal="center" vertical="center" wrapText="1"/>
    </xf>
    <xf numFmtId="0" fontId="2"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6" fillId="0" borderId="4" xfId="0" applyFont="1" applyBorder="1" applyAlignment="1" applyProtection="1">
      <alignment horizontal="center" vertical="center" wrapText="1"/>
    </xf>
    <xf numFmtId="0" fontId="6" fillId="0" borderId="5" xfId="0" applyFont="1" applyBorder="1" applyAlignment="1" applyProtection="1">
      <alignment horizontal="center" vertical="center" wrapText="1"/>
    </xf>
    <xf numFmtId="0" fontId="6" fillId="0" borderId="6" xfId="0" applyFont="1" applyBorder="1" applyAlignment="1" applyProtection="1">
      <alignment horizontal="center" vertical="center" wrapText="1"/>
    </xf>
    <xf numFmtId="0" fontId="9" fillId="0" borderId="15" xfId="0" applyFont="1" applyFill="1" applyBorder="1" applyAlignment="1" applyProtection="1">
      <alignment horizontal="left" vertical="top" wrapText="1"/>
    </xf>
    <xf numFmtId="0" fontId="9" fillId="0" borderId="16" xfId="0" applyFont="1" applyFill="1" applyBorder="1" applyAlignment="1" applyProtection="1">
      <alignment horizontal="left" vertical="top" wrapText="1"/>
    </xf>
    <xf numFmtId="0" fontId="9" fillId="0" borderId="17" xfId="0" applyFont="1" applyFill="1" applyBorder="1" applyAlignment="1" applyProtection="1">
      <alignment horizontal="left" vertical="top" wrapText="1"/>
    </xf>
    <xf numFmtId="0" fontId="1" fillId="0" borderId="1" xfId="0" applyFont="1" applyBorder="1" applyAlignment="1" applyProtection="1">
      <alignment horizontal="right" vertical="center" wrapText="1"/>
      <protection hidden="1"/>
    </xf>
    <xf numFmtId="0" fontId="1" fillId="0" borderId="1" xfId="0" applyFont="1" applyBorder="1" applyAlignment="1" applyProtection="1">
      <alignment horizontal="center" vertical="center" wrapText="1"/>
      <protection hidden="1"/>
    </xf>
    <xf numFmtId="9" fontId="6" fillId="0" borderId="4" xfId="0" applyNumberFormat="1" applyFont="1" applyBorder="1" applyAlignment="1" applyProtection="1">
      <alignment horizontal="center" vertical="center" wrapText="1"/>
      <protection hidden="1"/>
    </xf>
    <xf numFmtId="9" fontId="6" fillId="0" borderId="5" xfId="0" applyNumberFormat="1" applyFont="1" applyBorder="1" applyAlignment="1" applyProtection="1">
      <alignment horizontal="center" vertical="center" wrapText="1"/>
      <protection hidden="1"/>
    </xf>
    <xf numFmtId="9" fontId="6" fillId="0" borderId="6" xfId="0" applyNumberFormat="1" applyFont="1" applyBorder="1" applyAlignment="1" applyProtection="1">
      <alignment horizontal="center" vertical="center" wrapText="1"/>
      <protection hidden="1"/>
    </xf>
    <xf numFmtId="164" fontId="6" fillId="0" borderId="4" xfId="0" applyNumberFormat="1" applyFont="1" applyBorder="1" applyAlignment="1" applyProtection="1">
      <alignment horizontal="center" vertical="center" wrapText="1"/>
      <protection hidden="1"/>
    </xf>
    <xf numFmtId="164" fontId="6" fillId="0" borderId="5" xfId="0" applyNumberFormat="1" applyFont="1" applyBorder="1" applyAlignment="1" applyProtection="1">
      <alignment horizontal="center" vertical="center" wrapText="1"/>
      <protection hidden="1"/>
    </xf>
    <xf numFmtId="164" fontId="6" fillId="0" borderId="6" xfId="0" applyNumberFormat="1" applyFont="1" applyBorder="1" applyAlignment="1" applyProtection="1">
      <alignment horizontal="center" vertical="center" wrapText="1"/>
      <protection hidden="1"/>
    </xf>
    <xf numFmtId="164" fontId="6" fillId="6" borderId="1" xfId="0" applyNumberFormat="1" applyFont="1" applyFill="1" applyBorder="1" applyAlignment="1" applyProtection="1">
      <alignment horizontal="center" vertical="center" wrapText="1"/>
      <protection hidden="1"/>
    </xf>
    <xf numFmtId="164" fontId="6" fillId="6" borderId="1" xfId="0" applyNumberFormat="1" applyFont="1" applyFill="1" applyBorder="1" applyAlignment="1" applyProtection="1">
      <alignment horizontal="right" vertical="center" wrapText="1"/>
      <protection hidden="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sealionengineering.com" TargetMode="Externa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https://sealionengineering.com" TargetMode="External"/><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17930</xdr:colOff>
      <xdr:row>0</xdr:row>
      <xdr:rowOff>17901</xdr:rowOff>
    </xdr:from>
    <xdr:to>
      <xdr:col>12</xdr:col>
      <xdr:colOff>555812</xdr:colOff>
      <xdr:row>32</xdr:row>
      <xdr:rowOff>170300</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30" y="17901"/>
          <a:ext cx="7853082" cy="5889811"/>
        </a:xfrm>
        <a:prstGeom prst="rect">
          <a:avLst/>
        </a:prstGeom>
      </xdr:spPr>
    </xdr:pic>
    <xdr:clientData/>
  </xdr:twoCellAnchor>
  <xdr:twoCellAnchor editAs="oneCell">
    <xdr:from>
      <xdr:col>0</xdr:col>
      <xdr:colOff>17928</xdr:colOff>
      <xdr:row>35</xdr:row>
      <xdr:rowOff>8963</xdr:rowOff>
    </xdr:from>
    <xdr:to>
      <xdr:col>17</xdr:col>
      <xdr:colOff>152399</xdr:colOff>
      <xdr:row>68</xdr:row>
      <xdr:rowOff>112324</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928" y="6320116"/>
          <a:ext cx="10497671" cy="6020067"/>
        </a:xfrm>
        <a:prstGeom prst="rect">
          <a:avLst/>
        </a:prstGeom>
      </xdr:spPr>
    </xdr:pic>
    <xdr:clientData/>
  </xdr:twoCellAnchor>
  <xdr:twoCellAnchor editAs="oneCell">
    <xdr:from>
      <xdr:col>12</xdr:col>
      <xdr:colOff>564773</xdr:colOff>
      <xdr:row>0</xdr:row>
      <xdr:rowOff>0</xdr:rowOff>
    </xdr:from>
    <xdr:to>
      <xdr:col>16</xdr:col>
      <xdr:colOff>477755</xdr:colOff>
      <xdr:row>32</xdr:row>
      <xdr:rowOff>170329</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a:stretch>
          <a:fillRect/>
        </a:stretch>
      </xdr:blipFill>
      <xdr:spPr>
        <a:xfrm>
          <a:off x="7879973" y="0"/>
          <a:ext cx="2351382" cy="5907741"/>
        </a:xfrm>
        <a:prstGeom prst="rect">
          <a:avLst/>
        </a:prstGeom>
      </xdr:spPr>
    </xdr:pic>
    <xdr:clientData/>
  </xdr:twoCellAnchor>
  <xdr:twoCellAnchor editAs="oneCell">
    <xdr:from>
      <xdr:col>0</xdr:col>
      <xdr:colOff>71716</xdr:colOff>
      <xdr:row>49</xdr:row>
      <xdr:rowOff>0</xdr:rowOff>
    </xdr:from>
    <xdr:to>
      <xdr:col>10</xdr:col>
      <xdr:colOff>341052</xdr:colOff>
      <xdr:row>67</xdr:row>
      <xdr:rowOff>26894</xdr:rowOff>
    </xdr:to>
    <xdr:pic>
      <xdr:nvPicPr>
        <xdr:cNvPr id="2" name="Picture 1">
          <a:hlinkClick xmlns:r="http://schemas.openxmlformats.org/officeDocument/2006/relationships" r:id="rId3"/>
        </xdr:cNvPr>
        <xdr:cNvPicPr>
          <a:picLocks noChangeAspect="1"/>
        </xdr:cNvPicPr>
      </xdr:nvPicPr>
      <xdr:blipFill>
        <a:blip xmlns:r="http://schemas.openxmlformats.org/officeDocument/2006/relationships" r:embed="rId5"/>
        <a:stretch>
          <a:fillRect/>
        </a:stretch>
      </xdr:blipFill>
      <xdr:spPr>
        <a:xfrm>
          <a:off x="71716" y="8821271"/>
          <a:ext cx="6365336" cy="32541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548640</xdr:colOff>
      <xdr:row>1</xdr:row>
      <xdr:rowOff>166095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48640" cy="3565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1</xdr:rowOff>
    </xdr:from>
    <xdr:to>
      <xdr:col>5</xdr:col>
      <xdr:colOff>539260</xdr:colOff>
      <xdr:row>30</xdr:row>
      <xdr:rowOff>161362</xdr:rowOff>
    </xdr:to>
    <xdr:pic>
      <xdr:nvPicPr>
        <xdr:cNvPr id="6" name="Picture 5">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358589"/>
          <a:ext cx="3587260" cy="5181597"/>
        </a:xfrm>
        <a:prstGeom prst="rect">
          <a:avLst/>
        </a:prstGeom>
        <a:ln>
          <a:solidFill>
            <a:schemeClr val="tx1"/>
          </a:solidFill>
        </a:ln>
      </xdr:spPr>
    </xdr:pic>
    <xdr:clientData/>
  </xdr:twoCellAnchor>
  <xdr:twoCellAnchor editAs="oneCell">
    <xdr:from>
      <xdr:col>5</xdr:col>
      <xdr:colOff>553053</xdr:colOff>
      <xdr:row>2</xdr:row>
      <xdr:rowOff>1</xdr:rowOff>
    </xdr:from>
    <xdr:to>
      <xdr:col>11</xdr:col>
      <xdr:colOff>482713</xdr:colOff>
      <xdr:row>30</xdr:row>
      <xdr:rowOff>161364</xdr:rowOff>
    </xdr:to>
    <xdr:pic>
      <xdr:nvPicPr>
        <xdr:cNvPr id="7" name="Picture 6">
          <a:hlinkClick xmlns:r="http://schemas.openxmlformats.org/officeDocument/2006/relationships" r:id="rId1"/>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01053" y="358589"/>
          <a:ext cx="3587260" cy="5181599"/>
        </a:xfrm>
        <a:prstGeom prst="rect">
          <a:avLst/>
        </a:prstGeom>
        <a:ln>
          <a:solidFill>
            <a:schemeClr val="tx1"/>
          </a:solidFill>
        </a:ln>
      </xdr:spPr>
    </xdr:pic>
    <xdr:clientData/>
  </xdr:twoCellAnchor>
  <xdr:twoCellAnchor editAs="oneCell">
    <xdr:from>
      <xdr:col>11</xdr:col>
      <xdr:colOff>502021</xdr:colOff>
      <xdr:row>2</xdr:row>
      <xdr:rowOff>0</xdr:rowOff>
    </xdr:from>
    <xdr:to>
      <xdr:col>17</xdr:col>
      <xdr:colOff>413063</xdr:colOff>
      <xdr:row>30</xdr:row>
      <xdr:rowOff>161363</xdr:rowOff>
    </xdr:to>
    <xdr:pic>
      <xdr:nvPicPr>
        <xdr:cNvPr id="8" name="Picture 7">
          <a:hlinkClick xmlns:r="http://schemas.openxmlformats.org/officeDocument/2006/relationships" r:id="rId1"/>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7621" y="358588"/>
          <a:ext cx="3568642" cy="5181599"/>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S75"/>
  <sheetViews>
    <sheetView tabSelected="1" zoomScale="85" zoomScaleNormal="85" workbookViewId="0"/>
  </sheetViews>
  <sheetFormatPr defaultRowHeight="14.4" x14ac:dyDescent="0.3"/>
  <cols>
    <col min="1" max="16384" width="8.88671875" style="3"/>
  </cols>
  <sheetData>
    <row r="34" spans="1:1" ht="15.6" x14ac:dyDescent="0.3">
      <c r="A34" s="2" t="s">
        <v>0</v>
      </c>
    </row>
    <row r="35" spans="1:1" ht="15.6" x14ac:dyDescent="0.3">
      <c r="A35" s="2" t="s">
        <v>64</v>
      </c>
    </row>
    <row r="69" spans="1:19" ht="15" thickBot="1" x14ac:dyDescent="0.35"/>
    <row r="70" spans="1:19" ht="14.4" customHeight="1" x14ac:dyDescent="0.3">
      <c r="A70" s="23" t="s">
        <v>52</v>
      </c>
      <c r="B70" s="24"/>
      <c r="C70" s="24"/>
      <c r="D70" s="24"/>
      <c r="E70" s="24"/>
      <c r="F70" s="24"/>
      <c r="G70" s="24"/>
      <c r="H70" s="24"/>
      <c r="I70" s="24"/>
      <c r="J70" s="24"/>
      <c r="K70" s="24"/>
      <c r="L70" s="24"/>
      <c r="M70" s="24"/>
      <c r="N70" s="24"/>
      <c r="O70" s="24"/>
      <c r="P70" s="24"/>
      <c r="Q70" s="24"/>
      <c r="R70" s="24"/>
      <c r="S70" s="25"/>
    </row>
    <row r="71" spans="1:19" x14ac:dyDescent="0.3">
      <c r="A71" s="26"/>
      <c r="B71" s="27"/>
      <c r="C71" s="27"/>
      <c r="D71" s="27"/>
      <c r="E71" s="27"/>
      <c r="F71" s="27"/>
      <c r="G71" s="27"/>
      <c r="H71" s="27"/>
      <c r="I71" s="27"/>
      <c r="J71" s="27"/>
      <c r="K71" s="27"/>
      <c r="L71" s="27"/>
      <c r="M71" s="27"/>
      <c r="N71" s="27"/>
      <c r="O71" s="27"/>
      <c r="P71" s="27"/>
      <c r="Q71" s="27"/>
      <c r="R71" s="27"/>
      <c r="S71" s="28"/>
    </row>
    <row r="72" spans="1:19" x14ac:dyDescent="0.3">
      <c r="A72" s="26"/>
      <c r="B72" s="27"/>
      <c r="C72" s="27"/>
      <c r="D72" s="27"/>
      <c r="E72" s="27"/>
      <c r="F72" s="27"/>
      <c r="G72" s="27"/>
      <c r="H72" s="27"/>
      <c r="I72" s="27"/>
      <c r="J72" s="27"/>
      <c r="K72" s="27"/>
      <c r="L72" s="27"/>
      <c r="M72" s="27"/>
      <c r="N72" s="27"/>
      <c r="O72" s="27"/>
      <c r="P72" s="27"/>
      <c r="Q72" s="27"/>
      <c r="R72" s="27"/>
      <c r="S72" s="28"/>
    </row>
    <row r="73" spans="1:19" ht="15" thickBot="1" x14ac:dyDescent="0.35">
      <c r="A73" s="29"/>
      <c r="B73" s="30"/>
      <c r="C73" s="30"/>
      <c r="D73" s="30"/>
      <c r="E73" s="30"/>
      <c r="F73" s="30"/>
      <c r="G73" s="30"/>
      <c r="H73" s="30"/>
      <c r="I73" s="30"/>
      <c r="J73" s="30"/>
      <c r="K73" s="30"/>
      <c r="L73" s="30"/>
      <c r="M73" s="30"/>
      <c r="N73" s="30"/>
      <c r="O73" s="30"/>
      <c r="P73" s="30"/>
      <c r="Q73" s="30"/>
      <c r="R73" s="30"/>
      <c r="S73" s="31"/>
    </row>
    <row r="74" spans="1:19" x14ac:dyDescent="0.3">
      <c r="A74" s="4"/>
      <c r="B74" s="4"/>
      <c r="C74" s="4"/>
      <c r="D74" s="4"/>
      <c r="E74" s="4"/>
      <c r="F74" s="4"/>
      <c r="G74" s="4"/>
      <c r="H74" s="4"/>
      <c r="I74" s="4"/>
      <c r="J74" s="4"/>
      <c r="K74" s="4"/>
      <c r="L74" s="4"/>
      <c r="M74" s="4"/>
      <c r="N74" s="4"/>
      <c r="O74" s="4"/>
      <c r="P74" s="4"/>
      <c r="Q74" s="4"/>
      <c r="R74" s="4"/>
      <c r="S74" s="4"/>
    </row>
    <row r="75" spans="1:19" x14ac:dyDescent="0.3">
      <c r="A75" s="4"/>
      <c r="B75" s="4"/>
      <c r="C75" s="4"/>
      <c r="D75" s="4"/>
      <c r="E75" s="4"/>
      <c r="F75" s="4"/>
      <c r="G75" s="4"/>
      <c r="H75" s="4"/>
      <c r="I75" s="4"/>
      <c r="J75" s="4"/>
      <c r="K75" s="4"/>
      <c r="L75" s="4"/>
      <c r="M75" s="4"/>
      <c r="N75" s="4"/>
      <c r="O75" s="4"/>
      <c r="P75" s="4"/>
      <c r="Q75" s="4"/>
      <c r="R75" s="4"/>
      <c r="S75" s="4"/>
    </row>
  </sheetData>
  <sheetProtection password="EEB5" sheet="1" objects="1" scenarios="1"/>
  <mergeCells count="1">
    <mergeCell ref="A70:S7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50"/>
  <sheetViews>
    <sheetView zoomScale="70" zoomScaleNormal="70" workbookViewId="0">
      <selection activeCell="B1" sqref="B1"/>
    </sheetView>
  </sheetViews>
  <sheetFormatPr defaultRowHeight="14.4" x14ac:dyDescent="0.3"/>
  <cols>
    <col min="1" max="1" width="8.88671875" style="3"/>
    <col min="2" max="2" width="53.77734375" style="3" customWidth="1"/>
    <col min="3" max="3" width="30.109375" style="3" bestFit="1" customWidth="1"/>
    <col min="4" max="4" width="14.33203125" style="3" customWidth="1"/>
    <col min="5" max="5" width="17.21875" style="3" customWidth="1"/>
    <col min="6" max="6" width="26.5546875" style="3" customWidth="1"/>
    <col min="7" max="7" width="20.21875" style="3" customWidth="1"/>
    <col min="8" max="8" width="8.88671875" style="3"/>
    <col min="9" max="9" width="28.33203125" style="3" customWidth="1"/>
    <col min="10" max="10" width="26.77734375" style="3" customWidth="1"/>
    <col min="11" max="16384" width="8.88671875" style="3"/>
  </cols>
  <sheetData>
    <row r="1" spans="2:10" ht="15" thickBot="1" x14ac:dyDescent="0.35">
      <c r="B1" s="10" t="s">
        <v>1</v>
      </c>
    </row>
    <row r="2" spans="2:10" ht="15" customHeight="1" thickBot="1" x14ac:dyDescent="0.35">
      <c r="B2" s="10" t="s">
        <v>2</v>
      </c>
      <c r="F2" s="35" t="s">
        <v>12</v>
      </c>
      <c r="G2" s="36"/>
      <c r="I2" s="35" t="s">
        <v>54</v>
      </c>
      <c r="J2" s="36"/>
    </row>
    <row r="3" spans="2:10" ht="15" thickBot="1" x14ac:dyDescent="0.35">
      <c r="B3" s="11" t="s">
        <v>3</v>
      </c>
      <c r="F3" s="12" t="s">
        <v>13</v>
      </c>
      <c r="G3" s="6"/>
      <c r="I3" s="5"/>
      <c r="J3" s="6"/>
    </row>
    <row r="4" spans="2:10" ht="15" thickBot="1" x14ac:dyDescent="0.35">
      <c r="F4" s="12" t="s">
        <v>14</v>
      </c>
      <c r="G4" s="6"/>
      <c r="I4" s="5"/>
      <c r="J4" s="6"/>
    </row>
    <row r="5" spans="2:10" ht="15" thickBot="1" x14ac:dyDescent="0.35">
      <c r="F5" s="12" t="s">
        <v>15</v>
      </c>
      <c r="G5" s="6"/>
      <c r="I5" s="5"/>
      <c r="J5" s="6"/>
    </row>
    <row r="6" spans="2:10" ht="15" thickBot="1" x14ac:dyDescent="0.35">
      <c r="B6" s="35" t="s">
        <v>4</v>
      </c>
      <c r="C6" s="36"/>
      <c r="F6" s="12" t="s">
        <v>16</v>
      </c>
      <c r="G6" s="22"/>
      <c r="I6" s="5"/>
      <c r="J6" s="6"/>
    </row>
    <row r="7" spans="2:10" ht="15" thickBot="1" x14ac:dyDescent="0.35">
      <c r="B7" s="13" t="s">
        <v>5</v>
      </c>
      <c r="C7" s="7">
        <v>322</v>
      </c>
      <c r="F7" s="12" t="s">
        <v>47</v>
      </c>
      <c r="G7" s="6" t="s">
        <v>55</v>
      </c>
      <c r="I7" s="5"/>
      <c r="J7" s="6"/>
    </row>
    <row r="8" spans="2:10" ht="15" thickBot="1" x14ac:dyDescent="0.35">
      <c r="B8" s="13" t="s">
        <v>6</v>
      </c>
      <c r="C8" s="7">
        <v>60</v>
      </c>
      <c r="F8" s="12" t="s">
        <v>48</v>
      </c>
      <c r="G8" s="6" t="s">
        <v>61</v>
      </c>
      <c r="I8" s="5"/>
      <c r="J8" s="6"/>
    </row>
    <row r="9" spans="2:10" ht="15" thickBot="1" x14ac:dyDescent="0.35">
      <c r="B9" s="13" t="s">
        <v>7</v>
      </c>
      <c r="C9" s="7">
        <v>23</v>
      </c>
      <c r="F9" s="12" t="s">
        <v>17</v>
      </c>
      <c r="G9" s="6"/>
      <c r="I9" s="5"/>
      <c r="J9" s="6"/>
    </row>
    <row r="10" spans="2:10" ht="15" thickBot="1" x14ac:dyDescent="0.35">
      <c r="B10" s="13" t="s">
        <v>11</v>
      </c>
      <c r="C10" s="7">
        <v>0.83</v>
      </c>
      <c r="F10" s="12" t="s">
        <v>18</v>
      </c>
      <c r="G10" s="6"/>
      <c r="I10" s="5"/>
      <c r="J10" s="6"/>
    </row>
    <row r="11" spans="2:10" ht="15" thickBot="1" x14ac:dyDescent="0.35">
      <c r="B11" s="13" t="s">
        <v>8</v>
      </c>
      <c r="C11" s="7">
        <v>164</v>
      </c>
      <c r="F11" s="12" t="s">
        <v>19</v>
      </c>
      <c r="G11" s="6"/>
    </row>
    <row r="12" spans="2:10" ht="15" thickBot="1" x14ac:dyDescent="0.35">
      <c r="B12" s="13" t="s">
        <v>9</v>
      </c>
      <c r="C12" s="7">
        <v>0.7</v>
      </c>
      <c r="F12" s="12" t="s">
        <v>20</v>
      </c>
      <c r="G12" s="6"/>
    </row>
    <row r="13" spans="2:10" ht="15" thickBot="1" x14ac:dyDescent="0.35">
      <c r="B13" s="13" t="s">
        <v>10</v>
      </c>
      <c r="C13" s="7">
        <v>600</v>
      </c>
      <c r="F13" s="12" t="s">
        <v>21</v>
      </c>
      <c r="G13" s="6"/>
    </row>
    <row r="14" spans="2:10" ht="15" thickBot="1" x14ac:dyDescent="0.35">
      <c r="F14" s="12" t="s">
        <v>22</v>
      </c>
      <c r="G14" s="6"/>
    </row>
    <row r="15" spans="2:10" ht="15" thickBot="1" x14ac:dyDescent="0.35">
      <c r="F15" s="12" t="s">
        <v>62</v>
      </c>
      <c r="G15" s="6"/>
    </row>
    <row r="16" spans="2:10" ht="15" thickBot="1" x14ac:dyDescent="0.35"/>
    <row r="17" spans="2:17" ht="15" thickBot="1" x14ac:dyDescent="0.35">
      <c r="B17" s="37" t="s">
        <v>23</v>
      </c>
      <c r="C17" s="37" t="s">
        <v>24</v>
      </c>
      <c r="D17" s="37" t="s">
        <v>25</v>
      </c>
      <c r="E17" s="37" t="s">
        <v>26</v>
      </c>
      <c r="F17" s="32" t="s">
        <v>27</v>
      </c>
      <c r="G17" s="33"/>
      <c r="H17" s="33"/>
      <c r="I17" s="34"/>
      <c r="J17" s="32" t="s">
        <v>28</v>
      </c>
      <c r="K17" s="33"/>
      <c r="L17" s="33"/>
      <c r="M17" s="34"/>
      <c r="N17" s="32" t="s">
        <v>29</v>
      </c>
      <c r="O17" s="33"/>
      <c r="P17" s="33"/>
      <c r="Q17" s="34"/>
    </row>
    <row r="18" spans="2:17" ht="66.599999999999994" thickBot="1" x14ac:dyDescent="0.35">
      <c r="B18" s="38"/>
      <c r="C18" s="38"/>
      <c r="D18" s="38"/>
      <c r="E18" s="38"/>
      <c r="F18" s="14" t="s">
        <v>30</v>
      </c>
      <c r="G18" s="14" t="s">
        <v>31</v>
      </c>
      <c r="H18" s="14" t="s">
        <v>32</v>
      </c>
      <c r="I18" s="14" t="s">
        <v>33</v>
      </c>
      <c r="J18" s="14" t="s">
        <v>30</v>
      </c>
      <c r="K18" s="14" t="s">
        <v>34</v>
      </c>
      <c r="L18" s="14" t="s">
        <v>35</v>
      </c>
      <c r="M18" s="14" t="s">
        <v>36</v>
      </c>
      <c r="N18" s="14" t="s">
        <v>30</v>
      </c>
      <c r="O18" s="14" t="s">
        <v>65</v>
      </c>
      <c r="P18" s="14" t="s">
        <v>66</v>
      </c>
      <c r="Q18" s="14" t="s">
        <v>67</v>
      </c>
    </row>
    <row r="19" spans="2:17" ht="15" thickBot="1" x14ac:dyDescent="0.35">
      <c r="B19" s="15" t="s">
        <v>68</v>
      </c>
      <c r="C19" s="16">
        <v>0</v>
      </c>
      <c r="D19" s="16">
        <v>0</v>
      </c>
      <c r="E19" s="16">
        <v>0</v>
      </c>
      <c r="F19" s="8"/>
      <c r="G19" s="45">
        <f>F19*C19/100</f>
        <v>0</v>
      </c>
      <c r="H19" s="45">
        <f>F19*D19/100</f>
        <v>0</v>
      </c>
      <c r="I19" s="45">
        <f>F19*E19/100</f>
        <v>0</v>
      </c>
      <c r="J19" s="8"/>
      <c r="K19" s="45">
        <f>J19*C19/100</f>
        <v>0</v>
      </c>
      <c r="L19" s="45">
        <f>J19*D19/100</f>
        <v>0</v>
      </c>
      <c r="M19" s="45">
        <f>J19*E19/100</f>
        <v>0</v>
      </c>
      <c r="N19" s="8"/>
      <c r="O19" s="45">
        <f>N19*C19/100</f>
        <v>0</v>
      </c>
      <c r="P19" s="45">
        <f>N19*D19/100</f>
        <v>0</v>
      </c>
      <c r="Q19" s="45">
        <f>N19*E19/100</f>
        <v>0</v>
      </c>
    </row>
    <row r="20" spans="2:17" ht="15" thickBot="1" x14ac:dyDescent="0.35">
      <c r="B20" s="15" t="s">
        <v>69</v>
      </c>
      <c r="C20" s="16">
        <v>1.2</v>
      </c>
      <c r="D20" s="9">
        <v>800</v>
      </c>
      <c r="E20" s="9">
        <v>10</v>
      </c>
      <c r="F20" s="8"/>
      <c r="G20" s="45">
        <f t="shared" ref="G20:G24" si="0">F20*C20/100</f>
        <v>0</v>
      </c>
      <c r="H20" s="45">
        <f t="shared" ref="H20:H24" si="1">F20*D20/100</f>
        <v>0</v>
      </c>
      <c r="I20" s="45">
        <f t="shared" ref="I20:I24" si="2">F20*E20/100</f>
        <v>0</v>
      </c>
      <c r="J20" s="8"/>
      <c r="K20" s="45">
        <f t="shared" ref="K20:K24" si="3">J20*C20/100</f>
        <v>0</v>
      </c>
      <c r="L20" s="45">
        <f t="shared" ref="L20:L24" si="4">J20*D20/100</f>
        <v>0</v>
      </c>
      <c r="M20" s="45">
        <f t="shared" ref="M20:M24" si="5">J20*E20/100</f>
        <v>0</v>
      </c>
      <c r="N20" s="8"/>
      <c r="O20" s="45">
        <f t="shared" ref="O20:O24" si="6">N20*C20/100</f>
        <v>0</v>
      </c>
      <c r="P20" s="45">
        <f t="shared" ref="P20:P24" si="7">N20*D20/100</f>
        <v>0</v>
      </c>
      <c r="Q20" s="45">
        <f t="shared" ref="Q20:Q24" si="8">N20*E20/100</f>
        <v>0</v>
      </c>
    </row>
    <row r="21" spans="2:17" ht="15" thickBot="1" x14ac:dyDescent="0.35">
      <c r="B21" s="15" t="s">
        <v>70</v>
      </c>
      <c r="C21" s="16">
        <v>2.5</v>
      </c>
      <c r="D21" s="9">
        <v>2000</v>
      </c>
      <c r="E21" s="9">
        <v>23</v>
      </c>
      <c r="F21" s="8"/>
      <c r="G21" s="45">
        <f t="shared" si="0"/>
        <v>0</v>
      </c>
      <c r="H21" s="45">
        <f t="shared" si="1"/>
        <v>0</v>
      </c>
      <c r="I21" s="45">
        <f t="shared" si="2"/>
        <v>0</v>
      </c>
      <c r="J21" s="8"/>
      <c r="K21" s="45">
        <f t="shared" si="3"/>
        <v>0</v>
      </c>
      <c r="L21" s="45">
        <f t="shared" si="4"/>
        <v>0</v>
      </c>
      <c r="M21" s="45">
        <f t="shared" si="5"/>
        <v>0</v>
      </c>
      <c r="N21" s="8"/>
      <c r="O21" s="45">
        <f t="shared" si="6"/>
        <v>0</v>
      </c>
      <c r="P21" s="45">
        <f t="shared" si="7"/>
        <v>0</v>
      </c>
      <c r="Q21" s="45">
        <f t="shared" si="8"/>
        <v>0</v>
      </c>
    </row>
    <row r="22" spans="2:17" ht="15" thickBot="1" x14ac:dyDescent="0.35">
      <c r="B22" s="15" t="s">
        <v>71</v>
      </c>
      <c r="C22" s="16">
        <v>4.3</v>
      </c>
      <c r="D22" s="9">
        <v>3300</v>
      </c>
      <c r="E22" s="9">
        <v>40</v>
      </c>
      <c r="F22" s="8">
        <v>70</v>
      </c>
      <c r="G22" s="45">
        <f t="shared" si="0"/>
        <v>3.01</v>
      </c>
      <c r="H22" s="45">
        <f t="shared" si="1"/>
        <v>2310</v>
      </c>
      <c r="I22" s="45">
        <f t="shared" si="2"/>
        <v>28</v>
      </c>
      <c r="J22" s="8">
        <v>70</v>
      </c>
      <c r="K22" s="45">
        <f t="shared" si="3"/>
        <v>3.01</v>
      </c>
      <c r="L22" s="45">
        <f t="shared" si="4"/>
        <v>2310</v>
      </c>
      <c r="M22" s="45">
        <f t="shared" si="5"/>
        <v>28</v>
      </c>
      <c r="N22" s="8"/>
      <c r="O22" s="45">
        <f t="shared" si="6"/>
        <v>0</v>
      </c>
      <c r="P22" s="45">
        <f t="shared" si="7"/>
        <v>0</v>
      </c>
      <c r="Q22" s="45">
        <f t="shared" si="8"/>
        <v>0</v>
      </c>
    </row>
    <row r="23" spans="2:17" ht="15" thickBot="1" x14ac:dyDescent="0.35">
      <c r="B23" s="15" t="s">
        <v>72</v>
      </c>
      <c r="C23" s="16">
        <v>6.6</v>
      </c>
      <c r="D23" s="9">
        <v>5000</v>
      </c>
      <c r="E23" s="9">
        <v>60</v>
      </c>
      <c r="F23" s="8"/>
      <c r="G23" s="45">
        <f t="shared" si="0"/>
        <v>0</v>
      </c>
      <c r="H23" s="45">
        <f t="shared" si="1"/>
        <v>0</v>
      </c>
      <c r="I23" s="45">
        <f t="shared" si="2"/>
        <v>0</v>
      </c>
      <c r="J23" s="8"/>
      <c r="K23" s="45">
        <f t="shared" si="3"/>
        <v>0</v>
      </c>
      <c r="L23" s="45">
        <f t="shared" si="4"/>
        <v>0</v>
      </c>
      <c r="M23" s="45">
        <f t="shared" si="5"/>
        <v>0</v>
      </c>
      <c r="N23" s="8"/>
      <c r="O23" s="45">
        <f t="shared" si="6"/>
        <v>0</v>
      </c>
      <c r="P23" s="45">
        <f t="shared" si="7"/>
        <v>0</v>
      </c>
      <c r="Q23" s="45">
        <f t="shared" si="8"/>
        <v>0</v>
      </c>
    </row>
    <row r="24" spans="2:17" ht="15" thickBot="1" x14ac:dyDescent="0.35">
      <c r="B24" s="15" t="s">
        <v>73</v>
      </c>
      <c r="C24" s="16">
        <v>10</v>
      </c>
      <c r="D24" s="9">
        <v>8000</v>
      </c>
      <c r="E24" s="9">
        <v>90</v>
      </c>
      <c r="F24" s="8"/>
      <c r="G24" s="45">
        <f t="shared" si="0"/>
        <v>0</v>
      </c>
      <c r="H24" s="45">
        <f t="shared" si="1"/>
        <v>0</v>
      </c>
      <c r="I24" s="45">
        <f t="shared" si="2"/>
        <v>0</v>
      </c>
      <c r="J24" s="8"/>
      <c r="K24" s="45">
        <f t="shared" si="3"/>
        <v>0</v>
      </c>
      <c r="L24" s="45">
        <f t="shared" si="4"/>
        <v>0</v>
      </c>
      <c r="M24" s="45">
        <f t="shared" si="5"/>
        <v>0</v>
      </c>
      <c r="N24" s="8">
        <v>20</v>
      </c>
      <c r="O24" s="45">
        <f t="shared" si="6"/>
        <v>2</v>
      </c>
      <c r="P24" s="45">
        <f t="shared" si="7"/>
        <v>1600</v>
      </c>
      <c r="Q24" s="45">
        <f t="shared" si="8"/>
        <v>18</v>
      </c>
    </row>
    <row r="25" spans="2:17" ht="15" thickBot="1" x14ac:dyDescent="0.35">
      <c r="B25" s="17"/>
      <c r="C25" s="17"/>
      <c r="D25" s="17"/>
      <c r="E25" s="17"/>
      <c r="F25" s="17"/>
      <c r="G25" s="17"/>
      <c r="H25" s="17"/>
      <c r="I25" s="17"/>
      <c r="J25" s="17"/>
      <c r="K25" s="17"/>
      <c r="L25" s="17"/>
      <c r="M25" s="17"/>
      <c r="N25" s="17"/>
      <c r="O25" s="17"/>
      <c r="P25" s="17"/>
      <c r="Q25" s="17"/>
    </row>
    <row r="26" spans="2:17" ht="15" thickBot="1" x14ac:dyDescent="0.35">
      <c r="B26" s="17"/>
      <c r="C26" s="17"/>
      <c r="D26" s="17"/>
      <c r="E26" s="46" t="s">
        <v>37</v>
      </c>
      <c r="F26" s="45">
        <f>SUM(F19:F24)</f>
        <v>70</v>
      </c>
      <c r="G26" s="45">
        <f t="shared" ref="G26:Q26" si="9">SUM(G19:G24)</f>
        <v>3.01</v>
      </c>
      <c r="H26" s="45">
        <f t="shared" si="9"/>
        <v>2310</v>
      </c>
      <c r="I26" s="45">
        <f t="shared" si="9"/>
        <v>28</v>
      </c>
      <c r="J26" s="45">
        <f t="shared" si="9"/>
        <v>70</v>
      </c>
      <c r="K26" s="45">
        <f t="shared" si="9"/>
        <v>3.01</v>
      </c>
      <c r="L26" s="45">
        <f t="shared" si="9"/>
        <v>2310</v>
      </c>
      <c r="M26" s="45">
        <f t="shared" si="9"/>
        <v>28</v>
      </c>
      <c r="N26" s="45">
        <f t="shared" si="9"/>
        <v>20</v>
      </c>
      <c r="O26" s="45">
        <f t="shared" si="9"/>
        <v>2</v>
      </c>
      <c r="P26" s="45">
        <f t="shared" si="9"/>
        <v>1600</v>
      </c>
      <c r="Q26" s="45">
        <f t="shared" si="9"/>
        <v>18</v>
      </c>
    </row>
    <row r="27" spans="2:17" ht="15" thickBot="1" x14ac:dyDescent="0.35"/>
    <row r="28" spans="2:17" ht="15.6" thickBot="1" x14ac:dyDescent="0.35">
      <c r="E28" s="17"/>
      <c r="F28" s="39" t="s">
        <v>27</v>
      </c>
      <c r="G28" s="40"/>
      <c r="H28" s="40"/>
      <c r="I28" s="41"/>
      <c r="J28" s="39" t="s">
        <v>28</v>
      </c>
      <c r="K28" s="40"/>
      <c r="L28" s="40"/>
      <c r="M28" s="41"/>
      <c r="N28" s="39" t="s">
        <v>29</v>
      </c>
      <c r="O28" s="40"/>
      <c r="P28" s="40"/>
      <c r="Q28" s="41"/>
    </row>
    <row r="29" spans="2:17" ht="27" thickBot="1" x14ac:dyDescent="0.35">
      <c r="E29" s="14" t="s">
        <v>38</v>
      </c>
      <c r="F29" s="47">
        <f>(C7*C9)/(2*C7*C9+C8*C7*((1+2*C10)/3))</f>
        <v>0.23185483870967741</v>
      </c>
      <c r="G29" s="48"/>
      <c r="H29" s="48"/>
      <c r="I29" s="49"/>
      <c r="J29" s="47">
        <f>F29</f>
        <v>0.23185483870967741</v>
      </c>
      <c r="K29" s="48"/>
      <c r="L29" s="48"/>
      <c r="M29" s="49"/>
      <c r="N29" s="47">
        <f>(C8*C7*((1+2*C10)/3))/(2*C7*C9+C8*C7*((1+2*C10)/3))</f>
        <v>0.53629032258064513</v>
      </c>
      <c r="O29" s="48"/>
      <c r="P29" s="48"/>
      <c r="Q29" s="49"/>
    </row>
    <row r="30" spans="2:17" ht="15.6" thickBot="1" x14ac:dyDescent="0.35">
      <c r="E30" s="14" t="s">
        <v>39</v>
      </c>
      <c r="F30" s="50">
        <f>F29*H26</f>
        <v>535.58467741935476</v>
      </c>
      <c r="G30" s="51"/>
      <c r="H30" s="51"/>
      <c r="I30" s="52"/>
      <c r="J30" s="50">
        <f>J29*L26</f>
        <v>535.58467741935476</v>
      </c>
      <c r="K30" s="51"/>
      <c r="L30" s="51"/>
      <c r="M30" s="52"/>
      <c r="N30" s="50">
        <f>N29*P26</f>
        <v>858.0645161290322</v>
      </c>
      <c r="O30" s="51"/>
      <c r="P30" s="51"/>
      <c r="Q30" s="52"/>
    </row>
    <row r="31" spans="2:17" ht="15.6" thickBot="1" x14ac:dyDescent="0.35">
      <c r="E31" s="14" t="s">
        <v>40</v>
      </c>
      <c r="F31" s="50">
        <f>F29*I26</f>
        <v>6.4919354838709671</v>
      </c>
      <c r="G31" s="51"/>
      <c r="H31" s="51"/>
      <c r="I31" s="52"/>
      <c r="J31" s="50">
        <f>J29*M26</f>
        <v>6.4919354838709671</v>
      </c>
      <c r="K31" s="51"/>
      <c r="L31" s="51"/>
      <c r="M31" s="52"/>
      <c r="N31" s="50">
        <f>N29*Q26</f>
        <v>9.6532258064516121</v>
      </c>
      <c r="O31" s="51"/>
      <c r="P31" s="51"/>
      <c r="Q31" s="52"/>
    </row>
    <row r="32" spans="2:17" ht="15" thickBot="1" x14ac:dyDescent="0.35"/>
    <row r="33" spans="2:17" ht="15.6" thickBot="1" x14ac:dyDescent="0.35">
      <c r="B33" s="18"/>
      <c r="C33" s="19" t="s">
        <v>51</v>
      </c>
      <c r="D33" s="19" t="s">
        <v>41</v>
      </c>
      <c r="E33" s="19" t="s">
        <v>42</v>
      </c>
    </row>
    <row r="34" spans="2:17" ht="15.6" thickBot="1" x14ac:dyDescent="0.35">
      <c r="B34" s="18" t="s">
        <v>43</v>
      </c>
      <c r="C34" s="53">
        <f>F29*G26+J29*K26+N29*O26</f>
        <v>2.4683467741935479</v>
      </c>
      <c r="D34" s="53">
        <f>F29*H26+J29*L26+N29*P26</f>
        <v>1929.2338709677417</v>
      </c>
      <c r="E34" s="53">
        <f>F29*I26+J29*M26+N29*Q26</f>
        <v>22.637096774193544</v>
      </c>
    </row>
    <row r="35" spans="2:17" ht="15" thickBot="1" x14ac:dyDescent="0.35">
      <c r="B35" s="17"/>
      <c r="C35" s="17"/>
      <c r="D35" s="17"/>
      <c r="E35" s="17"/>
    </row>
    <row r="36" spans="2:17" ht="15.6" thickBot="1" x14ac:dyDescent="0.35">
      <c r="B36" s="18" t="s">
        <v>49</v>
      </c>
      <c r="C36" s="54">
        <f>D34/C12</f>
        <v>2756.0483870967741</v>
      </c>
      <c r="D36" s="17"/>
      <c r="E36" s="17"/>
    </row>
    <row r="37" spans="2:17" ht="15.6" thickBot="1" x14ac:dyDescent="0.35">
      <c r="B37" s="18" t="s">
        <v>44</v>
      </c>
      <c r="C37" s="54">
        <f>C36*C11*24/1000000</f>
        <v>10.847806451612902</v>
      </c>
      <c r="D37" s="17"/>
      <c r="E37" s="17"/>
    </row>
    <row r="38" spans="2:17" ht="15.6" thickBot="1" x14ac:dyDescent="0.35">
      <c r="B38" s="18" t="s">
        <v>45</v>
      </c>
      <c r="C38" s="54">
        <f>C37*C13</f>
        <v>6508.6838709677413</v>
      </c>
      <c r="D38" s="17"/>
      <c r="E38" s="17"/>
    </row>
    <row r="39" spans="2:17" x14ac:dyDescent="0.3">
      <c r="B39" s="17"/>
      <c r="C39" s="17"/>
      <c r="D39" s="17"/>
      <c r="E39" s="17"/>
    </row>
    <row r="40" spans="2:17" ht="15" thickBot="1" x14ac:dyDescent="0.35">
      <c r="B40" s="17"/>
      <c r="C40" s="17"/>
      <c r="D40" s="17"/>
      <c r="E40" s="17"/>
    </row>
    <row r="41" spans="2:17" ht="50.4" customHeight="1" thickBot="1" x14ac:dyDescent="0.35">
      <c r="B41" s="42" t="str">
        <f>Instructions!A70</f>
        <v xml:space="preserve">DISCLAIMER: This Spreadsheet is free to use for those who purchased the book “Ship Performance Assessment Based on Observed Fouling” by Timoleon Plessas for any purpose (personal, educational, commercional or any other). The author specifically disclaim all responsibility for any liability to any party for any loss, damage, disruption or risk, personal or otherwise, that is incurred as a consequence, directly or indirectly, of the use and application of any of the contents of this spreadsheet, whether such errors or omissions result from negligence, accident, or any other cause. </v>
      </c>
      <c r="C41" s="43"/>
      <c r="D41" s="43"/>
      <c r="E41" s="43"/>
      <c r="F41" s="43"/>
      <c r="G41" s="43"/>
      <c r="H41" s="43"/>
      <c r="I41" s="43"/>
      <c r="J41" s="43"/>
      <c r="K41" s="43"/>
      <c r="L41" s="43"/>
      <c r="M41" s="43"/>
      <c r="N41" s="43"/>
      <c r="O41" s="43"/>
      <c r="P41" s="43"/>
      <c r="Q41" s="44"/>
    </row>
    <row r="42" spans="2:17" x14ac:dyDescent="0.3">
      <c r="C42" s="20"/>
      <c r="D42" s="20"/>
      <c r="E42" s="20"/>
    </row>
    <row r="43" spans="2:17" x14ac:dyDescent="0.3">
      <c r="B43" s="3" t="s">
        <v>50</v>
      </c>
      <c r="C43" s="3" t="s">
        <v>53</v>
      </c>
    </row>
    <row r="45" spans="2:17" x14ac:dyDescent="0.3">
      <c r="B45" s="21" t="s">
        <v>55</v>
      </c>
      <c r="C45" s="21" t="s">
        <v>60</v>
      </c>
    </row>
    <row r="46" spans="2:17" x14ac:dyDescent="0.3">
      <c r="B46" s="21" t="s">
        <v>56</v>
      </c>
      <c r="C46" s="21" t="s">
        <v>61</v>
      </c>
    </row>
    <row r="47" spans="2:17" x14ac:dyDescent="0.3">
      <c r="B47" s="21" t="s">
        <v>57</v>
      </c>
    </row>
    <row r="48" spans="2:17" x14ac:dyDescent="0.3">
      <c r="B48" s="21" t="s">
        <v>58</v>
      </c>
    </row>
    <row r="49" spans="2:2" x14ac:dyDescent="0.3">
      <c r="B49" s="21" t="s">
        <v>59</v>
      </c>
    </row>
    <row r="50" spans="2:2" x14ac:dyDescent="0.3">
      <c r="B50" s="21" t="s">
        <v>63</v>
      </c>
    </row>
  </sheetData>
  <sheetProtection password="EEB5" sheet="1" objects="1" scenarios="1"/>
  <mergeCells count="23">
    <mergeCell ref="F30:I30"/>
    <mergeCell ref="J30:M30"/>
    <mergeCell ref="B41:Q41"/>
    <mergeCell ref="N30:Q30"/>
    <mergeCell ref="F31:I31"/>
    <mergeCell ref="J31:M31"/>
    <mergeCell ref="N31:Q31"/>
    <mergeCell ref="F28:I28"/>
    <mergeCell ref="J28:M28"/>
    <mergeCell ref="N28:Q28"/>
    <mergeCell ref="F29:I29"/>
    <mergeCell ref="J29:M29"/>
    <mergeCell ref="N29:Q29"/>
    <mergeCell ref="J17:M17"/>
    <mergeCell ref="N17:Q17"/>
    <mergeCell ref="B6:C6"/>
    <mergeCell ref="F2:G2"/>
    <mergeCell ref="B17:B18"/>
    <mergeCell ref="C17:C18"/>
    <mergeCell ref="D17:D18"/>
    <mergeCell ref="E17:E18"/>
    <mergeCell ref="F17:I17"/>
    <mergeCell ref="I2:J2"/>
  </mergeCells>
  <conditionalFormatting sqref="J26">
    <cfRule type="cellIs" dxfId="2" priority="6" operator="greaterThan">
      <formula>100</formula>
    </cfRule>
  </conditionalFormatting>
  <conditionalFormatting sqref="F26">
    <cfRule type="cellIs" dxfId="1" priority="2" operator="greaterThan">
      <formula>100</formula>
    </cfRule>
    <cfRule type="cellIs" dxfId="0" priority="1" operator="lessThan">
      <formula>0</formula>
    </cfRule>
  </conditionalFormatting>
  <dataValidations count="12">
    <dataValidation type="list" allowBlank="1" showInputMessage="1" showErrorMessage="1" sqref="G7">
      <formula1>$B$45:$B$50</formula1>
    </dataValidation>
    <dataValidation type="list" allowBlank="1" showInputMessage="1" showErrorMessage="1" sqref="G8 G15">
      <formula1>$C$45:$C$46</formula1>
    </dataValidation>
    <dataValidation type="decimal" errorStyle="warning" allowBlank="1" showInputMessage="1" showErrorMessage="1" errorTitle="Length is out of range" error="Length must be between 50 and 400" sqref="C7">
      <formula1>10</formula1>
      <formula2>400</formula2>
    </dataValidation>
    <dataValidation type="decimal" errorStyle="warning" operator="greaterThan" allowBlank="1" showInputMessage="1" showErrorMessage="1" sqref="C8">
      <formula1>0</formula1>
    </dataValidation>
    <dataValidation type="decimal" operator="greaterThan" allowBlank="1" showInputMessage="1" showErrorMessage="1" sqref="C9">
      <formula1>0</formula1>
    </dataValidation>
    <dataValidation type="decimal" allowBlank="1" showInputMessage="1" showErrorMessage="1" sqref="C10">
      <formula1>0.1</formula1>
      <formula2>1</formula2>
    </dataValidation>
    <dataValidation type="decimal" operator="greaterThanOrEqual" allowBlank="1" showInputMessage="1" showErrorMessage="1" sqref="C11">
      <formula1>0</formula1>
    </dataValidation>
    <dataValidation type="decimal" errorStyle="warning" allowBlank="1" showInputMessage="1" showErrorMessage="1" sqref="C12">
      <formula1>0</formula1>
      <formula2>1</formula2>
    </dataValidation>
    <dataValidation type="decimal" operator="greaterThanOrEqual" allowBlank="1" showInputMessage="1" showErrorMessage="1" sqref="C13">
      <formula1>0</formula1>
    </dataValidation>
    <dataValidation type="date" operator="greaterThan" allowBlank="1" showInputMessage="1" showErrorMessage="1" sqref="G6">
      <formula1>1</formula1>
    </dataValidation>
    <dataValidation type="decimal" allowBlank="1" showInputMessage="1" showErrorMessage="1" errorTitle="Percentage Error" error="Percentage must be between 0 and 100" sqref="F19:F24 J19:J24 N19:N24">
      <formula1>0</formula1>
      <formula2>100</formula2>
    </dataValidation>
    <dataValidation type="decimal" operator="greaterThan" allowBlank="1" showInputMessage="1" showErrorMessage="1" errorTitle="Value Error" error="Value must be a positive number." sqref="D20:E24">
      <formula1>0</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
  <sheetViews>
    <sheetView workbookViewId="0"/>
  </sheetViews>
  <sheetFormatPr defaultRowHeight="14.4" x14ac:dyDescent="0.3"/>
  <cols>
    <col min="1" max="1" width="6.109375" bestFit="1" customWidth="1"/>
    <col min="2" max="2" width="5" bestFit="1" customWidth="1"/>
    <col min="3" max="3" width="8.6640625" bestFit="1" customWidth="1"/>
    <col min="4" max="4" width="9.5546875" bestFit="1" customWidth="1"/>
    <col min="5" max="6" width="10.5546875" bestFit="1" customWidth="1"/>
    <col min="7" max="7" width="5" bestFit="1" customWidth="1"/>
    <col min="8" max="8" width="23.44140625" bestFit="1" customWidth="1"/>
    <col min="9" max="9" width="43.6640625" bestFit="1" customWidth="1"/>
    <col min="10" max="10" width="14.77734375" bestFit="1" customWidth="1"/>
    <col min="11" max="11" width="23.33203125" bestFit="1" customWidth="1"/>
    <col min="12" max="12" width="22.109375" bestFit="1" customWidth="1"/>
    <col min="13" max="13" width="16" bestFit="1" customWidth="1"/>
    <col min="14" max="14" width="15.6640625" bestFit="1" customWidth="1"/>
    <col min="15" max="15" width="20.21875" bestFit="1" customWidth="1"/>
    <col min="16" max="16" width="4.109375" bestFit="1" customWidth="1"/>
    <col min="17" max="17" width="7.44140625" bestFit="1" customWidth="1"/>
    <col min="18" max="18" width="6.5546875" bestFit="1" customWidth="1"/>
    <col min="19" max="19" width="14.109375" bestFit="1" customWidth="1"/>
    <col min="20" max="20" width="25" bestFit="1" customWidth="1"/>
    <col min="21" max="21" width="20.88671875" bestFit="1" customWidth="1"/>
    <col min="22" max="23" width="12" bestFit="1" customWidth="1"/>
    <col min="24" max="24" width="38" bestFit="1" customWidth="1"/>
    <col min="25" max="25" width="39.44140625" bestFit="1" customWidth="1"/>
    <col min="26" max="26" width="39.33203125" bestFit="1" customWidth="1"/>
  </cols>
  <sheetData>
    <row r="1" spans="1:34" x14ac:dyDescent="0.3">
      <c r="A1" t="str">
        <f>Calculations!F5</f>
        <v>Vessel</v>
      </c>
      <c r="B1" t="str">
        <f>Calculations!F4</f>
        <v>Fleet</v>
      </c>
      <c r="C1" t="str">
        <f>Calculations!F3</f>
        <v>Company</v>
      </c>
      <c r="D1" t="str">
        <f>Calculations!B7</f>
        <v>Length (m)</v>
      </c>
      <c r="E1" t="str">
        <f>Calculations!B8</f>
        <v>Breadth (m)</v>
      </c>
      <c r="F1" t="str">
        <f>Calculations!B9</f>
        <v>Draught (m)</v>
      </c>
      <c r="G1" t="str">
        <f>Calculations!B10</f>
        <v>CB</v>
      </c>
      <c r="H1" t="str">
        <f>Calculations!B11</f>
        <v>Main Engine SFOC (gr/kWh)</v>
      </c>
      <c r="I1" t="str">
        <f>Calculations!B12</f>
        <v>Propulsion Coefficient (PC) – use 0.7 if not available</v>
      </c>
      <c r="J1" t="str">
        <f>Calculations!B13</f>
        <v>Cost of Fuel ($/t)</v>
      </c>
      <c r="K1" t="str">
        <f>Calculations!F6</f>
        <v>Date of Underwater Works</v>
      </c>
      <c r="L1" t="str">
        <f>Calculations!F7</f>
        <v>Type ofUnderwater Work</v>
      </c>
      <c r="M1" t="str">
        <f>Calculations!F8</f>
        <v>Propeller Polishing</v>
      </c>
      <c r="N1" t="str">
        <f>Calculations!F9</f>
        <v>Hull Cleaning Cost</v>
      </c>
      <c r="O1" t="str">
        <f>Calculations!F10</f>
        <v>Propeller Polishing Cost</v>
      </c>
      <c r="P1" t="str">
        <f>Calculations!F11</f>
        <v>City</v>
      </c>
      <c r="Q1" t="str">
        <f>Calculations!F12</f>
        <v>Country</v>
      </c>
      <c r="R1" t="str">
        <f>Calculations!F13</f>
        <v>Region</v>
      </c>
      <c r="S1" t="str">
        <f>Calculations!F14</f>
        <v>Diving Company</v>
      </c>
      <c r="T1" t="str">
        <f>Calculations!F15</f>
        <v>Is vessel in Drydock?</v>
      </c>
      <c r="U1" t="str">
        <f>Calculations!C33</f>
        <v>Average Fouling Severity</v>
      </c>
      <c r="V1" t="str">
        <f>Calculations!D33</f>
        <v>ΔPf (kW)</v>
      </c>
      <c r="W1" t="str">
        <f>Calculations!E33</f>
        <v xml:space="preserve">%ΔPf </v>
      </c>
      <c r="X1" t="str">
        <f>Calculations!B36</f>
        <v>Estimated Engine Brake Power Increase (kW)</v>
      </c>
      <c r="Y1" t="str">
        <f>Calculations!B37</f>
        <v>Estimated Additional Fuel Consumption (t/day)</v>
      </c>
      <c r="Z1" t="str">
        <f>Calculations!B38</f>
        <v>Estimated Additional Fuel Cost per Day ($/day)</v>
      </c>
      <c r="AA1" t="str">
        <f>IF(ISBLANK(Calculations!I3),"",Calculations!I3)</f>
        <v/>
      </c>
      <c r="AB1" t="str">
        <f>IF(ISBLANK(Calculations!I4),"",Calculations!I4)</f>
        <v/>
      </c>
      <c r="AC1" t="str">
        <f>IF(ISBLANK(Calculations!I5),"",Calculations!I5)</f>
        <v/>
      </c>
      <c r="AD1" t="str">
        <f>IF(ISBLANK(Calculations!I6),"",Calculations!I6)</f>
        <v/>
      </c>
      <c r="AE1" t="str">
        <f>IF(ISBLANK(Calculations!I7),"",Calculations!I7)</f>
        <v/>
      </c>
      <c r="AF1" t="str">
        <f>IF(ISBLANK(Calculations!I8),"",Calculations!I8)</f>
        <v/>
      </c>
      <c r="AG1" t="str">
        <f>IF(ISBLANK(Calculations!I9),"",Calculations!I9)</f>
        <v/>
      </c>
      <c r="AH1" t="str">
        <f>IF(ISBLANK(Calculations!I10),"",Calculations!I10)</f>
        <v/>
      </c>
    </row>
    <row r="2" spans="1:34" x14ac:dyDescent="0.3">
      <c r="A2">
        <f>Calculations!G5</f>
        <v>0</v>
      </c>
      <c r="B2">
        <f>Calculations!G4</f>
        <v>0</v>
      </c>
      <c r="C2">
        <f>Calculations!G3</f>
        <v>0</v>
      </c>
      <c r="D2">
        <f>Calculations!C7</f>
        <v>322</v>
      </c>
      <c r="E2">
        <f>Calculations!C8</f>
        <v>60</v>
      </c>
      <c r="F2">
        <f>Calculations!C9</f>
        <v>23</v>
      </c>
      <c r="G2">
        <f>Calculations!C10</f>
        <v>0.83</v>
      </c>
      <c r="H2">
        <f>Calculations!C11</f>
        <v>164</v>
      </c>
      <c r="I2">
        <f>Calculations!C12</f>
        <v>0.7</v>
      </c>
      <c r="J2">
        <f>Calculations!C13</f>
        <v>600</v>
      </c>
      <c r="K2">
        <f>Calculations!G6</f>
        <v>0</v>
      </c>
      <c r="L2" t="str">
        <f>Calculations!G7</f>
        <v>only inspection</v>
      </c>
      <c r="M2" t="str">
        <f>Calculations!G8</f>
        <v>no</v>
      </c>
      <c r="N2">
        <f>Calculations!G9</f>
        <v>0</v>
      </c>
      <c r="O2">
        <f>Calculations!G10</f>
        <v>0</v>
      </c>
      <c r="P2">
        <f>Calculations!G11</f>
        <v>0</v>
      </c>
      <c r="Q2">
        <f>Calculations!G12</f>
        <v>0</v>
      </c>
      <c r="R2">
        <f>Calculations!G13</f>
        <v>0</v>
      </c>
      <c r="S2">
        <f>Calculations!G14</f>
        <v>0</v>
      </c>
      <c r="T2">
        <f>Calculations!G15</f>
        <v>0</v>
      </c>
      <c r="U2">
        <f>Calculations!C34</f>
        <v>2.4683467741935479</v>
      </c>
      <c r="V2">
        <f>Calculations!D34</f>
        <v>1929.2338709677417</v>
      </c>
      <c r="W2">
        <f>Calculations!E34</f>
        <v>22.637096774193544</v>
      </c>
      <c r="X2">
        <f>Calculations!C36</f>
        <v>2756.0483870967741</v>
      </c>
      <c r="Y2">
        <f>Calculations!C37</f>
        <v>10.847806451612902</v>
      </c>
      <c r="Z2">
        <f>Calculations!C38</f>
        <v>6508.6838709677413</v>
      </c>
      <c r="AA2" t="str">
        <f>IF(ISBLANK(Calculations!J3),"",Calculations!J3)</f>
        <v/>
      </c>
      <c r="AB2" t="str">
        <f>IF(ISBLANK(Calculations!J4),"",Calculations!J4)</f>
        <v/>
      </c>
      <c r="AC2" t="str">
        <f>IF(ISBLANK(Calculations!J5),"",Calculations!J5)</f>
        <v/>
      </c>
      <c r="AD2" t="str">
        <f>IF(ISBLANK(Calculations!J6),"",Calculations!J6)</f>
        <v/>
      </c>
      <c r="AE2" t="str">
        <f>IF(ISBLANK(Calculations!J7),"",Calculations!J7)</f>
        <v/>
      </c>
      <c r="AF2" t="str">
        <f>IF(ISBLANK(Calculations!J8),"",Calculations!J8)</f>
        <v/>
      </c>
      <c r="AG2" t="str">
        <f>IF(ISBLANK(Calculations!J9),"",Calculations!J9)</f>
        <v/>
      </c>
      <c r="AH2" t="str">
        <f>IF(ISBLANK(Calculations!J10),"",Calculations!J10)</f>
        <v/>
      </c>
    </row>
  </sheetData>
  <sheetProtection password="EEB5"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85" zoomScaleNormal="85" workbookViewId="0">
      <selection activeCell="A3" sqref="A3"/>
    </sheetView>
  </sheetViews>
  <sheetFormatPr defaultRowHeight="14.4" x14ac:dyDescent="0.3"/>
  <sheetData>
    <row r="1" spans="1:1" x14ac:dyDescent="0.3">
      <c r="A1" s="1" t="s">
        <v>46</v>
      </c>
    </row>
    <row r="2" spans="1:1" x14ac:dyDescent="0.3">
      <c r="A2" s="1" t="s">
        <v>74</v>
      </c>
    </row>
    <row r="3" spans="1:1" x14ac:dyDescent="0.3">
      <c r="A3" s="1"/>
    </row>
    <row r="5" spans="1:1" x14ac:dyDescent="0.3">
      <c r="A5" s="1"/>
    </row>
    <row r="6" spans="1:1" x14ac:dyDescent="0.3">
      <c r="A6" s="1"/>
    </row>
  </sheetData>
  <sheetProtection password="EEB5"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Calculations</vt:lpstr>
      <vt:lpstr>Summary Line</vt:lpstr>
      <vt:lpstr>Custom-Made Diagrams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2024-03-13T13:19:50Z</dcterms:modified>
</cp:coreProperties>
</file>