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n\Documents\GitHub\TimoBootCamp\TimoAssignment\excel-challenge\"/>
    </mc:Choice>
  </mc:AlternateContent>
  <xr:revisionPtr revIDLastSave="0" documentId="13_ncr:1_{4B9C4ED2-AAF7-4B7B-A098-26DB696DF2ED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rowdfunding" sheetId="1" r:id="rId1"/>
    <sheet name="Pivot1" sheetId="2" r:id="rId2"/>
    <sheet name="Pivot2" sheetId="3" r:id="rId3"/>
    <sheet name="Pivot3" sheetId="4" r:id="rId4"/>
    <sheet name="BonusGoal" sheetId="6" r:id="rId5"/>
    <sheet name="BonusStatAnalysis" sheetId="7" r:id="rId6"/>
  </sheets>
  <definedNames>
    <definedName name="_xlnm._FilterDatabase" localSheetId="0" hidden="1">Crowdfunding!$A$1:$T$1001</definedName>
    <definedName name="_xlcn.WorksheetConnection_CrowdfundingAR1" hidden="1">Crowdfunding!$A:$T</definedName>
  </definedNames>
  <calcPr calcId="191029"/>
  <pivotCaches>
    <pivotCache cacheId="0" r:id="rId7"/>
    <pivotCache cacheId="1" r:id="rId8"/>
    <pivotCache cacheId="65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R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6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I4" i="1"/>
  <c r="F2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B17" i="7"/>
  <c r="E17" i="7"/>
  <c r="E16" i="7"/>
  <c r="B16" i="7"/>
  <c r="E15" i="7"/>
  <c r="E14" i="7"/>
  <c r="E13" i="7"/>
  <c r="E12" i="7"/>
  <c r="B15" i="7"/>
  <c r="B14" i="7"/>
  <c r="B13" i="7"/>
  <c r="B12" i="7"/>
  <c r="D13" i="6"/>
  <c r="D12" i="6"/>
  <c r="D11" i="6"/>
  <c r="D10" i="6"/>
  <c r="D9" i="6"/>
  <c r="D8" i="6"/>
  <c r="D7" i="6"/>
  <c r="D6" i="6"/>
  <c r="D5" i="6"/>
  <c r="D4" i="6"/>
  <c r="C13" i="6"/>
  <c r="C12" i="6"/>
  <c r="C11" i="6"/>
  <c r="C10" i="6"/>
  <c r="C9" i="6"/>
  <c r="C7" i="6"/>
  <c r="C6" i="6"/>
  <c r="C5" i="6"/>
  <c r="C4" i="6"/>
  <c r="B11" i="6"/>
  <c r="B13" i="6"/>
  <c r="B12" i="6"/>
  <c r="B10" i="6"/>
  <c r="B9" i="6"/>
  <c r="B8" i="6"/>
  <c r="B7" i="6"/>
  <c r="B6" i="6"/>
  <c r="B5" i="6"/>
  <c r="B4" i="6"/>
  <c r="C3" i="6"/>
  <c r="D3" i="6"/>
  <c r="B3" i="6"/>
  <c r="C2" i="6"/>
  <c r="D2" i="6"/>
  <c r="B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3" i="1"/>
  <c r="I2" i="1"/>
  <c r="E13" i="6" l="1"/>
  <c r="G5" i="6"/>
  <c r="F7" i="6"/>
  <c r="E3" i="6"/>
  <c r="F9" i="6"/>
  <c r="E2" i="6"/>
  <c r="E6" i="6"/>
  <c r="G4" i="6"/>
  <c r="G12" i="6"/>
  <c r="H10" i="6"/>
  <c r="G13" i="6"/>
  <c r="H11" i="6"/>
  <c r="G8" i="6"/>
  <c r="G2" i="6"/>
  <c r="F8" i="6"/>
  <c r="G6" i="6"/>
  <c r="H4" i="6"/>
  <c r="H12" i="6"/>
  <c r="H2" i="6"/>
  <c r="H5" i="6"/>
  <c r="H13" i="6"/>
  <c r="H3" i="6"/>
  <c r="F10" i="6"/>
  <c r="G7" i="6"/>
  <c r="H6" i="6"/>
  <c r="G3" i="6"/>
  <c r="E12" i="6"/>
  <c r="G9" i="6"/>
  <c r="H7" i="6"/>
  <c r="E4" i="6"/>
  <c r="G10" i="6"/>
  <c r="H8" i="6"/>
  <c r="E5" i="6"/>
  <c r="F11" i="6"/>
  <c r="G11" i="6"/>
  <c r="H9" i="6"/>
  <c r="E11" i="6"/>
  <c r="F2" i="6"/>
  <c r="F6" i="6"/>
  <c r="E10" i="6"/>
  <c r="F13" i="6"/>
  <c r="F5" i="6"/>
  <c r="E9" i="6"/>
  <c r="F12" i="6"/>
  <c r="F4" i="6"/>
  <c r="E8" i="6"/>
  <c r="F3" i="6"/>
  <c r="E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2B4B30-7CA3-485C-B758-7A56A0D1982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E9E0581-CE36-4B46-8A8C-3A4EE6752A2B}" name="WorksheetConnection_Crowdfunding!$A:$R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R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Range].[country].[All]}"/>
    <s v="{[Range].[Parent Category].[All]}"/>
    <s v="{[Range].[Date Created Conversion (Year)].[All]}"/>
    <s v="{[Range].[Parent Category].&amp;[journalism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<sst xmlns="http://schemas.openxmlformats.org/spreadsheetml/2006/main" count="6147" uniqueCount="2113">
  <si>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</si>
  <si>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</si>
  <si>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</si>
  <si>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</si>
  <si>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</si>
  <si>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</si>
  <si>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</si>
  <si>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</si>
  <si>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</si>
  <si>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</si>
  <si>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</si>
  <si>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</si>
  <si>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</si>
  <si>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</si>
  <si>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</si>
  <si>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</si>
  <si>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</si>
  <si>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</si>
  <si>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</si>
  <si>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</si>
  <si>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</si>
  <si>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</si>
  <si>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</si>
  <si>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</si>
  <si>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</si>
  <si>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</si>
  <si>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</si>
  <si>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</si>
  <si>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</si>
  <si>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</si>
  <si>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</si>
  <si>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</si>
  <si>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</si>
  <si>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</si>
  <si>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</si>
  <si>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</si>
  <si>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</si>
  <si>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</si>
  <si>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</si>
  <si>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</si>
  <si>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</si>
  <si>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</si>
  <si>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</si>
  <si>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</si>
  <si>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</si>
  <si>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</si>
  <si>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</si>
  <si>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</si>
  <si>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</si>
  <si>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</si>
  <si>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</si>
  <si>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</si>
  <si>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</si>
  <si>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</si>
  <si>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</si>
  <si>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</si>
  <si>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</si>
  <si>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</si>
  <si>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</si>
  <si>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</si>
  <si>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</si>
  <si>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</si>
  <si>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</si>
  <si>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</si>
  <si>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</si>
  <si>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</si>
  <si>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</si>
  <si>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</si>
  <si>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</si>
  <si>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</si>
  <si>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</si>
  <si>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</si>
  <si>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</si>
  <si>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</si>
  <si>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</si>
  <si>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</si>
  <si>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</si>
  <si>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</si>
  <si>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</si>
  <si>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</si>
  <si>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</si>
  <si>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</si>
  <si>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</si>
  <si>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</si>
  <si>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</si>
  <si>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</si>
  <si>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</si>
  <si>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</si>
  <si>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</si>
  <si>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</si>
  <si>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</si>
  <si>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</si>
  <si>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</si>
  <si>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</si>
  <si>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</si>
  <si>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</si>
  <si>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</si>
  <si>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</si>
  <si>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</si>
  <si>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</si>
  <si>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</si>
  <si>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</si>
  <si>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</si>
  <si>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</si>
  <si>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</si>
  <si>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</si>
  <si>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</si>
  <si>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</si>
  <si>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</si>
  <si>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</si>
  <si>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</si>
  <si>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</si>
  <si>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</si>
  <si>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</si>
  <si>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</si>
  <si>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</si>
  <si>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</si>
  <si>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</si>
  <si>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</si>
  <si>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</si>
  <si>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</si>
  <si>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</si>
  <si>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</si>
  <si>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</si>
  <si>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</si>
  <si>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</si>
  <si>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</si>
  <si>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</si>
  <si>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</si>
  <si>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</si>
  <si>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</si>
  <si>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</si>
  <si>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</si>
  <si>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</si>
  <si>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</si>
  <si>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</si>
  <si>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</si>
  <si>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</si>
  <si>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</si>
  <si>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</si>
  <si>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</si>
  <si>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</si>
  <si>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</si>
  <si>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</si>
  <si>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</si>
  <si>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</si>
  <si>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</si>
  <si>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</si>
  <si>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</si>
  <si>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</si>
  <si>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</si>
  <si>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</si>
  <si>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</si>
  <si>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</si>
  <si>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</si>
  <si>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</si>
  <si>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</si>
  <si>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</si>
  <si>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</si>
  <si>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</si>
  <si>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</si>
  <si>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</si>
  <si>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</si>
  <si>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</si>
  <si>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</si>
  <si>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</si>
  <si>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</si>
  <si>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</si>
  <si>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</si>
  <si>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</si>
  <si>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</si>
  <si>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</si>
  <si>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</si>
  <si>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</si>
  <si>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</si>
  <si>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</si>
  <si>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</si>
  <si>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</si>
  <si>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</si>
  <si>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</si>
  <si>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</si>
  <si>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</si>
  <si>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</si>
  <si>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</si>
  <si>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</si>
  <si>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</si>
  <si>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</si>
  <si>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</si>
  <si>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</si>
  <si>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</si>
  <si>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</si>
  <si>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</si>
  <si>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</si>
  <si>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</si>
  <si>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</si>
  <si>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</si>
  <si>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</si>
  <si>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</si>
  <si>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</si>
  <si>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</si>
  <si>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</si>
  <si>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</si>
  <si>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</si>
  <si>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</si>
  <si>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</si>
  <si>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</si>
  <si>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</si>
  <si>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</si>
  <si>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</si>
  <si>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</si>
  <si>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</si>
  <si>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</si>
  <si>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</si>
  <si>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</si>
  <si>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</si>
  <si>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</si>
  <si>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</si>
  <si>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</si>
  <si>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</si>
  <si>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</si>
  <si>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</si>
  <si>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</si>
  <si>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</si>
  <si>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</si>
  <si>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</si>
  <si>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</si>
  <si>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</si>
  <si>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</si>
  <si>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</si>
  <si>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</si>
  <si>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</si>
  <si>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</si>
  <si>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</si>
  <si>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</si>
  <si>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</si>
  <si>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</si>
  <si>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</si>
  <si>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</si>
  <si>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</si>
  <si>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</si>
  <si>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</si>
  <si>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</si>
  <si>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</si>
  <si>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</si>
  <si>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</si>
  <si>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</si>
  <si>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</si>
  <si>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</si>
  <si>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</si>
  <si>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</si>
  <si>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</si>
  <si>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</si>
  <si>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</si>
  <si>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</si>
  <si>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</si>
  <si>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</si>
  <si>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</si>
  <si>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</si>
  <si>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</si>
  <si>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</si>
  <si>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</si>
  <si>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</si>
  <si>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</si>
  <si>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</si>
  <si>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</si>
  <si>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</si>
  <si>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</si>
  <si>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</si>
  <si>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</si>
  <si>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</si>
  <si>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</si>
  <si>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</si>
  <si>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</si>
  <si>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</si>
  <si>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</si>
  <si>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</si>
  <si>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</si>
  <si>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</si>
  <si>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</si>
  <si>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</si>
  <si>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</si>
  <si>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</si>
  <si>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</si>
  <si>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</si>
  <si>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</si>
  <si>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</si>
  <si>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</si>
  <si>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</si>
  <si>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</si>
  <si>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</si>
  <si>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</si>
  <si>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</si>
  <si>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</si>
  <si>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</si>
  <si>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</si>
  <si>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</si>
  <si>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</si>
  <si>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</si>
  <si>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</si>
  <si>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</si>
  <si>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</si>
  <si>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</si>
  <si>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</si>
  <si>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</si>
  <si>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</si>
  <si>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</si>
  <si>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</si>
  <si>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</si>
  <si>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</si>
  <si>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</si>
  <si>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</si>
  <si>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</si>
  <si>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</si>
  <si>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</si>
  <si>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</si>
  <si>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</si>
  <si>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</si>
  <si>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</si>
  <si>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</si>
  <si>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</si>
  <si>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</si>
  <si>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</si>
  <si>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</si>
  <si>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</si>
  <si>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</si>
  <si>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</si>
  <si>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</si>
  <si>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</si>
  <si>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</si>
  <si>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</si>
  <si>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</si>
  <si>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</si>
  <si>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</si>
  <si>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</si>
  <si>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</si>
  <si>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</si>
  <si>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</si>
  <si>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</si>
  <si>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</si>
  <si>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</si>
  <si>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</si>
  <si>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</si>
  <si>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</si>
  <si>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</si>
  <si>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</si>
  <si>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</si>
  <si>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</si>
  <si>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</si>
  <si>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</si>
  <si>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</si>
  <si>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</si>
  <si>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</si>
  <si>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</si>
  <si>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</si>
  <si>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</si>
  <si>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</si>
  <si>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</si>
  <si>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</si>
  <si>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</si>
  <si>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</si>
  <si>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</si>
  <si>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</si>
  <si>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</si>
  <si>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</si>
  <si>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</si>
  <si>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</si>
  <si>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</si>
  <si>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</si>
  <si>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</si>
  <si>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</si>
  <si>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</si>
  <si>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</si>
  <si>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</si>
  <si>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</si>
  <si>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</si>
  <si>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</si>
  <si>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</si>
  <si>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</si>
  <si>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</si>
  <si>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</si>
  <si>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</si>
  <si>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</si>
  <si>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</si>
  <si>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</si>
  <si>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</si>
  <si>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</si>
  <si>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</si>
  <si>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</si>
  <si>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</si>
  <si>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</si>
  <si>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</si>
  <si>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</si>
  <si>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</si>
  <si>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</si>
  <si>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</si>
  <si>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</si>
  <si>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</si>
  <si>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</si>
  <si>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</si>
  <si>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</si>
  <si>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</si>
  <si>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</si>
  <si>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</si>
  <si>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</si>
  <si>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</si>
  <si>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</si>
  <si>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</si>
  <si>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</si>
  <si>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</si>
  <si>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</si>
  <si>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</si>
  <si>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</si>
  <si>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</si>
  <si>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</si>
  <si>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</si>
  <si>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</si>
  <si>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</si>
  <si>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</si>
  <si>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</si>
  <si>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</si>
  <si>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</si>
  <si>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</si>
  <si>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</si>
  <si>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</si>
  <si>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</si>
  <si>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</si>
  <si>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</si>
  <si>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</si>
  <si>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</si>
  <si>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</si>
  <si>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</si>
  <si>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</si>
  <si>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</si>
  <si>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</si>
  <si>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</si>
  <si>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</si>
  <si>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</si>
  <si>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</si>
  <si>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</si>
  <si>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</si>
  <si>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</si>
  <si>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</si>
  <si>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</si>
  <si>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</si>
  <si>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</si>
  <si>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</si>
  <si>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</si>
  <si>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</si>
  <si>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</si>
  <si>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</si>
  <si>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</si>
  <si>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</si>
  <si>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</si>
  <si>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</si>
  <si>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</si>
  <si>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</si>
  <si>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</si>
  <si>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</si>
  <si>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</si>
  <si>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</si>
  <si>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</si>
  <si>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</si>
  <si>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</si>
  <si>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</si>
  <si>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</si>
  <si>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</si>
  <si>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</si>
  <si>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</si>
  <si>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</si>
  <si>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</si>
  <si>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</si>
  <si>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</si>
  <si>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</si>
  <si>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</si>
  <si>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</si>
  <si>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</si>
  <si>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</si>
  <si>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</si>
  <si>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</si>
  <si>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</si>
  <si>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</si>
  <si>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</si>
  <si>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</si>
  <si>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</si>
  <si>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</si>
  <si>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</si>
  <si>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</si>
  <si>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</si>
  <si>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</si>
  <si>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</si>
  <si>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</si>
  <si>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</si>
  <si>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</si>
  <si>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</si>
  <si>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</si>
  <si>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</si>
  <si>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</si>
  <si>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</si>
  <si>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</si>
  <si>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</si>
  <si>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</si>
  <si>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</si>
  <si>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</si>
  <si>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</si>
  <si>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</si>
  <si>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</si>
  <si>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</si>
  <si>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</si>
  <si>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</si>
  <si>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</si>
  <si>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</si>
  <si>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</si>
  <si>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</si>
  <si>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</si>
  <si>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</si>
  <si>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</si>
  <si>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</si>
  <si>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</si>
  <si>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</si>
  <si>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</si>
  <si>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</si>
  <si>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</si>
  <si>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</si>
  <si>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</si>
  <si>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</si>
  <si>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</si>
  <si>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</si>
  <si>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</si>
  <si>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</si>
  <si>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</si>
  <si>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</si>
  <si>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</si>
  <si>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</si>
  <si>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</si>
  <si>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</si>
  <si>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</si>
  <si>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</si>
  <si>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</si>
  <si>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</si>
  <si>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</si>
  <si>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</si>
  <si>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</si>
  <si>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</si>
  <si>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</si>
  <si>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</si>
  <si>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</si>
  <si>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</si>
  <si>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</si>
  <si>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</si>
  <si>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</si>
  <si>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</si>
  <si>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</si>
  <si>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</si>
  <si>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</si>
  <si>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</si>
  <si>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</si>
  <si>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</si>
  <si>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</si>
  <si>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</si>
  <si>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</si>
  <si>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</si>
  <si>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</si>
  <si>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</si>
  <si>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</si>
  <si>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</si>
  <si>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</si>
  <si>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</si>
  <si>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</si>
  <si>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</si>
  <si>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</si>
  <si>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</si>
  <si>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</si>
  <si>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</si>
  <si>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</si>
  <si>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</si>
  <si>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</si>
  <si>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</si>
  <si>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</si>
  <si>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</si>
  <si>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</si>
  <si>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</si>
  <si>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</si>
  <si>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</si>
  <si>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</si>
  <si>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</si>
  <si>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</si>
  <si>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</si>
  <si>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</si>
  <si>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</si>
  <si>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</si>
  <si>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</si>
  <si>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</si>
  <si>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</si>
  <si>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</si>
  <si>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</si>
  <si>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</si>
  <si>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</si>
  <si>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</si>
  <si>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</si>
  <si>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</si>
  <si>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</si>
  <si>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</si>
  <si>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</si>
  <si>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</si>
  <si>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</si>
  <si>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</si>
  <si>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</si>
  <si>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</si>
  <si>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</si>
  <si>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</si>
  <si>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</si>
  <si>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</si>
  <si>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</si>
  <si>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</si>
  <si>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</si>
  <si>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</si>
  <si>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</si>
  <si>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</si>
  <si>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</si>
  <si>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</si>
  <si>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</si>
  <si>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</si>
  <si>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</si>
  <si>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</si>
  <si>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</si>
  <si>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</si>
  <si>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</si>
  <si>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</si>
  <si>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</si>
  <si>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</si>
  <si>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</si>
  <si>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</si>
  <si>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</si>
  <si>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</si>
  <si>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</si>
  <si>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</si>
  <si>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</si>
  <si>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</si>
  <si>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</si>
  <si>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</si>
  <si>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</si>
  <si>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</si>
  <si>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</si>
  <si>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</si>
  <si>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</si>
  <si>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</si>
  <si>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</si>
  <si>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</si>
  <si>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</si>
  <si>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</si>
  <si>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</si>
  <si>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</si>
  <si>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</si>
  <si>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</si>
  <si>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</si>
  <si>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</si>
  <si>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</si>
  <si>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</si>
  <si>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</si>
  <si>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</si>
  <si>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</si>
  <si>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</si>
  <si>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</si>
  <si>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</si>
  <si>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</si>
  <si>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</si>
  <si>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</si>
  <si>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</si>
  <si>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</si>
  <si>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</si>
  <si>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</si>
  <si>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</si>
  <si>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</si>
  <si>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</si>
  <si>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</si>
  <si>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</si>
  <si>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</si>
  <si>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</si>
  <si>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</si>
  <si>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</si>
  <si>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</si>
  <si>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</si>
  <si>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</si>
  <si>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</si>
  <si>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</si>
  <si>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</si>
  <si>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</si>
  <si>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</si>
  <si>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</si>
  <si>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</si>
  <si>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</si>
  <si>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</si>
  <si>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</si>
  <si>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</si>
  <si>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</si>
  <si>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</si>
  <si>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</si>
  <si>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</si>
  <si>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</si>
  <si>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</si>
  <si>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</si>
  <si>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</si>
  <si>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</si>
  <si>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</si>
  <si>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</si>
  <si>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</si>
  <si>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</si>
  <si>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</si>
  <si>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</si>
  <si>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</si>
  <si>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</si>
  <si>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</si>
  <si>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</si>
  <si>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</si>
  <si>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</si>
  <si>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</si>
  <si>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</si>
  <si>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</si>
  <si>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</si>
  <si>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</si>
  <si>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</si>
  <si>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</si>
  <si>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</si>
  <si>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</si>
  <si>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</si>
  <si>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</si>
  <si>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</si>
  <si>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</si>
  <si>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</si>
  <si>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</si>
  <si>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</si>
  <si>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</si>
  <si>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</si>
  <si>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</si>
  <si>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</si>
  <si>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</si>
  <si>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</si>
  <si>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</si>
  <si>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</si>
  <si>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</si>
  <si>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</si>
  <si>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</si>
  <si>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</si>
  <si>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</si>
  <si>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</si>
  <si>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</si>
  <si>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</si>
  <si>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</si>
  <si>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</si>
  <si>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</si>
  <si>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</si>
  <si>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</si>
  <si>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</si>
  <si>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</si>
  <si>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</si>
  <si>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</si>
  <si>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</si>
  <si>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</si>
  <si>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</si>
  <si>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</si>
  <si>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</si>
  <si>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</si>
  <si>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</si>
  <si>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</si>
  <si>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</si>
  <si>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</si>
  <si>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</si>
  <si>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</si>
  <si>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</si>
  <si>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</si>
  <si>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</si>
  <si>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</si>
  <si>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</si>
  <si>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</si>
  <si>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</si>
  <si>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</si>
  <si>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</si>
  <si>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</si>
  <si>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</si>
  <si>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</si>
  <si>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</si>
  <si>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</si>
  <si>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</si>
  <si>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</si>
  <si>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</si>
  <si>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</si>
  <si>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</si>
  <si>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</si>
  <si>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</si>
  <si>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</si>
  <si>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</si>
  <si>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</si>
  <si>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</si>
  <si>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</si>
  <si>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</si>
  <si>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</si>
  <si>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</si>
  <si>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</si>
  <si>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</si>
  <si>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</si>
  <si>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</si>
  <si>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</si>
  <si>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</si>
  <si>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</si>
  <si>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</si>
  <si>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</si>
  <si>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</si>
  <si>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</si>
  <si>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</si>
  <si>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</si>
  <si>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</si>
  <si>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</si>
  <si>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</si>
  <si>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</si>
  <si>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</si>
  <si>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</si>
  <si>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</si>
  <si>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</si>
  <si>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</si>
  <si>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</si>
  <si>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</si>
  <si>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</si>
  <si>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</si>
  <si>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</si>
  <si>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</si>
  <si>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</si>
  <si>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</si>
  <si>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</si>
  <si>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</si>
  <si>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</si>
  <si>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</si>
  <si>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</si>
  <si>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</si>
  <si>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</si>
  <si>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</si>
  <si>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</si>
  <si>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</si>
  <si>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</si>
  <si>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</si>
  <si>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</si>
  <si>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</si>
  <si>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</si>
  <si>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</si>
  <si>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</si>
  <si>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</si>
  <si>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</si>
  <si>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</si>
  <si>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</si>
  <si>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</si>
  <si>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</si>
  <si>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</si>
  <si>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</si>
  <si>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</si>
  <si>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</si>
  <si>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</si>
  <si>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</si>
  <si>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</si>
  <si>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</si>
  <si>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</si>
  <si>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</si>
  <si>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</si>
  <si>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</si>
  <si>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</si>
  <si>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</si>
  <si>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</si>
  <si>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</si>
  <si>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</si>
  <si>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</si>
  <si>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</si>
  <si>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</si>
  <si>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</si>
  <si>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</si>
  <si>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</si>
  <si>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</si>
  <si>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</si>
  <si>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</si>
  <si>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</si>
  <si>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</si>
  <si>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</si>
  <si>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</si>
  <si>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</si>
  <si>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</si>
  <si>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</si>
  <si>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</si>
  <si>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</si>
  <si>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</si>
  <si>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</si>
  <si>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</si>
  <si>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</si>
  <si>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</si>
  <si>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</si>
  <si>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</si>
  <si>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</si>
  <si>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</si>
  <si>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</si>
  <si>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</si>
  <si>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</si>
  <si>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</si>
  <si>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</si>
  <si>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</si>
  <si>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</si>
  <si>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</si>
  <si>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</si>
  <si>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</si>
  <si>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</si>
  <si>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</si>
  <si>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</si>
  <si>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</si>
  <si>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</si>
  <si>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</si>
  <si>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</si>
  <si>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</si>
  <si>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</si>
  <si>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</si>
  <si>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</si>
  <si>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</si>
  <si>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</si>
  <si>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</si>
  <si>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</si>
  <si>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</si>
  <si>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</si>
  <si>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</si>
  <si>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</si>
  <si>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</si>
  <si>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</si>
  <si>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</si>
  <si>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</si>
  <si>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</si>
  <si>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</si>
  <si>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</si>
  <si>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</si>
  <si>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</si>
  <si>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</si>
  <si>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</si>
  <si>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</si>
  <si>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</si>
  <si>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</si>
  <si>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</si>
  <si>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</si>
  <si>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</si>
  <si>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</si>
  <si>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</si>
  <si>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</si>
  <si>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</si>
  <si>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</si>
  <si>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</si>
  <si>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</si>
  <si>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</si>
  <si>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</si>
  <si>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</si>
  <si>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</si>
  <si>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</si>
  <si>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</si>
  <si>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</si>
  <si>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</si>
  <si>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</si>
  <si>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</si>
  <si>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</si>
  <si>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</si>
  <si>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</si>
  <si>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</si>
  <si>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</si>
  <si>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</si>
  <si>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</si>
  <si>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</si>
  <si>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</si>
  <si>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</si>
  <si>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</si>
  <si>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</si>
  <si>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</si>
  <si>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</si>
  <si>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</si>
  <si>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</si>
  <si>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</si>
  <si>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</si>
  <si>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</si>
  <si>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</si>
  <si>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</si>
  <si>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</si>
  <si>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</si>
  <si>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</si>
  <si>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</si>
  <si>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</si>
  <si>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</si>
  <si>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</si>
  <si>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</si>
  <si>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</si>
  <si>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</si>
  <si>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</si>
  <si>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</si>
  <si>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</si>
  <si>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</si>
  <si>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</si>
  <si>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</si>
  <si>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</si>
  <si>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</si>
  <si>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</si>
  <si>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</si>
  <si>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</si>
  <si>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</si>
  <si>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</si>
  <si>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</si>
  <si>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</si>
  <si>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</si>
  <si>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</si>
  <si>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</si>
  <si>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</si>
  <si>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</si>
  <si>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</si>
  <si>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</si>
  <si>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</si>
  <si>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</si>
  <si>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</si>
  <si>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</si>
  <si>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</si>
  <si>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</si>
  <si>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</si>
  <si>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</si>
  <si>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</si>
  <si>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</si>
  <si>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</si>
  <si>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</si>
  <si>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</si>
  <si>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</si>
  <si>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</si>
  <si>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</si>
  <si>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</si>
  <si>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</si>
  <si>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</si>
  <si>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</si>
  <si>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</si>
  <si>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</si>
  <si>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</si>
  <si>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</si>
  <si>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</si>
  <si>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</si>
  <si>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</si>
  <si>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</si>
  <si>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</si>
  <si>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</si>
  <si>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</si>
  <si>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</si>
  <si>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</si>
  <si>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</si>
  <si>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</si>
  <si>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</si>
  <si>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</si>
  <si>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</si>
  <si>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</si>
  <si>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</si>
  <si>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</si>
  <si>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</si>
  <si>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</si>
  <si>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</si>
  <si>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</si>
  <si>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</si>
  <si>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</si>
  <si>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</si>
  <si>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</si>
  <si>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</si>
  <si>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</si>
  <si>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</si>
  <si>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</si>
  <si>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</si>
  <si>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</si>
  <si>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</si>
  <si>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</si>
  <si>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</si>
  <si>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</si>
  <si>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</si>
  <si>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</si>
  <si>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</si>
  <si>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</si>
  <si>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</si>
  <si>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</si>
  <si>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</si>
  <si>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</si>
  <si>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</si>
  <si>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</si>
  <si>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</si>
  <si>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</si>
  <si>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</si>
  <si>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</si>
  <si>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</si>
  <si>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</si>
  <si>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</si>
  <si>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</si>
  <si>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</si>
  <si>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</si>
  <si>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</si>
  <si>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</si>
  <si>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</si>
  <si>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</si>
  <si>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</si>
  <si>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</si>
  <si>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</si>
  <si>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</si>
  <si>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</si>
  <si>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</si>
  <si>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</si>
  <si>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</si>
  <si>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</si>
  <si>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</si>
  <si>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</si>
  <si>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</si>
  <si>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</si>
  <si>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</si>
  <si>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</si>
  <si>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</si>
  <si>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</si>
  <si>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</si>
  <si>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</si>
  <si>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</si>
  <si>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</si>
  <si>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</si>
  <si>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</si>
  <si>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</si>
  <si>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</si>
  <si>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</si>
  <si>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</si>
  <si>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</si>
  <si>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</si>
  <si>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</si>
  <si>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</si>
  <si>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</si>
  <si>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</si>
  <si>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</si>
  <si>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</si>
  <si>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</si>
  <si>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</si>
  <si>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</si>
  <si>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</si>
  <si>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</si>
  <si>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</si>
  <si>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</si>
  <si>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</si>
  <si>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</si>
  <si>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</si>
  <si>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</si>
  <si>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</si>
  <si>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</si>
  <si>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</si>
  <si>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</si>
  <si>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</si>
  <si>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</si>
  <si>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</si>
  <si>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</si>
  <si>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</si>
  <si>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</si>
  <si>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</si>
  <si>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</si>
  <si>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</si>
  <si>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</si>
  <si>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</si>
  <si>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</si>
  <si>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</si>
  <si>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</si>
  <si>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</si>
  <si>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</si>
  <si>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</si>
  <si>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</si>
  <si>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</si>
  <si>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</si>
  <si>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</si>
  <si>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</si>
  <si>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</si>
  <si>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</si>
  <si>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</si>
  <si>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</si>
  <si>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</si>
  <si>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</si>
  <si>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</si>
  <si>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</si>
  <si>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</si>
  <si>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</si>
  <si>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</si>
  <si>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</si>
  <si>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</si>
  <si>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</si>
  <si>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</si>
  <si>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</si>
  <si>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</si>
  <si>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</si>
  <si>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</si>
  <si>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</si>
  <si>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</si>
  <si>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</si>
  <si>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</si>
  <si>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</si>
  <si>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</si>
  <si>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</si>
  <si>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</si>
  <si>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</si>
  <si>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</si>
  <si>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</si>
  <si>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</si>
  <si>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</si>
  <si>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</si>
  <si>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</si>
  <si>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</si>
  <si>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</si>
  <si>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</si>
  <si>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</si>
  <si>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</si>
  <si>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</si>
  <si>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</si>
  <si>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</si>
  <si>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</si>
  <si>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</si>
  <si>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</si>
  <si>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</si>
  <si>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</si>
  <si>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</si>
  <si>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</si>
  <si>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</si>
  <si>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</si>
  <si>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</si>
  <si>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</si>
  <si>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</si>
  <si>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</si>
  <si>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</si>
  <si>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</si>
  <si>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</si>
  <si>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</si>
  <si>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</si>
  <si>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</si>
  <si>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</si>
  <si>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</si>
  <si>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</si>
  <si>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</si>
  <si>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</si>
  <si>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</si>
  <si>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</si>
  <si>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</si>
  <si>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</si>
  <si>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</si>
  <si>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</si>
  <si>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</si>
  <si>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</si>
  <si>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</si>
  <si>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</si>
  <si>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</si>
  <si>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</si>
  <si>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</si>
  <si>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</si>
  <si>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</si>
  <si>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</si>
  <si>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</si>
  <si>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</si>
  <si>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</si>
  <si>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</si>
  <si>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</si>
  <si>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</si>
  <si>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</si>
  <si>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</si>
  <si>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</si>
  <si>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</si>
  <si>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</si>
  <si>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</si>
  <si>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</si>
  <si>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</si>
  <si>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</si>
  <si>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</si>
  <si>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</si>
  <si>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</si>
  <si>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</si>
  <si>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</si>
  <si>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</si>
  <si>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</si>
  <si>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</si>
  <si>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</si>
  <si>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</si>
  <si>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</si>
  <si>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</si>
  <si>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</si>
  <si>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</si>
  <si>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</si>
  <si>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</si>
  <si>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</si>
  <si>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</si>
  <si>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</si>
  <si>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</si>
  <si>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</si>
  <si>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</si>
  <si>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</si>
  <si>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</si>
  <si>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</si>
  <si>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</si>
  <si>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</si>
  <si>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</si>
  <si>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</si>
  <si>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</si>
  <si>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</si>
  <si>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</si>
  <si>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</si>
  <si>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</si>
  <si>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</si>
  <si>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</si>
  <si>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</si>
  <si>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</si>
  <si>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</si>
  <si>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</si>
  <si>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</si>
  <si>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</si>
  <si>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</si>
  <si>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</si>
  <si>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</si>
  <si>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</si>
  <si>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</si>
  <si>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</si>
  <si>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</si>
  <si>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</si>
  <si>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</si>
  <si>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</si>
  <si>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</si>
  <si>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</si>
  <si>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</si>
  <si>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</si>
  <si>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</si>
  <si>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</si>
  <si>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</si>
  <si>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</si>
  <si>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</si>
  <si>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</si>
  <si>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</si>
  <si>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</si>
  <si>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</si>
  <si>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</si>
  <si>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</si>
  <si>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</si>
  <si>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</si>
  <si>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</si>
  <si>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</si>
  <si>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</si>
  <si>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</si>
  <si>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</si>
  <si>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</si>
  <si>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</si>
  <si>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</si>
  <si>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</si>
  <si>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</si>
  <si>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</si>
  <si>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</si>
  <si>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</si>
  <si>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</si>
  <si>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</si>
  <si>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</si>
  <si>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</si>
  <si>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</si>
  <si>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</si>
  <si>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</si>
  <si>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</si>
  <si>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</si>
  <si>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</si>
  <si>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</si>
  <si>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</si>
  <si>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</si>
  <si>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</si>
  <si>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</si>
  <si>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</si>
  <si>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</si>
  <si>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</si>
  <si>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</si>
  <si>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</si>
  <si>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</si>
  <si>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</si>
  <si>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</si>
  <si>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</si>
  <si>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</si>
  <si>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</si>
  <si>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</si>
  <si>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</si>
  <si>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</si>
  <si>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</si>
  <si>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</si>
  <si>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</si>
  <si>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</si>
  <si>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</si>
  <si>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</si>
  <si>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</si>
  <si>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</si>
  <si>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</si>
  <si>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</si>
  <si>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</si>
  <si>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</si>
  <si>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</si>
  <si>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</si>
  <si>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</si>
  <si>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</si>
  <si>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</si>
  <si>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</si>
  <si>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</si>
  <si>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</si>
  <si>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</si>
  <si>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</si>
  <si>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</si>
  <si>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</si>
  <si>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</si>
  <si>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</si>
  <si>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</si>
  <si>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</si>
  <si>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</si>
  <si>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</si>
  <si>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</si>
  <si>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</si>
  <si>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</si>
  <si>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</si>
  <si>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</si>
  <si>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</si>
  <si>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</si>
  <si>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</si>
  <si>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</si>
  <si>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</si>
  <si>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</si>
  <si>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</si>
  <si>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</si>
  <si>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</si>
  <si>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</si>
  <si>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</si>
  <si>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</si>
  <si>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</si>
  <si>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</si>
  <si>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</si>
  <si>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</si>
  <si>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</si>
  <si>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</si>
  <si>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</si>
  <si>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</si>
  <si>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</si>
  <si>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</si>
  <si>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</si>
  <si>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</si>
  <si>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</si>
  <si>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</si>
  <si>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</si>
  <si>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</si>
  <si>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</si>
  <si>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</si>
  <si>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</si>
  <si>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</si>
  <si>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</si>
  <si>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</si>
  <si>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</si>
  <si>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</si>
  <si>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</si>
  <si>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</si>
  <si>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</si>
  <si>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</si>
  <si>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</si>
  <si>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</si>
  <si>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</si>
  <si>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</si>
  <si>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</si>
  <si>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</si>
  <si>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</si>
  <si>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</si>
  <si>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</si>
  <si>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</si>
  <si>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</si>
  <si>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</si>
  <si>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</si>
  <si>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</si>
  <si>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</si>
  <si>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</si>
  <si>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</si>
  <si>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</si>
  <si>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</si>
  <si>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</si>
  <si>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</si>
  <si>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</si>
  <si>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</si>
  <si>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</si>
  <si>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</si>
  <si>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</si>
  <si>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</si>
  <si>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</si>
  <si>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</si>
  <si>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</si>
  <si>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</si>
  <si>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</si>
  <si>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</si>
  <si>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</si>
  <si>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</si>
  <si>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</si>
  <si>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</si>
  <si>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</si>
  <si>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</si>
  <si>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</si>
  <si>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</si>
  <si>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</si>
  <si>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</si>
  <si>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</si>
  <si>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</si>
  <si>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</si>
  <si>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</si>
  <si>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</si>
  <si>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</si>
  <si>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</si>
  <si>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</si>
  <si>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</si>
  <si>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</si>
  <si>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</si>
  <si>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</si>
  <si>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</si>
  <si>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</si>
  <si>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</si>
  <si>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</si>
  <si>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</si>
  <si>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</si>
  <si>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</si>
  <si>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</si>
  <si>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</si>
  <si>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</si>
  <si>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</si>
  <si>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</si>
  <si>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</si>
  <si>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</si>
  <si>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</si>
  <si>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</si>
  <si>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</si>
  <si>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</si>
  <si>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</si>
  <si>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</si>
  <si>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</si>
  <si>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</si>
  <si>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</si>
  <si>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</si>
  <si>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</si>
  <si>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</si>
  <si>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</si>
  <si>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</si>
  <si>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</si>
  <si>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</si>
  <si>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</si>
  <si>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</si>
  <si>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</si>
  <si>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</si>
  <si>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</si>
  <si>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</si>
  <si>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</si>
  <si>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</si>
  <si>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</si>
  <si>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</si>
  <si>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</si>
  <si>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</si>
  <si>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</si>
  <si>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</si>
  <si>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</si>
  <si>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</si>
  <si>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</si>
  <si>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</si>
  <si>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</si>
  <si>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</si>
  <si>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</si>
  <si>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</si>
  <si>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</si>
  <si>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</si>
  <si>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</si>
  <si>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</si>
  <si>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</si>
  <si>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</si>
  <si>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</si>
  <si>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</si>
  <si>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</si>
  <si>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</si>
  <si>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</si>
  <si>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</si>
  <si>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</si>
  <si>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</si>
  <si>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</si>
  <si>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</si>
  <si>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</si>
  <si>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</si>
  <si>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</si>
  <si>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</si>
  <si>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</si>
  <si>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</si>
  <si>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</si>
  <si>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</si>
  <si>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</si>
  <si>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</si>
  <si>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</si>
  <si>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</si>
  <si>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</si>
  <si>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</si>
  <si>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</si>
  <si>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</si>
  <si>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</si>
  <si>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</si>
  <si>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</si>
  <si>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</si>
  <si>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</si>
  <si>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</si>
  <si>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</si>
  <si>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</si>
  <si>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</si>
  <si>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</si>
  <si>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</si>
  <si>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</si>
  <si>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</si>
  <si>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</si>
  <si>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</si>
  <si>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</si>
  <si>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</si>
  <si>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</si>
  <si>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</si>
  <si>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</si>
  <si>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</si>
  <si>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</si>
  <si>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</si>
  <si>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</si>
  <si>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</si>
  <si>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</si>
  <si>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</si>
  <si>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</si>
  <si>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</si>
  <si>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</si>
  <si>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</si>
  <si>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</si>
  <si>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</si>
  <si>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</si>
  <si>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</si>
  <si>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</si>
  <si>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</si>
  <si>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</si>
  <si>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</si>
  <si>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</si>
  <si>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</si>
  <si>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</si>
  <si>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</si>
  <si>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</si>
  <si>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</si>
  <si>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</si>
  <si>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</si>
  <si>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</si>
  <si>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</si>
  <si>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</si>
  <si>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</si>
  <si>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</si>
  <si>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</si>
  <si>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</si>
  <si>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</si>
  <si>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</si>
  <si>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</si>
  <si>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</si>
  <si>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</si>
  <si>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</si>
  <si>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</si>
  <si>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</si>
  <si>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</si>
  <si>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</si>
  <si>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</si>
  <si>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</si>
  <si>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</si>
  <si>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</si>
  <si>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</si>
  <si>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</si>
  <si>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</si>
  <si>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</si>
  <si>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</si>
  <si>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</si>
  <si>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</si>
  <si>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</si>
  <si>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</si>
  <si>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</si>
  <si>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</si>
  <si>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</si>
  <si>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</si>
  <si>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</si>
  <si>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</si>
  <si>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</si>
  <si>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</si>
  <si>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</si>
  <si>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</si>
  <si>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</si>
  <si>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</si>
  <si>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</si>
  <si>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</si>
  <si>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</si>
  <si>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</si>
  <si>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</si>
  <si>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</si>
  <si>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</si>
  <si>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</si>
  <si>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</si>
  <si>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</si>
  <si>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</si>
  <si>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</si>
  <si>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</si>
  <si>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</si>
  <si>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</si>
  <si>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</si>
  <si>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</si>
  <si>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</si>
  <si>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</si>
  <si>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</si>
  <si>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</si>
  <si>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</si>
  <si>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</si>
  <si>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</si>
  <si>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</si>
  <si>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</si>
  <si>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</si>
  <si>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</si>
  <si>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</si>
  <si>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</si>
  <si>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</si>
  <si>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</si>
  <si>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</si>
  <si>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</si>
  <si>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</si>
  <si>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</si>
  <si>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</si>
  <si>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</si>
  <si>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</si>
  <si>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</si>
  <si>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</si>
  <si>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</si>
  <si>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</si>
  <si>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</si>
  <si>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</si>
  <si>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</si>
  <si>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</si>
  <si>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</si>
  <si>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</si>
  <si>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</si>
  <si>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</si>
  <si>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</si>
  <si>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</si>
  <si>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</si>
  <si>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</si>
  <si>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</si>
  <si>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</si>
  <si>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</si>
  <si>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</si>
  <si>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</si>
  <si>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</si>
  <si>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</si>
  <si>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</si>
  <si>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</si>
  <si>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</si>
  <si>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</si>
  <si>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</si>
  <si>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</si>
  <si>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</si>
  <si>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</si>
  <si>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</si>
  <si>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</si>
  <si>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</si>
  <si>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</si>
  <si>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</si>
  <si>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</si>
  <si>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</si>
  <si>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</si>
  <si>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</si>
  <si>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</si>
  <si>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</si>
  <si>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</si>
  <si>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</si>
  <si>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</si>
  <si>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</si>
  <si>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</si>
  <si>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</si>
  <si>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</si>
  <si>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</si>
  <si>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</si>
  <si>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</si>
  <si>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</si>
  <si>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</si>
  <si>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</si>
  <si>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</si>
  <si>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</si>
  <si>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</si>
  <si>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</si>
  <si>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</si>
  <si>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</si>
  <si>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</si>
  <si>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</si>
  <si>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</si>
  <si>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</si>
  <si>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</si>
  <si>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</si>
  <si>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</si>
  <si>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</si>
  <si>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</si>
  <si>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</si>
  <si>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</si>
  <si>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</si>
  <si>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</si>
  <si>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</si>
  <si>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</si>
  <si>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</si>
  <si>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</si>
  <si>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</si>
  <si>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</si>
  <si>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</si>
  <si>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</si>
  <si>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</si>
  <si>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</si>
  <si>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</si>
  <si>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</si>
  <si>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</si>
  <si>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</si>
  <si>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</si>
  <si>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</si>
  <si>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</si>
  <si>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</si>
  <si>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</si>
  <si>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</si>
  <si>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</si>
  <si>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</si>
  <si>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</si>
  <si>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</si>
  <si>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</si>
  <si>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</si>
  <si>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</si>
  <si>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</si>
  <si>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</si>
  <si>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</si>
  <si>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</si>
  <si>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</si>
  <si>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</si>
  <si>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</si>
  <si>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</si>
  <si>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</si>
  <si>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</si>
  <si>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</si>
  <si>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</si>
  <si>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</si>
  <si>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</si>
  <si>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</si>
  <si>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</si>
  <si>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</si>
  <si>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</si>
  <si>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</si>
  <si>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</si>
  <si>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</si>
  <si>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</si>
  <si>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</si>
  <si>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</si>
  <si>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</si>
  <si>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</si>
  <si>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</si>
  <si>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</si>
  <si>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</si>
  <si>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</si>
  <si>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</si>
  <si>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</si>
  <si>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</si>
  <si>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</si>
  <si>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</si>
  <si>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</si>
  <si>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</si>
  <si>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</si>
  <si>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</si>
  <si>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</si>
  <si>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</si>
  <si>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</si>
  <si>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</si>
  <si>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</si>
  <si>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</si>
  <si>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</si>
  <si>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</si>
  <si>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</si>
  <si>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</si>
  <si>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</si>
  <si>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</si>
  <si>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</si>
  <si>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</si>
  <si>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</si>
  <si>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</si>
  <si>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</si>
  <si>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</si>
  <si>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</si>
  <si>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</si>
  <si>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</si>
  <si>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</si>
  <si>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</si>
  <si>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</si>
  <si>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</si>
  <si>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</si>
  <si>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</si>
  <si>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</si>
  <si>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</si>
  <si>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</si>
  <si>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</si>
  <si>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</si>
  <si>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</si>
  <si>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</si>
  <si>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</si>
  <si>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</si>
  <si>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</si>
  <si>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</si>
  <si>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</si>
  <si>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</si>
  <si>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</si>
  <si>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</si>
  <si>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</si>
  <si>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</si>
  <si>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</si>
  <si>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</si>
  <si>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</si>
  <si>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</si>
  <si>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</si>
  <si>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</si>
  <si>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</si>
  <si>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</si>
  <si>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</si>
  <si>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</si>
  <si>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</si>
  <si>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</si>
  <si>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</si>
  <si>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</si>
  <si>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</si>
  <si>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</si>
  <si>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</si>
  <si>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</si>
  <si>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</si>
  <si>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</si>
  <si>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</si>
  <si>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</si>
  <si>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</si>
  <si>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</si>
  <si>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</si>
  <si>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</si>
  <si>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</si>
  <si>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</si>
  <si>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</si>
  <si>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</si>
  <si>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</si>
  <si>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</si>
  <si>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</si>
  <si>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</si>
  <si>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</si>
  <si>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</si>
  <si>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</si>
  <si>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</si>
  <si>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</si>
  <si>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</si>
  <si>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</si>
  <si>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</si>
  <si>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</si>
  <si>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</si>
  <si>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</si>
  <si>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</si>
  <si>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</si>
  <si>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</si>
  <si>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</si>
  <si>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</si>
  <si>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</si>
  <si>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</si>
  <si>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</si>
  <si>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</si>
  <si>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</si>
  <si>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</si>
  <si>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</si>
  <si>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</si>
  <si>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</si>
  <si>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</si>
  <si>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</si>
  <si>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</si>
  <si>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</si>
  <si>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</si>
  <si>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</si>
  <si>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</si>
  <si>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</si>
  <si>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</si>
  <si>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</si>
  <si>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</si>
  <si>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</si>
  <si>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</si>
  <si>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</si>
  <si>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</si>
  <si>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</si>
  <si>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</si>
  <si>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</si>
  <si>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</si>
  <si>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</si>
  <si>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</si>
  <si>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</si>
  <si>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</si>
  <si>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</si>
  <si>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</si>
  <si>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</si>
  <si>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</si>
  <si>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</si>
  <si>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</si>
  <si>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</si>
  <si>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</si>
  <si>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</si>
  <si>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</si>
  <si>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</si>
  <si>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</si>
  <si>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</si>
  <si>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</si>
  <si>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</si>
  <si>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</si>
  <si>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</si>
  <si>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</si>
  <si>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</si>
  <si>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</si>
  <si>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</si>
  <si>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</si>
  <si>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</si>
  <si>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</si>
  <si>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</si>
  <si>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</si>
  <si>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</si>
  <si>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</si>
  <si>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</si>
  <si>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</si>
  <si>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</si>
  <si>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</si>
  <si>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</si>
  <si>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</si>
  <si>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</si>
  <si>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</si>
  <si>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</si>
  <si>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</si>
  <si>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</si>
  <si>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</si>
  <si>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</si>
  <si>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</si>
  <si>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</si>
  <si>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</si>
  <si>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</si>
  <si>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</si>
  <si>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</si>
  <si>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</si>
  <si>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</si>
  <si>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</si>
  <si>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</si>
  <si>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</si>
  <si>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</si>
  <si>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</si>
  <si>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(All)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</si>
  <si>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</si>
  <si>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</si>
  <si>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</si>
  <si>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</si>
  <si>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</si>
  <si>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</si>
  <si>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</si>
  <si>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</si>
  <si>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</si>
  <si>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</si>
  <si>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</si>
  <si>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</si>
  <si>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</si>
  <si>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</si>
  <si>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</si>
  <si>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</si>
  <si>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</si>
  <si>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</si>
  <si>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</si>
  <si>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</si>
  <si>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</si>
  <si>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</si>
  <si>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</si>
  <si>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</si>
  <si>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</si>
  <si>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</si>
  <si>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</si>
  <si>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</si>
  <si>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</si>
  <si>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</si>
  <si>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</si>
  <si>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</si>
  <si>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</si>
  <si>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</si>
  <si>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Count of outcome</t>
  </si>
  <si>
    <t>All</t>
  </si>
  <si>
    <t>Date Created Conversion</t>
  </si>
  <si>
    <t>Date Ended Conversion</t>
  </si>
  <si>
    <t>May</t>
  </si>
  <si>
    <t>Sep</t>
  </si>
  <si>
    <t>Nov</t>
  </si>
  <si>
    <t>Date Created Conversion (Year)</t>
  </si>
  <si>
    <t>Goal</t>
  </si>
  <si>
    <t>Number Successful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</si>
  <si>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</si>
  <si>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</si>
  <si>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</si>
  <si>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</si>
  <si>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</si>
  <si>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</si>
  <si>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</si>
  <si>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</si>
  <si>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</si>
  <si>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</si>
  <si>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</si>
  <si>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</si>
  <si>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</si>
  <si>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</si>
  <si>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</si>
  <si>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</si>
  <si>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Nuber Failed</t>
  </si>
  <si>
    <t>Number Canceled</t>
  </si>
  <si>
    <t>Mean for successful campaign</t>
  </si>
  <si>
    <t>Median for successful campaign</t>
  </si>
  <si>
    <t>Minimum for successful campaign</t>
  </si>
  <si>
    <t>Maximum for successful campaign</t>
  </si>
  <si>
    <t>Mean for failed campaign</t>
  </si>
  <si>
    <t>Median for failed campaign</t>
  </si>
  <si>
    <t>Minimum for failed campaign</t>
  </si>
  <si>
    <t>Maximum for failed campaign</t>
  </si>
  <si>
    <t>Standard Deviation for failed campaign</t>
  </si>
  <si>
    <t>Variance for failed campaign</t>
  </si>
  <si>
    <t>Standard Deviation for successful campaign</t>
  </si>
  <si>
    <t>Variance for successful campaign</t>
  </si>
  <si>
    <t>Mean vs median which is better?</t>
  </si>
  <si>
    <t>In this case I believed mean  gives a better idea of what is the average number of backers will normally let to a successful campaign</t>
  </si>
  <si>
    <t>and yes there is more variability with successful and failed campaigns as it can be heavily affected by abnormal donations and how long the campaign runs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</si>
</sst>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10" xfId="0" applyBorder="1"/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/>
    <xf numFmtId="9" fontId="0" fillId="0" borderId="0" xfId="0" applyNumberFormat="1"/>
    <xf numFmtId="0" fontId="16" fillId="0" borderId="0" xfId="0" applyFont="1"/>
    <xf numFmtId="0" fontId="0" fillId="0" borderId="0" xfId="0" applyNumberFormat="1"/>
    <xf numFmtId="1" fontId="0" fillId="0" borderId="0" xfId="0" applyNumberFormat="1"/>
    <xf numFmtId="0" fontId="16" fillId="33" borderId="0" xfId="0" applyFont="1" applyFill="1"/>
    <xf numFmtId="9" fontId="16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numFmt numFmtId="13" formatCode="0%"/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FFB9B9"/>
      <color rgb="FFFF9999"/>
      <color rgb="FFD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[CrowdfundingBook.xlsx]Pivot1!PivotTable1</c:name>
    <c:fmtId val="6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B-4031-AEB1-1240E9805AF5}"/>
            </c:ext>
          </c:extLst>
        </c:ser>
        <c:ser>
          <c:idx val="1"/>
          <c:order val="1"/>
          <c:tx>
            <c:strRef>
              <c:f>Pivot1!$C$4:$C$5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B-4031-AEB1-1240E9805AF5}"/>
            </c:ext>
          </c:extLst>
        </c:ser>
        <c:ser>
          <c:idx val="2"/>
          <c:order val="2"/>
          <c:tx>
            <c:strRef>
              <c:f>Pivot1!$D$4:$D$5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B-4031-AEB1-1240E9805AF5}"/>
            </c:ext>
          </c:extLst>
        </c:ser>
        <c:ser>
          <c:idx val="3"/>
          <c:order val="3"/>
          <c:tx>
            <c:strRef>
              <c:f>Pivot1!$E$4:$E$5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DB-4031-AEB1-1240E9805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720543"/>
        <c:axId val="315722207"/>
      </c:barChart>
      <c:catAx>
        <c:axId val="315720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22207"/>
        <c:crosses val="autoZero"/>
        <c:auto val="1"/>
        <c:lblAlgn val="ctr"/>
        <c:lblOffset val="100"/>
        <c:noMultiLvlLbl val="0"/>
      </c:catAx>
      <c:valAx>
        <c:axId val="31572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2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[CrowdfundingBook.xlsx]Pivot2!PivotTable1</c:name>
    <c:fmtId val="2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661501306303478E-2"/>
          <c:y val="0.10803216905579111"/>
          <c:w val="0.85770775163175705"/>
          <c:h val="0.699659129147318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1-4DA8-BF2B-3EABB1198727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D20000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1-4DA8-BF2B-3EABB1198727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1-4DA8-BF2B-3EABB1198727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1-4DA8-BF2B-3EABB1198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0194559"/>
        <c:axId val="810195807"/>
      </c:barChart>
      <c:catAx>
        <c:axId val="81019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195807"/>
        <c:crosses val="autoZero"/>
        <c:auto val="1"/>
        <c:lblAlgn val="ctr"/>
        <c:lblOffset val="100"/>
        <c:noMultiLvlLbl val="0"/>
      </c:catAx>
      <c:valAx>
        <c:axId val="81019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19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Pivot3!$A$6:$A$9</c:f>
              <c:strCache>
                <c:ptCount val="3"/>
                <c:pt idx="0">
                  <c:v>May</c:v>
                </c:pt>
                <c:pt idx="1">
                  <c:v>Sep</c:v>
                </c:pt>
                <c:pt idx="2">
                  <c:v>Nov</c:v>
                </c:pt>
              </c:strCache>
            </c:strRef>
          </c:cat>
          <c:val>
            <c:numRef>
              <c:f>Pivot3!$B$6:$B$9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F-4924-8BE9-1A738D9D0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866623"/>
        <c:axId val="589855807"/>
      </c:lineChart>
      <c:catAx>
        <c:axId val="5898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55807"/>
        <c:crosses val="autoZero"/>
        <c:auto val="1"/>
        <c:lblAlgn val="ctr"/>
        <c:lblOffset val="100"/>
        <c:noMultiLvlLbl val="0"/>
      </c:catAx>
      <c:valAx>
        <c:axId val="58985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61-4E01-A9E9-34318023E1A2}"/>
            </c:ext>
          </c:extLst>
        </c:ser>
        <c:ser>
          <c:idx val="5"/>
          <c:order val="5"/>
          <c:tx>
            <c:strRef>
              <c:f>BonusGoal!$G$1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BonusGoal!$A$2:$A$13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61-4E01-A9E9-34318023E1A2}"/>
            </c:ext>
          </c:extLst>
        </c:ser>
        <c:ser>
          <c:idx val="6"/>
          <c:order val="6"/>
          <c:tx>
            <c:strRef>
              <c:f>BonusGoal!$H$1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61-4E01-A9E9-34318023E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244799"/>
        <c:axId val="1688249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BonusGoal!$B$1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BonusGoal!$B$2:$B$13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561-4E01-A9E9-34318023E1A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BonusGoal!$C$1</c15:sqref>
                        </c15:formulaRef>
                      </c:ext>
                    </c:extLst>
                    <c:strCache>
                      <c:ptCount val="1"/>
                      <c:pt idx="0">
                        <c:v>Nuber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BonusGoal!$C$2:$C$13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561-4E01-A9E9-34318023E1A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BonusGoal!$D$1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BonusGoal!$D$2:$D$13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561-4E01-A9E9-34318023E1A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BonusGoal!$E$1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BonusGoal!$E$2:$E$13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561-4E01-A9E9-34318023E1A2}"/>
                  </c:ext>
                </c:extLst>
              </c15:ser>
            </c15:filteredLineSeries>
          </c:ext>
        </c:extLst>
      </c:lineChart>
      <c:catAx>
        <c:axId val="168824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49791"/>
        <c:crosses val="autoZero"/>
        <c:auto val="1"/>
        <c:lblAlgn val="ctr"/>
        <c:lblOffset val="100"/>
        <c:noMultiLvlLbl val="0"/>
      </c:catAx>
      <c:valAx>
        <c:axId val="16882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4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528636</xdr:colOff>
      <xdr:row>1</xdr:row>
      <xdr:rowOff>180974</xdr:rowOff>
    </xdr:from>
    <xdr:to>
      <xdr:col>10</xdr:col>
      <xdr:colOff>1609725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927ED9-8403-D97F-97E1-4DB427BDD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700086</xdr:colOff>
      <xdr:row>1</xdr:row>
      <xdr:rowOff>171449</xdr:rowOff>
    </xdr:from>
    <xdr:to>
      <xdr:col>20</xdr:col>
      <xdr:colOff>314326</xdr:colOff>
      <xdr:row>30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73C749-2111-233D-AC38-35723A32B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538161</xdr:colOff>
      <xdr:row>1</xdr:row>
      <xdr:rowOff>200024</xdr:rowOff>
    </xdr:from>
    <xdr:to>
      <xdr:col>13</xdr:col>
      <xdr:colOff>333375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EE788-FB90-15E6-9C03-86903BEE9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114300</xdr:rowOff>
    </xdr:from>
    <xdr:to>
      <xdr:col>9</xdr:col>
      <xdr:colOff>514350</xdr:colOff>
      <xdr:row>38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79E818-87B4-6084-B957-102CDE669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Nugraha" refreshedDate="44880.657150578707" createdVersion="8" refreshedVersion="8" minRefreshableVersion="3" recordCount="1001" xr:uid="{4707A57E-5605-4B5E-8F05-7B5BD589775F}">
  <cacheSource type="worksheet">
    <worksheetSource ref="C1:T1048576" sheet="Crowdfunding"/>
  </cacheSource>
  <cacheFields count="16"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m Nugraha" refreshedDate="44881.593479513889" backgroundQuery="1" createdVersion="8" refreshedVersion="8" minRefreshableVersion="3" recordCount="0" supportSubquery="1" supportAdvancedDrill="1" xr:uid="{8DC347EA-FF24-4EA1-9BD6-E2DD1BBC10FB}">
  <cacheSource type="external" connectionId="1"/>
  <cacheFields count="5">
    <cacheField name="[Range].[Sub-Category].[Sub-Category]" caption="Sub-Category" numFmtId="0" hierarchy="19" level="1">
      <sharedItems count="24">
        <s v="animation"/>
        <s v="audio"/>
        <s v="documentary"/>
        <s v="drama"/>
        <s v="electric music"/>
        <s v="fiction"/>
        <s v="food trucks"/>
        <s v="indie rock"/>
        <s v="jazz"/>
        <s v="metal"/>
        <s v="mobile games"/>
        <s v="nonfiction"/>
        <s v="photography books"/>
        <s v="plays"/>
        <s v="radio &amp; podcasts"/>
        <s v="rock"/>
        <s v="science fiction"/>
        <s v="shorts"/>
        <s v="television"/>
        <s v="translations"/>
        <s v="video games"/>
        <s v="wearables"/>
        <s v="web"/>
        <s v="world music"/>
      </sharedItems>
    </cacheField>
    <cacheField name="[Range].[country].[country]" caption="country" numFmtId="0" hierarchy="9" level="1">
      <sharedItems containsSemiMixedTypes="0" containsNonDate="0" containsString="0"/>
    </cacheField>
    <cacheField name="[Measures].[Count of outcome]" caption="Count of outcome" numFmtId="0" hierarchy="26" level="32767"/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0" memberValueDatatype="130" unbalanced="0"/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0" memberValueDatatype="130" unbalanced="0"/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m Nugraha" refreshedDate="44889.618760879632" backgroundQuery="1" createdVersion="8" refreshedVersion="8" minRefreshableVersion="3" recordCount="0" supportSubquery="1" supportAdvancedDrill="1" xr:uid="{9E048597-51A3-44C7-B6A0-B77521C9F00A}">
  <cacheSource type="external" connectionId="1"/>
  <cacheFields count="5">
    <cacheField name="[Range].[outcome].[outcome]" caption="outcome" numFmtId="0" hierarchy="6" level="1">
      <sharedItems count="3">
        <s v="successful"/>
        <s v="canceled" u="1"/>
        <s v="failed" u="1"/>
      </sharedItems>
    </cacheField>
    <cacheField name="[Range].[Date Created Conversion (Month)].[Date Created Conversion (Month)]" caption="Date Created Conversion (Month)" numFmtId="0" hierarchy="22" level="1">
      <sharedItems count="12">
        <s v="May"/>
        <s v="Sep"/>
        <s v="Nov"/>
        <s v="Jan" u="1"/>
        <s v="Mar" u="1"/>
        <s v="Apr" u="1"/>
        <s v="Jun" u="1"/>
        <s v="Jul" u="1"/>
        <s v="Aug" u="1"/>
        <s v="Oct" u="1"/>
        <s v="Dec" u="1"/>
        <s v="Feb" u="1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Measures].[Count of outcome]" caption="Count of outcome" numFmtId="0" hierarchy="26" level="32767"/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Pre-emptive tertiary standardization"/>
    <n v="100"/>
    <n v="0"/>
    <n v="0"/>
    <x v="0"/>
    <n v="0"/>
    <m/>
    <x v="0"/>
    <s v="CAD"/>
    <n v="1448690400"/>
    <n v="1450159200"/>
    <b v="0"/>
    <b v="0"/>
    <s v="food/food trucks"/>
    <x v="0"/>
    <s v="food trucks"/>
  </r>
  <r>
    <s v="Managed bottom-line architecture"/>
    <n v="1400"/>
    <n v="14560"/>
    <n v="1040"/>
    <x v="1"/>
    <n v="158"/>
    <m/>
    <x v="1"/>
    <s v="USD"/>
    <n v="1408424400"/>
    <n v="1408597200"/>
    <b v="0"/>
    <b v="1"/>
    <s v="music/rock"/>
    <x v="1"/>
    <s v="rock"/>
  </r>
  <r>
    <s v="Function-based leadingedge pricing structure"/>
    <n v="108400"/>
    <n v="142523"/>
    <n v="131.4787822878229"/>
    <x v="1"/>
    <n v="1425"/>
    <m/>
    <x v="2"/>
    <s v="AUD"/>
    <n v="1384668000"/>
    <n v="1384840800"/>
    <b v="0"/>
    <b v="0"/>
    <s v="technology/web"/>
    <x v="2"/>
    <s v="web"/>
  </r>
  <r>
    <s v="Vision-oriented fresh-thinking conglomeration"/>
    <n v="4200"/>
    <n v="2477"/>
    <n v="58.976190476190467"/>
    <x v="0"/>
    <n v="24"/>
    <m/>
    <x v="1"/>
    <s v="USD"/>
    <n v="1565499600"/>
    <n v="1568955600"/>
    <b v="0"/>
    <b v="0"/>
    <s v="music/rock"/>
    <x v="1"/>
    <s v="rock"/>
  </r>
  <r>
    <s v="Proactive foreground core"/>
    <n v="7600"/>
    <n v="5265"/>
    <n v="69.276315789473685"/>
    <x v="0"/>
    <n v="53"/>
    <m/>
    <x v="1"/>
    <s v="USD"/>
    <n v="1547964000"/>
    <n v="1548309600"/>
    <b v="0"/>
    <b v="0"/>
    <s v="theater/plays"/>
    <x v="3"/>
    <s v="plays"/>
  </r>
  <r>
    <s v="Open-source optimizing database"/>
    <n v="7600"/>
    <n v="13195"/>
    <n v="173.61842105263159"/>
    <x v="1"/>
    <n v="174"/>
    <m/>
    <x v="3"/>
    <s v="DKK"/>
    <n v="1346130000"/>
    <n v="1347080400"/>
    <b v="0"/>
    <b v="0"/>
    <s v="theater/plays"/>
    <x v="3"/>
    <s v="plays"/>
  </r>
  <r>
    <s v="Operative upward-trending algorithm"/>
    <n v="5200"/>
    <n v="1090"/>
    <n v="20.961538461538463"/>
    <x v="0"/>
    <n v="18"/>
    <m/>
    <x v="4"/>
    <s v="GBP"/>
    <n v="1505278800"/>
    <n v="1505365200"/>
    <b v="0"/>
    <b v="0"/>
    <s v="film &amp; video/documentary"/>
    <x v="4"/>
    <s v="documentary"/>
  </r>
  <r>
    <s v="Centralized cohesive challenge"/>
    <n v="4500"/>
    <n v="14741"/>
    <n v="327.57777777777778"/>
    <x v="1"/>
    <n v="227"/>
    <m/>
    <x v="3"/>
    <s v="DKK"/>
    <n v="1439442000"/>
    <n v="1439614800"/>
    <b v="0"/>
    <b v="0"/>
    <s v="theater/plays"/>
    <x v="3"/>
    <s v="plays"/>
  </r>
  <r>
    <s v="Exclusive attitude-oriented intranet"/>
    <n v="110100"/>
    <n v="21946"/>
    <n v="19.932788374205266"/>
    <x v="2"/>
    <n v="708"/>
    <m/>
    <x v="3"/>
    <s v="DKK"/>
    <n v="1281330000"/>
    <n v="1281502800"/>
    <b v="0"/>
    <b v="0"/>
    <s v="theater/plays"/>
    <x v="3"/>
    <s v="plays"/>
  </r>
  <r>
    <s v="Open-source fresh-thinking model"/>
    <n v="6200"/>
    <n v="3208"/>
    <n v="51.741935483870968"/>
    <x v="0"/>
    <n v="44"/>
    <m/>
    <x v="1"/>
    <s v="USD"/>
    <n v="1379566800"/>
    <n v="1383804000"/>
    <b v="0"/>
    <b v="0"/>
    <s v="music/electric music"/>
    <x v="1"/>
    <s v="electric music"/>
  </r>
  <r>
    <s v="Monitored empowering installation"/>
    <n v="5200"/>
    <n v="13838"/>
    <n v="266.11538461538464"/>
    <x v="1"/>
    <n v="220"/>
    <m/>
    <x v="1"/>
    <s v="USD"/>
    <n v="1281762000"/>
    <n v="1285909200"/>
    <b v="0"/>
    <b v="0"/>
    <s v="film &amp; video/drama"/>
    <x v="4"/>
    <s v="drama"/>
  </r>
  <r>
    <s v="Grass-roots zero administration system engine"/>
    <n v="6300"/>
    <n v="3030"/>
    <n v="48.095238095238095"/>
    <x v="0"/>
    <n v="27"/>
    <m/>
    <x v="1"/>
    <s v="USD"/>
    <n v="1285045200"/>
    <n v="1285563600"/>
    <b v="0"/>
    <b v="1"/>
    <s v="theater/plays"/>
    <x v="3"/>
    <s v="plays"/>
  </r>
  <r>
    <s v="Assimilated hybrid intranet"/>
    <n v="6300"/>
    <n v="5629"/>
    <n v="89.349206349206341"/>
    <x v="0"/>
    <n v="55"/>
    <m/>
    <x v="1"/>
    <s v="USD"/>
    <n v="1571720400"/>
    <n v="1572411600"/>
    <b v="0"/>
    <b v="0"/>
    <s v="film &amp; video/drama"/>
    <x v="4"/>
    <s v="drama"/>
  </r>
  <r>
    <s v="Multi-tiered directional open architecture"/>
    <n v="4200"/>
    <n v="10295"/>
    <n v="245.11904761904765"/>
    <x v="1"/>
    <n v="98"/>
    <m/>
    <x v="1"/>
    <s v="USD"/>
    <n v="1465621200"/>
    <n v="1466658000"/>
    <b v="0"/>
    <b v="0"/>
    <s v="music/indie rock"/>
    <x v="1"/>
    <s v="indie rock"/>
  </r>
  <r>
    <s v="Cloned directional synergy"/>
    <n v="28200"/>
    <n v="18829"/>
    <n v="66.769503546099301"/>
    <x v="0"/>
    <n v="200"/>
    <m/>
    <x v="1"/>
    <s v="USD"/>
    <n v="1331013600"/>
    <n v="1333342800"/>
    <b v="0"/>
    <b v="0"/>
    <s v="music/indie rock"/>
    <x v="1"/>
    <s v="indie rock"/>
  </r>
  <r>
    <s v="Extended eco-centric pricing structure"/>
    <n v="81200"/>
    <n v="38414"/>
    <n v="47.307881773399011"/>
    <x v="0"/>
    <n v="452"/>
    <m/>
    <x v="1"/>
    <s v="USD"/>
    <n v="1575957600"/>
    <n v="1576303200"/>
    <b v="0"/>
    <b v="0"/>
    <s v="technology/wearables"/>
    <x v="2"/>
    <s v="wearables"/>
  </r>
  <r>
    <s v="Cross-platform systemic adapter"/>
    <n v="1700"/>
    <n v="11041"/>
    <n v="649.47058823529414"/>
    <x v="1"/>
    <n v="100"/>
    <m/>
    <x v="1"/>
    <s v="USD"/>
    <n v="1390370400"/>
    <n v="1392271200"/>
    <b v="0"/>
    <b v="0"/>
    <s v="publishing/nonfiction"/>
    <x v="5"/>
    <s v="nonfiction"/>
  </r>
  <r>
    <s v="Seamless 4thgeneration methodology"/>
    <n v="84600"/>
    <n v="134845"/>
    <n v="159.39125295508273"/>
    <x v="1"/>
    <n v="1249"/>
    <m/>
    <x v="1"/>
    <s v="USD"/>
    <n v="1294812000"/>
    <n v="1294898400"/>
    <b v="0"/>
    <b v="0"/>
    <s v="film &amp; video/animation"/>
    <x v="4"/>
    <s v="animation"/>
  </r>
  <r>
    <s v="Exclusive needs-based adapter"/>
    <n v="9100"/>
    <n v="6089"/>
    <n v="66.912087912087912"/>
    <x v="3"/>
    <n v="135"/>
    <m/>
    <x v="1"/>
    <s v="USD"/>
    <n v="1536382800"/>
    <n v="1537074000"/>
    <b v="0"/>
    <b v="0"/>
    <s v="theater/plays"/>
    <x v="3"/>
    <s v="plays"/>
  </r>
  <r>
    <s v="Down-sized cohesive archive"/>
    <n v="62500"/>
    <n v="30331"/>
    <n v="48.529600000000002"/>
    <x v="0"/>
    <n v="674"/>
    <m/>
    <x v="1"/>
    <s v="USD"/>
    <n v="1551679200"/>
    <n v="1553490000"/>
    <b v="0"/>
    <b v="1"/>
    <s v="theater/plays"/>
    <x v="3"/>
    <s v="plays"/>
  </r>
  <r>
    <s v="Proactive composite alliance"/>
    <n v="131800"/>
    <n v="147936"/>
    <n v="112.24279210925646"/>
    <x v="1"/>
    <n v="1396"/>
    <m/>
    <x v="1"/>
    <s v="USD"/>
    <n v="1406523600"/>
    <n v="1406523600"/>
    <b v="0"/>
    <b v="0"/>
    <s v="film &amp; video/drama"/>
    <x v="4"/>
    <s v="drama"/>
  </r>
  <r>
    <s v="Re-engineered intangible definition"/>
    <n v="94000"/>
    <n v="38533"/>
    <n v="40.992553191489364"/>
    <x v="0"/>
    <n v="558"/>
    <m/>
    <x v="1"/>
    <s v="USD"/>
    <n v="1313384400"/>
    <n v="1316322000"/>
    <b v="0"/>
    <b v="0"/>
    <s v="theater/plays"/>
    <x v="3"/>
    <s v="plays"/>
  </r>
  <r>
    <s v="Enhanced dynamic definition"/>
    <n v="59100"/>
    <n v="75690"/>
    <n v="128.07106598984771"/>
    <x v="1"/>
    <n v="890"/>
    <m/>
    <x v="1"/>
    <s v="USD"/>
    <n v="1522731600"/>
    <n v="1524027600"/>
    <b v="0"/>
    <b v="0"/>
    <s v="theater/plays"/>
    <x v="3"/>
    <s v="plays"/>
  </r>
  <r>
    <s v="Devolved next generation adapter"/>
    <n v="4500"/>
    <n v="14942"/>
    <n v="332.04444444444448"/>
    <x v="1"/>
    <n v="142"/>
    <m/>
    <x v="4"/>
    <s v="GBP"/>
    <n v="1550124000"/>
    <n v="1554699600"/>
    <b v="0"/>
    <b v="0"/>
    <s v="film &amp; video/documentary"/>
    <x v="4"/>
    <s v="documentary"/>
  </r>
  <r>
    <s v="Cross-platform intermediate frame"/>
    <n v="92400"/>
    <n v="104257"/>
    <n v="112.83225108225108"/>
    <x v="1"/>
    <n v="2673"/>
    <m/>
    <x v="1"/>
    <s v="USD"/>
    <n v="1403326800"/>
    <n v="1403499600"/>
    <b v="0"/>
    <b v="0"/>
    <s v="technology/wearables"/>
    <x v="2"/>
    <s v="wearables"/>
  </r>
  <r>
    <s v="Monitored impactful analyzer"/>
    <n v="5500"/>
    <n v="11904"/>
    <n v="216.43636363636364"/>
    <x v="1"/>
    <n v="163"/>
    <m/>
    <x v="1"/>
    <s v="USD"/>
    <n v="1305694800"/>
    <n v="1307422800"/>
    <b v="0"/>
    <b v="1"/>
    <s v="games/video games"/>
    <x v="6"/>
    <s v="video games"/>
  </r>
  <r>
    <s v="Optional responsive customer loyalty"/>
    <n v="107500"/>
    <n v="51814"/>
    <n v="48.199069767441863"/>
    <x v="3"/>
    <n v="1480"/>
    <m/>
    <x v="1"/>
    <s v="USD"/>
    <n v="1533013200"/>
    <n v="1535346000"/>
    <b v="0"/>
    <b v="0"/>
    <s v="theater/plays"/>
    <x v="3"/>
    <s v="plays"/>
  </r>
  <r>
    <s v="Diverse transitional migration"/>
    <n v="2000"/>
    <n v="1599"/>
    <n v="79.95"/>
    <x v="0"/>
    <n v="15"/>
    <m/>
    <x v="1"/>
    <s v="USD"/>
    <n v="1443848400"/>
    <n v="1444539600"/>
    <b v="0"/>
    <b v="0"/>
    <s v="music/rock"/>
    <x v="1"/>
    <s v="rock"/>
  </r>
  <r>
    <s v="Synchronized global task-force"/>
    <n v="130800"/>
    <n v="137635"/>
    <n v="105.22553516819573"/>
    <x v="1"/>
    <n v="2220"/>
    <m/>
    <x v="1"/>
    <s v="USD"/>
    <n v="1265695200"/>
    <n v="1267682400"/>
    <b v="0"/>
    <b v="1"/>
    <s v="theater/plays"/>
    <x v="3"/>
    <s v="plays"/>
  </r>
  <r>
    <s v="Focused 6thgeneration forecast"/>
    <n v="45900"/>
    <n v="150965"/>
    <n v="328.89978213507629"/>
    <x v="1"/>
    <n v="1606"/>
    <m/>
    <x v="5"/>
    <s v="CHF"/>
    <n v="1532062800"/>
    <n v="1535518800"/>
    <b v="0"/>
    <b v="0"/>
    <s v="film &amp; video/shorts"/>
    <x v="4"/>
    <s v="shorts"/>
  </r>
  <r>
    <s v="Down-sized analyzing challenge"/>
    <n v="9000"/>
    <n v="14455"/>
    <n v="160.61111111111111"/>
    <x v="1"/>
    <n v="129"/>
    <m/>
    <x v="1"/>
    <s v="USD"/>
    <n v="1558674000"/>
    <n v="1559106000"/>
    <b v="0"/>
    <b v="0"/>
    <s v="film &amp; video/animation"/>
    <x v="4"/>
    <s v="animation"/>
  </r>
  <r>
    <s v="Progressive needs-based focus group"/>
    <n v="3500"/>
    <n v="10850"/>
    <n v="310"/>
    <x v="1"/>
    <n v="226"/>
    <m/>
    <x v="4"/>
    <s v="GBP"/>
    <n v="1451973600"/>
    <n v="1454392800"/>
    <b v="0"/>
    <b v="0"/>
    <s v="games/video games"/>
    <x v="6"/>
    <s v="video games"/>
  </r>
  <r>
    <s v="Ergonomic 6thgeneration success"/>
    <n v="101000"/>
    <n v="87676"/>
    <n v="86.807920792079202"/>
    <x v="0"/>
    <n v="2307"/>
    <m/>
    <x v="6"/>
    <s v="EUR"/>
    <n v="1515564000"/>
    <n v="1517896800"/>
    <b v="0"/>
    <b v="0"/>
    <s v="film &amp; video/documentary"/>
    <x v="4"/>
    <s v="documentary"/>
  </r>
  <r>
    <s v="Exclusive interactive approach"/>
    <n v="50200"/>
    <n v="189666"/>
    <n v="377.82071713147411"/>
    <x v="1"/>
    <n v="5419"/>
    <m/>
    <x v="1"/>
    <s v="USD"/>
    <n v="1412485200"/>
    <n v="1415685600"/>
    <b v="0"/>
    <b v="0"/>
    <s v="theater/plays"/>
    <x v="3"/>
    <s v="plays"/>
  </r>
  <r>
    <s v="Reverse-engineered asynchronous archive"/>
    <n v="9300"/>
    <n v="14025"/>
    <n v="150.80645161290323"/>
    <x v="1"/>
    <n v="165"/>
    <m/>
    <x v="1"/>
    <s v="USD"/>
    <n v="1490245200"/>
    <n v="1490677200"/>
    <b v="0"/>
    <b v="0"/>
    <s v="film &amp; video/documentary"/>
    <x v="4"/>
    <s v="documentary"/>
  </r>
  <r>
    <s v="Synergized intangible challenge"/>
    <n v="125500"/>
    <n v="188628"/>
    <n v="150.30119521912351"/>
    <x v="1"/>
    <n v="1965"/>
    <m/>
    <x v="3"/>
    <s v="DKK"/>
    <n v="1547877600"/>
    <n v="1551506400"/>
    <b v="0"/>
    <b v="1"/>
    <s v="film &amp; video/drama"/>
    <x v="4"/>
    <s v="drama"/>
  </r>
  <r>
    <s v="Monitored multi-state encryption"/>
    <n v="700"/>
    <n v="1101"/>
    <n v="157.28571428571431"/>
    <x v="1"/>
    <n v="16"/>
    <m/>
    <x v="1"/>
    <s v="USD"/>
    <n v="1298700000"/>
    <n v="1300856400"/>
    <b v="0"/>
    <b v="0"/>
    <s v="theater/plays"/>
    <x v="3"/>
    <s v="plays"/>
  </r>
  <r>
    <s v="Profound attitude-oriented functionalities"/>
    <n v="8100"/>
    <n v="11339"/>
    <n v="139.98765432098764"/>
    <x v="1"/>
    <n v="107"/>
    <m/>
    <x v="1"/>
    <s v="USD"/>
    <n v="1570338000"/>
    <n v="1573192800"/>
    <b v="0"/>
    <b v="1"/>
    <s v="publishing/fiction"/>
    <x v="5"/>
    <s v="fiction"/>
  </r>
  <r>
    <s v="Digitized client-driven database"/>
    <n v="3100"/>
    <n v="10085"/>
    <n v="325.32258064516128"/>
    <x v="1"/>
    <n v="134"/>
    <m/>
    <x v="1"/>
    <s v="USD"/>
    <n v="1287378000"/>
    <n v="1287810000"/>
    <b v="0"/>
    <b v="0"/>
    <s v="photography/photography books"/>
    <x v="7"/>
    <s v="photography books"/>
  </r>
  <r>
    <s v="Organized bi-directional function"/>
    <n v="9900"/>
    <n v="5027"/>
    <n v="50.777777777777779"/>
    <x v="0"/>
    <n v="88"/>
    <m/>
    <x v="3"/>
    <s v="DKK"/>
    <n v="1361772000"/>
    <n v="1362978000"/>
    <b v="0"/>
    <b v="0"/>
    <s v="theater/plays"/>
    <x v="3"/>
    <s v="plays"/>
  </r>
  <r>
    <s v="Reduced stable middleware"/>
    <n v="8800"/>
    <n v="14878"/>
    <n v="169.06818181818181"/>
    <x v="1"/>
    <n v="198"/>
    <m/>
    <x v="1"/>
    <s v="USD"/>
    <n v="1275714000"/>
    <n v="1277355600"/>
    <b v="0"/>
    <b v="1"/>
    <s v="technology/wearables"/>
    <x v="2"/>
    <s v="wearables"/>
  </r>
  <r>
    <s v="Universal 5thgeneration neural-net"/>
    <n v="5600"/>
    <n v="11924"/>
    <n v="212.92857142857144"/>
    <x v="1"/>
    <n v="111"/>
    <m/>
    <x v="6"/>
    <s v="EUR"/>
    <n v="1346734800"/>
    <n v="1348981200"/>
    <b v="0"/>
    <b v="1"/>
    <s v="music/rock"/>
    <x v="1"/>
    <s v="rock"/>
  </r>
  <r>
    <s v="Virtual uniform frame"/>
    <n v="1800"/>
    <n v="7991"/>
    <n v="443.94444444444446"/>
    <x v="1"/>
    <n v="222"/>
    <m/>
    <x v="1"/>
    <s v="USD"/>
    <n v="1309755600"/>
    <n v="1310533200"/>
    <b v="0"/>
    <b v="0"/>
    <s v="food/food trucks"/>
    <x v="0"/>
    <s v="food trucks"/>
  </r>
  <r>
    <s v="Profound explicit paradigm"/>
    <n v="90200"/>
    <n v="167717"/>
    <n v="185.9390243902439"/>
    <x v="1"/>
    <n v="6212"/>
    <m/>
    <x v="1"/>
    <s v="USD"/>
    <n v="1406178000"/>
    <n v="1407560400"/>
    <b v="0"/>
    <b v="0"/>
    <s v="publishing/radio &amp; podcasts"/>
    <x v="5"/>
    <s v="radio &amp; podcasts"/>
  </r>
  <r>
    <s v="Visionary real-time groupware"/>
    <n v="1600"/>
    <n v="10541"/>
    <n v="658.8125"/>
    <x v="1"/>
    <n v="98"/>
    <m/>
    <x v="3"/>
    <s v="DKK"/>
    <n v="1552798800"/>
    <n v="1552885200"/>
    <b v="0"/>
    <b v="0"/>
    <s v="publishing/fiction"/>
    <x v="5"/>
    <s v="fiction"/>
  </r>
  <r>
    <s v="Networked tertiary Graphical User Interface"/>
    <n v="9500"/>
    <n v="4530"/>
    <n v="47.684210526315788"/>
    <x v="0"/>
    <n v="48"/>
    <m/>
    <x v="1"/>
    <s v="USD"/>
    <n v="1478062800"/>
    <n v="1479362400"/>
    <b v="0"/>
    <b v="1"/>
    <s v="theater/plays"/>
    <x v="3"/>
    <s v="plays"/>
  </r>
  <r>
    <s v="Virtual grid-enabled task-force"/>
    <n v="3700"/>
    <n v="4247"/>
    <n v="114.78378378378378"/>
    <x v="1"/>
    <n v="92"/>
    <m/>
    <x v="1"/>
    <s v="USD"/>
    <n v="1278565200"/>
    <n v="1280552400"/>
    <b v="0"/>
    <b v="0"/>
    <s v="music/rock"/>
    <x v="1"/>
    <s v="rock"/>
  </r>
  <r>
    <s v="Function-based multi-state software"/>
    <n v="1500"/>
    <n v="7129"/>
    <n v="475.26666666666665"/>
    <x v="1"/>
    <n v="149"/>
    <m/>
    <x v="1"/>
    <s v="USD"/>
    <n v="1396069200"/>
    <n v="1398661200"/>
    <b v="0"/>
    <b v="0"/>
    <s v="theater/plays"/>
    <x v="3"/>
    <s v="plays"/>
  </r>
  <r>
    <s v="Optimized leadingedge concept"/>
    <n v="33300"/>
    <n v="128862"/>
    <n v="386.97297297297297"/>
    <x v="1"/>
    <n v="2431"/>
    <m/>
    <x v="1"/>
    <s v="USD"/>
    <n v="1435208400"/>
    <n v="1436245200"/>
    <b v="0"/>
    <b v="0"/>
    <s v="theater/plays"/>
    <x v="3"/>
    <s v="plays"/>
  </r>
  <r>
    <s v="Sharable holistic interface"/>
    <n v="7200"/>
    <n v="13653"/>
    <n v="189.625"/>
    <x v="1"/>
    <n v="303"/>
    <m/>
    <x v="1"/>
    <s v="USD"/>
    <n v="1571547600"/>
    <n v="1575439200"/>
    <b v="0"/>
    <b v="0"/>
    <s v="music/rock"/>
    <x v="1"/>
    <s v="rock"/>
  </r>
  <r>
    <s v="Down-sized system-worthy secured line"/>
    <n v="100"/>
    <n v="2"/>
    <n v="2"/>
    <x v="0"/>
    <n v="1"/>
    <m/>
    <x v="6"/>
    <s v="EUR"/>
    <n v="1375333200"/>
    <n v="1377752400"/>
    <b v="0"/>
    <b v="0"/>
    <s v="music/metal"/>
    <x v="1"/>
    <s v="metal"/>
  </r>
  <r>
    <s v="Inverse secondary infrastructure"/>
    <n v="158100"/>
    <n v="145243"/>
    <n v="91.867805186590772"/>
    <x v="0"/>
    <n v="1467"/>
    <m/>
    <x v="4"/>
    <s v="GBP"/>
    <n v="1332824400"/>
    <n v="1334206800"/>
    <b v="0"/>
    <b v="1"/>
    <s v="technology/wearables"/>
    <x v="2"/>
    <s v="wearables"/>
  </r>
  <r>
    <s v="Organic foreground leverage"/>
    <n v="7200"/>
    <n v="2459"/>
    <n v="34.152777777777779"/>
    <x v="0"/>
    <n v="75"/>
    <m/>
    <x v="1"/>
    <s v="USD"/>
    <n v="1284526800"/>
    <n v="1284872400"/>
    <b v="0"/>
    <b v="0"/>
    <s v="theater/plays"/>
    <x v="3"/>
    <s v="plays"/>
  </r>
  <r>
    <s v="Reverse-engineered static concept"/>
    <n v="8800"/>
    <n v="12356"/>
    <n v="140.40909090909091"/>
    <x v="1"/>
    <n v="209"/>
    <m/>
    <x v="1"/>
    <s v="USD"/>
    <n v="1400562000"/>
    <n v="1403931600"/>
    <b v="0"/>
    <b v="0"/>
    <s v="film &amp; video/drama"/>
    <x v="4"/>
    <s v="drama"/>
  </r>
  <r>
    <s v="Multi-channeled neutral customer loyalty"/>
    <n v="6000"/>
    <n v="5392"/>
    <n v="89.86666666666666"/>
    <x v="0"/>
    <n v="120"/>
    <m/>
    <x v="1"/>
    <s v="USD"/>
    <n v="1520748000"/>
    <n v="1521262800"/>
    <b v="0"/>
    <b v="0"/>
    <s v="technology/wearables"/>
    <x v="2"/>
    <s v="wearables"/>
  </r>
  <r>
    <s v="Reverse-engineered bifurcated strategy"/>
    <n v="6600"/>
    <n v="11746"/>
    <n v="177.96969696969697"/>
    <x v="1"/>
    <n v="131"/>
    <m/>
    <x v="1"/>
    <s v="USD"/>
    <n v="1532926800"/>
    <n v="1533358800"/>
    <b v="0"/>
    <b v="0"/>
    <s v="music/jazz"/>
    <x v="1"/>
    <s v="jazz"/>
  </r>
  <r>
    <s v="Horizontal context-sensitive knowledge user"/>
    <n v="8000"/>
    <n v="11493"/>
    <n v="143.66249999999999"/>
    <x v="1"/>
    <n v="164"/>
    <m/>
    <x v="1"/>
    <s v="USD"/>
    <n v="1420869600"/>
    <n v="1421474400"/>
    <b v="0"/>
    <b v="0"/>
    <s v="technology/wearables"/>
    <x v="2"/>
    <s v="wearables"/>
  </r>
  <r>
    <s v="Cross-group multi-state task-force"/>
    <n v="2900"/>
    <n v="6243"/>
    <n v="215.27586206896552"/>
    <x v="1"/>
    <n v="201"/>
    <m/>
    <x v="1"/>
    <s v="USD"/>
    <n v="1504242000"/>
    <n v="1505278800"/>
    <b v="0"/>
    <b v="0"/>
    <s v="games/video games"/>
    <x v="6"/>
    <s v="video games"/>
  </r>
  <r>
    <s v="Expanded 3rdgeneration strategy"/>
    <n v="2700"/>
    <n v="6132"/>
    <n v="227.11111111111114"/>
    <x v="1"/>
    <n v="211"/>
    <m/>
    <x v="1"/>
    <s v="USD"/>
    <n v="1442811600"/>
    <n v="1443934800"/>
    <b v="0"/>
    <b v="0"/>
    <s v="theater/plays"/>
    <x v="3"/>
    <s v="plays"/>
  </r>
  <r>
    <s v="Assimilated real-time support"/>
    <n v="1400"/>
    <n v="3851"/>
    <n v="275.07142857142861"/>
    <x v="1"/>
    <n v="128"/>
    <m/>
    <x v="1"/>
    <s v="USD"/>
    <n v="1497243600"/>
    <n v="1498539600"/>
    <b v="0"/>
    <b v="1"/>
    <s v="theater/plays"/>
    <x v="3"/>
    <s v="plays"/>
  </r>
  <r>
    <s v="User-centric regional database"/>
    <n v="94200"/>
    <n v="135997"/>
    <n v="144.37048832271762"/>
    <x v="1"/>
    <n v="1600"/>
    <m/>
    <x v="0"/>
    <s v="CAD"/>
    <n v="1342501200"/>
    <n v="1342760400"/>
    <b v="0"/>
    <b v="0"/>
    <s v="theater/plays"/>
    <x v="3"/>
    <s v="plays"/>
  </r>
  <r>
    <s v="Open-source zero administration complexity"/>
    <n v="199200"/>
    <n v="184750"/>
    <n v="92.74598393574297"/>
    <x v="0"/>
    <n v="2253"/>
    <m/>
    <x v="0"/>
    <s v="CAD"/>
    <n v="1298268000"/>
    <n v="1301720400"/>
    <b v="0"/>
    <b v="0"/>
    <s v="theater/plays"/>
    <x v="3"/>
    <s v="plays"/>
  </r>
  <r>
    <s v="Organized incremental standardization"/>
    <n v="2000"/>
    <n v="14452"/>
    <n v="722.6"/>
    <x v="1"/>
    <n v="249"/>
    <m/>
    <x v="1"/>
    <s v="USD"/>
    <n v="1433480400"/>
    <n v="1433566800"/>
    <b v="0"/>
    <b v="0"/>
    <s v="technology/web"/>
    <x v="2"/>
    <s v="web"/>
  </r>
  <r>
    <s v="Assimilated didactic open system"/>
    <n v="4700"/>
    <n v="557"/>
    <n v="11.851063829787234"/>
    <x v="0"/>
    <n v="5"/>
    <m/>
    <x v="1"/>
    <s v="USD"/>
    <n v="1493355600"/>
    <n v="1493874000"/>
    <b v="0"/>
    <b v="0"/>
    <s v="theater/plays"/>
    <x v="3"/>
    <s v="plays"/>
  </r>
  <r>
    <s v="Vision-oriented logistical intranet"/>
    <n v="2800"/>
    <n v="2734"/>
    <n v="97.642857142857139"/>
    <x v="0"/>
    <n v="38"/>
    <m/>
    <x v="1"/>
    <s v="USD"/>
    <n v="1530507600"/>
    <n v="1531803600"/>
    <b v="0"/>
    <b v="1"/>
    <s v="technology/web"/>
    <x v="2"/>
    <s v="web"/>
  </r>
  <r>
    <s v="Mandatory incremental projection"/>
    <n v="6100"/>
    <n v="14405"/>
    <n v="236.14754098360655"/>
    <x v="1"/>
    <n v="236"/>
    <m/>
    <x v="1"/>
    <s v="USD"/>
    <n v="1296108000"/>
    <n v="1296712800"/>
    <b v="0"/>
    <b v="0"/>
    <s v="theater/plays"/>
    <x v="3"/>
    <s v="plays"/>
  </r>
  <r>
    <s v="Grass-roots needs-based encryption"/>
    <n v="2900"/>
    <n v="1307"/>
    <n v="45.068965517241381"/>
    <x v="0"/>
    <n v="12"/>
    <m/>
    <x v="1"/>
    <s v="USD"/>
    <n v="1428469200"/>
    <n v="1428901200"/>
    <b v="0"/>
    <b v="1"/>
    <s v="theater/plays"/>
    <x v="3"/>
    <s v="plays"/>
  </r>
  <r>
    <s v="Team-oriented 6thgeneration middleware"/>
    <n v="72600"/>
    <n v="117892"/>
    <n v="162.38567493112947"/>
    <x v="1"/>
    <n v="4065"/>
    <m/>
    <x v="4"/>
    <s v="GBP"/>
    <n v="1264399200"/>
    <n v="1264831200"/>
    <b v="0"/>
    <b v="1"/>
    <s v="technology/wearables"/>
    <x v="2"/>
    <s v="wearables"/>
  </r>
  <r>
    <s v="Inverse multi-tasking installation"/>
    <n v="5700"/>
    <n v="14508"/>
    <n v="254.52631578947367"/>
    <x v="1"/>
    <n v="246"/>
    <m/>
    <x v="6"/>
    <s v="EUR"/>
    <n v="1501131600"/>
    <n v="1505192400"/>
    <b v="0"/>
    <b v="1"/>
    <s v="theater/plays"/>
    <x v="3"/>
    <s v="plays"/>
  </r>
  <r>
    <s v="Switchable disintermediate moderator"/>
    <n v="7900"/>
    <n v="1901"/>
    <n v="24.063291139240505"/>
    <x v="3"/>
    <n v="17"/>
    <m/>
    <x v="1"/>
    <s v="USD"/>
    <n v="1292738400"/>
    <n v="1295676000"/>
    <b v="0"/>
    <b v="0"/>
    <s v="theater/plays"/>
    <x v="3"/>
    <s v="plays"/>
  </r>
  <r>
    <s v="Re-engineered 24/7 task-force"/>
    <n v="128000"/>
    <n v="158389"/>
    <n v="123.74140625000001"/>
    <x v="1"/>
    <n v="2475"/>
    <m/>
    <x v="6"/>
    <s v="EUR"/>
    <n v="1288674000"/>
    <n v="1292911200"/>
    <b v="0"/>
    <b v="1"/>
    <s v="theater/plays"/>
    <x v="3"/>
    <s v="plays"/>
  </r>
  <r>
    <s v="Organic object-oriented budgetary management"/>
    <n v="6000"/>
    <n v="6484"/>
    <n v="108.06666666666666"/>
    <x v="1"/>
    <n v="76"/>
    <m/>
    <x v="1"/>
    <s v="USD"/>
    <n v="1575093600"/>
    <n v="1575439200"/>
    <b v="0"/>
    <b v="0"/>
    <s v="theater/plays"/>
    <x v="3"/>
    <s v="plays"/>
  </r>
  <r>
    <s v="Seamless coherent parallelism"/>
    <n v="600"/>
    <n v="4022"/>
    <n v="670.33333333333326"/>
    <x v="1"/>
    <n v="54"/>
    <m/>
    <x v="1"/>
    <s v="USD"/>
    <n v="1435726800"/>
    <n v="1438837200"/>
    <b v="0"/>
    <b v="0"/>
    <s v="film &amp; video/animation"/>
    <x v="4"/>
    <s v="animation"/>
  </r>
  <r>
    <s v="Cross-platform even-keeled initiative"/>
    <n v="1400"/>
    <n v="9253"/>
    <n v="660.92857142857144"/>
    <x v="1"/>
    <n v="88"/>
    <m/>
    <x v="1"/>
    <s v="USD"/>
    <n v="1480226400"/>
    <n v="1480485600"/>
    <b v="0"/>
    <b v="0"/>
    <s v="music/jazz"/>
    <x v="1"/>
    <s v="jazz"/>
  </r>
  <r>
    <s v="Progressive tertiary framework"/>
    <n v="3900"/>
    <n v="4776"/>
    <n v="122.46153846153847"/>
    <x v="1"/>
    <n v="85"/>
    <m/>
    <x v="4"/>
    <s v="GBP"/>
    <n v="1459054800"/>
    <n v="1459141200"/>
    <b v="0"/>
    <b v="0"/>
    <s v="music/metal"/>
    <x v="1"/>
    <s v="metal"/>
  </r>
  <r>
    <s v="Multi-layered dynamic protocol"/>
    <n v="9700"/>
    <n v="14606"/>
    <n v="150.57731958762886"/>
    <x v="1"/>
    <n v="170"/>
    <m/>
    <x v="1"/>
    <s v="USD"/>
    <n v="1531630800"/>
    <n v="1532322000"/>
    <b v="0"/>
    <b v="0"/>
    <s v="photography/photography books"/>
    <x v="7"/>
    <s v="photography books"/>
  </r>
  <r>
    <s v="Horizontal next generation function"/>
    <n v="122900"/>
    <n v="95993"/>
    <n v="78.106590724165997"/>
    <x v="0"/>
    <n v="1684"/>
    <m/>
    <x v="1"/>
    <s v="USD"/>
    <n v="1421992800"/>
    <n v="1426222800"/>
    <b v="1"/>
    <b v="1"/>
    <s v="theater/plays"/>
    <x v="3"/>
    <s v="plays"/>
  </r>
  <r>
    <s v="Pre-emptive impactful model"/>
    <n v="9500"/>
    <n v="4460"/>
    <n v="46.94736842105263"/>
    <x v="0"/>
    <n v="56"/>
    <m/>
    <x v="1"/>
    <s v="USD"/>
    <n v="1285563600"/>
    <n v="1286773200"/>
    <b v="0"/>
    <b v="1"/>
    <s v="film &amp; video/animation"/>
    <x v="4"/>
    <s v="animation"/>
  </r>
  <r>
    <s v="User-centric bifurcated knowledge user"/>
    <n v="4500"/>
    <n v="13536"/>
    <n v="300.8"/>
    <x v="1"/>
    <n v="330"/>
    <m/>
    <x v="1"/>
    <s v="USD"/>
    <n v="1523854800"/>
    <n v="1523941200"/>
    <b v="0"/>
    <b v="0"/>
    <s v="publishing/translations"/>
    <x v="5"/>
    <s v="translations"/>
  </r>
  <r>
    <s v="Triple-buffered reciprocal project"/>
    <n v="57800"/>
    <n v="40228"/>
    <n v="69.598615916955026"/>
    <x v="0"/>
    <n v="838"/>
    <m/>
    <x v="1"/>
    <s v="USD"/>
    <n v="1529125200"/>
    <n v="1529557200"/>
    <b v="0"/>
    <b v="0"/>
    <s v="theater/plays"/>
    <x v="3"/>
    <s v="plays"/>
  </r>
  <r>
    <s v="Cross-platform needs-based approach"/>
    <n v="1100"/>
    <n v="7012"/>
    <n v="637.4545454545455"/>
    <x v="1"/>
    <n v="127"/>
    <m/>
    <x v="1"/>
    <s v="USD"/>
    <n v="1503982800"/>
    <n v="1506574800"/>
    <b v="0"/>
    <b v="0"/>
    <s v="games/video games"/>
    <x v="6"/>
    <s v="video games"/>
  </r>
  <r>
    <s v="User-friendly static contingency"/>
    <n v="16800"/>
    <n v="37857"/>
    <n v="225.33928571428569"/>
    <x v="1"/>
    <n v="411"/>
    <m/>
    <x v="1"/>
    <s v="USD"/>
    <n v="1511416800"/>
    <n v="1513576800"/>
    <b v="0"/>
    <b v="0"/>
    <s v="music/rock"/>
    <x v="1"/>
    <s v="rock"/>
  </r>
  <r>
    <s v="Reactive content-based framework"/>
    <n v="1000"/>
    <n v="14973"/>
    <n v="1497.3000000000002"/>
    <x v="1"/>
    <n v="180"/>
    <m/>
    <x v="4"/>
    <s v="GBP"/>
    <n v="1547704800"/>
    <n v="1548309600"/>
    <b v="0"/>
    <b v="1"/>
    <s v="games/video games"/>
    <x v="6"/>
    <s v="video games"/>
  </r>
  <r>
    <s v="Realigned user-facing concept"/>
    <n v="106400"/>
    <n v="39996"/>
    <n v="37.590225563909776"/>
    <x v="0"/>
    <n v="1000"/>
    <m/>
    <x v="1"/>
    <s v="USD"/>
    <n v="1469682000"/>
    <n v="1471582800"/>
    <b v="0"/>
    <b v="0"/>
    <s v="music/electric music"/>
    <x v="1"/>
    <s v="electric music"/>
  </r>
  <r>
    <s v="Public-key zero tolerance orchestration"/>
    <n v="31400"/>
    <n v="41564"/>
    <n v="132.36942675159236"/>
    <x v="1"/>
    <n v="374"/>
    <m/>
    <x v="1"/>
    <s v="USD"/>
    <n v="1343451600"/>
    <n v="1344315600"/>
    <b v="0"/>
    <b v="0"/>
    <s v="technology/wearables"/>
    <x v="2"/>
    <s v="wearables"/>
  </r>
  <r>
    <s v="Multi-tiered eco-centric architecture"/>
    <n v="4900"/>
    <n v="6430"/>
    <n v="131.22448979591837"/>
    <x v="1"/>
    <n v="71"/>
    <m/>
    <x v="2"/>
    <s v="AUD"/>
    <n v="1315717200"/>
    <n v="1316408400"/>
    <b v="0"/>
    <b v="0"/>
    <s v="music/indie rock"/>
    <x v="1"/>
    <s v="indie rock"/>
  </r>
  <r>
    <s v="Organic motivating firmware"/>
    <n v="7400"/>
    <n v="12405"/>
    <n v="167.63513513513513"/>
    <x v="1"/>
    <n v="203"/>
    <m/>
    <x v="1"/>
    <s v="USD"/>
    <n v="1430715600"/>
    <n v="1431838800"/>
    <b v="1"/>
    <b v="0"/>
    <s v="theater/plays"/>
    <x v="3"/>
    <s v="plays"/>
  </r>
  <r>
    <s v="Synergized 4thgeneration conglomeration"/>
    <n v="198500"/>
    <n v="123040"/>
    <n v="61.984886649874063"/>
    <x v="0"/>
    <n v="1482"/>
    <m/>
    <x v="2"/>
    <s v="AUD"/>
    <n v="1299564000"/>
    <n v="1300510800"/>
    <b v="0"/>
    <b v="1"/>
    <s v="music/rock"/>
    <x v="1"/>
    <s v="rock"/>
  </r>
  <r>
    <s v="Grass-roots fault-tolerant policy"/>
    <n v="4800"/>
    <n v="12516"/>
    <n v="260.75"/>
    <x v="1"/>
    <n v="113"/>
    <m/>
    <x v="1"/>
    <s v="USD"/>
    <n v="1429160400"/>
    <n v="1431061200"/>
    <b v="0"/>
    <b v="0"/>
    <s v="publishing/translations"/>
    <x v="5"/>
    <s v="translations"/>
  </r>
  <r>
    <s v="Monitored scalable knowledgebase"/>
    <n v="3400"/>
    <n v="8588"/>
    <n v="252.58823529411765"/>
    <x v="1"/>
    <n v="96"/>
    <m/>
    <x v="1"/>
    <s v="USD"/>
    <n v="1271307600"/>
    <n v="1271480400"/>
    <b v="0"/>
    <b v="0"/>
    <s v="theater/plays"/>
    <x v="3"/>
    <s v="plays"/>
  </r>
  <r>
    <s v="Synergistic explicit parallelism"/>
    <n v="7800"/>
    <n v="6132"/>
    <n v="78.615384615384613"/>
    <x v="0"/>
    <n v="106"/>
    <m/>
    <x v="1"/>
    <s v="USD"/>
    <n v="1456380000"/>
    <n v="1456380000"/>
    <b v="0"/>
    <b v="1"/>
    <s v="theater/plays"/>
    <x v="3"/>
    <s v="plays"/>
  </r>
  <r>
    <s v="Enhanced systemic analyzer"/>
    <n v="154300"/>
    <n v="74688"/>
    <n v="48.404406999351913"/>
    <x v="0"/>
    <n v="679"/>
    <m/>
    <x v="6"/>
    <s v="EUR"/>
    <n v="1470459600"/>
    <n v="1472878800"/>
    <b v="0"/>
    <b v="0"/>
    <s v="publishing/translations"/>
    <x v="5"/>
    <s v="translations"/>
  </r>
  <r>
    <s v="Object-based analyzing knowledge user"/>
    <n v="20000"/>
    <n v="51775"/>
    <n v="258.875"/>
    <x v="1"/>
    <n v="498"/>
    <m/>
    <x v="5"/>
    <s v="CHF"/>
    <n v="1277269200"/>
    <n v="1277355600"/>
    <b v="0"/>
    <b v="1"/>
    <s v="games/video games"/>
    <x v="6"/>
    <s v="video games"/>
  </r>
  <r>
    <s v="Pre-emptive radical architecture"/>
    <n v="108800"/>
    <n v="65877"/>
    <n v="60.548713235294116"/>
    <x v="3"/>
    <n v="610"/>
    <m/>
    <x v="1"/>
    <s v="USD"/>
    <n v="1350709200"/>
    <n v="1351054800"/>
    <b v="0"/>
    <b v="1"/>
    <s v="theater/plays"/>
    <x v="3"/>
    <s v="plays"/>
  </r>
  <r>
    <s v="Grass-roots web-enabled contingency"/>
    <n v="2900"/>
    <n v="8807"/>
    <n v="303.68965517241378"/>
    <x v="1"/>
    <n v="180"/>
    <m/>
    <x v="4"/>
    <s v="GBP"/>
    <n v="1554613200"/>
    <n v="1555563600"/>
    <b v="0"/>
    <b v="0"/>
    <s v="technology/web"/>
    <x v="2"/>
    <s v="web"/>
  </r>
  <r>
    <s v="Stand-alone system-worthy standardization"/>
    <n v="900"/>
    <n v="1017"/>
    <n v="112.99999999999999"/>
    <x v="1"/>
    <n v="27"/>
    <m/>
    <x v="1"/>
    <s v="USD"/>
    <n v="1571029200"/>
    <n v="1571634000"/>
    <b v="0"/>
    <b v="0"/>
    <s v="film &amp; video/documentary"/>
    <x v="4"/>
    <s v="documentary"/>
  </r>
  <r>
    <s v="Down-sized systematic policy"/>
    <n v="69700"/>
    <n v="151513"/>
    <n v="217.37876614060258"/>
    <x v="1"/>
    <n v="2331"/>
    <m/>
    <x v="1"/>
    <s v="USD"/>
    <n v="1299736800"/>
    <n v="1300856400"/>
    <b v="0"/>
    <b v="0"/>
    <s v="theater/plays"/>
    <x v="3"/>
    <s v="plays"/>
  </r>
  <r>
    <s v="Cloned bi-directional architecture"/>
    <n v="1300"/>
    <n v="12047"/>
    <n v="926.69230769230762"/>
    <x v="1"/>
    <n v="113"/>
    <m/>
    <x v="1"/>
    <s v="USD"/>
    <n v="1435208400"/>
    <n v="1439874000"/>
    <b v="0"/>
    <b v="0"/>
    <s v="food/food trucks"/>
    <x v="0"/>
    <s v="food trucks"/>
  </r>
  <r>
    <s v="Seamless transitional portal"/>
    <n v="97800"/>
    <n v="32951"/>
    <n v="33.692229038854805"/>
    <x v="0"/>
    <n v="1220"/>
    <m/>
    <x v="2"/>
    <s v="AUD"/>
    <n v="1437973200"/>
    <n v="1438318800"/>
    <b v="0"/>
    <b v="0"/>
    <s v="games/video games"/>
    <x v="6"/>
    <s v="video games"/>
  </r>
  <r>
    <s v="Fully-configurable motivating approach"/>
    <n v="7600"/>
    <n v="14951"/>
    <n v="196.7236842105263"/>
    <x v="1"/>
    <n v="164"/>
    <m/>
    <x v="1"/>
    <s v="USD"/>
    <n v="1416895200"/>
    <n v="1419400800"/>
    <b v="0"/>
    <b v="0"/>
    <s v="theater/plays"/>
    <x v="3"/>
    <s v="plays"/>
  </r>
  <r>
    <s v="Upgradable fault-tolerant approach"/>
    <n v="100"/>
    <n v="1"/>
    <n v="1"/>
    <x v="0"/>
    <n v="1"/>
    <m/>
    <x v="1"/>
    <s v="USD"/>
    <n v="1319000400"/>
    <n v="1320555600"/>
    <b v="0"/>
    <b v="0"/>
    <s v="theater/plays"/>
    <x v="3"/>
    <s v="plays"/>
  </r>
  <r>
    <s v="Reduced heuristic moratorium"/>
    <n v="900"/>
    <n v="9193"/>
    <n v="1021.4444444444445"/>
    <x v="1"/>
    <n v="164"/>
    <m/>
    <x v="1"/>
    <s v="USD"/>
    <n v="1424498400"/>
    <n v="1425103200"/>
    <b v="0"/>
    <b v="1"/>
    <s v="music/electric music"/>
    <x v="1"/>
    <s v="electric music"/>
  </r>
  <r>
    <s v="Front-line web-enabled model"/>
    <n v="3700"/>
    <n v="10422"/>
    <n v="281.67567567567568"/>
    <x v="1"/>
    <n v="336"/>
    <m/>
    <x v="1"/>
    <s v="USD"/>
    <n v="1526274000"/>
    <n v="1526878800"/>
    <b v="0"/>
    <b v="1"/>
    <s v="technology/wearables"/>
    <x v="2"/>
    <s v="wearables"/>
  </r>
  <r>
    <s v="Polarized incremental emulation"/>
    <n v="10000"/>
    <n v="2461"/>
    <n v="24.610000000000003"/>
    <x v="0"/>
    <n v="37"/>
    <m/>
    <x v="6"/>
    <s v="EUR"/>
    <n v="1287896400"/>
    <n v="1288674000"/>
    <b v="0"/>
    <b v="0"/>
    <s v="music/electric music"/>
    <x v="1"/>
    <s v="electric music"/>
  </r>
  <r>
    <s v="Self-enabling grid-enabled initiative"/>
    <n v="119200"/>
    <n v="170623"/>
    <n v="143.14010067114094"/>
    <x v="1"/>
    <n v="1917"/>
    <m/>
    <x v="1"/>
    <s v="USD"/>
    <n v="1495515600"/>
    <n v="1495602000"/>
    <b v="0"/>
    <b v="0"/>
    <s v="music/indie rock"/>
    <x v="1"/>
    <s v="indie rock"/>
  </r>
  <r>
    <s v="Total fresh-thinking system engine"/>
    <n v="6800"/>
    <n v="9829"/>
    <n v="144.54411764705884"/>
    <x v="1"/>
    <n v="95"/>
    <m/>
    <x v="1"/>
    <s v="USD"/>
    <n v="1364878800"/>
    <n v="1366434000"/>
    <b v="0"/>
    <b v="0"/>
    <s v="technology/web"/>
    <x v="2"/>
    <s v="web"/>
  </r>
  <r>
    <s v="Ameliorated clear-thinking circuit"/>
    <n v="3900"/>
    <n v="14006"/>
    <n v="359.12820512820514"/>
    <x v="1"/>
    <n v="147"/>
    <m/>
    <x v="1"/>
    <s v="USD"/>
    <n v="1567918800"/>
    <n v="1568350800"/>
    <b v="0"/>
    <b v="0"/>
    <s v="theater/plays"/>
    <x v="3"/>
    <s v="plays"/>
  </r>
  <r>
    <s v="Multi-layered encompassing installation"/>
    <n v="3500"/>
    <n v="6527"/>
    <n v="186.48571428571427"/>
    <x v="1"/>
    <n v="86"/>
    <m/>
    <x v="1"/>
    <s v="USD"/>
    <n v="1524459600"/>
    <n v="1525928400"/>
    <b v="0"/>
    <b v="1"/>
    <s v="theater/plays"/>
    <x v="3"/>
    <s v="plays"/>
  </r>
  <r>
    <s v="Universal encompassing implementation"/>
    <n v="1500"/>
    <n v="8929"/>
    <n v="595.26666666666665"/>
    <x v="1"/>
    <n v="83"/>
    <m/>
    <x v="1"/>
    <s v="USD"/>
    <n v="1333688400"/>
    <n v="1336885200"/>
    <b v="0"/>
    <b v="0"/>
    <s v="film &amp; video/documentary"/>
    <x v="4"/>
    <s v="documentary"/>
  </r>
  <r>
    <s v="Object-based client-server application"/>
    <n v="5200"/>
    <n v="3079"/>
    <n v="59.21153846153846"/>
    <x v="0"/>
    <n v="60"/>
    <m/>
    <x v="1"/>
    <s v="USD"/>
    <n v="1389506400"/>
    <n v="1389679200"/>
    <b v="0"/>
    <b v="0"/>
    <s v="film &amp; video/television"/>
    <x v="4"/>
    <s v="television"/>
  </r>
  <r>
    <s v="Cross-platform solution-oriented process improvement"/>
    <n v="142400"/>
    <n v="21307"/>
    <n v="14.962780898876405"/>
    <x v="0"/>
    <n v="296"/>
    <m/>
    <x v="1"/>
    <s v="USD"/>
    <n v="1536642000"/>
    <n v="1538283600"/>
    <b v="0"/>
    <b v="0"/>
    <s v="food/food trucks"/>
    <x v="0"/>
    <s v="food trucks"/>
  </r>
  <r>
    <s v="Re-engineered user-facing approach"/>
    <n v="61400"/>
    <n v="73653"/>
    <n v="119.95602605863192"/>
    <x v="1"/>
    <n v="676"/>
    <m/>
    <x v="1"/>
    <s v="USD"/>
    <n v="1348290000"/>
    <n v="1348808400"/>
    <b v="0"/>
    <b v="0"/>
    <s v="publishing/radio &amp; podcasts"/>
    <x v="5"/>
    <s v="radio &amp; podcasts"/>
  </r>
  <r>
    <s v="Re-engineered client-driven hub"/>
    <n v="4700"/>
    <n v="12635"/>
    <n v="268.82978723404256"/>
    <x v="1"/>
    <n v="361"/>
    <m/>
    <x v="2"/>
    <s v="AUD"/>
    <n v="1408856400"/>
    <n v="1410152400"/>
    <b v="0"/>
    <b v="0"/>
    <s v="technology/web"/>
    <x v="2"/>
    <s v="web"/>
  </r>
  <r>
    <s v="User-friendly tertiary array"/>
    <n v="3300"/>
    <n v="12437"/>
    <n v="376.87878787878788"/>
    <x v="1"/>
    <n v="131"/>
    <m/>
    <x v="1"/>
    <s v="USD"/>
    <n v="1505192400"/>
    <n v="1505797200"/>
    <b v="0"/>
    <b v="0"/>
    <s v="food/food trucks"/>
    <x v="0"/>
    <s v="food trucks"/>
  </r>
  <r>
    <s v="Robust heuristic encoding"/>
    <n v="1900"/>
    <n v="13816"/>
    <n v="727.15789473684208"/>
    <x v="1"/>
    <n v="126"/>
    <m/>
    <x v="1"/>
    <s v="USD"/>
    <n v="1554786000"/>
    <n v="1554872400"/>
    <b v="0"/>
    <b v="1"/>
    <s v="technology/wearables"/>
    <x v="2"/>
    <s v="wearables"/>
  </r>
  <r>
    <s v="Team-oriented clear-thinking capacity"/>
    <n v="166700"/>
    <n v="145382"/>
    <n v="87.211757648470297"/>
    <x v="0"/>
    <n v="3304"/>
    <m/>
    <x v="6"/>
    <s v="EUR"/>
    <n v="1510898400"/>
    <n v="1513922400"/>
    <b v="0"/>
    <b v="0"/>
    <s v="publishing/fiction"/>
    <x v="5"/>
    <s v="fiction"/>
  </r>
  <r>
    <s v="De-engineered motivating standardization"/>
    <n v="7200"/>
    <n v="6336"/>
    <n v="88"/>
    <x v="0"/>
    <n v="73"/>
    <m/>
    <x v="1"/>
    <s v="USD"/>
    <n v="1442552400"/>
    <n v="1442638800"/>
    <b v="0"/>
    <b v="0"/>
    <s v="theater/plays"/>
    <x v="3"/>
    <s v="plays"/>
  </r>
  <r>
    <s v="Business-focused 24hour groupware"/>
    <n v="4900"/>
    <n v="8523"/>
    <n v="173.9387755102041"/>
    <x v="1"/>
    <n v="275"/>
    <m/>
    <x v="1"/>
    <s v="USD"/>
    <n v="1316667600"/>
    <n v="1317186000"/>
    <b v="0"/>
    <b v="0"/>
    <s v="film &amp; video/television"/>
    <x v="4"/>
    <s v="television"/>
  </r>
  <r>
    <s v="Organic next generation protocol"/>
    <n v="5400"/>
    <n v="6351"/>
    <n v="117.61111111111111"/>
    <x v="1"/>
    <n v="67"/>
    <m/>
    <x v="1"/>
    <s v="USD"/>
    <n v="1390716000"/>
    <n v="1391234400"/>
    <b v="0"/>
    <b v="0"/>
    <s v="photography/photography books"/>
    <x v="7"/>
    <s v="photography books"/>
  </r>
  <r>
    <s v="Reverse-engineered full-range Internet solution"/>
    <n v="5000"/>
    <n v="10748"/>
    <n v="214.96"/>
    <x v="1"/>
    <n v="154"/>
    <m/>
    <x v="1"/>
    <s v="USD"/>
    <n v="1402894800"/>
    <n v="1404363600"/>
    <b v="0"/>
    <b v="1"/>
    <s v="film &amp; video/documentary"/>
    <x v="4"/>
    <s v="documentary"/>
  </r>
  <r>
    <s v="Synchronized regional synergy"/>
    <n v="75100"/>
    <n v="112272"/>
    <n v="149.49667110519306"/>
    <x v="1"/>
    <n v="1782"/>
    <m/>
    <x v="1"/>
    <s v="USD"/>
    <n v="1429246800"/>
    <n v="1429592400"/>
    <b v="0"/>
    <b v="1"/>
    <s v="games/mobile games"/>
    <x v="6"/>
    <s v="mobile games"/>
  </r>
  <r>
    <s v="Multi-lateral homogeneous success"/>
    <n v="45300"/>
    <n v="99361"/>
    <n v="219.33995584988963"/>
    <x v="1"/>
    <n v="903"/>
    <m/>
    <x v="1"/>
    <s v="USD"/>
    <n v="1412485200"/>
    <n v="1413608400"/>
    <b v="0"/>
    <b v="0"/>
    <s v="games/video games"/>
    <x v="6"/>
    <s v="video games"/>
  </r>
  <r>
    <s v="Seamless zero-defect solution"/>
    <n v="136800"/>
    <n v="88055"/>
    <n v="64.367690058479525"/>
    <x v="0"/>
    <n v="3387"/>
    <m/>
    <x v="1"/>
    <s v="USD"/>
    <n v="1417068000"/>
    <n v="1419400800"/>
    <b v="0"/>
    <b v="0"/>
    <s v="publishing/fiction"/>
    <x v="5"/>
    <s v="fiction"/>
  </r>
  <r>
    <s v="Enhanced scalable concept"/>
    <n v="177700"/>
    <n v="33092"/>
    <n v="18.622397298818232"/>
    <x v="0"/>
    <n v="662"/>
    <m/>
    <x v="0"/>
    <s v="CAD"/>
    <n v="1448344800"/>
    <n v="1448604000"/>
    <b v="1"/>
    <b v="0"/>
    <s v="theater/plays"/>
    <x v="3"/>
    <s v="plays"/>
  </r>
  <r>
    <s v="Polarized uniform software"/>
    <n v="2600"/>
    <n v="9562"/>
    <n v="367.76923076923077"/>
    <x v="1"/>
    <n v="94"/>
    <m/>
    <x v="6"/>
    <s v="EUR"/>
    <n v="1557723600"/>
    <n v="1562302800"/>
    <b v="0"/>
    <b v="0"/>
    <s v="photography/photography books"/>
    <x v="7"/>
    <s v="photography books"/>
  </r>
  <r>
    <s v="Stand-alone web-enabled moderator"/>
    <n v="5300"/>
    <n v="8475"/>
    <n v="159.90566037735849"/>
    <x v="1"/>
    <n v="180"/>
    <m/>
    <x v="1"/>
    <s v="USD"/>
    <n v="1537333200"/>
    <n v="1537678800"/>
    <b v="0"/>
    <b v="0"/>
    <s v="theater/plays"/>
    <x v="3"/>
    <s v="plays"/>
  </r>
  <r>
    <s v="Proactive methodical benchmark"/>
    <n v="180200"/>
    <n v="69617"/>
    <n v="38.633185349611544"/>
    <x v="0"/>
    <n v="774"/>
    <m/>
    <x v="1"/>
    <s v="USD"/>
    <n v="1471150800"/>
    <n v="1473570000"/>
    <b v="0"/>
    <b v="1"/>
    <s v="theater/plays"/>
    <x v="3"/>
    <s v="plays"/>
  </r>
  <r>
    <s v="Team-oriented 6thgeneration matrix"/>
    <n v="103200"/>
    <n v="53067"/>
    <n v="51.42151162790698"/>
    <x v="0"/>
    <n v="672"/>
    <m/>
    <x v="0"/>
    <s v="CAD"/>
    <n v="1273640400"/>
    <n v="1273899600"/>
    <b v="0"/>
    <b v="0"/>
    <s v="theater/plays"/>
    <x v="3"/>
    <s v="plays"/>
  </r>
  <r>
    <s v="Phased human-resource core"/>
    <n v="70600"/>
    <n v="42596"/>
    <n v="60.334277620396605"/>
    <x v="3"/>
    <n v="532"/>
    <m/>
    <x v="1"/>
    <s v="USD"/>
    <n v="1282885200"/>
    <n v="1284008400"/>
    <b v="0"/>
    <b v="0"/>
    <s v="music/rock"/>
    <x v="1"/>
    <s v="rock"/>
  </r>
  <r>
    <s v="Mandatory tertiary implementation"/>
    <n v="148500"/>
    <n v="4756"/>
    <n v="3.202693602693603"/>
    <x v="3"/>
    <n v="55"/>
    <m/>
    <x v="2"/>
    <s v="AUD"/>
    <n v="1422943200"/>
    <n v="1425103200"/>
    <b v="0"/>
    <b v="0"/>
    <s v="food/food trucks"/>
    <x v="0"/>
    <s v="food trucks"/>
  </r>
  <r>
    <s v="Secured directional encryption"/>
    <n v="9600"/>
    <n v="14925"/>
    <n v="155.46875"/>
    <x v="1"/>
    <n v="533"/>
    <m/>
    <x v="3"/>
    <s v="DKK"/>
    <n v="1319605200"/>
    <n v="1320991200"/>
    <b v="0"/>
    <b v="0"/>
    <s v="film &amp; video/drama"/>
    <x v="4"/>
    <s v="drama"/>
  </r>
  <r>
    <s v="Distributed 5thgeneration implementation"/>
    <n v="164700"/>
    <n v="166116"/>
    <n v="100.85974499089254"/>
    <x v="1"/>
    <n v="2443"/>
    <m/>
    <x v="4"/>
    <s v="GBP"/>
    <n v="1385704800"/>
    <n v="1386828000"/>
    <b v="0"/>
    <b v="0"/>
    <s v="technology/web"/>
    <x v="2"/>
    <s v="web"/>
  </r>
  <r>
    <s v="Virtual static core"/>
    <n v="3300"/>
    <n v="3834"/>
    <n v="116.18181818181819"/>
    <x v="1"/>
    <n v="89"/>
    <m/>
    <x v="1"/>
    <s v="USD"/>
    <n v="1515736800"/>
    <n v="1517119200"/>
    <b v="0"/>
    <b v="1"/>
    <s v="theater/plays"/>
    <x v="3"/>
    <s v="plays"/>
  </r>
  <r>
    <s v="Secured content-based product"/>
    <n v="4500"/>
    <n v="13985"/>
    <n v="310.77777777777777"/>
    <x v="1"/>
    <n v="159"/>
    <m/>
    <x v="1"/>
    <s v="USD"/>
    <n v="1313125200"/>
    <n v="1315026000"/>
    <b v="0"/>
    <b v="0"/>
    <s v="music/world music"/>
    <x v="1"/>
    <s v="world music"/>
  </r>
  <r>
    <s v="Secured executive concept"/>
    <n v="99500"/>
    <n v="89288"/>
    <n v="89.73668341708543"/>
    <x v="0"/>
    <n v="940"/>
    <m/>
    <x v="5"/>
    <s v="CHF"/>
    <n v="1308459600"/>
    <n v="1312693200"/>
    <b v="0"/>
    <b v="1"/>
    <s v="film &amp; video/documentary"/>
    <x v="4"/>
    <s v="documentary"/>
  </r>
  <r>
    <s v="Balanced zero-defect software"/>
    <n v="7700"/>
    <n v="5488"/>
    <n v="71.27272727272728"/>
    <x v="0"/>
    <n v="117"/>
    <m/>
    <x v="1"/>
    <s v="USD"/>
    <n v="1362636000"/>
    <n v="1363064400"/>
    <b v="0"/>
    <b v="1"/>
    <s v="theater/plays"/>
    <x v="3"/>
    <s v="plays"/>
  </r>
  <r>
    <s v="Distributed context-sensitive flexibility"/>
    <n v="82800"/>
    <n v="2721"/>
    <n v="3.2862318840579712"/>
    <x v="3"/>
    <n v="58"/>
    <m/>
    <x v="1"/>
    <s v="USD"/>
    <n v="1402117200"/>
    <n v="1403154000"/>
    <b v="0"/>
    <b v="1"/>
    <s v="film &amp; video/drama"/>
    <x v="4"/>
    <s v="drama"/>
  </r>
  <r>
    <s v="Down-sized disintermediate support"/>
    <n v="1800"/>
    <n v="4712"/>
    <n v="261.77777777777777"/>
    <x v="1"/>
    <n v="50"/>
    <m/>
    <x v="1"/>
    <s v="USD"/>
    <n v="1286341200"/>
    <n v="1286859600"/>
    <b v="0"/>
    <b v="0"/>
    <s v="publishing/nonfiction"/>
    <x v="5"/>
    <s v="nonfiction"/>
  </r>
  <r>
    <s v="Stand-alone mission-critical moratorium"/>
    <n v="9600"/>
    <n v="9216"/>
    <n v="96"/>
    <x v="0"/>
    <n v="115"/>
    <m/>
    <x v="1"/>
    <s v="USD"/>
    <n v="1348808400"/>
    <n v="1349326800"/>
    <b v="0"/>
    <b v="0"/>
    <s v="games/mobile games"/>
    <x v="6"/>
    <s v="mobile games"/>
  </r>
  <r>
    <s v="Down-sized empowering protocol"/>
    <n v="92100"/>
    <n v="19246"/>
    <n v="20.896851248642779"/>
    <x v="0"/>
    <n v="326"/>
    <m/>
    <x v="1"/>
    <s v="USD"/>
    <n v="1429592400"/>
    <n v="1430974800"/>
    <b v="0"/>
    <b v="1"/>
    <s v="technology/wearables"/>
    <x v="2"/>
    <s v="wearables"/>
  </r>
  <r>
    <s v="Fully-configurable coherent Internet solution"/>
    <n v="5500"/>
    <n v="12274"/>
    <n v="223.16363636363636"/>
    <x v="1"/>
    <n v="186"/>
    <m/>
    <x v="1"/>
    <s v="USD"/>
    <n v="1519538400"/>
    <n v="1519970400"/>
    <b v="0"/>
    <b v="0"/>
    <s v="film &amp; video/documentary"/>
    <x v="4"/>
    <s v="documentary"/>
  </r>
  <r>
    <s v="Distributed motivating algorithm"/>
    <n v="64300"/>
    <n v="65323"/>
    <n v="101.59097978227061"/>
    <x v="1"/>
    <n v="1071"/>
    <m/>
    <x v="1"/>
    <s v="USD"/>
    <n v="1434085200"/>
    <n v="1434603600"/>
    <b v="0"/>
    <b v="0"/>
    <s v="technology/web"/>
    <x v="2"/>
    <s v="web"/>
  </r>
  <r>
    <s v="Expanded solution-oriented benchmark"/>
    <n v="5000"/>
    <n v="11502"/>
    <n v="230.03999999999996"/>
    <x v="1"/>
    <n v="117"/>
    <m/>
    <x v="1"/>
    <s v="USD"/>
    <n v="1333688400"/>
    <n v="1337230800"/>
    <b v="0"/>
    <b v="0"/>
    <s v="technology/web"/>
    <x v="2"/>
    <s v="web"/>
  </r>
  <r>
    <s v="Implemented discrete secured line"/>
    <n v="5400"/>
    <n v="7322"/>
    <n v="135.59259259259261"/>
    <x v="1"/>
    <n v="70"/>
    <m/>
    <x v="1"/>
    <s v="USD"/>
    <n v="1277701200"/>
    <n v="1279429200"/>
    <b v="0"/>
    <b v="0"/>
    <s v="music/indie rock"/>
    <x v="1"/>
    <s v="indie rock"/>
  </r>
  <r>
    <s v="Multi-lateral actuating installation"/>
    <n v="9000"/>
    <n v="11619"/>
    <n v="129.1"/>
    <x v="1"/>
    <n v="135"/>
    <m/>
    <x v="1"/>
    <s v="USD"/>
    <n v="1560747600"/>
    <n v="1561438800"/>
    <b v="0"/>
    <b v="0"/>
    <s v="theater/plays"/>
    <x v="3"/>
    <s v="plays"/>
  </r>
  <r>
    <s v="Secured reciprocal array"/>
    <n v="25000"/>
    <n v="59128"/>
    <n v="236.512"/>
    <x v="1"/>
    <n v="768"/>
    <m/>
    <x v="5"/>
    <s v="CHF"/>
    <n v="1410066000"/>
    <n v="1410498000"/>
    <b v="0"/>
    <b v="0"/>
    <s v="technology/wearables"/>
    <x v="2"/>
    <s v="wearables"/>
  </r>
  <r>
    <s v="Optional bandwidth-monitored middleware"/>
    <n v="8800"/>
    <n v="1518"/>
    <n v="17.25"/>
    <x v="3"/>
    <n v="51"/>
    <m/>
    <x v="1"/>
    <s v="USD"/>
    <n v="1320732000"/>
    <n v="1322460000"/>
    <b v="0"/>
    <b v="0"/>
    <s v="theater/plays"/>
    <x v="3"/>
    <s v="plays"/>
  </r>
  <r>
    <s v="Upgradable upward-trending workforce"/>
    <n v="8300"/>
    <n v="9337"/>
    <n v="112.49397590361446"/>
    <x v="1"/>
    <n v="199"/>
    <m/>
    <x v="1"/>
    <s v="USD"/>
    <n v="1465794000"/>
    <n v="1466312400"/>
    <b v="0"/>
    <b v="1"/>
    <s v="theater/plays"/>
    <x v="3"/>
    <s v="plays"/>
  </r>
  <r>
    <s v="Upgradable hybrid capability"/>
    <n v="9300"/>
    <n v="11255"/>
    <n v="121.02150537634408"/>
    <x v="1"/>
    <n v="107"/>
    <m/>
    <x v="1"/>
    <s v="USD"/>
    <n v="1500958800"/>
    <n v="1501736400"/>
    <b v="0"/>
    <b v="0"/>
    <s v="technology/wearables"/>
    <x v="2"/>
    <s v="wearables"/>
  </r>
  <r>
    <s v="Managed fresh-thinking flexibility"/>
    <n v="6200"/>
    <n v="13632"/>
    <n v="219.87096774193549"/>
    <x v="1"/>
    <n v="195"/>
    <m/>
    <x v="1"/>
    <s v="USD"/>
    <n v="1357020000"/>
    <n v="1361512800"/>
    <b v="0"/>
    <b v="0"/>
    <s v="music/indie rock"/>
    <x v="1"/>
    <s v="indie rock"/>
  </r>
  <r>
    <s v="Networked stable workforce"/>
    <n v="100"/>
    <n v="1"/>
    <n v="1"/>
    <x v="0"/>
    <n v="1"/>
    <m/>
    <x v="1"/>
    <s v="USD"/>
    <n v="1544940000"/>
    <n v="1545026400"/>
    <b v="0"/>
    <b v="0"/>
    <s v="music/rock"/>
    <x v="1"/>
    <s v="rock"/>
  </r>
  <r>
    <s v="Customizable intermediate extranet"/>
    <n v="137200"/>
    <n v="88037"/>
    <n v="64.166909620991248"/>
    <x v="0"/>
    <n v="1467"/>
    <m/>
    <x v="1"/>
    <s v="USD"/>
    <n v="1402290000"/>
    <n v="1406696400"/>
    <b v="0"/>
    <b v="0"/>
    <s v="music/electric music"/>
    <x v="1"/>
    <s v="electric music"/>
  </r>
  <r>
    <s v="User-centric fault-tolerant task-force"/>
    <n v="41500"/>
    <n v="175573"/>
    <n v="423.06746987951806"/>
    <x v="1"/>
    <n v="3376"/>
    <m/>
    <x v="1"/>
    <s v="USD"/>
    <n v="1487311200"/>
    <n v="1487916000"/>
    <b v="0"/>
    <b v="0"/>
    <s v="music/indie rock"/>
    <x v="1"/>
    <s v="indie rock"/>
  </r>
  <r>
    <s v="Multi-tiered radical definition"/>
    <n v="189400"/>
    <n v="176112"/>
    <n v="92.984160506863773"/>
    <x v="0"/>
    <n v="5681"/>
    <m/>
    <x v="1"/>
    <s v="USD"/>
    <n v="1350622800"/>
    <n v="1351141200"/>
    <b v="0"/>
    <b v="0"/>
    <s v="theater/plays"/>
    <x v="3"/>
    <s v="plays"/>
  </r>
  <r>
    <s v="Devolved foreground benchmark"/>
    <n v="171300"/>
    <n v="100650"/>
    <n v="58.756567425569173"/>
    <x v="0"/>
    <n v="1059"/>
    <m/>
    <x v="1"/>
    <s v="USD"/>
    <n v="1463029200"/>
    <n v="1465016400"/>
    <b v="0"/>
    <b v="1"/>
    <s v="music/indie rock"/>
    <x v="1"/>
    <s v="indie rock"/>
  </r>
  <r>
    <s v="Distributed eco-centric methodology"/>
    <n v="139500"/>
    <n v="90706"/>
    <n v="65.022222222222226"/>
    <x v="0"/>
    <n v="1194"/>
    <m/>
    <x v="1"/>
    <s v="USD"/>
    <n v="1269493200"/>
    <n v="1270789200"/>
    <b v="0"/>
    <b v="0"/>
    <s v="theater/plays"/>
    <x v="3"/>
    <s v="plays"/>
  </r>
  <r>
    <s v="Streamlined encompassing encryption"/>
    <n v="36400"/>
    <n v="26914"/>
    <n v="73.939560439560438"/>
    <x v="3"/>
    <n v="379"/>
    <m/>
    <x v="2"/>
    <s v="AUD"/>
    <n v="1570251600"/>
    <n v="1572325200"/>
    <b v="0"/>
    <b v="0"/>
    <s v="music/rock"/>
    <x v="1"/>
    <s v="rock"/>
  </r>
  <r>
    <s v="User-friendly reciprocal initiative"/>
    <n v="4200"/>
    <n v="2212"/>
    <n v="52.666666666666664"/>
    <x v="0"/>
    <n v="30"/>
    <m/>
    <x v="2"/>
    <s v="AUD"/>
    <n v="1388383200"/>
    <n v="1389420000"/>
    <b v="0"/>
    <b v="0"/>
    <s v="photography/photography books"/>
    <x v="7"/>
    <s v="photography books"/>
  </r>
  <r>
    <s v="Ergonomic fresh-thinking installation"/>
    <n v="2100"/>
    <n v="4640"/>
    <n v="220.95238095238096"/>
    <x v="1"/>
    <n v="41"/>
    <m/>
    <x v="1"/>
    <s v="USD"/>
    <n v="1449554400"/>
    <n v="1449640800"/>
    <b v="0"/>
    <b v="0"/>
    <s v="music/rock"/>
    <x v="1"/>
    <s v="rock"/>
  </r>
  <r>
    <s v="Robust explicit hardware"/>
    <n v="191200"/>
    <n v="191222"/>
    <n v="100.01150627615063"/>
    <x v="1"/>
    <n v="1821"/>
    <m/>
    <x v="1"/>
    <s v="USD"/>
    <n v="1553662800"/>
    <n v="1555218000"/>
    <b v="0"/>
    <b v="1"/>
    <s v="theater/plays"/>
    <x v="3"/>
    <s v="plays"/>
  </r>
  <r>
    <s v="Stand-alone actuating support"/>
    <n v="8000"/>
    <n v="12985"/>
    <n v="162.3125"/>
    <x v="1"/>
    <n v="164"/>
    <m/>
    <x v="1"/>
    <s v="USD"/>
    <n v="1556341200"/>
    <n v="1557723600"/>
    <b v="0"/>
    <b v="0"/>
    <s v="technology/wearables"/>
    <x v="2"/>
    <s v="wearables"/>
  </r>
  <r>
    <s v="Cross-platform methodical process improvement"/>
    <n v="5500"/>
    <n v="4300"/>
    <n v="78.181818181818187"/>
    <x v="0"/>
    <n v="75"/>
    <m/>
    <x v="1"/>
    <s v="USD"/>
    <n v="1442984400"/>
    <n v="1443502800"/>
    <b v="0"/>
    <b v="1"/>
    <s v="technology/web"/>
    <x v="2"/>
    <s v="web"/>
  </r>
  <r>
    <s v="Extended bottom-line open architecture"/>
    <n v="6100"/>
    <n v="9134"/>
    <n v="149.73770491803279"/>
    <x v="1"/>
    <n v="157"/>
    <m/>
    <x v="5"/>
    <s v="CHF"/>
    <n v="1544248800"/>
    <n v="1546840800"/>
    <b v="0"/>
    <b v="0"/>
    <s v="music/rock"/>
    <x v="1"/>
    <s v="rock"/>
  </r>
  <r>
    <s v="Extended reciprocal circuit"/>
    <n v="3500"/>
    <n v="8864"/>
    <n v="253.25714285714284"/>
    <x v="1"/>
    <n v="246"/>
    <m/>
    <x v="1"/>
    <s v="USD"/>
    <n v="1508475600"/>
    <n v="1512712800"/>
    <b v="0"/>
    <b v="1"/>
    <s v="photography/photography books"/>
    <x v="7"/>
    <s v="photography books"/>
  </r>
  <r>
    <s v="Polarized human-resource protocol"/>
    <n v="150500"/>
    <n v="150755"/>
    <n v="100.16943521594683"/>
    <x v="1"/>
    <n v="1396"/>
    <m/>
    <x v="1"/>
    <s v="USD"/>
    <n v="1507438800"/>
    <n v="1507525200"/>
    <b v="0"/>
    <b v="0"/>
    <s v="theater/plays"/>
    <x v="3"/>
    <s v="plays"/>
  </r>
  <r>
    <s v="Synergized radical product"/>
    <n v="90400"/>
    <n v="110279"/>
    <n v="121.99004424778761"/>
    <x v="1"/>
    <n v="2506"/>
    <m/>
    <x v="1"/>
    <s v="USD"/>
    <n v="1501563600"/>
    <n v="1504328400"/>
    <b v="0"/>
    <b v="0"/>
    <s v="technology/web"/>
    <x v="2"/>
    <s v="web"/>
  </r>
  <r>
    <s v="Robust heuristic artificial intelligence"/>
    <n v="9800"/>
    <n v="13439"/>
    <n v="137.13265306122449"/>
    <x v="1"/>
    <n v="244"/>
    <m/>
    <x v="1"/>
    <s v="USD"/>
    <n v="1292997600"/>
    <n v="1293343200"/>
    <b v="0"/>
    <b v="0"/>
    <s v="photography/photography books"/>
    <x v="7"/>
    <s v="photography books"/>
  </r>
  <r>
    <s v="Robust content-based emulation"/>
    <n v="2600"/>
    <n v="10804"/>
    <n v="415.53846153846149"/>
    <x v="1"/>
    <n v="146"/>
    <m/>
    <x v="2"/>
    <s v="AUD"/>
    <n v="1370840400"/>
    <n v="1371704400"/>
    <b v="0"/>
    <b v="0"/>
    <s v="theater/plays"/>
    <x v="3"/>
    <s v="plays"/>
  </r>
  <r>
    <s v="Ergonomic uniform open system"/>
    <n v="128100"/>
    <n v="40107"/>
    <n v="31.30913348946136"/>
    <x v="0"/>
    <n v="955"/>
    <m/>
    <x v="3"/>
    <s v="DKK"/>
    <n v="1550815200"/>
    <n v="1552798800"/>
    <b v="0"/>
    <b v="1"/>
    <s v="music/indie rock"/>
    <x v="1"/>
    <s v="indie rock"/>
  </r>
  <r>
    <s v="Profit-focused modular product"/>
    <n v="23300"/>
    <n v="98811"/>
    <n v="424.08154506437768"/>
    <x v="1"/>
    <n v="1267"/>
    <m/>
    <x v="1"/>
    <s v="USD"/>
    <n v="1339909200"/>
    <n v="1342328400"/>
    <b v="0"/>
    <b v="1"/>
    <s v="film &amp; video/shorts"/>
    <x v="4"/>
    <s v="shorts"/>
  </r>
  <r>
    <s v="Mandatory mobile product"/>
    <n v="188100"/>
    <n v="5528"/>
    <n v="2.93886230728336"/>
    <x v="0"/>
    <n v="67"/>
    <m/>
    <x v="1"/>
    <s v="USD"/>
    <n v="1501736400"/>
    <n v="1502341200"/>
    <b v="0"/>
    <b v="0"/>
    <s v="music/indie rock"/>
    <x v="1"/>
    <s v="indie rock"/>
  </r>
  <r>
    <s v="Public-key 3rdgeneration budgetary management"/>
    <n v="4900"/>
    <n v="521"/>
    <n v="10.63265306122449"/>
    <x v="0"/>
    <n v="5"/>
    <m/>
    <x v="1"/>
    <s v="USD"/>
    <n v="1395291600"/>
    <n v="1397192400"/>
    <b v="0"/>
    <b v="0"/>
    <s v="publishing/translations"/>
    <x v="5"/>
    <s v="translations"/>
  </r>
  <r>
    <s v="Centralized national firmware"/>
    <n v="800"/>
    <n v="663"/>
    <n v="82.875"/>
    <x v="0"/>
    <n v="26"/>
    <m/>
    <x v="1"/>
    <s v="USD"/>
    <n v="1405746000"/>
    <n v="1407042000"/>
    <b v="0"/>
    <b v="1"/>
    <s v="film &amp; video/documentary"/>
    <x v="4"/>
    <s v="documentary"/>
  </r>
  <r>
    <s v="Cross-group 4thgeneration middleware"/>
    <n v="96700"/>
    <n v="157635"/>
    <n v="163.01447776628748"/>
    <x v="1"/>
    <n v="1561"/>
    <m/>
    <x v="1"/>
    <s v="USD"/>
    <n v="1368853200"/>
    <n v="1369371600"/>
    <b v="0"/>
    <b v="0"/>
    <s v="theater/plays"/>
    <x v="3"/>
    <s v="plays"/>
  </r>
  <r>
    <s v="Pre-emptive scalable access"/>
    <n v="600"/>
    <n v="5368"/>
    <n v="894.66666666666674"/>
    <x v="1"/>
    <n v="48"/>
    <m/>
    <x v="1"/>
    <s v="USD"/>
    <n v="1444021200"/>
    <n v="1444107600"/>
    <b v="0"/>
    <b v="1"/>
    <s v="technology/wearables"/>
    <x v="2"/>
    <s v="wearables"/>
  </r>
  <r>
    <s v="Sharable intangible migration"/>
    <n v="181200"/>
    <n v="47459"/>
    <n v="26.191501103752756"/>
    <x v="0"/>
    <n v="1130"/>
    <m/>
    <x v="1"/>
    <s v="USD"/>
    <n v="1472619600"/>
    <n v="1474261200"/>
    <b v="0"/>
    <b v="0"/>
    <s v="theater/plays"/>
    <x v="3"/>
    <s v="plays"/>
  </r>
  <r>
    <s v="Proactive scalable Graphical User Interface"/>
    <n v="115000"/>
    <n v="86060"/>
    <n v="74.834782608695647"/>
    <x v="0"/>
    <n v="782"/>
    <m/>
    <x v="1"/>
    <s v="USD"/>
    <n v="1472878800"/>
    <n v="1473656400"/>
    <b v="0"/>
    <b v="0"/>
    <s v="theater/plays"/>
    <x v="3"/>
    <s v="plays"/>
  </r>
  <r>
    <s v="Digitized solution-oriented product"/>
    <n v="38800"/>
    <n v="161593"/>
    <n v="416.47680412371136"/>
    <x v="1"/>
    <n v="2739"/>
    <m/>
    <x v="1"/>
    <s v="USD"/>
    <n v="1289800800"/>
    <n v="1291960800"/>
    <b v="0"/>
    <b v="0"/>
    <s v="theater/plays"/>
    <x v="3"/>
    <s v="plays"/>
  </r>
  <r>
    <s v="Triple-buffered cohesive structure"/>
    <n v="7200"/>
    <n v="6927"/>
    <n v="96.208333333333329"/>
    <x v="0"/>
    <n v="210"/>
    <m/>
    <x v="1"/>
    <s v="USD"/>
    <n v="1505970000"/>
    <n v="1506747600"/>
    <b v="0"/>
    <b v="0"/>
    <s v="food/food trucks"/>
    <x v="0"/>
    <s v="food trucks"/>
  </r>
  <r>
    <s v="Realigned human-resource orchestration"/>
    <n v="44500"/>
    <n v="159185"/>
    <n v="357.71910112359546"/>
    <x v="1"/>
    <n v="3537"/>
    <m/>
    <x v="0"/>
    <s v="CAD"/>
    <n v="1363496400"/>
    <n v="1363582800"/>
    <b v="0"/>
    <b v="1"/>
    <s v="theater/plays"/>
    <x v="3"/>
    <s v="plays"/>
  </r>
  <r>
    <s v="Optional clear-thinking software"/>
    <n v="56000"/>
    <n v="172736"/>
    <n v="308.45714285714286"/>
    <x v="1"/>
    <n v="2107"/>
    <m/>
    <x v="2"/>
    <s v="AUD"/>
    <n v="1269234000"/>
    <n v="1269666000"/>
    <b v="0"/>
    <b v="0"/>
    <s v="technology/wearables"/>
    <x v="2"/>
    <s v="wearables"/>
  </r>
  <r>
    <s v="Centralized global approach"/>
    <n v="8600"/>
    <n v="5315"/>
    <n v="61.802325581395344"/>
    <x v="0"/>
    <n v="136"/>
    <m/>
    <x v="1"/>
    <s v="USD"/>
    <n v="1507093200"/>
    <n v="1508648400"/>
    <b v="0"/>
    <b v="0"/>
    <s v="technology/web"/>
    <x v="2"/>
    <s v="web"/>
  </r>
  <r>
    <s v="Reverse-engineered bandwidth-monitored contingency"/>
    <n v="27100"/>
    <n v="195750"/>
    <n v="722.32472324723244"/>
    <x v="1"/>
    <n v="3318"/>
    <m/>
    <x v="3"/>
    <s v="DKK"/>
    <n v="1560574800"/>
    <n v="1561957200"/>
    <b v="0"/>
    <b v="0"/>
    <s v="theater/plays"/>
    <x v="3"/>
    <s v="plays"/>
  </r>
  <r>
    <s v="Pre-emptive bandwidth-monitored instruction set"/>
    <n v="5100"/>
    <n v="3525"/>
    <n v="69.117647058823522"/>
    <x v="0"/>
    <n v="86"/>
    <m/>
    <x v="0"/>
    <s v="CAD"/>
    <n v="1284008400"/>
    <n v="1285131600"/>
    <b v="0"/>
    <b v="0"/>
    <s v="music/rock"/>
    <x v="1"/>
    <s v="rock"/>
  </r>
  <r>
    <s v="Adaptive asynchronous emulation"/>
    <n v="3600"/>
    <n v="10550"/>
    <n v="293.05555555555554"/>
    <x v="1"/>
    <n v="340"/>
    <m/>
    <x v="1"/>
    <s v="USD"/>
    <n v="1556859600"/>
    <n v="1556946000"/>
    <b v="0"/>
    <b v="0"/>
    <s v="theater/plays"/>
    <x v="3"/>
    <s v="plays"/>
  </r>
  <r>
    <s v="Innovative actuating conglomeration"/>
    <n v="1000"/>
    <n v="718"/>
    <n v="71.8"/>
    <x v="0"/>
    <n v="19"/>
    <m/>
    <x v="1"/>
    <s v="USD"/>
    <n v="1526187600"/>
    <n v="1527138000"/>
    <b v="0"/>
    <b v="0"/>
    <s v="film &amp; video/television"/>
    <x v="4"/>
    <s v="television"/>
  </r>
  <r>
    <s v="Grass-roots foreground policy"/>
    <n v="88800"/>
    <n v="28358"/>
    <n v="31.934684684684683"/>
    <x v="0"/>
    <n v="886"/>
    <m/>
    <x v="1"/>
    <s v="USD"/>
    <n v="1400821200"/>
    <n v="1402117200"/>
    <b v="0"/>
    <b v="0"/>
    <s v="theater/plays"/>
    <x v="3"/>
    <s v="plays"/>
  </r>
  <r>
    <s v="Horizontal transitional paradigm"/>
    <n v="60200"/>
    <n v="138384"/>
    <n v="229.87375415282392"/>
    <x v="1"/>
    <n v="1442"/>
    <m/>
    <x v="0"/>
    <s v="CAD"/>
    <n v="1361599200"/>
    <n v="1364014800"/>
    <b v="0"/>
    <b v="1"/>
    <s v="film &amp; video/shorts"/>
    <x v="4"/>
    <s v="shorts"/>
  </r>
  <r>
    <s v="Networked didactic info-mediaries"/>
    <n v="8200"/>
    <n v="2625"/>
    <n v="32.012195121951223"/>
    <x v="0"/>
    <n v="35"/>
    <m/>
    <x v="6"/>
    <s v="EUR"/>
    <n v="1417500000"/>
    <n v="1417586400"/>
    <b v="0"/>
    <b v="0"/>
    <s v="theater/plays"/>
    <x v="3"/>
    <s v="plays"/>
  </r>
  <r>
    <s v="Switchable contextually-based access"/>
    <n v="191300"/>
    <n v="45004"/>
    <n v="23.525352848928385"/>
    <x v="3"/>
    <n v="441"/>
    <m/>
    <x v="1"/>
    <s v="USD"/>
    <n v="1457071200"/>
    <n v="1457071200"/>
    <b v="0"/>
    <b v="0"/>
    <s v="theater/plays"/>
    <x v="3"/>
    <s v="plays"/>
  </r>
  <r>
    <s v="Up-sized dynamic throughput"/>
    <n v="3700"/>
    <n v="2538"/>
    <n v="68.594594594594597"/>
    <x v="0"/>
    <n v="24"/>
    <m/>
    <x v="1"/>
    <s v="USD"/>
    <n v="1370322000"/>
    <n v="1370408400"/>
    <b v="0"/>
    <b v="1"/>
    <s v="theater/plays"/>
    <x v="3"/>
    <s v="plays"/>
  </r>
  <r>
    <s v="Mandatory reciprocal superstructure"/>
    <n v="8400"/>
    <n v="3188"/>
    <n v="37.952380952380956"/>
    <x v="0"/>
    <n v="86"/>
    <m/>
    <x v="6"/>
    <s v="EUR"/>
    <n v="1552366800"/>
    <n v="1552626000"/>
    <b v="0"/>
    <b v="0"/>
    <s v="theater/plays"/>
    <x v="3"/>
    <s v="plays"/>
  </r>
  <r>
    <s v="Upgradable 4thgeneration productivity"/>
    <n v="42600"/>
    <n v="8517"/>
    <n v="19.992957746478872"/>
    <x v="0"/>
    <n v="243"/>
    <m/>
    <x v="1"/>
    <s v="USD"/>
    <n v="1403845200"/>
    <n v="1404190800"/>
    <b v="0"/>
    <b v="0"/>
    <s v="music/rock"/>
    <x v="1"/>
    <s v="rock"/>
  </r>
  <r>
    <s v="Progressive discrete hub"/>
    <n v="6600"/>
    <n v="3012"/>
    <n v="45.636363636363633"/>
    <x v="0"/>
    <n v="65"/>
    <m/>
    <x v="1"/>
    <s v="USD"/>
    <n v="1523163600"/>
    <n v="1523509200"/>
    <b v="1"/>
    <b v="0"/>
    <s v="music/indie rock"/>
    <x v="1"/>
    <s v="indie rock"/>
  </r>
  <r>
    <s v="Assimilated multi-tasking archive"/>
    <n v="7100"/>
    <n v="8716"/>
    <n v="122.7605633802817"/>
    <x v="1"/>
    <n v="126"/>
    <m/>
    <x v="1"/>
    <s v="USD"/>
    <n v="1442206800"/>
    <n v="1443589200"/>
    <b v="0"/>
    <b v="0"/>
    <s v="music/metal"/>
    <x v="1"/>
    <s v="metal"/>
  </r>
  <r>
    <s v="Upgradable high-level solution"/>
    <n v="15800"/>
    <n v="57157"/>
    <n v="361.75316455696202"/>
    <x v="1"/>
    <n v="524"/>
    <m/>
    <x v="1"/>
    <s v="USD"/>
    <n v="1532840400"/>
    <n v="1533445200"/>
    <b v="0"/>
    <b v="0"/>
    <s v="music/electric music"/>
    <x v="1"/>
    <s v="electric music"/>
  </r>
  <r>
    <s v="Organic bandwidth-monitored frame"/>
    <n v="8200"/>
    <n v="5178"/>
    <n v="63.146341463414636"/>
    <x v="0"/>
    <n v="100"/>
    <m/>
    <x v="3"/>
    <s v="DKK"/>
    <n v="1472878800"/>
    <n v="1474520400"/>
    <b v="0"/>
    <b v="0"/>
    <s v="technology/wearables"/>
    <x v="2"/>
    <s v="wearables"/>
  </r>
  <r>
    <s v="Business-focused logistical framework"/>
    <n v="54700"/>
    <n v="163118"/>
    <n v="298.20475319926874"/>
    <x v="1"/>
    <n v="1989"/>
    <m/>
    <x v="1"/>
    <s v="USD"/>
    <n v="1498194000"/>
    <n v="1499403600"/>
    <b v="0"/>
    <b v="0"/>
    <s v="film &amp; video/drama"/>
    <x v="4"/>
    <s v="drama"/>
  </r>
  <r>
    <s v="Universal multi-state capability"/>
    <n v="63200"/>
    <n v="6041"/>
    <n v="9.5585443037974684"/>
    <x v="0"/>
    <n v="168"/>
    <m/>
    <x v="1"/>
    <s v="USD"/>
    <n v="1281070800"/>
    <n v="1283576400"/>
    <b v="0"/>
    <b v="0"/>
    <s v="music/electric music"/>
    <x v="1"/>
    <s v="electric music"/>
  </r>
  <r>
    <s v="Digitized reciprocal infrastructure"/>
    <n v="1800"/>
    <n v="968"/>
    <n v="53.777777777777779"/>
    <x v="0"/>
    <n v="13"/>
    <m/>
    <x v="1"/>
    <s v="USD"/>
    <n v="1436245200"/>
    <n v="1436590800"/>
    <b v="0"/>
    <b v="0"/>
    <s v="music/rock"/>
    <x v="1"/>
    <s v="rock"/>
  </r>
  <r>
    <s v="Reduced dedicated capability"/>
    <n v="100"/>
    <n v="2"/>
    <n v="2"/>
    <x v="0"/>
    <n v="1"/>
    <m/>
    <x v="0"/>
    <s v="CAD"/>
    <n v="1269493200"/>
    <n v="1270443600"/>
    <b v="0"/>
    <b v="0"/>
    <s v="theater/plays"/>
    <x v="3"/>
    <s v="plays"/>
  </r>
  <r>
    <s v="Cross-platform bi-directional workforce"/>
    <n v="2100"/>
    <n v="14305"/>
    <n v="681.19047619047615"/>
    <x v="1"/>
    <n v="157"/>
    <m/>
    <x v="1"/>
    <s v="USD"/>
    <n v="1406264400"/>
    <n v="1407819600"/>
    <b v="0"/>
    <b v="0"/>
    <s v="technology/web"/>
    <x v="2"/>
    <s v="web"/>
  </r>
  <r>
    <s v="Upgradable scalable methodology"/>
    <n v="8300"/>
    <n v="6543"/>
    <n v="78.831325301204828"/>
    <x v="3"/>
    <n v="82"/>
    <m/>
    <x v="1"/>
    <s v="USD"/>
    <n v="1317531600"/>
    <n v="1317877200"/>
    <b v="0"/>
    <b v="0"/>
    <s v="food/food trucks"/>
    <x v="0"/>
    <s v="food trucks"/>
  </r>
  <r>
    <s v="Customer-focused client-server service-desk"/>
    <n v="143900"/>
    <n v="193413"/>
    <n v="134.40792216817235"/>
    <x v="1"/>
    <n v="4498"/>
    <m/>
    <x v="2"/>
    <s v="AUD"/>
    <n v="1484632800"/>
    <n v="1484805600"/>
    <b v="0"/>
    <b v="0"/>
    <s v="theater/plays"/>
    <x v="3"/>
    <s v="plays"/>
  </r>
  <r>
    <s v="Mandatory multimedia leverage"/>
    <n v="75000"/>
    <n v="2529"/>
    <n v="3.3719999999999999"/>
    <x v="0"/>
    <n v="40"/>
    <m/>
    <x v="1"/>
    <s v="USD"/>
    <n v="1301806800"/>
    <n v="1302670800"/>
    <b v="0"/>
    <b v="0"/>
    <s v="music/jazz"/>
    <x v="1"/>
    <s v="jazz"/>
  </r>
  <r>
    <s v="Focused analyzing circuit"/>
    <n v="1300"/>
    <n v="5614"/>
    <n v="431.84615384615387"/>
    <x v="1"/>
    <n v="80"/>
    <m/>
    <x v="1"/>
    <s v="USD"/>
    <n v="1539752400"/>
    <n v="1540789200"/>
    <b v="1"/>
    <b v="0"/>
    <s v="theater/plays"/>
    <x v="3"/>
    <s v="plays"/>
  </r>
  <r>
    <s v="Fundamental grid-enabled strategy"/>
    <n v="9000"/>
    <n v="3496"/>
    <n v="38.844444444444441"/>
    <x v="3"/>
    <n v="57"/>
    <m/>
    <x v="1"/>
    <s v="USD"/>
    <n v="1267250400"/>
    <n v="1268028000"/>
    <b v="0"/>
    <b v="0"/>
    <s v="publishing/fiction"/>
    <x v="5"/>
    <s v="fiction"/>
  </r>
  <r>
    <s v="Digitized 5thgeneration knowledgebase"/>
    <n v="1000"/>
    <n v="4257"/>
    <n v="425.7"/>
    <x v="1"/>
    <n v="43"/>
    <m/>
    <x v="1"/>
    <s v="USD"/>
    <n v="1535432400"/>
    <n v="1537160400"/>
    <b v="0"/>
    <b v="1"/>
    <s v="music/rock"/>
    <x v="1"/>
    <s v="rock"/>
  </r>
  <r>
    <s v="Mandatory multi-tasking encryption"/>
    <n v="196900"/>
    <n v="199110"/>
    <n v="101.12239715591672"/>
    <x v="1"/>
    <n v="2053"/>
    <m/>
    <x v="1"/>
    <s v="USD"/>
    <n v="1510207200"/>
    <n v="1512280800"/>
    <b v="0"/>
    <b v="0"/>
    <s v="film &amp; video/documentary"/>
    <x v="4"/>
    <s v="documentary"/>
  </r>
  <r>
    <s v="Distributed system-worthy application"/>
    <n v="194500"/>
    <n v="41212"/>
    <n v="21.188688946015425"/>
    <x v="2"/>
    <n v="808"/>
    <m/>
    <x v="2"/>
    <s v="AUD"/>
    <n v="1462510800"/>
    <n v="1463115600"/>
    <b v="0"/>
    <b v="0"/>
    <s v="film &amp; video/documentary"/>
    <x v="4"/>
    <s v="documentary"/>
  </r>
  <r>
    <s v="Synergistic tertiary time-frame"/>
    <n v="9400"/>
    <n v="6338"/>
    <n v="67.425531914893625"/>
    <x v="0"/>
    <n v="226"/>
    <m/>
    <x v="3"/>
    <s v="DKK"/>
    <n v="1488520800"/>
    <n v="1490850000"/>
    <b v="0"/>
    <b v="0"/>
    <s v="film &amp; video/science fiction"/>
    <x v="4"/>
    <s v="science fiction"/>
  </r>
  <r>
    <s v="Customer-focused impactful benchmark"/>
    <n v="104400"/>
    <n v="99100"/>
    <n v="94.923371647509583"/>
    <x v="0"/>
    <n v="1625"/>
    <m/>
    <x v="1"/>
    <s v="USD"/>
    <n v="1377579600"/>
    <n v="1379653200"/>
    <b v="0"/>
    <b v="0"/>
    <s v="theater/plays"/>
    <x v="3"/>
    <s v="plays"/>
  </r>
  <r>
    <s v="Profound next generation infrastructure"/>
    <n v="8100"/>
    <n v="12300"/>
    <n v="151.85185185185185"/>
    <x v="1"/>
    <n v="168"/>
    <m/>
    <x v="1"/>
    <s v="USD"/>
    <n v="1576389600"/>
    <n v="1580364000"/>
    <b v="0"/>
    <b v="0"/>
    <s v="theater/plays"/>
    <x v="3"/>
    <s v="plays"/>
  </r>
  <r>
    <s v="Face-to-face encompassing info-mediaries"/>
    <n v="87900"/>
    <n v="171549"/>
    <n v="195.16382252559728"/>
    <x v="1"/>
    <n v="4289"/>
    <m/>
    <x v="1"/>
    <s v="USD"/>
    <n v="1289019600"/>
    <n v="1289714400"/>
    <b v="0"/>
    <b v="1"/>
    <s v="music/indie rock"/>
    <x v="1"/>
    <s v="indie rock"/>
  </r>
  <r>
    <s v="Open-source fresh-thinking policy"/>
    <n v="1400"/>
    <n v="14324"/>
    <n v="1023.1428571428571"/>
    <x v="1"/>
    <n v="165"/>
    <m/>
    <x v="1"/>
    <s v="USD"/>
    <n v="1282194000"/>
    <n v="1282712400"/>
    <b v="0"/>
    <b v="0"/>
    <s v="music/rock"/>
    <x v="1"/>
    <s v="rock"/>
  </r>
  <r>
    <s v="Extended 24/7 implementation"/>
    <n v="156800"/>
    <n v="6024"/>
    <n v="3.841836734693878"/>
    <x v="0"/>
    <n v="143"/>
    <m/>
    <x v="1"/>
    <s v="USD"/>
    <n v="1550037600"/>
    <n v="1550210400"/>
    <b v="0"/>
    <b v="0"/>
    <s v="theater/plays"/>
    <x v="3"/>
    <s v="plays"/>
  </r>
  <r>
    <s v="Organic dynamic algorithm"/>
    <n v="121700"/>
    <n v="188721"/>
    <n v="155.07066557107643"/>
    <x v="1"/>
    <n v="1815"/>
    <m/>
    <x v="1"/>
    <s v="USD"/>
    <n v="1321941600"/>
    <n v="1322114400"/>
    <b v="0"/>
    <b v="0"/>
    <s v="theater/plays"/>
    <x v="3"/>
    <s v="plays"/>
  </r>
  <r>
    <s v="Organic multi-tasking focus group"/>
    <n v="129400"/>
    <n v="57911"/>
    <n v="44.753477588871718"/>
    <x v="0"/>
    <n v="934"/>
    <m/>
    <x v="1"/>
    <s v="USD"/>
    <n v="1556427600"/>
    <n v="1557205200"/>
    <b v="0"/>
    <b v="0"/>
    <s v="film &amp; video/science fiction"/>
    <x v="4"/>
    <s v="science fiction"/>
  </r>
  <r>
    <s v="Adaptive logistical initiative"/>
    <n v="5700"/>
    <n v="12309"/>
    <n v="215.94736842105263"/>
    <x v="1"/>
    <n v="397"/>
    <m/>
    <x v="4"/>
    <s v="GBP"/>
    <n v="1320991200"/>
    <n v="1323928800"/>
    <b v="0"/>
    <b v="1"/>
    <s v="film &amp; video/shorts"/>
    <x v="4"/>
    <s v="shorts"/>
  </r>
  <r>
    <s v="Stand-alone mobile customer loyalty"/>
    <n v="41700"/>
    <n v="138497"/>
    <n v="332.12709832134288"/>
    <x v="1"/>
    <n v="1539"/>
    <m/>
    <x v="1"/>
    <s v="USD"/>
    <n v="1345093200"/>
    <n v="1346130000"/>
    <b v="0"/>
    <b v="0"/>
    <s v="film &amp; video/animation"/>
    <x v="4"/>
    <s v="animation"/>
  </r>
  <r>
    <s v="Focused composite approach"/>
    <n v="7900"/>
    <n v="667"/>
    <n v="8.4430379746835449"/>
    <x v="0"/>
    <n v="17"/>
    <m/>
    <x v="1"/>
    <s v="USD"/>
    <n v="1309496400"/>
    <n v="1311051600"/>
    <b v="1"/>
    <b v="0"/>
    <s v="theater/plays"/>
    <x v="3"/>
    <s v="plays"/>
  </r>
  <r>
    <s v="Face-to-face clear-thinking Local Area Network"/>
    <n v="121500"/>
    <n v="119830"/>
    <n v="98.625514403292186"/>
    <x v="0"/>
    <n v="2179"/>
    <m/>
    <x v="1"/>
    <s v="USD"/>
    <n v="1340254800"/>
    <n v="1340427600"/>
    <b v="1"/>
    <b v="0"/>
    <s v="food/food trucks"/>
    <x v="0"/>
    <s v="food trucks"/>
  </r>
  <r>
    <s v="Cross-group cohesive circuit"/>
    <n v="4800"/>
    <n v="6623"/>
    <n v="137.97916666666669"/>
    <x v="1"/>
    <n v="138"/>
    <m/>
    <x v="1"/>
    <s v="USD"/>
    <n v="1412226000"/>
    <n v="1412312400"/>
    <b v="0"/>
    <b v="0"/>
    <s v="photography/photography books"/>
    <x v="7"/>
    <s v="photography books"/>
  </r>
  <r>
    <s v="Synergistic explicit capability"/>
    <n v="87300"/>
    <n v="81897"/>
    <n v="93.81099656357388"/>
    <x v="0"/>
    <n v="931"/>
    <m/>
    <x v="1"/>
    <s v="USD"/>
    <n v="1458104400"/>
    <n v="1459314000"/>
    <b v="0"/>
    <b v="0"/>
    <s v="theater/plays"/>
    <x v="3"/>
    <s v="plays"/>
  </r>
  <r>
    <s v="Diverse analyzing definition"/>
    <n v="46300"/>
    <n v="186885"/>
    <n v="403.63930885529157"/>
    <x v="1"/>
    <n v="3594"/>
    <m/>
    <x v="1"/>
    <s v="USD"/>
    <n v="1411534800"/>
    <n v="1415426400"/>
    <b v="0"/>
    <b v="0"/>
    <s v="film &amp; video/science fiction"/>
    <x v="4"/>
    <s v="science fiction"/>
  </r>
  <r>
    <s v="Enterprise-wide reciprocal success"/>
    <n v="67800"/>
    <n v="176398"/>
    <n v="260.1740412979351"/>
    <x v="1"/>
    <n v="5880"/>
    <m/>
    <x v="1"/>
    <s v="USD"/>
    <n v="1399093200"/>
    <n v="1399093200"/>
    <b v="1"/>
    <b v="0"/>
    <s v="music/rock"/>
    <x v="1"/>
    <s v="rock"/>
  </r>
  <r>
    <s v="Progressive neutral middleware"/>
    <n v="3000"/>
    <n v="10999"/>
    <n v="366.63333333333333"/>
    <x v="1"/>
    <n v="112"/>
    <m/>
    <x v="1"/>
    <s v="USD"/>
    <n v="1270702800"/>
    <n v="1273899600"/>
    <b v="0"/>
    <b v="0"/>
    <s v="photography/photography books"/>
    <x v="7"/>
    <s v="photography books"/>
  </r>
  <r>
    <s v="Intuitive exuding process improvement"/>
    <n v="60900"/>
    <n v="102751"/>
    <n v="168.72085385878489"/>
    <x v="1"/>
    <n v="943"/>
    <m/>
    <x v="1"/>
    <s v="USD"/>
    <n v="1431666000"/>
    <n v="1432184400"/>
    <b v="0"/>
    <b v="0"/>
    <s v="games/mobile games"/>
    <x v="6"/>
    <s v="mobile games"/>
  </r>
  <r>
    <s v="Exclusive real-time protocol"/>
    <n v="137900"/>
    <n v="165352"/>
    <n v="119.90717911530093"/>
    <x v="1"/>
    <n v="2468"/>
    <m/>
    <x v="1"/>
    <s v="USD"/>
    <n v="1472619600"/>
    <n v="1474779600"/>
    <b v="0"/>
    <b v="0"/>
    <s v="film &amp; video/animation"/>
    <x v="4"/>
    <s v="animation"/>
  </r>
  <r>
    <s v="Extended encompassing application"/>
    <n v="85600"/>
    <n v="165798"/>
    <n v="193.68925233644859"/>
    <x v="1"/>
    <n v="2551"/>
    <m/>
    <x v="1"/>
    <s v="USD"/>
    <n v="1496293200"/>
    <n v="1500440400"/>
    <b v="0"/>
    <b v="1"/>
    <s v="games/mobile games"/>
    <x v="6"/>
    <s v="mobile games"/>
  </r>
  <r>
    <s v="Progressive value-added ability"/>
    <n v="2400"/>
    <n v="10084"/>
    <n v="420.16666666666669"/>
    <x v="1"/>
    <n v="101"/>
    <m/>
    <x v="1"/>
    <s v="USD"/>
    <n v="1575612000"/>
    <n v="1575612000"/>
    <b v="0"/>
    <b v="0"/>
    <s v="games/video games"/>
    <x v="6"/>
    <s v="video games"/>
  </r>
  <r>
    <s v="Cross-platform uniform hardware"/>
    <n v="7200"/>
    <n v="5523"/>
    <n v="76.708333333333329"/>
    <x v="3"/>
    <n v="67"/>
    <m/>
    <x v="1"/>
    <s v="USD"/>
    <n v="1369112400"/>
    <n v="1374123600"/>
    <b v="0"/>
    <b v="0"/>
    <s v="theater/plays"/>
    <x v="3"/>
    <s v="plays"/>
  </r>
  <r>
    <s v="Progressive secondary portal"/>
    <n v="3400"/>
    <n v="5823"/>
    <n v="171.26470588235293"/>
    <x v="1"/>
    <n v="92"/>
    <m/>
    <x v="1"/>
    <s v="USD"/>
    <n v="1469422800"/>
    <n v="1469509200"/>
    <b v="0"/>
    <b v="0"/>
    <s v="theater/plays"/>
    <x v="3"/>
    <s v="plays"/>
  </r>
  <r>
    <s v="Multi-lateral national adapter"/>
    <n v="3800"/>
    <n v="6000"/>
    <n v="157.89473684210526"/>
    <x v="1"/>
    <n v="62"/>
    <m/>
    <x v="1"/>
    <s v="USD"/>
    <n v="1307854800"/>
    <n v="1309237200"/>
    <b v="0"/>
    <b v="0"/>
    <s v="film &amp; video/animation"/>
    <x v="4"/>
    <s v="animation"/>
  </r>
  <r>
    <s v="Enterprise-wide motivating matrices"/>
    <n v="7500"/>
    <n v="8181"/>
    <n v="109.08"/>
    <x v="1"/>
    <n v="149"/>
    <m/>
    <x v="6"/>
    <s v="EUR"/>
    <n v="1503378000"/>
    <n v="1503982800"/>
    <b v="0"/>
    <b v="1"/>
    <s v="games/video games"/>
    <x v="6"/>
    <s v="video games"/>
  </r>
  <r>
    <s v="Polarized upward-trending Local Area Network"/>
    <n v="8600"/>
    <n v="3589"/>
    <n v="41.732558139534881"/>
    <x v="0"/>
    <n v="92"/>
    <m/>
    <x v="1"/>
    <s v="USD"/>
    <n v="1486965600"/>
    <n v="1487397600"/>
    <b v="0"/>
    <b v="0"/>
    <s v="film &amp; video/animation"/>
    <x v="4"/>
    <s v="animation"/>
  </r>
  <r>
    <s v="Object-based directional function"/>
    <n v="39500"/>
    <n v="4323"/>
    <n v="10.944303797468354"/>
    <x v="0"/>
    <n v="57"/>
    <m/>
    <x v="2"/>
    <s v="AUD"/>
    <n v="1561438800"/>
    <n v="1562043600"/>
    <b v="0"/>
    <b v="1"/>
    <s v="music/rock"/>
    <x v="1"/>
    <s v="rock"/>
  </r>
  <r>
    <s v="Re-contextualized tangible open architecture"/>
    <n v="9300"/>
    <n v="14822"/>
    <n v="159.3763440860215"/>
    <x v="1"/>
    <n v="329"/>
    <m/>
    <x v="1"/>
    <s v="USD"/>
    <n v="1398402000"/>
    <n v="1398574800"/>
    <b v="0"/>
    <b v="0"/>
    <s v="film &amp; video/animation"/>
    <x v="4"/>
    <s v="animation"/>
  </r>
  <r>
    <s v="Distributed systemic adapter"/>
    <n v="2400"/>
    <n v="10138"/>
    <n v="422.41666666666669"/>
    <x v="1"/>
    <n v="97"/>
    <m/>
    <x v="3"/>
    <s v="DKK"/>
    <n v="1513231200"/>
    <n v="1515391200"/>
    <b v="0"/>
    <b v="1"/>
    <s v="theater/plays"/>
    <x v="3"/>
    <s v="plays"/>
  </r>
  <r>
    <s v="Networked web-enabled instruction set"/>
    <n v="3200"/>
    <n v="3127"/>
    <n v="97.71875"/>
    <x v="0"/>
    <n v="41"/>
    <m/>
    <x v="1"/>
    <s v="USD"/>
    <n v="1440824400"/>
    <n v="1441170000"/>
    <b v="0"/>
    <b v="0"/>
    <s v="technology/wearables"/>
    <x v="2"/>
    <s v="wearables"/>
  </r>
  <r>
    <s v="Vision-oriented dynamic service-desk"/>
    <n v="29400"/>
    <n v="123124"/>
    <n v="418.78911564625849"/>
    <x v="1"/>
    <n v="1784"/>
    <m/>
    <x v="1"/>
    <s v="USD"/>
    <n v="1281070800"/>
    <n v="1281157200"/>
    <b v="0"/>
    <b v="0"/>
    <s v="theater/plays"/>
    <x v="3"/>
    <s v="plays"/>
  </r>
  <r>
    <s v="Vision-oriented actuating open system"/>
    <n v="168500"/>
    <n v="171729"/>
    <n v="101.91632047477745"/>
    <x v="1"/>
    <n v="1684"/>
    <m/>
    <x v="2"/>
    <s v="AUD"/>
    <n v="1397365200"/>
    <n v="1398229200"/>
    <b v="0"/>
    <b v="1"/>
    <s v="publishing/nonfiction"/>
    <x v="5"/>
    <s v="nonfiction"/>
  </r>
  <r>
    <s v="Sharable scalable core"/>
    <n v="8400"/>
    <n v="10729"/>
    <n v="127.72619047619047"/>
    <x v="1"/>
    <n v="250"/>
    <m/>
    <x v="1"/>
    <s v="USD"/>
    <n v="1494392400"/>
    <n v="1495256400"/>
    <b v="0"/>
    <b v="1"/>
    <s v="music/rock"/>
    <x v="1"/>
    <s v="rock"/>
  </r>
  <r>
    <s v="Customer-focused attitude-oriented function"/>
    <n v="2300"/>
    <n v="10240"/>
    <n v="445.21739130434781"/>
    <x v="1"/>
    <n v="238"/>
    <m/>
    <x v="1"/>
    <s v="USD"/>
    <n v="1520143200"/>
    <n v="1520402400"/>
    <b v="0"/>
    <b v="0"/>
    <s v="theater/plays"/>
    <x v="3"/>
    <s v="plays"/>
  </r>
  <r>
    <s v="Reverse-engineered system-worthy extranet"/>
    <n v="700"/>
    <n v="3988"/>
    <n v="569.71428571428578"/>
    <x v="1"/>
    <n v="53"/>
    <m/>
    <x v="1"/>
    <s v="USD"/>
    <n v="1405314000"/>
    <n v="1409806800"/>
    <b v="0"/>
    <b v="0"/>
    <s v="theater/plays"/>
    <x v="3"/>
    <s v="plays"/>
  </r>
  <r>
    <s v="Re-engineered systematic monitoring"/>
    <n v="2900"/>
    <n v="14771"/>
    <n v="509.34482758620686"/>
    <x v="1"/>
    <n v="214"/>
    <m/>
    <x v="1"/>
    <s v="USD"/>
    <n v="1396846800"/>
    <n v="1396933200"/>
    <b v="0"/>
    <b v="0"/>
    <s v="theater/plays"/>
    <x v="3"/>
    <s v="plays"/>
  </r>
  <r>
    <s v="Seamless value-added standardization"/>
    <n v="4500"/>
    <n v="14649"/>
    <n v="325.5333333333333"/>
    <x v="1"/>
    <n v="222"/>
    <m/>
    <x v="1"/>
    <s v="USD"/>
    <n v="1375678800"/>
    <n v="1376024400"/>
    <b v="0"/>
    <b v="0"/>
    <s v="technology/web"/>
    <x v="2"/>
    <s v="web"/>
  </r>
  <r>
    <s v="Triple-buffered fresh-thinking frame"/>
    <n v="19800"/>
    <n v="184658"/>
    <n v="932.61616161616166"/>
    <x v="1"/>
    <n v="1884"/>
    <m/>
    <x v="1"/>
    <s v="USD"/>
    <n v="1482386400"/>
    <n v="1483682400"/>
    <b v="0"/>
    <b v="1"/>
    <s v="publishing/fiction"/>
    <x v="5"/>
    <s v="fiction"/>
  </r>
  <r>
    <s v="Streamlined holistic knowledgebase"/>
    <n v="6200"/>
    <n v="13103"/>
    <n v="211.33870967741933"/>
    <x v="1"/>
    <n v="218"/>
    <m/>
    <x v="2"/>
    <s v="AUD"/>
    <n v="1420005600"/>
    <n v="1420437600"/>
    <b v="0"/>
    <b v="0"/>
    <s v="games/mobile games"/>
    <x v="6"/>
    <s v="mobile games"/>
  </r>
  <r>
    <s v="Up-sized intermediate website"/>
    <n v="61500"/>
    <n v="168095"/>
    <n v="273.32520325203251"/>
    <x v="1"/>
    <n v="6465"/>
    <m/>
    <x v="1"/>
    <s v="USD"/>
    <n v="1420178400"/>
    <n v="1420783200"/>
    <b v="0"/>
    <b v="0"/>
    <s v="publishing/translations"/>
    <x v="5"/>
    <s v="translations"/>
  </r>
  <r>
    <s v="Future-proofed directional synergy"/>
    <n v="100"/>
    <n v="3"/>
    <n v="3"/>
    <x v="0"/>
    <n v="1"/>
    <m/>
    <x v="1"/>
    <s v="USD"/>
    <n v="1264399200"/>
    <n v="1267423200"/>
    <b v="0"/>
    <b v="0"/>
    <s v="music/rock"/>
    <x v="1"/>
    <s v="rock"/>
  </r>
  <r>
    <s v="Enhanced user-facing function"/>
    <n v="7100"/>
    <n v="3840"/>
    <n v="54.084507042253513"/>
    <x v="0"/>
    <n v="101"/>
    <m/>
    <x v="1"/>
    <s v="USD"/>
    <n v="1355032800"/>
    <n v="1355205600"/>
    <b v="0"/>
    <b v="0"/>
    <s v="theater/plays"/>
    <x v="3"/>
    <s v="plays"/>
  </r>
  <r>
    <s v="Operative bandwidth-monitored interface"/>
    <n v="1000"/>
    <n v="6263"/>
    <n v="626.29999999999995"/>
    <x v="1"/>
    <n v="59"/>
    <m/>
    <x v="1"/>
    <s v="USD"/>
    <n v="1382677200"/>
    <n v="1383109200"/>
    <b v="0"/>
    <b v="0"/>
    <s v="theater/plays"/>
    <x v="3"/>
    <s v="plays"/>
  </r>
  <r>
    <s v="Upgradable multi-state instruction set"/>
    <n v="121500"/>
    <n v="108161"/>
    <n v="89.021399176954731"/>
    <x v="0"/>
    <n v="1335"/>
    <m/>
    <x v="0"/>
    <s v="CAD"/>
    <n v="1302238800"/>
    <n v="1303275600"/>
    <b v="0"/>
    <b v="0"/>
    <s v="film &amp; video/drama"/>
    <x v="4"/>
    <s v="drama"/>
  </r>
  <r>
    <s v="De-engineered static Local Area Network"/>
    <n v="4600"/>
    <n v="8505"/>
    <n v="184.89130434782609"/>
    <x v="1"/>
    <n v="88"/>
    <m/>
    <x v="1"/>
    <s v="USD"/>
    <n v="1487656800"/>
    <n v="1487829600"/>
    <b v="0"/>
    <b v="0"/>
    <s v="publishing/nonfiction"/>
    <x v="5"/>
    <s v="nonfiction"/>
  </r>
  <r>
    <s v="Upgradable grid-enabled superstructure"/>
    <n v="80500"/>
    <n v="96735"/>
    <n v="120.16770186335404"/>
    <x v="1"/>
    <n v="1697"/>
    <m/>
    <x v="1"/>
    <s v="USD"/>
    <n v="1297836000"/>
    <n v="1298268000"/>
    <b v="0"/>
    <b v="1"/>
    <s v="music/rock"/>
    <x v="1"/>
    <s v="rock"/>
  </r>
  <r>
    <s v="Optimized actuating toolset"/>
    <n v="4100"/>
    <n v="959"/>
    <n v="23.390243902439025"/>
    <x v="0"/>
    <n v="15"/>
    <m/>
    <x v="4"/>
    <s v="GBP"/>
    <n v="1453615200"/>
    <n v="1456812000"/>
    <b v="0"/>
    <b v="0"/>
    <s v="music/rock"/>
    <x v="1"/>
    <s v="rock"/>
  </r>
  <r>
    <s v="Decentralized exuding strategy"/>
    <n v="5700"/>
    <n v="8322"/>
    <n v="146"/>
    <x v="1"/>
    <n v="92"/>
    <m/>
    <x v="1"/>
    <s v="USD"/>
    <n v="1362463200"/>
    <n v="1363669200"/>
    <b v="0"/>
    <b v="0"/>
    <s v="theater/plays"/>
    <x v="3"/>
    <s v="plays"/>
  </r>
  <r>
    <s v="Assimilated coherent hardware"/>
    <n v="5000"/>
    <n v="13424"/>
    <n v="268.48"/>
    <x v="1"/>
    <n v="186"/>
    <m/>
    <x v="1"/>
    <s v="USD"/>
    <n v="1481176800"/>
    <n v="1482904800"/>
    <b v="0"/>
    <b v="1"/>
    <s v="theater/plays"/>
    <x v="3"/>
    <s v="plays"/>
  </r>
  <r>
    <s v="Multi-channeled responsive implementation"/>
    <n v="1800"/>
    <n v="10755"/>
    <n v="597.5"/>
    <x v="1"/>
    <n v="138"/>
    <m/>
    <x v="1"/>
    <s v="USD"/>
    <n v="1354946400"/>
    <n v="1356588000"/>
    <b v="1"/>
    <b v="0"/>
    <s v="photography/photography books"/>
    <x v="7"/>
    <s v="photography books"/>
  </r>
  <r>
    <s v="Centralized modular initiative"/>
    <n v="6300"/>
    <n v="9935"/>
    <n v="157.69841269841268"/>
    <x v="1"/>
    <n v="261"/>
    <m/>
    <x v="1"/>
    <s v="USD"/>
    <n v="1348808400"/>
    <n v="1349845200"/>
    <b v="0"/>
    <b v="0"/>
    <s v="music/rock"/>
    <x v="1"/>
    <s v="rock"/>
  </r>
  <r>
    <s v="Reverse-engineered cohesive migration"/>
    <n v="84300"/>
    <n v="26303"/>
    <n v="31.201660735468568"/>
    <x v="0"/>
    <n v="454"/>
    <m/>
    <x v="1"/>
    <s v="USD"/>
    <n v="1282712400"/>
    <n v="1283058000"/>
    <b v="0"/>
    <b v="1"/>
    <s v="music/rock"/>
    <x v="1"/>
    <s v="rock"/>
  </r>
  <r>
    <s v="Compatible multimedia hub"/>
    <n v="1700"/>
    <n v="5328"/>
    <n v="313.41176470588238"/>
    <x v="1"/>
    <n v="107"/>
    <m/>
    <x v="1"/>
    <s v="USD"/>
    <n v="1301979600"/>
    <n v="1304226000"/>
    <b v="0"/>
    <b v="1"/>
    <s v="music/indie rock"/>
    <x v="1"/>
    <s v="indie rock"/>
  </r>
  <r>
    <s v="Organic eco-centric success"/>
    <n v="2900"/>
    <n v="10756"/>
    <n v="370.89655172413791"/>
    <x v="1"/>
    <n v="199"/>
    <m/>
    <x v="1"/>
    <s v="USD"/>
    <n v="1263016800"/>
    <n v="1263016800"/>
    <b v="0"/>
    <b v="0"/>
    <s v="photography/photography books"/>
    <x v="7"/>
    <s v="photography books"/>
  </r>
  <r>
    <s v="Virtual reciprocal policy"/>
    <n v="45600"/>
    <n v="165375"/>
    <n v="362.66447368421052"/>
    <x v="1"/>
    <n v="5512"/>
    <m/>
    <x v="1"/>
    <s v="USD"/>
    <n v="1360648800"/>
    <n v="1362031200"/>
    <b v="0"/>
    <b v="0"/>
    <s v="theater/plays"/>
    <x v="3"/>
    <s v="plays"/>
  </r>
  <r>
    <s v="Persevering interactive emulation"/>
    <n v="4900"/>
    <n v="6031"/>
    <n v="123.08163265306122"/>
    <x v="1"/>
    <n v="86"/>
    <m/>
    <x v="1"/>
    <s v="USD"/>
    <n v="1451800800"/>
    <n v="1455602400"/>
    <b v="0"/>
    <b v="0"/>
    <s v="theater/plays"/>
    <x v="3"/>
    <s v="plays"/>
  </r>
  <r>
    <s v="Proactive responsive emulation"/>
    <n v="111900"/>
    <n v="85902"/>
    <n v="76.766756032171585"/>
    <x v="0"/>
    <n v="3182"/>
    <m/>
    <x v="6"/>
    <s v="EUR"/>
    <n v="1415340000"/>
    <n v="1418191200"/>
    <b v="0"/>
    <b v="1"/>
    <s v="music/jazz"/>
    <x v="1"/>
    <s v="jazz"/>
  </r>
  <r>
    <s v="Extended eco-centric function"/>
    <n v="61600"/>
    <n v="143910"/>
    <n v="233.62012987012989"/>
    <x v="1"/>
    <n v="2768"/>
    <m/>
    <x v="2"/>
    <s v="AUD"/>
    <n v="1351054800"/>
    <n v="1352440800"/>
    <b v="0"/>
    <b v="0"/>
    <s v="theater/plays"/>
    <x v="3"/>
    <s v="plays"/>
  </r>
  <r>
    <s v="Networked optimal productivity"/>
    <n v="1500"/>
    <n v="2708"/>
    <n v="180.53333333333333"/>
    <x v="1"/>
    <n v="48"/>
    <m/>
    <x v="1"/>
    <s v="USD"/>
    <n v="1349326800"/>
    <n v="1353304800"/>
    <b v="0"/>
    <b v="0"/>
    <s v="film &amp; video/documentary"/>
    <x v="4"/>
    <s v="documentary"/>
  </r>
  <r>
    <s v="Persistent attitude-oriented approach"/>
    <n v="3500"/>
    <n v="8842"/>
    <n v="252.62857142857143"/>
    <x v="1"/>
    <n v="87"/>
    <m/>
    <x v="1"/>
    <s v="USD"/>
    <n v="1548914400"/>
    <n v="1550728800"/>
    <b v="0"/>
    <b v="0"/>
    <s v="film &amp; video/television"/>
    <x v="4"/>
    <s v="television"/>
  </r>
  <r>
    <s v="Triple-buffered 4thgeneration toolset"/>
    <n v="173900"/>
    <n v="47260"/>
    <n v="27.176538240368025"/>
    <x v="3"/>
    <n v="1890"/>
    <m/>
    <x v="1"/>
    <s v="USD"/>
    <n v="1291269600"/>
    <n v="1291442400"/>
    <b v="0"/>
    <b v="0"/>
    <s v="games/video games"/>
    <x v="6"/>
    <s v="video games"/>
  </r>
  <r>
    <s v="Progressive zero administration leverage"/>
    <n v="153700"/>
    <n v="1953"/>
    <n v="1.2706571242680547"/>
    <x v="2"/>
    <n v="61"/>
    <m/>
    <x v="1"/>
    <s v="USD"/>
    <n v="1449468000"/>
    <n v="1452146400"/>
    <b v="0"/>
    <b v="0"/>
    <s v="photography/photography books"/>
    <x v="7"/>
    <s v="photography books"/>
  </r>
  <r>
    <s v="Networked radical neural-net"/>
    <n v="51100"/>
    <n v="155349"/>
    <n v="304.0097847358121"/>
    <x v="1"/>
    <n v="1894"/>
    <m/>
    <x v="1"/>
    <s v="USD"/>
    <n v="1562734800"/>
    <n v="1564894800"/>
    <b v="0"/>
    <b v="1"/>
    <s v="theater/plays"/>
    <x v="3"/>
    <s v="plays"/>
  </r>
  <r>
    <s v="Re-engineered heuristic forecast"/>
    <n v="7800"/>
    <n v="10704"/>
    <n v="137.23076923076923"/>
    <x v="1"/>
    <n v="282"/>
    <m/>
    <x v="0"/>
    <s v="CAD"/>
    <n v="1505624400"/>
    <n v="1505883600"/>
    <b v="0"/>
    <b v="0"/>
    <s v="theater/plays"/>
    <x v="3"/>
    <s v="plays"/>
  </r>
  <r>
    <s v="Fully-configurable background algorithm"/>
    <n v="2400"/>
    <n v="773"/>
    <n v="32.208333333333336"/>
    <x v="0"/>
    <n v="15"/>
    <m/>
    <x v="1"/>
    <s v="USD"/>
    <n v="1509948000"/>
    <n v="1510380000"/>
    <b v="0"/>
    <b v="0"/>
    <s v="theater/plays"/>
    <x v="3"/>
    <s v="plays"/>
  </r>
  <r>
    <s v="Stand-alone discrete Graphical User Interface"/>
    <n v="3900"/>
    <n v="9419"/>
    <n v="241.51282051282053"/>
    <x v="1"/>
    <n v="116"/>
    <m/>
    <x v="1"/>
    <s v="USD"/>
    <n v="1554526800"/>
    <n v="1555218000"/>
    <b v="0"/>
    <b v="0"/>
    <s v="publishing/translations"/>
    <x v="5"/>
    <s v="translations"/>
  </r>
  <r>
    <s v="Front-line foreground project"/>
    <n v="5500"/>
    <n v="5324"/>
    <n v="96.8"/>
    <x v="0"/>
    <n v="133"/>
    <m/>
    <x v="1"/>
    <s v="USD"/>
    <n v="1334811600"/>
    <n v="1335243600"/>
    <b v="0"/>
    <b v="1"/>
    <s v="games/video games"/>
    <x v="6"/>
    <s v="video games"/>
  </r>
  <r>
    <s v="Persevering system-worthy info-mediaries"/>
    <n v="700"/>
    <n v="7465"/>
    <n v="1066.4285714285716"/>
    <x v="1"/>
    <n v="83"/>
    <m/>
    <x v="1"/>
    <s v="USD"/>
    <n v="1279515600"/>
    <n v="1279688400"/>
    <b v="0"/>
    <b v="0"/>
    <s v="theater/plays"/>
    <x v="3"/>
    <s v="plays"/>
  </r>
  <r>
    <s v="Distributed multi-tasking strategy"/>
    <n v="2700"/>
    <n v="8799"/>
    <n v="325.88888888888891"/>
    <x v="1"/>
    <n v="91"/>
    <m/>
    <x v="1"/>
    <s v="USD"/>
    <n v="1353909600"/>
    <n v="1356069600"/>
    <b v="0"/>
    <b v="0"/>
    <s v="technology/web"/>
    <x v="2"/>
    <s v="web"/>
  </r>
  <r>
    <s v="Vision-oriented methodical application"/>
    <n v="8000"/>
    <n v="13656"/>
    <n v="170.70000000000002"/>
    <x v="1"/>
    <n v="546"/>
    <m/>
    <x v="1"/>
    <s v="USD"/>
    <n v="1535950800"/>
    <n v="1536210000"/>
    <b v="0"/>
    <b v="0"/>
    <s v="theater/plays"/>
    <x v="3"/>
    <s v="plays"/>
  </r>
  <r>
    <s v="Function-based high-level infrastructure"/>
    <n v="2500"/>
    <n v="14536"/>
    <n v="581.44000000000005"/>
    <x v="1"/>
    <n v="393"/>
    <m/>
    <x v="1"/>
    <s v="USD"/>
    <n v="1511244000"/>
    <n v="1511762400"/>
    <b v="0"/>
    <b v="0"/>
    <s v="film &amp; video/animation"/>
    <x v="4"/>
    <s v="animation"/>
  </r>
  <r>
    <s v="Profound object-oriented paradigm"/>
    <n v="164500"/>
    <n v="150552"/>
    <n v="91.520972644376897"/>
    <x v="0"/>
    <n v="2062"/>
    <m/>
    <x v="1"/>
    <s v="USD"/>
    <n v="1331445600"/>
    <n v="1333256400"/>
    <b v="0"/>
    <b v="1"/>
    <s v="theater/plays"/>
    <x v="3"/>
    <s v="plays"/>
  </r>
  <r>
    <s v="Virtual contextually-based circuit"/>
    <n v="8400"/>
    <n v="9076"/>
    <n v="108.04761904761904"/>
    <x v="1"/>
    <n v="133"/>
    <m/>
    <x v="1"/>
    <s v="USD"/>
    <n v="1480226400"/>
    <n v="1480744800"/>
    <b v="0"/>
    <b v="1"/>
    <s v="film &amp; video/television"/>
    <x v="4"/>
    <s v="television"/>
  </r>
  <r>
    <s v="Business-focused dynamic instruction set"/>
    <n v="8100"/>
    <n v="1517"/>
    <n v="18.728395061728396"/>
    <x v="0"/>
    <n v="29"/>
    <m/>
    <x v="3"/>
    <s v="DKK"/>
    <n v="1464584400"/>
    <n v="1465016400"/>
    <b v="0"/>
    <b v="0"/>
    <s v="music/rock"/>
    <x v="1"/>
    <s v="rock"/>
  </r>
  <r>
    <s v="Ameliorated fresh-thinking protocol"/>
    <n v="9800"/>
    <n v="8153"/>
    <n v="83.193877551020407"/>
    <x v="0"/>
    <n v="132"/>
    <m/>
    <x v="1"/>
    <s v="USD"/>
    <n v="1335848400"/>
    <n v="1336280400"/>
    <b v="0"/>
    <b v="0"/>
    <s v="technology/web"/>
    <x v="2"/>
    <s v="web"/>
  </r>
  <r>
    <s v="Front-line optimizing emulation"/>
    <n v="900"/>
    <n v="6357"/>
    <n v="706.33333333333337"/>
    <x v="1"/>
    <n v="254"/>
    <m/>
    <x v="1"/>
    <s v="USD"/>
    <n v="1473483600"/>
    <n v="1476766800"/>
    <b v="0"/>
    <b v="0"/>
    <s v="theater/plays"/>
    <x v="3"/>
    <s v="plays"/>
  </r>
  <r>
    <s v="Devolved uniform complexity"/>
    <n v="112100"/>
    <n v="19557"/>
    <n v="17.446030330062445"/>
    <x v="3"/>
    <n v="184"/>
    <m/>
    <x v="1"/>
    <s v="USD"/>
    <n v="1479880800"/>
    <n v="1480485600"/>
    <b v="0"/>
    <b v="0"/>
    <s v="theater/plays"/>
    <x v="3"/>
    <s v="plays"/>
  </r>
  <r>
    <s v="Public-key intangible superstructure"/>
    <n v="6300"/>
    <n v="13213"/>
    <n v="209.73015873015873"/>
    <x v="1"/>
    <n v="176"/>
    <m/>
    <x v="1"/>
    <s v="USD"/>
    <n v="1430197200"/>
    <n v="1430197200"/>
    <b v="0"/>
    <b v="0"/>
    <s v="music/electric music"/>
    <x v="1"/>
    <s v="electric music"/>
  </r>
  <r>
    <s v="Secured global success"/>
    <n v="5600"/>
    <n v="5476"/>
    <n v="97.785714285714292"/>
    <x v="0"/>
    <n v="137"/>
    <m/>
    <x v="3"/>
    <s v="DKK"/>
    <n v="1331701200"/>
    <n v="1331787600"/>
    <b v="0"/>
    <b v="1"/>
    <s v="music/metal"/>
    <x v="1"/>
    <s v="metal"/>
  </r>
  <r>
    <s v="Grass-roots mission-critical capability"/>
    <n v="800"/>
    <n v="13474"/>
    <n v="1684.25"/>
    <x v="1"/>
    <n v="337"/>
    <m/>
    <x v="0"/>
    <s v="CAD"/>
    <n v="1438578000"/>
    <n v="1438837200"/>
    <b v="0"/>
    <b v="0"/>
    <s v="theater/plays"/>
    <x v="3"/>
    <s v="plays"/>
  </r>
  <r>
    <s v="Advanced global data-warehouse"/>
    <n v="168600"/>
    <n v="91722"/>
    <n v="54.402135231316727"/>
    <x v="0"/>
    <n v="908"/>
    <m/>
    <x v="1"/>
    <s v="USD"/>
    <n v="1368162000"/>
    <n v="1370926800"/>
    <b v="0"/>
    <b v="1"/>
    <s v="film &amp; video/documentary"/>
    <x v="4"/>
    <s v="documentary"/>
  </r>
  <r>
    <s v="Self-enabling uniform complexity"/>
    <n v="1800"/>
    <n v="8219"/>
    <n v="456.61111111111109"/>
    <x v="1"/>
    <n v="107"/>
    <m/>
    <x v="1"/>
    <s v="USD"/>
    <n v="1318654800"/>
    <n v="1319000400"/>
    <b v="1"/>
    <b v="0"/>
    <s v="technology/web"/>
    <x v="2"/>
    <s v="web"/>
  </r>
  <r>
    <s v="Versatile cohesive encoding"/>
    <n v="7300"/>
    <n v="717"/>
    <n v="9.8219178082191778"/>
    <x v="0"/>
    <n v="10"/>
    <m/>
    <x v="1"/>
    <s v="USD"/>
    <n v="1331874000"/>
    <n v="1333429200"/>
    <b v="0"/>
    <b v="0"/>
    <s v="food/food trucks"/>
    <x v="0"/>
    <s v="food trucks"/>
  </r>
  <r>
    <s v="Organized executive solution"/>
    <n v="6500"/>
    <n v="1065"/>
    <n v="16.384615384615383"/>
    <x v="3"/>
    <n v="32"/>
    <m/>
    <x v="6"/>
    <s v="EUR"/>
    <n v="1286254800"/>
    <n v="1287032400"/>
    <b v="0"/>
    <b v="0"/>
    <s v="theater/plays"/>
    <x v="3"/>
    <s v="plays"/>
  </r>
  <r>
    <s v="Automated local emulation"/>
    <n v="600"/>
    <n v="8038"/>
    <n v="1339.6666666666667"/>
    <x v="1"/>
    <n v="183"/>
    <m/>
    <x v="1"/>
    <s v="USD"/>
    <n v="1540530000"/>
    <n v="1541570400"/>
    <b v="0"/>
    <b v="0"/>
    <s v="theater/plays"/>
    <x v="3"/>
    <s v="plays"/>
  </r>
  <r>
    <s v="Enterprise-wide intermediate middleware"/>
    <n v="192900"/>
    <n v="68769"/>
    <n v="35.650077760497666"/>
    <x v="0"/>
    <n v="1910"/>
    <m/>
    <x v="5"/>
    <s v="CHF"/>
    <n v="1381813200"/>
    <n v="1383976800"/>
    <b v="0"/>
    <b v="0"/>
    <s v="theater/plays"/>
    <x v="3"/>
    <s v="plays"/>
  </r>
  <r>
    <s v="Grass-roots real-time Local Area Network"/>
    <n v="6100"/>
    <n v="3352"/>
    <n v="54.950819672131146"/>
    <x v="0"/>
    <n v="38"/>
    <m/>
    <x v="2"/>
    <s v="AUD"/>
    <n v="1548655200"/>
    <n v="1550556000"/>
    <b v="0"/>
    <b v="0"/>
    <s v="theater/plays"/>
    <x v="3"/>
    <s v="plays"/>
  </r>
  <r>
    <s v="Organized client-driven capacity"/>
    <n v="7200"/>
    <n v="6785"/>
    <n v="94.236111111111114"/>
    <x v="0"/>
    <n v="104"/>
    <m/>
    <x v="2"/>
    <s v="AUD"/>
    <n v="1389679200"/>
    <n v="1390456800"/>
    <b v="0"/>
    <b v="1"/>
    <s v="theater/plays"/>
    <x v="3"/>
    <s v="plays"/>
  </r>
  <r>
    <s v="Adaptive intangible database"/>
    <n v="3500"/>
    <n v="5037"/>
    <n v="143.91428571428571"/>
    <x v="1"/>
    <n v="72"/>
    <m/>
    <x v="1"/>
    <s v="USD"/>
    <n v="1456466400"/>
    <n v="1458018000"/>
    <b v="0"/>
    <b v="1"/>
    <s v="music/rock"/>
    <x v="1"/>
    <s v="rock"/>
  </r>
  <r>
    <s v="Grass-roots contextually-based algorithm"/>
    <n v="3800"/>
    <n v="1954"/>
    <n v="51.421052631578945"/>
    <x v="0"/>
    <n v="49"/>
    <m/>
    <x v="1"/>
    <s v="USD"/>
    <n v="1456984800"/>
    <n v="1461819600"/>
    <b v="0"/>
    <b v="0"/>
    <s v="food/food trucks"/>
    <x v="0"/>
    <s v="food trucks"/>
  </r>
  <r>
    <s v="Focused executive core"/>
    <n v="100"/>
    <n v="5"/>
    <n v="5"/>
    <x v="0"/>
    <n v="1"/>
    <m/>
    <x v="3"/>
    <s v="DKK"/>
    <n v="1504069200"/>
    <n v="1504155600"/>
    <b v="0"/>
    <b v="1"/>
    <s v="publishing/nonfiction"/>
    <x v="5"/>
    <s v="nonfiction"/>
  </r>
  <r>
    <s v="Multi-channeled disintermediate policy"/>
    <n v="900"/>
    <n v="12102"/>
    <n v="1344.6666666666667"/>
    <x v="1"/>
    <n v="295"/>
    <m/>
    <x v="1"/>
    <s v="USD"/>
    <n v="1424930400"/>
    <n v="1426395600"/>
    <b v="0"/>
    <b v="0"/>
    <s v="film &amp; video/documentary"/>
    <x v="4"/>
    <s v="documentary"/>
  </r>
  <r>
    <s v="Customizable bi-directional hardware"/>
    <n v="76100"/>
    <n v="24234"/>
    <n v="31.844940867279899"/>
    <x v="0"/>
    <n v="245"/>
    <m/>
    <x v="1"/>
    <s v="USD"/>
    <n v="1535864400"/>
    <n v="1537074000"/>
    <b v="0"/>
    <b v="0"/>
    <s v="theater/plays"/>
    <x v="3"/>
    <s v="plays"/>
  </r>
  <r>
    <s v="Networked optimal architecture"/>
    <n v="3400"/>
    <n v="2809"/>
    <n v="82.617647058823536"/>
    <x v="0"/>
    <n v="32"/>
    <m/>
    <x v="1"/>
    <s v="USD"/>
    <n v="1452146400"/>
    <n v="1452578400"/>
    <b v="0"/>
    <b v="0"/>
    <s v="music/indie rock"/>
    <x v="1"/>
    <s v="indie rock"/>
  </r>
  <r>
    <s v="User-friendly discrete benchmark"/>
    <n v="2100"/>
    <n v="11469"/>
    <n v="546.14285714285722"/>
    <x v="1"/>
    <n v="142"/>
    <m/>
    <x v="1"/>
    <s v="USD"/>
    <n v="1470546000"/>
    <n v="1474088400"/>
    <b v="0"/>
    <b v="0"/>
    <s v="film &amp; video/documentary"/>
    <x v="4"/>
    <s v="documentary"/>
  </r>
  <r>
    <s v="Grass-roots actuating policy"/>
    <n v="2800"/>
    <n v="8014"/>
    <n v="286.21428571428572"/>
    <x v="1"/>
    <n v="85"/>
    <m/>
    <x v="1"/>
    <s v="USD"/>
    <n v="1458363600"/>
    <n v="1461906000"/>
    <b v="0"/>
    <b v="0"/>
    <s v="theater/plays"/>
    <x v="3"/>
    <s v="plays"/>
  </r>
  <r>
    <s v="Enterprise-wide 3rdgeneration knowledge user"/>
    <n v="6500"/>
    <n v="514"/>
    <n v="7.9076923076923071"/>
    <x v="0"/>
    <n v="7"/>
    <m/>
    <x v="1"/>
    <s v="USD"/>
    <n v="1500008400"/>
    <n v="1500267600"/>
    <b v="0"/>
    <b v="1"/>
    <s v="theater/plays"/>
    <x v="3"/>
    <s v="plays"/>
  </r>
  <r>
    <s v="Face-to-face zero tolerance moderator"/>
    <n v="32900"/>
    <n v="43473"/>
    <n v="132.13677811550153"/>
    <x v="1"/>
    <n v="659"/>
    <m/>
    <x v="3"/>
    <s v="DKK"/>
    <n v="1338958800"/>
    <n v="1340686800"/>
    <b v="0"/>
    <b v="1"/>
    <s v="publishing/fiction"/>
    <x v="5"/>
    <s v="fiction"/>
  </r>
  <r>
    <s v="Grass-roots optimizing projection"/>
    <n v="118200"/>
    <n v="87560"/>
    <n v="74.077834179357026"/>
    <x v="0"/>
    <n v="803"/>
    <m/>
    <x v="1"/>
    <s v="USD"/>
    <n v="1303102800"/>
    <n v="1303189200"/>
    <b v="0"/>
    <b v="0"/>
    <s v="theater/plays"/>
    <x v="3"/>
    <s v="plays"/>
  </r>
  <r>
    <s v="User-centric 6thgeneration attitude"/>
    <n v="4100"/>
    <n v="3087"/>
    <n v="75.292682926829272"/>
    <x v="3"/>
    <n v="75"/>
    <m/>
    <x v="1"/>
    <s v="USD"/>
    <n v="1316581200"/>
    <n v="1318309200"/>
    <b v="0"/>
    <b v="1"/>
    <s v="music/indie rock"/>
    <x v="1"/>
    <s v="indie rock"/>
  </r>
  <r>
    <s v="Switchable zero tolerance website"/>
    <n v="7800"/>
    <n v="1586"/>
    <n v="20.333333333333332"/>
    <x v="0"/>
    <n v="16"/>
    <m/>
    <x v="1"/>
    <s v="USD"/>
    <n v="1270789200"/>
    <n v="1272171600"/>
    <b v="0"/>
    <b v="0"/>
    <s v="games/video games"/>
    <x v="6"/>
    <s v="video games"/>
  </r>
  <r>
    <s v="Focused real-time help-desk"/>
    <n v="6300"/>
    <n v="12812"/>
    <n v="203.36507936507937"/>
    <x v="1"/>
    <n v="121"/>
    <m/>
    <x v="1"/>
    <s v="USD"/>
    <n v="1297836000"/>
    <n v="1298872800"/>
    <b v="0"/>
    <b v="0"/>
    <s v="theater/plays"/>
    <x v="3"/>
    <s v="plays"/>
  </r>
  <r>
    <s v="Robust impactful approach"/>
    <n v="59100"/>
    <n v="183345"/>
    <n v="310.2284263959391"/>
    <x v="1"/>
    <n v="3742"/>
    <m/>
    <x v="1"/>
    <s v="USD"/>
    <n v="1382677200"/>
    <n v="1383282000"/>
    <b v="0"/>
    <b v="0"/>
    <s v="theater/plays"/>
    <x v="3"/>
    <s v="plays"/>
  </r>
  <r>
    <s v="Secured maximized policy"/>
    <n v="2200"/>
    <n v="8697"/>
    <n v="395.31818181818181"/>
    <x v="1"/>
    <n v="223"/>
    <m/>
    <x v="1"/>
    <s v="USD"/>
    <n v="1330322400"/>
    <n v="1330495200"/>
    <b v="0"/>
    <b v="0"/>
    <s v="music/rock"/>
    <x v="1"/>
    <s v="rock"/>
  </r>
  <r>
    <s v="Realigned upward-trending strategy"/>
    <n v="1400"/>
    <n v="4126"/>
    <n v="294.71428571428572"/>
    <x v="1"/>
    <n v="133"/>
    <m/>
    <x v="1"/>
    <s v="USD"/>
    <n v="1552366800"/>
    <n v="1552798800"/>
    <b v="0"/>
    <b v="1"/>
    <s v="film &amp; video/documentary"/>
    <x v="4"/>
    <s v="documentary"/>
  </r>
  <r>
    <s v="Open-source interactive knowledge user"/>
    <n v="9500"/>
    <n v="3220"/>
    <n v="33.89473684210526"/>
    <x v="0"/>
    <n v="31"/>
    <m/>
    <x v="1"/>
    <s v="USD"/>
    <n v="1400907600"/>
    <n v="1403413200"/>
    <b v="0"/>
    <b v="0"/>
    <s v="theater/plays"/>
    <x v="3"/>
    <s v="plays"/>
  </r>
  <r>
    <s v="Configurable demand-driven matrix"/>
    <n v="9600"/>
    <n v="6401"/>
    <n v="66.677083333333329"/>
    <x v="0"/>
    <n v="108"/>
    <m/>
    <x v="6"/>
    <s v="EUR"/>
    <n v="1574143200"/>
    <n v="1574229600"/>
    <b v="0"/>
    <b v="1"/>
    <s v="food/food trucks"/>
    <x v="0"/>
    <s v="food trucks"/>
  </r>
  <r>
    <s v="Cross-group coherent hierarchy"/>
    <n v="6600"/>
    <n v="1269"/>
    <n v="19.227272727272727"/>
    <x v="0"/>
    <n v="30"/>
    <m/>
    <x v="1"/>
    <s v="USD"/>
    <n v="1494738000"/>
    <n v="1495861200"/>
    <b v="0"/>
    <b v="0"/>
    <s v="theater/plays"/>
    <x v="3"/>
    <s v="plays"/>
  </r>
  <r>
    <s v="Decentralized demand-driven open system"/>
    <n v="5700"/>
    <n v="903"/>
    <n v="15.842105263157894"/>
    <x v="0"/>
    <n v="17"/>
    <m/>
    <x v="1"/>
    <s v="USD"/>
    <n v="1392357600"/>
    <n v="1392530400"/>
    <b v="0"/>
    <b v="0"/>
    <s v="music/rock"/>
    <x v="1"/>
    <s v="rock"/>
  </r>
  <r>
    <s v="Advanced empowering matrix"/>
    <n v="8400"/>
    <n v="3251"/>
    <n v="38.702380952380956"/>
    <x v="3"/>
    <n v="64"/>
    <m/>
    <x v="1"/>
    <s v="USD"/>
    <n v="1281589200"/>
    <n v="1283662800"/>
    <b v="0"/>
    <b v="0"/>
    <s v="technology/web"/>
    <x v="2"/>
    <s v="web"/>
  </r>
  <r>
    <s v="Phased holistic implementation"/>
    <n v="84400"/>
    <n v="8092"/>
    <n v="9.5876777251184837"/>
    <x v="0"/>
    <n v="80"/>
    <m/>
    <x v="1"/>
    <s v="USD"/>
    <n v="1305003600"/>
    <n v="1305781200"/>
    <b v="0"/>
    <b v="0"/>
    <s v="publishing/fiction"/>
    <x v="5"/>
    <s v="fiction"/>
  </r>
  <r>
    <s v="Proactive attitude-oriented knowledge user"/>
    <n v="170400"/>
    <n v="160422"/>
    <n v="94.144366197183089"/>
    <x v="0"/>
    <n v="2468"/>
    <m/>
    <x v="1"/>
    <s v="USD"/>
    <n v="1301634000"/>
    <n v="1302325200"/>
    <b v="0"/>
    <b v="0"/>
    <s v="film &amp; video/shorts"/>
    <x v="4"/>
    <s v="shorts"/>
  </r>
  <r>
    <s v="Visionary asymmetric Graphical User Interface"/>
    <n v="117900"/>
    <n v="196377"/>
    <n v="166.56234096692114"/>
    <x v="1"/>
    <n v="5168"/>
    <m/>
    <x v="1"/>
    <s v="USD"/>
    <n v="1290664800"/>
    <n v="1291788000"/>
    <b v="0"/>
    <b v="0"/>
    <s v="theater/plays"/>
    <x v="3"/>
    <s v="plays"/>
  </r>
  <r>
    <s v="Integrated zero-defect help-desk"/>
    <n v="8900"/>
    <n v="2148"/>
    <n v="24.134831460674157"/>
    <x v="0"/>
    <n v="26"/>
    <m/>
    <x v="4"/>
    <s v="GBP"/>
    <n v="1395896400"/>
    <n v="1396069200"/>
    <b v="0"/>
    <b v="0"/>
    <s v="film &amp; video/documentary"/>
    <x v="4"/>
    <s v="documentary"/>
  </r>
  <r>
    <s v="Inverse analyzing matrices"/>
    <n v="7100"/>
    <n v="11648"/>
    <n v="164.05633802816902"/>
    <x v="1"/>
    <n v="307"/>
    <m/>
    <x v="1"/>
    <s v="USD"/>
    <n v="1434862800"/>
    <n v="1435899600"/>
    <b v="0"/>
    <b v="1"/>
    <s v="theater/plays"/>
    <x v="3"/>
    <s v="plays"/>
  </r>
  <r>
    <s v="Programmable systemic implementation"/>
    <n v="6500"/>
    <n v="5897"/>
    <n v="90.723076923076931"/>
    <x v="0"/>
    <n v="73"/>
    <m/>
    <x v="1"/>
    <s v="USD"/>
    <n v="1529125200"/>
    <n v="1531112400"/>
    <b v="0"/>
    <b v="1"/>
    <s v="theater/plays"/>
    <x v="3"/>
    <s v="plays"/>
  </r>
  <r>
    <s v="Multi-channeled next generation architecture"/>
    <n v="7200"/>
    <n v="3326"/>
    <n v="46.194444444444443"/>
    <x v="0"/>
    <n v="128"/>
    <m/>
    <x v="1"/>
    <s v="USD"/>
    <n v="1451109600"/>
    <n v="1451628000"/>
    <b v="0"/>
    <b v="0"/>
    <s v="film &amp; video/animation"/>
    <x v="4"/>
    <s v="animation"/>
  </r>
  <r>
    <s v="Digitized 3rdgeneration encoding"/>
    <n v="2600"/>
    <n v="1002"/>
    <n v="38.53846153846154"/>
    <x v="0"/>
    <n v="33"/>
    <m/>
    <x v="1"/>
    <s v="USD"/>
    <n v="1566968400"/>
    <n v="1567314000"/>
    <b v="0"/>
    <b v="1"/>
    <s v="theater/plays"/>
    <x v="3"/>
    <s v="plays"/>
  </r>
  <r>
    <s v="Innovative well-modulated functionalities"/>
    <n v="98700"/>
    <n v="131826"/>
    <n v="133.56231003039514"/>
    <x v="1"/>
    <n v="2441"/>
    <m/>
    <x v="1"/>
    <s v="USD"/>
    <n v="1543557600"/>
    <n v="1544508000"/>
    <b v="0"/>
    <b v="0"/>
    <s v="music/rock"/>
    <x v="1"/>
    <s v="rock"/>
  </r>
  <r>
    <s v="Fundamental incremental database"/>
    <n v="93800"/>
    <n v="21477"/>
    <n v="22.896588486140725"/>
    <x v="2"/>
    <n v="211"/>
    <m/>
    <x v="1"/>
    <s v="USD"/>
    <n v="1481522400"/>
    <n v="1482472800"/>
    <b v="0"/>
    <b v="0"/>
    <s v="games/video games"/>
    <x v="6"/>
    <s v="video games"/>
  </r>
  <r>
    <s v="Expanded encompassing open architecture"/>
    <n v="33700"/>
    <n v="62330"/>
    <n v="184.95548961424333"/>
    <x v="1"/>
    <n v="1385"/>
    <m/>
    <x v="4"/>
    <s v="GBP"/>
    <n v="1512712800"/>
    <n v="1512799200"/>
    <b v="0"/>
    <b v="0"/>
    <s v="film &amp; video/documentary"/>
    <x v="4"/>
    <s v="documentary"/>
  </r>
  <r>
    <s v="Intuitive static portal"/>
    <n v="3300"/>
    <n v="14643"/>
    <n v="443.72727272727275"/>
    <x v="1"/>
    <n v="190"/>
    <m/>
    <x v="1"/>
    <s v="USD"/>
    <n v="1324274400"/>
    <n v="1324360800"/>
    <b v="0"/>
    <b v="0"/>
    <s v="food/food trucks"/>
    <x v="0"/>
    <s v="food trucks"/>
  </r>
  <r>
    <s v="Optional bandwidth-monitored definition"/>
    <n v="20700"/>
    <n v="41396"/>
    <n v="199.9806763285024"/>
    <x v="1"/>
    <n v="470"/>
    <m/>
    <x v="1"/>
    <s v="USD"/>
    <n v="1364446800"/>
    <n v="1364533200"/>
    <b v="0"/>
    <b v="0"/>
    <s v="technology/wearables"/>
    <x v="2"/>
    <s v="wearables"/>
  </r>
  <r>
    <s v="Persistent well-modulated synergy"/>
    <n v="9600"/>
    <n v="11900"/>
    <n v="123.95833333333333"/>
    <x v="1"/>
    <n v="253"/>
    <m/>
    <x v="1"/>
    <s v="USD"/>
    <n v="1542693600"/>
    <n v="1545112800"/>
    <b v="0"/>
    <b v="0"/>
    <s v="theater/plays"/>
    <x v="3"/>
    <s v="plays"/>
  </r>
  <r>
    <s v="Assimilated discrete algorithm"/>
    <n v="66200"/>
    <n v="123538"/>
    <n v="186.61329305135951"/>
    <x v="1"/>
    <n v="1113"/>
    <m/>
    <x v="1"/>
    <s v="USD"/>
    <n v="1515564000"/>
    <n v="1516168800"/>
    <b v="0"/>
    <b v="0"/>
    <s v="music/rock"/>
    <x v="1"/>
    <s v="rock"/>
  </r>
  <r>
    <s v="Operative uniform hub"/>
    <n v="173800"/>
    <n v="198628"/>
    <n v="114.28538550057536"/>
    <x v="1"/>
    <n v="2283"/>
    <m/>
    <x v="1"/>
    <s v="USD"/>
    <n v="1573797600"/>
    <n v="1574920800"/>
    <b v="0"/>
    <b v="0"/>
    <s v="music/rock"/>
    <x v="1"/>
    <s v="rock"/>
  </r>
  <r>
    <s v="Customizable intangible capability"/>
    <n v="70700"/>
    <n v="68602"/>
    <n v="97.032531824611041"/>
    <x v="0"/>
    <n v="1072"/>
    <m/>
    <x v="1"/>
    <s v="USD"/>
    <n v="1292392800"/>
    <n v="1292479200"/>
    <b v="0"/>
    <b v="1"/>
    <s v="music/rock"/>
    <x v="1"/>
    <s v="rock"/>
  </r>
  <r>
    <s v="Innovative didactic analyzer"/>
    <n v="94500"/>
    <n v="116064"/>
    <n v="122.81904761904762"/>
    <x v="1"/>
    <n v="1095"/>
    <m/>
    <x v="1"/>
    <s v="USD"/>
    <n v="1573452000"/>
    <n v="1573538400"/>
    <b v="0"/>
    <b v="0"/>
    <s v="theater/plays"/>
    <x v="3"/>
    <s v="plays"/>
  </r>
  <r>
    <s v="Decentralized intangible encoding"/>
    <n v="69800"/>
    <n v="125042"/>
    <n v="179.14326647564468"/>
    <x v="1"/>
    <n v="1690"/>
    <m/>
    <x v="1"/>
    <s v="USD"/>
    <n v="1317790800"/>
    <n v="1320382800"/>
    <b v="0"/>
    <b v="0"/>
    <s v="theater/plays"/>
    <x v="3"/>
    <s v="plays"/>
  </r>
  <r>
    <s v="Front-line transitional algorithm"/>
    <n v="136300"/>
    <n v="108974"/>
    <n v="79.951577402787962"/>
    <x v="3"/>
    <n v="1297"/>
    <m/>
    <x v="0"/>
    <s v="CAD"/>
    <n v="1501650000"/>
    <n v="1502859600"/>
    <b v="0"/>
    <b v="0"/>
    <s v="theater/plays"/>
    <x v="3"/>
    <s v="plays"/>
  </r>
  <r>
    <s v="Switchable didactic matrices"/>
    <n v="37100"/>
    <n v="34964"/>
    <n v="94.242587601078171"/>
    <x v="0"/>
    <n v="393"/>
    <m/>
    <x v="1"/>
    <s v="USD"/>
    <n v="1323669600"/>
    <n v="1323756000"/>
    <b v="0"/>
    <b v="0"/>
    <s v="photography/photography books"/>
    <x v="7"/>
    <s v="photography books"/>
  </r>
  <r>
    <s v="Ameliorated disintermediate utilization"/>
    <n v="114300"/>
    <n v="96777"/>
    <n v="84.669291338582681"/>
    <x v="0"/>
    <n v="1257"/>
    <m/>
    <x v="1"/>
    <s v="USD"/>
    <n v="1440738000"/>
    <n v="1441342800"/>
    <b v="0"/>
    <b v="0"/>
    <s v="music/indie rock"/>
    <x v="1"/>
    <s v="indie rock"/>
  </r>
  <r>
    <s v="Visionary foreground middleware"/>
    <n v="47900"/>
    <n v="31864"/>
    <n v="66.521920668058456"/>
    <x v="0"/>
    <n v="328"/>
    <m/>
    <x v="1"/>
    <s v="USD"/>
    <n v="1374296400"/>
    <n v="1375333200"/>
    <b v="0"/>
    <b v="0"/>
    <s v="theater/plays"/>
    <x v="3"/>
    <s v="plays"/>
  </r>
  <r>
    <s v="Optional zero-defect task-force"/>
    <n v="9000"/>
    <n v="4853"/>
    <n v="53.922222222222224"/>
    <x v="0"/>
    <n v="147"/>
    <m/>
    <x v="1"/>
    <s v="USD"/>
    <n v="1384840800"/>
    <n v="1389420000"/>
    <b v="0"/>
    <b v="0"/>
    <s v="theater/plays"/>
    <x v="3"/>
    <s v="plays"/>
  </r>
  <r>
    <s v="Devolved exuding emulation"/>
    <n v="197600"/>
    <n v="82959"/>
    <n v="41.983299595141702"/>
    <x v="0"/>
    <n v="830"/>
    <m/>
    <x v="1"/>
    <s v="USD"/>
    <n v="1516600800"/>
    <n v="1520056800"/>
    <b v="0"/>
    <b v="0"/>
    <s v="games/video games"/>
    <x v="6"/>
    <s v="video games"/>
  </r>
  <r>
    <s v="Open-source neutral task-force"/>
    <n v="157600"/>
    <n v="23159"/>
    <n v="14.69479695431472"/>
    <x v="0"/>
    <n v="331"/>
    <m/>
    <x v="4"/>
    <s v="GBP"/>
    <n v="1436418000"/>
    <n v="1436504400"/>
    <b v="0"/>
    <b v="0"/>
    <s v="film &amp; video/drama"/>
    <x v="4"/>
    <s v="drama"/>
  </r>
  <r>
    <s v="Virtual attitude-oriented migration"/>
    <n v="8000"/>
    <n v="2758"/>
    <n v="34.475000000000001"/>
    <x v="0"/>
    <n v="25"/>
    <m/>
    <x v="1"/>
    <s v="USD"/>
    <n v="1503550800"/>
    <n v="1508302800"/>
    <b v="0"/>
    <b v="1"/>
    <s v="music/indie rock"/>
    <x v="1"/>
    <s v="indie rock"/>
  </r>
  <r>
    <s v="Open-source full-range portal"/>
    <n v="900"/>
    <n v="12607"/>
    <n v="1400.7777777777778"/>
    <x v="1"/>
    <n v="191"/>
    <m/>
    <x v="1"/>
    <s v="USD"/>
    <n v="1423634400"/>
    <n v="1425708000"/>
    <b v="0"/>
    <b v="0"/>
    <s v="technology/web"/>
    <x v="2"/>
    <s v="web"/>
  </r>
  <r>
    <s v="Versatile cohesive open system"/>
    <n v="199000"/>
    <n v="142823"/>
    <n v="71.770351758793964"/>
    <x v="0"/>
    <n v="3483"/>
    <m/>
    <x v="1"/>
    <s v="USD"/>
    <n v="1487224800"/>
    <n v="1488348000"/>
    <b v="0"/>
    <b v="0"/>
    <s v="food/food trucks"/>
    <x v="0"/>
    <s v="food trucks"/>
  </r>
  <r>
    <s v="Multi-layered bottom-line frame"/>
    <n v="180800"/>
    <n v="95958"/>
    <n v="53.074115044247783"/>
    <x v="0"/>
    <n v="923"/>
    <m/>
    <x v="1"/>
    <s v="USD"/>
    <n v="1500008400"/>
    <n v="1502600400"/>
    <b v="0"/>
    <b v="0"/>
    <s v="theater/plays"/>
    <x v="3"/>
    <s v="plays"/>
  </r>
  <r>
    <s v="Pre-emptive neutral capacity"/>
    <n v="100"/>
    <n v="5"/>
    <n v="5"/>
    <x v="0"/>
    <n v="1"/>
    <m/>
    <x v="1"/>
    <s v="USD"/>
    <n v="1432098000"/>
    <n v="1433653200"/>
    <b v="0"/>
    <b v="1"/>
    <s v="music/jazz"/>
    <x v="1"/>
    <s v="jazz"/>
  </r>
  <r>
    <s v="Universal maximized methodology"/>
    <n v="74100"/>
    <n v="94631"/>
    <n v="127.70715249662618"/>
    <x v="1"/>
    <n v="2013"/>
    <m/>
    <x v="1"/>
    <s v="USD"/>
    <n v="1440392400"/>
    <n v="1441602000"/>
    <b v="0"/>
    <b v="0"/>
    <s v="music/rock"/>
    <x v="1"/>
    <s v="rock"/>
  </r>
  <r>
    <s v="Expanded hybrid hardware"/>
    <n v="2800"/>
    <n v="977"/>
    <n v="34.892857142857139"/>
    <x v="0"/>
    <n v="33"/>
    <m/>
    <x v="0"/>
    <s v="CAD"/>
    <n v="1446876000"/>
    <n v="1447567200"/>
    <b v="0"/>
    <b v="0"/>
    <s v="theater/plays"/>
    <x v="3"/>
    <s v="plays"/>
  </r>
  <r>
    <s v="Profit-focused multi-tasking access"/>
    <n v="33600"/>
    <n v="137961"/>
    <n v="410.59821428571428"/>
    <x v="1"/>
    <n v="1703"/>
    <m/>
    <x v="1"/>
    <s v="USD"/>
    <n v="1562302800"/>
    <n v="1562389200"/>
    <b v="0"/>
    <b v="0"/>
    <s v="theater/plays"/>
    <x v="3"/>
    <s v="plays"/>
  </r>
  <r>
    <s v="Profit-focused transitional capability"/>
    <n v="6100"/>
    <n v="7548"/>
    <n v="123.73770491803278"/>
    <x v="1"/>
    <n v="80"/>
    <m/>
    <x v="3"/>
    <s v="DKK"/>
    <n v="1378184400"/>
    <n v="1378789200"/>
    <b v="0"/>
    <b v="0"/>
    <s v="film &amp; video/documentary"/>
    <x v="4"/>
    <s v="documentary"/>
  </r>
  <r>
    <s v="Front-line scalable definition"/>
    <n v="3800"/>
    <n v="2241"/>
    <n v="58.973684210526315"/>
    <x v="2"/>
    <n v="86"/>
    <m/>
    <x v="1"/>
    <s v="USD"/>
    <n v="1485064800"/>
    <n v="1488520800"/>
    <b v="0"/>
    <b v="0"/>
    <s v="technology/wearables"/>
    <x v="2"/>
    <s v="wearables"/>
  </r>
  <r>
    <s v="Open-source systematic protocol"/>
    <n v="9300"/>
    <n v="3431"/>
    <n v="36.892473118279568"/>
    <x v="0"/>
    <n v="40"/>
    <m/>
    <x v="6"/>
    <s v="EUR"/>
    <n v="1326520800"/>
    <n v="1327298400"/>
    <b v="0"/>
    <b v="0"/>
    <s v="theater/plays"/>
    <x v="3"/>
    <s v="plays"/>
  </r>
  <r>
    <s v="Implemented tangible algorithm"/>
    <n v="2300"/>
    <n v="4253"/>
    <n v="184.91304347826087"/>
    <x v="1"/>
    <n v="41"/>
    <m/>
    <x v="1"/>
    <s v="USD"/>
    <n v="1441256400"/>
    <n v="1443416400"/>
    <b v="0"/>
    <b v="0"/>
    <s v="games/video games"/>
    <x v="6"/>
    <s v="video games"/>
  </r>
  <r>
    <s v="Profit-focused 3rdgeneration circuit"/>
    <n v="9700"/>
    <n v="1146"/>
    <n v="11.814432989690722"/>
    <x v="0"/>
    <n v="23"/>
    <m/>
    <x v="0"/>
    <s v="CAD"/>
    <n v="1533877200"/>
    <n v="1534136400"/>
    <b v="1"/>
    <b v="0"/>
    <s v="photography/photography books"/>
    <x v="7"/>
    <s v="photography books"/>
  </r>
  <r>
    <s v="Compatible needs-based architecture"/>
    <n v="4000"/>
    <n v="11948"/>
    <n v="298.7"/>
    <x v="1"/>
    <n v="187"/>
    <m/>
    <x v="1"/>
    <s v="USD"/>
    <n v="1314421200"/>
    <n v="1315026000"/>
    <b v="0"/>
    <b v="0"/>
    <s v="film &amp; video/animation"/>
    <x v="4"/>
    <s v="animation"/>
  </r>
  <r>
    <s v="Right-sized zero tolerance migration"/>
    <n v="59700"/>
    <n v="135132"/>
    <n v="226.35175879396985"/>
    <x v="1"/>
    <n v="2875"/>
    <m/>
    <x v="4"/>
    <s v="GBP"/>
    <n v="1293861600"/>
    <n v="1295071200"/>
    <b v="0"/>
    <b v="1"/>
    <s v="theater/plays"/>
    <x v="3"/>
    <s v="plays"/>
  </r>
  <r>
    <s v="Quality-focused reciprocal structure"/>
    <n v="5500"/>
    <n v="9546"/>
    <n v="173.56363636363636"/>
    <x v="1"/>
    <n v="88"/>
    <m/>
    <x v="1"/>
    <s v="USD"/>
    <n v="1507352400"/>
    <n v="1509426000"/>
    <b v="0"/>
    <b v="0"/>
    <s v="theater/plays"/>
    <x v="3"/>
    <s v="plays"/>
  </r>
  <r>
    <s v="Automated actuating conglomeration"/>
    <n v="3700"/>
    <n v="13755"/>
    <n v="371.75675675675677"/>
    <x v="1"/>
    <n v="191"/>
    <m/>
    <x v="1"/>
    <s v="USD"/>
    <n v="1296108000"/>
    <n v="1299391200"/>
    <b v="0"/>
    <b v="0"/>
    <s v="music/rock"/>
    <x v="1"/>
    <s v="rock"/>
  </r>
  <r>
    <s v="Re-contextualized local initiative"/>
    <n v="5200"/>
    <n v="8330"/>
    <n v="160.19230769230771"/>
    <x v="1"/>
    <n v="139"/>
    <m/>
    <x v="1"/>
    <s v="USD"/>
    <n v="1324965600"/>
    <n v="1325052000"/>
    <b v="0"/>
    <b v="0"/>
    <s v="music/rock"/>
    <x v="1"/>
    <s v="rock"/>
  </r>
  <r>
    <s v="Switchable intangible definition"/>
    <n v="900"/>
    <n v="14547"/>
    <n v="1616.3333333333335"/>
    <x v="1"/>
    <n v="186"/>
    <m/>
    <x v="1"/>
    <s v="USD"/>
    <n v="1520229600"/>
    <n v="1522818000"/>
    <b v="0"/>
    <b v="0"/>
    <s v="music/indie rock"/>
    <x v="1"/>
    <s v="indie rock"/>
  </r>
  <r>
    <s v="Networked bottom-line initiative"/>
    <n v="1600"/>
    <n v="11735"/>
    <n v="733.4375"/>
    <x v="1"/>
    <n v="112"/>
    <m/>
    <x v="2"/>
    <s v="AUD"/>
    <n v="1482991200"/>
    <n v="1485324000"/>
    <b v="0"/>
    <b v="0"/>
    <s v="theater/plays"/>
    <x v="3"/>
    <s v="plays"/>
  </r>
  <r>
    <s v="Robust directional system engine"/>
    <n v="1800"/>
    <n v="10658"/>
    <n v="592.11111111111109"/>
    <x v="1"/>
    <n v="101"/>
    <m/>
    <x v="1"/>
    <s v="USD"/>
    <n v="1294034400"/>
    <n v="1294120800"/>
    <b v="0"/>
    <b v="1"/>
    <s v="theater/plays"/>
    <x v="3"/>
    <s v="plays"/>
  </r>
  <r>
    <s v="Triple-buffered explicit methodology"/>
    <n v="9900"/>
    <n v="1870"/>
    <n v="18.888888888888889"/>
    <x v="0"/>
    <n v="75"/>
    <m/>
    <x v="1"/>
    <s v="USD"/>
    <n v="1413608400"/>
    <n v="1415685600"/>
    <b v="0"/>
    <b v="1"/>
    <s v="theater/plays"/>
    <x v="3"/>
    <s v="plays"/>
  </r>
  <r>
    <s v="Reactive directional capacity"/>
    <n v="5200"/>
    <n v="14394"/>
    <n v="276.80769230769232"/>
    <x v="1"/>
    <n v="206"/>
    <m/>
    <x v="4"/>
    <s v="GBP"/>
    <n v="1286946000"/>
    <n v="1288933200"/>
    <b v="0"/>
    <b v="1"/>
    <s v="film &amp; video/documentary"/>
    <x v="4"/>
    <s v="documentary"/>
  </r>
  <r>
    <s v="Polarized needs-based approach"/>
    <n v="5400"/>
    <n v="14743"/>
    <n v="273.01851851851848"/>
    <x v="1"/>
    <n v="154"/>
    <m/>
    <x v="1"/>
    <s v="USD"/>
    <n v="1359871200"/>
    <n v="1363237200"/>
    <b v="0"/>
    <b v="1"/>
    <s v="film &amp; video/television"/>
    <x v="4"/>
    <s v="television"/>
  </r>
  <r>
    <s v="Intuitive well-modulated middleware"/>
    <n v="112300"/>
    <n v="178965"/>
    <n v="159.36331255565449"/>
    <x v="1"/>
    <n v="5966"/>
    <m/>
    <x v="1"/>
    <s v="USD"/>
    <n v="1555304400"/>
    <n v="1555822800"/>
    <b v="0"/>
    <b v="0"/>
    <s v="theater/plays"/>
    <x v="3"/>
    <s v="plays"/>
  </r>
  <r>
    <s v="Multi-channeled logistical matrices"/>
    <n v="189200"/>
    <n v="128410"/>
    <n v="67.869978858350947"/>
    <x v="0"/>
    <n v="2176"/>
    <m/>
    <x v="1"/>
    <s v="USD"/>
    <n v="1423375200"/>
    <n v="1427778000"/>
    <b v="0"/>
    <b v="0"/>
    <s v="theater/plays"/>
    <x v="3"/>
    <s v="plays"/>
  </r>
  <r>
    <s v="Pre-emptive bifurcated artificial intelligence"/>
    <n v="900"/>
    <n v="14324"/>
    <n v="1591.5555555555554"/>
    <x v="1"/>
    <n v="169"/>
    <m/>
    <x v="1"/>
    <s v="USD"/>
    <n v="1420696800"/>
    <n v="1422424800"/>
    <b v="0"/>
    <b v="1"/>
    <s v="film &amp; video/documentary"/>
    <x v="4"/>
    <s v="documentary"/>
  </r>
  <r>
    <s v="Down-sized coherent toolset"/>
    <n v="22500"/>
    <n v="164291"/>
    <n v="730.18222222222221"/>
    <x v="1"/>
    <n v="2106"/>
    <m/>
    <x v="1"/>
    <s v="USD"/>
    <n v="1502946000"/>
    <n v="1503637200"/>
    <b v="0"/>
    <b v="0"/>
    <s v="theater/plays"/>
    <x v="3"/>
    <s v="plays"/>
  </r>
  <r>
    <s v="Open-source multi-tasking data-warehouse"/>
    <n v="167400"/>
    <n v="22073"/>
    <n v="13.185782556750297"/>
    <x v="0"/>
    <n v="441"/>
    <m/>
    <x v="1"/>
    <s v="USD"/>
    <n v="1547186400"/>
    <n v="1547618400"/>
    <b v="0"/>
    <b v="1"/>
    <s v="film &amp; video/documentary"/>
    <x v="4"/>
    <s v="documentary"/>
  </r>
  <r>
    <s v="Future-proofed upward-trending contingency"/>
    <n v="2700"/>
    <n v="1479"/>
    <n v="54.777777777777779"/>
    <x v="0"/>
    <n v="25"/>
    <m/>
    <x v="1"/>
    <s v="USD"/>
    <n v="1444971600"/>
    <n v="1449900000"/>
    <b v="0"/>
    <b v="0"/>
    <s v="music/indie rock"/>
    <x v="1"/>
    <s v="indie rock"/>
  </r>
  <r>
    <s v="Mandatory uniform matrix"/>
    <n v="3400"/>
    <n v="12275"/>
    <n v="361.02941176470591"/>
    <x v="1"/>
    <n v="131"/>
    <m/>
    <x v="1"/>
    <s v="USD"/>
    <n v="1404622800"/>
    <n v="1405141200"/>
    <b v="0"/>
    <b v="0"/>
    <s v="music/rock"/>
    <x v="1"/>
    <s v="rock"/>
  </r>
  <r>
    <s v="Phased methodical initiative"/>
    <n v="49700"/>
    <n v="5098"/>
    <n v="10.257545271629779"/>
    <x v="0"/>
    <n v="127"/>
    <m/>
    <x v="1"/>
    <s v="USD"/>
    <n v="1571720400"/>
    <n v="1572933600"/>
    <b v="0"/>
    <b v="0"/>
    <s v="theater/plays"/>
    <x v="3"/>
    <s v="plays"/>
  </r>
  <r>
    <s v="Managed stable function"/>
    <n v="178200"/>
    <n v="24882"/>
    <n v="13.962962962962964"/>
    <x v="0"/>
    <n v="355"/>
    <m/>
    <x v="1"/>
    <s v="USD"/>
    <n v="1526878800"/>
    <n v="1530162000"/>
    <b v="0"/>
    <b v="0"/>
    <s v="film &amp; video/documentary"/>
    <x v="4"/>
    <s v="documentary"/>
  </r>
  <r>
    <s v="Realigned clear-thinking migration"/>
    <n v="7200"/>
    <n v="2912"/>
    <n v="40.444444444444443"/>
    <x v="0"/>
    <n v="44"/>
    <m/>
    <x v="4"/>
    <s v="GBP"/>
    <n v="1319691600"/>
    <n v="1320904800"/>
    <b v="0"/>
    <b v="0"/>
    <s v="theater/plays"/>
    <x v="3"/>
    <s v="plays"/>
  </r>
  <r>
    <s v="Optional clear-thinking process improvement"/>
    <n v="2500"/>
    <n v="4008"/>
    <n v="160.32"/>
    <x v="1"/>
    <n v="84"/>
    <m/>
    <x v="1"/>
    <s v="USD"/>
    <n v="1371963600"/>
    <n v="1372395600"/>
    <b v="0"/>
    <b v="0"/>
    <s v="theater/plays"/>
    <x v="3"/>
    <s v="plays"/>
  </r>
  <r>
    <s v="Cross-group global moratorium"/>
    <n v="5300"/>
    <n v="9749"/>
    <n v="183.9433962264151"/>
    <x v="1"/>
    <n v="155"/>
    <m/>
    <x v="1"/>
    <s v="USD"/>
    <n v="1433739600"/>
    <n v="1437714000"/>
    <b v="0"/>
    <b v="0"/>
    <s v="theater/plays"/>
    <x v="3"/>
    <s v="plays"/>
  </r>
  <r>
    <s v="Visionary systemic process improvement"/>
    <n v="9100"/>
    <n v="5803"/>
    <n v="63.769230769230766"/>
    <x v="0"/>
    <n v="67"/>
    <m/>
    <x v="1"/>
    <s v="USD"/>
    <n v="1508130000"/>
    <n v="1509771600"/>
    <b v="0"/>
    <b v="0"/>
    <s v="photography/photography books"/>
    <x v="7"/>
    <s v="photography books"/>
  </r>
  <r>
    <s v="Progressive intangible flexibility"/>
    <n v="6300"/>
    <n v="14199"/>
    <n v="225.38095238095238"/>
    <x v="1"/>
    <n v="189"/>
    <m/>
    <x v="1"/>
    <s v="USD"/>
    <n v="1550037600"/>
    <n v="1550556000"/>
    <b v="0"/>
    <b v="1"/>
    <s v="food/food trucks"/>
    <x v="0"/>
    <s v="food trucks"/>
  </r>
  <r>
    <s v="Reactive real-time software"/>
    <n v="114400"/>
    <n v="196779"/>
    <n v="172.00961538461539"/>
    <x v="1"/>
    <n v="4799"/>
    <m/>
    <x v="1"/>
    <s v="USD"/>
    <n v="1486706400"/>
    <n v="1489039200"/>
    <b v="1"/>
    <b v="1"/>
    <s v="film &amp; video/documentary"/>
    <x v="4"/>
    <s v="documentary"/>
  </r>
  <r>
    <s v="Programmable incremental knowledge user"/>
    <n v="38900"/>
    <n v="56859"/>
    <n v="146.16709511568124"/>
    <x v="1"/>
    <n v="1137"/>
    <m/>
    <x v="1"/>
    <s v="USD"/>
    <n v="1553835600"/>
    <n v="1556600400"/>
    <b v="0"/>
    <b v="0"/>
    <s v="publishing/nonfiction"/>
    <x v="5"/>
    <s v="nonfiction"/>
  </r>
  <r>
    <s v="Progressive 5thgeneration customer loyalty"/>
    <n v="135500"/>
    <n v="103554"/>
    <n v="76.42361623616236"/>
    <x v="0"/>
    <n v="1068"/>
    <m/>
    <x v="1"/>
    <s v="USD"/>
    <n v="1277528400"/>
    <n v="1278565200"/>
    <b v="0"/>
    <b v="0"/>
    <s v="theater/plays"/>
    <x v="3"/>
    <s v="plays"/>
  </r>
  <r>
    <s v="Triple-buffered logistical frame"/>
    <n v="109000"/>
    <n v="42795"/>
    <n v="39.261467889908261"/>
    <x v="0"/>
    <n v="424"/>
    <m/>
    <x v="1"/>
    <s v="USD"/>
    <n v="1339477200"/>
    <n v="1339909200"/>
    <b v="0"/>
    <b v="0"/>
    <s v="technology/wearables"/>
    <x v="2"/>
    <s v="wearables"/>
  </r>
  <r>
    <s v="Exclusive dynamic adapter"/>
    <n v="114800"/>
    <n v="12938"/>
    <n v="11.270034843205574"/>
    <x v="3"/>
    <n v="145"/>
    <m/>
    <x v="5"/>
    <s v="CHF"/>
    <n v="1325656800"/>
    <n v="1325829600"/>
    <b v="0"/>
    <b v="0"/>
    <s v="music/indie rock"/>
    <x v="1"/>
    <s v="indie rock"/>
  </r>
  <r>
    <s v="Automated systemic hierarchy"/>
    <n v="83000"/>
    <n v="101352"/>
    <n v="122.11084337349398"/>
    <x v="1"/>
    <n v="1152"/>
    <m/>
    <x v="1"/>
    <s v="USD"/>
    <n v="1288242000"/>
    <n v="1290578400"/>
    <b v="0"/>
    <b v="0"/>
    <s v="theater/plays"/>
    <x v="3"/>
    <s v="plays"/>
  </r>
  <r>
    <s v="Digitized eco-centric core"/>
    <n v="2400"/>
    <n v="4477"/>
    <n v="186.54166666666669"/>
    <x v="1"/>
    <n v="50"/>
    <m/>
    <x v="1"/>
    <s v="USD"/>
    <n v="1379048400"/>
    <n v="1380344400"/>
    <b v="0"/>
    <b v="0"/>
    <s v="photography/photography books"/>
    <x v="7"/>
    <s v="photography books"/>
  </r>
  <r>
    <s v="Mandatory uniform strategy"/>
    <n v="60400"/>
    <n v="4393"/>
    <n v="7.2731788079470201"/>
    <x v="0"/>
    <n v="151"/>
    <m/>
    <x v="1"/>
    <s v="USD"/>
    <n v="1389679200"/>
    <n v="1389852000"/>
    <b v="0"/>
    <b v="0"/>
    <s v="publishing/nonfiction"/>
    <x v="5"/>
    <s v="nonfiction"/>
  </r>
  <r>
    <s v="Profit-focused zero administration forecast"/>
    <n v="102900"/>
    <n v="67546"/>
    <n v="65.642371234207957"/>
    <x v="0"/>
    <n v="1608"/>
    <m/>
    <x v="1"/>
    <s v="USD"/>
    <n v="1294293600"/>
    <n v="1294466400"/>
    <b v="0"/>
    <b v="0"/>
    <s v="technology/wearables"/>
    <x v="2"/>
    <s v="wearables"/>
  </r>
  <r>
    <s v="De-engineered static orchestration"/>
    <n v="62800"/>
    <n v="143788"/>
    <n v="228.96178343949046"/>
    <x v="1"/>
    <n v="3059"/>
    <m/>
    <x v="0"/>
    <s v="CAD"/>
    <n v="1500267600"/>
    <n v="1500354000"/>
    <b v="0"/>
    <b v="0"/>
    <s v="music/jazz"/>
    <x v="1"/>
    <s v="jazz"/>
  </r>
  <r>
    <s v="Customizable dynamic info-mediaries"/>
    <n v="800"/>
    <n v="3755"/>
    <n v="469.37499999999994"/>
    <x v="1"/>
    <n v="34"/>
    <m/>
    <x v="1"/>
    <s v="USD"/>
    <n v="1375074000"/>
    <n v="1375938000"/>
    <b v="0"/>
    <b v="1"/>
    <s v="film &amp; video/documentary"/>
    <x v="4"/>
    <s v="documentary"/>
  </r>
  <r>
    <s v="Enhanced incremental budgetary management"/>
    <n v="7100"/>
    <n v="9238"/>
    <n v="130.11267605633802"/>
    <x v="1"/>
    <n v="220"/>
    <m/>
    <x v="1"/>
    <s v="USD"/>
    <n v="1323324000"/>
    <n v="1323410400"/>
    <b v="1"/>
    <b v="0"/>
    <s v="theater/plays"/>
    <x v="3"/>
    <s v="plays"/>
  </r>
  <r>
    <s v="Digitized local info-mediaries"/>
    <n v="46100"/>
    <n v="77012"/>
    <n v="167.05422993492408"/>
    <x v="1"/>
    <n v="1604"/>
    <m/>
    <x v="2"/>
    <s v="AUD"/>
    <n v="1538715600"/>
    <n v="1539406800"/>
    <b v="0"/>
    <b v="0"/>
    <s v="film &amp; video/drama"/>
    <x v="4"/>
    <s v="drama"/>
  </r>
  <r>
    <s v="Virtual systematic monitoring"/>
    <n v="8100"/>
    <n v="14083"/>
    <n v="173.8641975308642"/>
    <x v="1"/>
    <n v="454"/>
    <m/>
    <x v="1"/>
    <s v="USD"/>
    <n v="1369285200"/>
    <n v="1369803600"/>
    <b v="0"/>
    <b v="0"/>
    <s v="music/rock"/>
    <x v="1"/>
    <s v="rock"/>
  </r>
  <r>
    <s v="Reactive bottom-line open architecture"/>
    <n v="1700"/>
    <n v="12202"/>
    <n v="717.76470588235293"/>
    <x v="1"/>
    <n v="123"/>
    <m/>
    <x v="6"/>
    <s v="EUR"/>
    <n v="1525755600"/>
    <n v="1525928400"/>
    <b v="0"/>
    <b v="1"/>
    <s v="film &amp; video/animation"/>
    <x v="4"/>
    <s v="animation"/>
  </r>
  <r>
    <s v="Pre-emptive interactive model"/>
    <n v="97300"/>
    <n v="62127"/>
    <n v="63.850976361767728"/>
    <x v="0"/>
    <n v="941"/>
    <m/>
    <x v="1"/>
    <s v="USD"/>
    <n v="1296626400"/>
    <n v="1297231200"/>
    <b v="0"/>
    <b v="0"/>
    <s v="music/indie rock"/>
    <x v="1"/>
    <s v="indie rock"/>
  </r>
  <r>
    <s v="Ergonomic eco-centric open architecture"/>
    <n v="100"/>
    <n v="2"/>
    <n v="2"/>
    <x v="0"/>
    <n v="1"/>
    <m/>
    <x v="1"/>
    <s v="USD"/>
    <n v="1376629200"/>
    <n v="1378530000"/>
    <b v="0"/>
    <b v="1"/>
    <s v="photography/photography books"/>
    <x v="7"/>
    <s v="photography books"/>
  </r>
  <r>
    <s v="Inverse radical hierarchy"/>
    <n v="900"/>
    <n v="13772"/>
    <n v="1530.2222222222222"/>
    <x v="1"/>
    <n v="299"/>
    <m/>
    <x v="1"/>
    <s v="USD"/>
    <n v="1572152400"/>
    <n v="1572152400"/>
    <b v="0"/>
    <b v="0"/>
    <s v="theater/plays"/>
    <x v="3"/>
    <s v="plays"/>
  </r>
  <r>
    <s v="Team-oriented static interface"/>
    <n v="7300"/>
    <n v="2946"/>
    <n v="40.356164383561641"/>
    <x v="0"/>
    <n v="40"/>
    <m/>
    <x v="1"/>
    <s v="USD"/>
    <n v="1325829600"/>
    <n v="1329890400"/>
    <b v="0"/>
    <b v="1"/>
    <s v="film &amp; video/shorts"/>
    <x v="4"/>
    <s v="shorts"/>
  </r>
  <r>
    <s v="Virtual foreground throughput"/>
    <n v="195800"/>
    <n v="168820"/>
    <n v="86.220633299284984"/>
    <x v="0"/>
    <n v="3015"/>
    <m/>
    <x v="0"/>
    <s v="CAD"/>
    <n v="1273640400"/>
    <n v="1276750800"/>
    <b v="0"/>
    <b v="1"/>
    <s v="theater/plays"/>
    <x v="3"/>
    <s v="plays"/>
  </r>
  <r>
    <s v="Visionary exuding Internet solution"/>
    <n v="48900"/>
    <n v="154321"/>
    <n v="315.58486707566465"/>
    <x v="1"/>
    <n v="2237"/>
    <m/>
    <x v="1"/>
    <s v="USD"/>
    <n v="1510639200"/>
    <n v="1510898400"/>
    <b v="0"/>
    <b v="0"/>
    <s v="theater/plays"/>
    <x v="3"/>
    <s v="plays"/>
  </r>
  <r>
    <s v="Synchronized secondary analyzer"/>
    <n v="29600"/>
    <n v="26527"/>
    <n v="89.618243243243242"/>
    <x v="0"/>
    <n v="435"/>
    <m/>
    <x v="1"/>
    <s v="USD"/>
    <n v="1528088400"/>
    <n v="1532408400"/>
    <b v="0"/>
    <b v="0"/>
    <s v="theater/plays"/>
    <x v="3"/>
    <s v="plays"/>
  </r>
  <r>
    <s v="Balanced attitude-oriented parallelism"/>
    <n v="39300"/>
    <n v="71583"/>
    <n v="182.14503816793894"/>
    <x v="1"/>
    <n v="645"/>
    <m/>
    <x v="1"/>
    <s v="USD"/>
    <n v="1359525600"/>
    <n v="1360562400"/>
    <b v="1"/>
    <b v="0"/>
    <s v="film &amp; video/documentary"/>
    <x v="4"/>
    <s v="documentary"/>
  </r>
  <r>
    <s v="Organized bandwidth-monitored core"/>
    <n v="3400"/>
    <n v="12100"/>
    <n v="355.88235294117646"/>
    <x v="1"/>
    <n v="484"/>
    <m/>
    <x v="3"/>
    <s v="DKK"/>
    <n v="1570942800"/>
    <n v="1571547600"/>
    <b v="0"/>
    <b v="0"/>
    <s v="theater/plays"/>
    <x v="3"/>
    <s v="plays"/>
  </r>
  <r>
    <s v="Cloned leadingedge utilization"/>
    <n v="9200"/>
    <n v="12129"/>
    <n v="131.83695652173913"/>
    <x v="1"/>
    <n v="154"/>
    <m/>
    <x v="0"/>
    <s v="CAD"/>
    <n v="1466398800"/>
    <n v="1468126800"/>
    <b v="0"/>
    <b v="0"/>
    <s v="film &amp; video/documentary"/>
    <x v="4"/>
    <s v="documentary"/>
  </r>
  <r>
    <s v="Secured asymmetric projection"/>
    <n v="135600"/>
    <n v="62804"/>
    <n v="46.315634218289084"/>
    <x v="0"/>
    <n v="714"/>
    <m/>
    <x v="1"/>
    <s v="USD"/>
    <n v="1492491600"/>
    <n v="1492837200"/>
    <b v="0"/>
    <b v="0"/>
    <s v="music/rock"/>
    <x v="1"/>
    <s v="rock"/>
  </r>
  <r>
    <s v="Advanced cohesive Graphic Interface"/>
    <n v="153700"/>
    <n v="55536"/>
    <n v="36.132726089785294"/>
    <x v="2"/>
    <n v="1111"/>
    <m/>
    <x v="1"/>
    <s v="USD"/>
    <n v="1430197200"/>
    <n v="1430197200"/>
    <b v="0"/>
    <b v="0"/>
    <s v="games/mobile games"/>
    <x v="6"/>
    <s v="mobile games"/>
  </r>
  <r>
    <s v="Down-sized maximized function"/>
    <n v="7800"/>
    <n v="8161"/>
    <n v="104.62820512820512"/>
    <x v="1"/>
    <n v="82"/>
    <m/>
    <x v="1"/>
    <s v="USD"/>
    <n v="1496034000"/>
    <n v="1496206800"/>
    <b v="0"/>
    <b v="0"/>
    <s v="theater/plays"/>
    <x v="3"/>
    <s v="plays"/>
  </r>
  <r>
    <s v="Realigned zero tolerance software"/>
    <n v="2100"/>
    <n v="14046"/>
    <n v="668.85714285714289"/>
    <x v="1"/>
    <n v="134"/>
    <m/>
    <x v="1"/>
    <s v="USD"/>
    <n v="1388728800"/>
    <n v="1389592800"/>
    <b v="0"/>
    <b v="0"/>
    <s v="publishing/fiction"/>
    <x v="5"/>
    <s v="fiction"/>
  </r>
  <r>
    <s v="Persevering analyzing extranet"/>
    <n v="189500"/>
    <n v="117628"/>
    <n v="62.072823218997364"/>
    <x v="2"/>
    <n v="1089"/>
    <m/>
    <x v="1"/>
    <s v="USD"/>
    <n v="1543298400"/>
    <n v="1545631200"/>
    <b v="0"/>
    <b v="0"/>
    <s v="film &amp; video/animation"/>
    <x v="4"/>
    <s v="animation"/>
  </r>
  <r>
    <s v="Innovative human-resource migration"/>
    <n v="188200"/>
    <n v="159405"/>
    <n v="84.699787460148784"/>
    <x v="0"/>
    <n v="5497"/>
    <m/>
    <x v="1"/>
    <s v="USD"/>
    <n v="1271739600"/>
    <n v="1272430800"/>
    <b v="0"/>
    <b v="1"/>
    <s v="food/food trucks"/>
    <x v="0"/>
    <s v="food trucks"/>
  </r>
  <r>
    <s v="Intuitive needs-based monitoring"/>
    <n v="113500"/>
    <n v="12552"/>
    <n v="11.059030837004405"/>
    <x v="0"/>
    <n v="418"/>
    <m/>
    <x v="1"/>
    <s v="USD"/>
    <n v="1326434400"/>
    <n v="1327903200"/>
    <b v="0"/>
    <b v="0"/>
    <s v="theater/plays"/>
    <x v="3"/>
    <s v="plays"/>
  </r>
  <r>
    <s v="Customer-focused disintermediate toolset"/>
    <n v="134600"/>
    <n v="59007"/>
    <n v="43.838781575037146"/>
    <x v="0"/>
    <n v="1439"/>
    <m/>
    <x v="1"/>
    <s v="USD"/>
    <n v="1295244000"/>
    <n v="1296021600"/>
    <b v="0"/>
    <b v="1"/>
    <s v="film &amp; video/documentary"/>
    <x v="4"/>
    <s v="documentary"/>
  </r>
  <r>
    <s v="Upgradable 24/7 emulation"/>
    <n v="1700"/>
    <n v="943"/>
    <n v="55.470588235294116"/>
    <x v="0"/>
    <n v="15"/>
    <m/>
    <x v="1"/>
    <s v="USD"/>
    <n v="1541221200"/>
    <n v="1543298400"/>
    <b v="0"/>
    <b v="0"/>
    <s v="theater/plays"/>
    <x v="3"/>
    <s v="plays"/>
  </r>
  <r>
    <s v="Quality-focused client-server core"/>
    <n v="163700"/>
    <n v="93963"/>
    <n v="57.399511301160658"/>
    <x v="0"/>
    <n v="1999"/>
    <m/>
    <x v="0"/>
    <s v="CAD"/>
    <n v="1336280400"/>
    <n v="1336366800"/>
    <b v="0"/>
    <b v="0"/>
    <s v="film &amp; video/documentary"/>
    <x v="4"/>
    <s v="documentary"/>
  </r>
  <r>
    <s v="Upgradable maximized protocol"/>
    <n v="113800"/>
    <n v="140469"/>
    <n v="123.43497363796135"/>
    <x v="1"/>
    <n v="5203"/>
    <m/>
    <x v="1"/>
    <s v="USD"/>
    <n v="1324533600"/>
    <n v="1325052000"/>
    <b v="0"/>
    <b v="0"/>
    <s v="technology/web"/>
    <x v="2"/>
    <s v="web"/>
  </r>
  <r>
    <s v="Cross-platform interactive synergy"/>
    <n v="5000"/>
    <n v="6423"/>
    <n v="128.46"/>
    <x v="1"/>
    <n v="94"/>
    <m/>
    <x v="1"/>
    <s v="USD"/>
    <n v="1498366800"/>
    <n v="1499576400"/>
    <b v="0"/>
    <b v="0"/>
    <s v="theater/plays"/>
    <x v="3"/>
    <s v="plays"/>
  </r>
  <r>
    <s v="User-centric fault-tolerant archive"/>
    <n v="9400"/>
    <n v="6015"/>
    <n v="63.989361702127653"/>
    <x v="0"/>
    <n v="118"/>
    <m/>
    <x v="1"/>
    <s v="USD"/>
    <n v="1498712400"/>
    <n v="1501304400"/>
    <b v="0"/>
    <b v="1"/>
    <s v="technology/wearables"/>
    <x v="2"/>
    <s v="wearables"/>
  </r>
  <r>
    <s v="Reverse-engineered regional knowledge user"/>
    <n v="8700"/>
    <n v="11075"/>
    <n v="127.29885057471265"/>
    <x v="1"/>
    <n v="205"/>
    <m/>
    <x v="1"/>
    <s v="USD"/>
    <n v="1271480400"/>
    <n v="1273208400"/>
    <b v="0"/>
    <b v="1"/>
    <s v="theater/plays"/>
    <x v="3"/>
    <s v="plays"/>
  </r>
  <r>
    <s v="Self-enabling real-time definition"/>
    <n v="147800"/>
    <n v="15723"/>
    <n v="10.638024357239512"/>
    <x v="0"/>
    <n v="162"/>
    <m/>
    <x v="1"/>
    <s v="USD"/>
    <n v="1316667600"/>
    <n v="1316840400"/>
    <b v="0"/>
    <b v="1"/>
    <s v="food/food trucks"/>
    <x v="0"/>
    <s v="food trucks"/>
  </r>
  <r>
    <s v="User-centric impactful projection"/>
    <n v="5100"/>
    <n v="2064"/>
    <n v="40.470588235294116"/>
    <x v="0"/>
    <n v="83"/>
    <m/>
    <x v="1"/>
    <s v="USD"/>
    <n v="1524027600"/>
    <n v="1524546000"/>
    <b v="0"/>
    <b v="0"/>
    <s v="music/indie rock"/>
    <x v="1"/>
    <s v="indie rock"/>
  </r>
  <r>
    <s v="Vision-oriented actuating hardware"/>
    <n v="2700"/>
    <n v="7767"/>
    <n v="287.66666666666663"/>
    <x v="1"/>
    <n v="92"/>
    <m/>
    <x v="1"/>
    <s v="USD"/>
    <n v="1438059600"/>
    <n v="1438578000"/>
    <b v="0"/>
    <b v="0"/>
    <s v="photography/photography books"/>
    <x v="7"/>
    <s v="photography books"/>
  </r>
  <r>
    <s v="Virtual leadingedge framework"/>
    <n v="1800"/>
    <n v="10313"/>
    <n v="572.94444444444446"/>
    <x v="1"/>
    <n v="219"/>
    <m/>
    <x v="1"/>
    <s v="USD"/>
    <n v="1361944800"/>
    <n v="1362549600"/>
    <b v="0"/>
    <b v="0"/>
    <s v="theater/plays"/>
    <x v="3"/>
    <s v="plays"/>
  </r>
  <r>
    <s v="Managed discrete framework"/>
    <n v="174500"/>
    <n v="197018"/>
    <n v="112.90429799426933"/>
    <x v="1"/>
    <n v="2526"/>
    <m/>
    <x v="1"/>
    <s v="USD"/>
    <n v="1410584400"/>
    <n v="1413349200"/>
    <b v="0"/>
    <b v="1"/>
    <s v="theater/plays"/>
    <x v="3"/>
    <s v="plays"/>
  </r>
  <r>
    <s v="Progressive zero-defect capability"/>
    <n v="101400"/>
    <n v="47037"/>
    <n v="46.387573964497044"/>
    <x v="0"/>
    <n v="747"/>
    <m/>
    <x v="1"/>
    <s v="USD"/>
    <n v="1297404000"/>
    <n v="1298008800"/>
    <b v="0"/>
    <b v="0"/>
    <s v="film &amp; video/animation"/>
    <x v="4"/>
    <s v="animation"/>
  </r>
  <r>
    <s v="Right-sized demand-driven adapter"/>
    <n v="191000"/>
    <n v="173191"/>
    <n v="90.675916230366497"/>
    <x v="3"/>
    <n v="2138"/>
    <m/>
    <x v="1"/>
    <s v="USD"/>
    <n v="1392012000"/>
    <n v="1394427600"/>
    <b v="0"/>
    <b v="1"/>
    <s v="photography/photography books"/>
    <x v="7"/>
    <s v="photography books"/>
  </r>
  <r>
    <s v="Re-engineered attitude-oriented frame"/>
    <n v="8100"/>
    <n v="5487"/>
    <n v="67.740740740740748"/>
    <x v="0"/>
    <n v="84"/>
    <m/>
    <x v="1"/>
    <s v="USD"/>
    <n v="1569733200"/>
    <n v="1572670800"/>
    <b v="0"/>
    <b v="0"/>
    <s v="theater/plays"/>
    <x v="3"/>
    <s v="plays"/>
  </r>
  <r>
    <s v="Compatible multimedia utilization"/>
    <n v="5100"/>
    <n v="9817"/>
    <n v="192.49019607843135"/>
    <x v="1"/>
    <n v="94"/>
    <m/>
    <x v="1"/>
    <s v="USD"/>
    <n v="1529643600"/>
    <n v="1531112400"/>
    <b v="1"/>
    <b v="0"/>
    <s v="theater/plays"/>
    <x v="3"/>
    <s v="plays"/>
  </r>
  <r>
    <s v="Re-contextualized dedicated hardware"/>
    <n v="7700"/>
    <n v="6369"/>
    <n v="82.714285714285722"/>
    <x v="0"/>
    <n v="91"/>
    <m/>
    <x v="1"/>
    <s v="USD"/>
    <n v="1399006800"/>
    <n v="1400734800"/>
    <b v="0"/>
    <b v="0"/>
    <s v="theater/plays"/>
    <x v="3"/>
    <s v="plays"/>
  </r>
  <r>
    <s v="Decentralized composite paradigm"/>
    <n v="121400"/>
    <n v="65755"/>
    <n v="54.163920922570021"/>
    <x v="0"/>
    <n v="792"/>
    <m/>
    <x v="1"/>
    <s v="USD"/>
    <n v="1385359200"/>
    <n v="1386741600"/>
    <b v="0"/>
    <b v="1"/>
    <s v="film &amp; video/documentary"/>
    <x v="4"/>
    <s v="documentary"/>
  </r>
  <r>
    <s v="Cloned transitional hierarchy"/>
    <n v="5400"/>
    <n v="903"/>
    <n v="16.722222222222221"/>
    <x v="3"/>
    <n v="10"/>
    <m/>
    <x v="0"/>
    <s v="CAD"/>
    <n v="1480572000"/>
    <n v="1481781600"/>
    <b v="1"/>
    <b v="0"/>
    <s v="theater/plays"/>
    <x v="3"/>
    <s v="plays"/>
  </r>
  <r>
    <s v="Advanced discrete leverage"/>
    <n v="152400"/>
    <n v="178120"/>
    <n v="116.87664041994749"/>
    <x v="1"/>
    <n v="1713"/>
    <m/>
    <x v="6"/>
    <s v="EUR"/>
    <n v="1418623200"/>
    <n v="1419660000"/>
    <b v="0"/>
    <b v="1"/>
    <s v="theater/plays"/>
    <x v="3"/>
    <s v="plays"/>
  </r>
  <r>
    <s v="Open-source incremental throughput"/>
    <n v="1300"/>
    <n v="13678"/>
    <n v="1052.1538461538462"/>
    <x v="1"/>
    <n v="249"/>
    <m/>
    <x v="1"/>
    <s v="USD"/>
    <n v="1555736400"/>
    <n v="1555822800"/>
    <b v="0"/>
    <b v="0"/>
    <s v="music/jazz"/>
    <x v="1"/>
    <s v="jazz"/>
  </r>
  <r>
    <s v="Centralized regional interface"/>
    <n v="8100"/>
    <n v="9969"/>
    <n v="123.07407407407408"/>
    <x v="1"/>
    <n v="192"/>
    <m/>
    <x v="1"/>
    <s v="USD"/>
    <n v="1442120400"/>
    <n v="1442379600"/>
    <b v="0"/>
    <b v="1"/>
    <s v="film &amp; video/animation"/>
    <x v="4"/>
    <s v="animation"/>
  </r>
  <r>
    <s v="Streamlined web-enabled knowledgebase"/>
    <n v="8300"/>
    <n v="14827"/>
    <n v="178.63855421686748"/>
    <x v="1"/>
    <n v="247"/>
    <m/>
    <x v="1"/>
    <s v="USD"/>
    <n v="1362376800"/>
    <n v="1364965200"/>
    <b v="0"/>
    <b v="0"/>
    <s v="theater/plays"/>
    <x v="3"/>
    <s v="plays"/>
  </r>
  <r>
    <s v="Digitized transitional monitoring"/>
    <n v="28400"/>
    <n v="100900"/>
    <n v="355.28169014084506"/>
    <x v="1"/>
    <n v="2293"/>
    <m/>
    <x v="1"/>
    <s v="USD"/>
    <n v="1478408400"/>
    <n v="1479016800"/>
    <b v="0"/>
    <b v="0"/>
    <s v="film &amp; video/science fiction"/>
    <x v="4"/>
    <s v="science fiction"/>
  </r>
  <r>
    <s v="Networked optimal adapter"/>
    <n v="102500"/>
    <n v="165954"/>
    <n v="161.90634146341463"/>
    <x v="1"/>
    <n v="3131"/>
    <m/>
    <x v="1"/>
    <s v="USD"/>
    <n v="1498798800"/>
    <n v="1499662800"/>
    <b v="0"/>
    <b v="0"/>
    <s v="film &amp; video/television"/>
    <x v="4"/>
    <s v="television"/>
  </r>
  <r>
    <s v="Automated optimal function"/>
    <n v="7000"/>
    <n v="1744"/>
    <n v="24.914285714285715"/>
    <x v="0"/>
    <n v="32"/>
    <m/>
    <x v="1"/>
    <s v="USD"/>
    <n v="1335416400"/>
    <n v="1337835600"/>
    <b v="0"/>
    <b v="0"/>
    <s v="technology/wearables"/>
    <x v="2"/>
    <s v="wearables"/>
  </r>
  <r>
    <s v="Devolved system-worthy framework"/>
    <n v="5400"/>
    <n v="10731"/>
    <n v="198.72222222222223"/>
    <x v="1"/>
    <n v="143"/>
    <m/>
    <x v="6"/>
    <s v="EUR"/>
    <n v="1504328400"/>
    <n v="1505710800"/>
    <b v="0"/>
    <b v="0"/>
    <s v="theater/plays"/>
    <x v="3"/>
    <s v="plays"/>
  </r>
  <r>
    <s v="Stand-alone user-facing service-desk"/>
    <n v="9300"/>
    <n v="3232"/>
    <n v="34.752688172043008"/>
    <x v="3"/>
    <n v="90"/>
    <m/>
    <x v="1"/>
    <s v="USD"/>
    <n v="1285822800"/>
    <n v="1287464400"/>
    <b v="0"/>
    <b v="0"/>
    <s v="theater/plays"/>
    <x v="3"/>
    <s v="plays"/>
  </r>
  <r>
    <s v="Versatile global attitude"/>
    <n v="6200"/>
    <n v="10938"/>
    <n v="176.41935483870967"/>
    <x v="1"/>
    <n v="296"/>
    <m/>
    <x v="1"/>
    <s v="USD"/>
    <n v="1311483600"/>
    <n v="1311656400"/>
    <b v="0"/>
    <b v="1"/>
    <s v="music/indie rock"/>
    <x v="1"/>
    <s v="indie rock"/>
  </r>
  <r>
    <s v="Intuitive demand-driven Local Area Network"/>
    <n v="2100"/>
    <n v="10739"/>
    <n v="511.38095238095235"/>
    <x v="1"/>
    <n v="170"/>
    <m/>
    <x v="1"/>
    <s v="USD"/>
    <n v="1291356000"/>
    <n v="1293170400"/>
    <b v="0"/>
    <b v="1"/>
    <s v="theater/plays"/>
    <x v="3"/>
    <s v="plays"/>
  </r>
  <r>
    <s v="Assimilated uniform methodology"/>
    <n v="6800"/>
    <n v="5579"/>
    <n v="82.044117647058826"/>
    <x v="0"/>
    <n v="186"/>
    <m/>
    <x v="1"/>
    <s v="USD"/>
    <n v="1355810400"/>
    <n v="1355983200"/>
    <b v="0"/>
    <b v="0"/>
    <s v="technology/wearables"/>
    <x v="2"/>
    <s v="wearables"/>
  </r>
  <r>
    <s v="Self-enabling next generation algorithm"/>
    <n v="155200"/>
    <n v="37754"/>
    <n v="24.326030927835053"/>
    <x v="3"/>
    <n v="439"/>
    <m/>
    <x v="4"/>
    <s v="GBP"/>
    <n v="1513663200"/>
    <n v="1515045600"/>
    <b v="0"/>
    <b v="0"/>
    <s v="film &amp; video/television"/>
    <x v="4"/>
    <s v="television"/>
  </r>
  <r>
    <s v="Object-based demand-driven strategy"/>
    <n v="89900"/>
    <n v="45384"/>
    <n v="50.482758620689658"/>
    <x v="0"/>
    <n v="605"/>
    <m/>
    <x v="1"/>
    <s v="USD"/>
    <n v="1365915600"/>
    <n v="1366088400"/>
    <b v="0"/>
    <b v="1"/>
    <s v="games/video games"/>
    <x v="6"/>
    <s v="video games"/>
  </r>
  <r>
    <s v="Public-key coherent ability"/>
    <n v="900"/>
    <n v="8703"/>
    <n v="967"/>
    <x v="1"/>
    <n v="86"/>
    <m/>
    <x v="3"/>
    <s v="DKK"/>
    <n v="1551852000"/>
    <n v="1553317200"/>
    <b v="0"/>
    <b v="0"/>
    <s v="games/video games"/>
    <x v="6"/>
    <s v="video games"/>
  </r>
  <r>
    <s v="Up-sized composite success"/>
    <n v="100"/>
    <n v="4"/>
    <n v="4"/>
    <x v="0"/>
    <n v="1"/>
    <m/>
    <x v="0"/>
    <s v="CAD"/>
    <n v="1540098000"/>
    <n v="1542088800"/>
    <b v="0"/>
    <b v="0"/>
    <s v="film &amp; video/animation"/>
    <x v="4"/>
    <s v="animation"/>
  </r>
  <r>
    <s v="Innovative exuding matrix"/>
    <n v="148400"/>
    <n v="182302"/>
    <n v="122.84501347708894"/>
    <x v="1"/>
    <n v="6286"/>
    <m/>
    <x v="1"/>
    <s v="USD"/>
    <n v="1500440400"/>
    <n v="1503118800"/>
    <b v="0"/>
    <b v="0"/>
    <s v="music/rock"/>
    <x v="1"/>
    <s v="rock"/>
  </r>
  <r>
    <s v="Realigned impactful artificial intelligence"/>
    <n v="4800"/>
    <n v="3045"/>
    <n v="63.4375"/>
    <x v="0"/>
    <n v="31"/>
    <m/>
    <x v="1"/>
    <s v="USD"/>
    <n v="1278392400"/>
    <n v="1278478800"/>
    <b v="0"/>
    <b v="0"/>
    <s v="film &amp; video/drama"/>
    <x v="4"/>
    <s v="drama"/>
  </r>
  <r>
    <s v="Multi-layered multi-tasking secured line"/>
    <n v="182400"/>
    <n v="102749"/>
    <n v="56.331688596491226"/>
    <x v="0"/>
    <n v="1181"/>
    <m/>
    <x v="1"/>
    <s v="USD"/>
    <n v="1480572000"/>
    <n v="1484114400"/>
    <b v="0"/>
    <b v="0"/>
    <s v="film &amp; video/science fiction"/>
    <x v="4"/>
    <s v="science fiction"/>
  </r>
  <r>
    <s v="Upgradable upward-trending portal"/>
    <n v="4000"/>
    <n v="1763"/>
    <n v="44.074999999999996"/>
    <x v="0"/>
    <n v="39"/>
    <m/>
    <x v="1"/>
    <s v="USD"/>
    <n v="1382331600"/>
    <n v="1385445600"/>
    <b v="0"/>
    <b v="1"/>
    <s v="film &amp; video/drama"/>
    <x v="4"/>
    <s v="drama"/>
  </r>
  <r>
    <s v="Profit-focused global product"/>
    <n v="116500"/>
    <n v="137904"/>
    <n v="118.37253218884121"/>
    <x v="1"/>
    <n v="3727"/>
    <m/>
    <x v="1"/>
    <s v="USD"/>
    <n v="1316754000"/>
    <n v="1318741200"/>
    <b v="0"/>
    <b v="0"/>
    <s v="theater/plays"/>
    <x v="3"/>
    <s v="plays"/>
  </r>
  <r>
    <s v="Operative well-modulated data-warehouse"/>
    <n v="146400"/>
    <n v="152438"/>
    <n v="104.1243169398907"/>
    <x v="1"/>
    <n v="1605"/>
    <m/>
    <x v="1"/>
    <s v="USD"/>
    <n v="1518242400"/>
    <n v="1518242400"/>
    <b v="0"/>
    <b v="1"/>
    <s v="music/indie rock"/>
    <x v="1"/>
    <s v="indie rock"/>
  </r>
  <r>
    <s v="Cloned asymmetric functionalities"/>
    <n v="5000"/>
    <n v="1332"/>
    <n v="26.640000000000004"/>
    <x v="0"/>
    <n v="46"/>
    <m/>
    <x v="1"/>
    <s v="USD"/>
    <n v="1476421200"/>
    <n v="1476594000"/>
    <b v="0"/>
    <b v="0"/>
    <s v="theater/plays"/>
    <x v="3"/>
    <s v="plays"/>
  </r>
  <r>
    <s v="Pre-emptive neutral portal"/>
    <n v="33800"/>
    <n v="118706"/>
    <n v="351.20118343195264"/>
    <x v="1"/>
    <n v="2120"/>
    <m/>
    <x v="1"/>
    <s v="USD"/>
    <n v="1269752400"/>
    <n v="1273554000"/>
    <b v="0"/>
    <b v="0"/>
    <s v="theater/plays"/>
    <x v="3"/>
    <s v="plays"/>
  </r>
  <r>
    <s v="Switchable demand-driven help-desk"/>
    <n v="6300"/>
    <n v="5674"/>
    <n v="90.063492063492063"/>
    <x v="0"/>
    <n v="105"/>
    <m/>
    <x v="1"/>
    <s v="USD"/>
    <n v="1419746400"/>
    <n v="1421906400"/>
    <b v="0"/>
    <b v="0"/>
    <s v="film &amp; video/documentary"/>
    <x v="4"/>
    <s v="documentary"/>
  </r>
  <r>
    <s v="Business-focused static ability"/>
    <n v="2400"/>
    <n v="4119"/>
    <n v="171.625"/>
    <x v="1"/>
    <n v="50"/>
    <m/>
    <x v="1"/>
    <s v="USD"/>
    <n v="1281330000"/>
    <n v="1281589200"/>
    <b v="0"/>
    <b v="0"/>
    <s v="theater/plays"/>
    <x v="3"/>
    <s v="plays"/>
  </r>
  <r>
    <s v="Networked secondary structure"/>
    <n v="98800"/>
    <n v="139354"/>
    <n v="141.04655870445345"/>
    <x v="1"/>
    <n v="2080"/>
    <m/>
    <x v="1"/>
    <s v="USD"/>
    <n v="1398661200"/>
    <n v="1400389200"/>
    <b v="0"/>
    <b v="0"/>
    <s v="film &amp; video/drama"/>
    <x v="4"/>
    <s v="drama"/>
  </r>
  <r>
    <s v="Total multimedia website"/>
    <n v="188800"/>
    <n v="57734"/>
    <n v="30.57944915254237"/>
    <x v="0"/>
    <n v="535"/>
    <m/>
    <x v="1"/>
    <s v="USD"/>
    <n v="1359525600"/>
    <n v="1362808800"/>
    <b v="0"/>
    <b v="0"/>
    <s v="games/mobile games"/>
    <x v="6"/>
    <s v="mobile games"/>
  </r>
  <r>
    <s v="Cross-platform upward-trending parallelism"/>
    <n v="134300"/>
    <n v="145265"/>
    <n v="108.16455696202532"/>
    <x v="1"/>
    <n v="2105"/>
    <m/>
    <x v="1"/>
    <s v="USD"/>
    <n v="1388469600"/>
    <n v="1388815200"/>
    <b v="0"/>
    <b v="0"/>
    <s v="film &amp; video/animation"/>
    <x v="4"/>
    <s v="animation"/>
  </r>
  <r>
    <s v="Pre-emptive mission-critical hardware"/>
    <n v="71200"/>
    <n v="95020"/>
    <n v="133.45505617977528"/>
    <x v="1"/>
    <n v="2436"/>
    <m/>
    <x v="1"/>
    <s v="USD"/>
    <n v="1518328800"/>
    <n v="1519538400"/>
    <b v="0"/>
    <b v="0"/>
    <s v="theater/plays"/>
    <x v="3"/>
    <s v="plays"/>
  </r>
  <r>
    <s v="Up-sized responsive protocol"/>
    <n v="4700"/>
    <n v="8829"/>
    <n v="187.85106382978722"/>
    <x v="1"/>
    <n v="80"/>
    <m/>
    <x v="1"/>
    <s v="USD"/>
    <n v="1517032800"/>
    <n v="1517810400"/>
    <b v="0"/>
    <b v="0"/>
    <s v="publishing/translations"/>
    <x v="5"/>
    <s v="translations"/>
  </r>
  <r>
    <s v="Pre-emptive transitional frame"/>
    <n v="1200"/>
    <n v="3984"/>
    <n v="332"/>
    <x v="1"/>
    <n v="42"/>
    <m/>
    <x v="1"/>
    <s v="USD"/>
    <n v="1368594000"/>
    <n v="1370581200"/>
    <b v="0"/>
    <b v="1"/>
    <s v="technology/wearables"/>
    <x v="2"/>
    <s v="wearables"/>
  </r>
  <r>
    <s v="Profit-focused content-based application"/>
    <n v="1400"/>
    <n v="8053"/>
    <n v="575.21428571428578"/>
    <x v="1"/>
    <n v="139"/>
    <m/>
    <x v="0"/>
    <s v="CAD"/>
    <n v="1448258400"/>
    <n v="1448863200"/>
    <b v="0"/>
    <b v="1"/>
    <s v="technology/web"/>
    <x v="2"/>
    <s v="web"/>
  </r>
  <r>
    <s v="Streamlined neutral analyzer"/>
    <n v="4000"/>
    <n v="1620"/>
    <n v="40.5"/>
    <x v="0"/>
    <n v="16"/>
    <m/>
    <x v="1"/>
    <s v="USD"/>
    <n v="1555218000"/>
    <n v="1556600400"/>
    <b v="0"/>
    <b v="0"/>
    <s v="theater/plays"/>
    <x v="3"/>
    <s v="plays"/>
  </r>
  <r>
    <s v="Assimilated neutral utilization"/>
    <n v="5600"/>
    <n v="10328"/>
    <n v="184.42857142857144"/>
    <x v="1"/>
    <n v="159"/>
    <m/>
    <x v="1"/>
    <s v="USD"/>
    <n v="1431925200"/>
    <n v="1432098000"/>
    <b v="0"/>
    <b v="0"/>
    <s v="film &amp; video/drama"/>
    <x v="4"/>
    <s v="drama"/>
  </r>
  <r>
    <s v="Extended dedicated archive"/>
    <n v="3600"/>
    <n v="10289"/>
    <n v="285.80555555555554"/>
    <x v="1"/>
    <n v="381"/>
    <m/>
    <x v="1"/>
    <s v="USD"/>
    <n v="1481522400"/>
    <n v="1482127200"/>
    <b v="0"/>
    <b v="0"/>
    <s v="technology/wearables"/>
    <x v="2"/>
    <s v="wearables"/>
  </r>
  <r>
    <s v="Configurable static help-desk"/>
    <n v="3100"/>
    <n v="9889"/>
    <n v="319"/>
    <x v="1"/>
    <n v="194"/>
    <m/>
    <x v="4"/>
    <s v="GBP"/>
    <n v="1335934800"/>
    <n v="1335934800"/>
    <b v="0"/>
    <b v="1"/>
    <s v="food/food trucks"/>
    <x v="0"/>
    <s v="food trucks"/>
  </r>
  <r>
    <s v="Self-enabling clear-thinking framework"/>
    <n v="153800"/>
    <n v="60342"/>
    <n v="39.234070221066318"/>
    <x v="0"/>
    <n v="575"/>
    <m/>
    <x v="1"/>
    <s v="USD"/>
    <n v="1552280400"/>
    <n v="1556946000"/>
    <b v="0"/>
    <b v="0"/>
    <s v="music/rock"/>
    <x v="1"/>
    <s v="rock"/>
  </r>
  <r>
    <s v="Assimilated fault-tolerant capacity"/>
    <n v="5000"/>
    <n v="8907"/>
    <n v="178.14000000000001"/>
    <x v="1"/>
    <n v="106"/>
    <m/>
    <x v="1"/>
    <s v="USD"/>
    <n v="1529989200"/>
    <n v="1530075600"/>
    <b v="0"/>
    <b v="0"/>
    <s v="music/electric music"/>
    <x v="1"/>
    <s v="electric music"/>
  </r>
  <r>
    <s v="Enhanced neutral ability"/>
    <n v="4000"/>
    <n v="14606"/>
    <n v="365.15"/>
    <x v="1"/>
    <n v="142"/>
    <m/>
    <x v="1"/>
    <s v="USD"/>
    <n v="1418709600"/>
    <n v="1418796000"/>
    <b v="0"/>
    <b v="0"/>
    <s v="film &amp; video/television"/>
    <x v="4"/>
    <s v="television"/>
  </r>
  <r>
    <s v="Function-based attitude-oriented groupware"/>
    <n v="7400"/>
    <n v="8432"/>
    <n v="113.94594594594594"/>
    <x v="1"/>
    <n v="211"/>
    <m/>
    <x v="1"/>
    <s v="USD"/>
    <n v="1372136400"/>
    <n v="1372482000"/>
    <b v="0"/>
    <b v="1"/>
    <s v="publishing/translations"/>
    <x v="5"/>
    <s v="translations"/>
  </r>
  <r>
    <s v="Optional solution-oriented instruction set"/>
    <n v="191500"/>
    <n v="57122"/>
    <n v="29.828720626631856"/>
    <x v="0"/>
    <n v="1120"/>
    <m/>
    <x v="1"/>
    <s v="USD"/>
    <n v="1533877200"/>
    <n v="1534395600"/>
    <b v="0"/>
    <b v="0"/>
    <s v="publishing/fiction"/>
    <x v="5"/>
    <s v="fiction"/>
  </r>
  <r>
    <s v="Organic object-oriented core"/>
    <n v="8500"/>
    <n v="4613"/>
    <n v="54.270588235294113"/>
    <x v="0"/>
    <n v="113"/>
    <m/>
    <x v="1"/>
    <s v="USD"/>
    <n v="1309064400"/>
    <n v="1311397200"/>
    <b v="0"/>
    <b v="0"/>
    <s v="film &amp; video/science fiction"/>
    <x v="4"/>
    <s v="science fiction"/>
  </r>
  <r>
    <s v="Balanced impactful circuit"/>
    <n v="68800"/>
    <n v="162603"/>
    <n v="236.34156976744185"/>
    <x v="1"/>
    <n v="2756"/>
    <m/>
    <x v="1"/>
    <s v="USD"/>
    <n v="1425877200"/>
    <n v="1426914000"/>
    <b v="0"/>
    <b v="0"/>
    <s v="technology/wearables"/>
    <x v="2"/>
    <s v="wearables"/>
  </r>
  <r>
    <s v="Future-proofed heuristic encryption"/>
    <n v="2400"/>
    <n v="12310"/>
    <n v="512.91666666666663"/>
    <x v="1"/>
    <n v="173"/>
    <m/>
    <x v="4"/>
    <s v="GBP"/>
    <n v="1501304400"/>
    <n v="1501477200"/>
    <b v="0"/>
    <b v="0"/>
    <s v="food/food trucks"/>
    <x v="0"/>
    <s v="food trucks"/>
  </r>
  <r>
    <s v="Balanced bifurcated leverage"/>
    <n v="8600"/>
    <n v="8656"/>
    <n v="100.65116279069768"/>
    <x v="1"/>
    <n v="87"/>
    <m/>
    <x v="1"/>
    <s v="USD"/>
    <n v="1268287200"/>
    <n v="1269061200"/>
    <b v="0"/>
    <b v="1"/>
    <s v="photography/photography books"/>
    <x v="7"/>
    <s v="photography books"/>
  </r>
  <r>
    <s v="Sharable discrete budgetary management"/>
    <n v="196600"/>
    <n v="159931"/>
    <n v="81.348423194303152"/>
    <x v="0"/>
    <n v="1538"/>
    <m/>
    <x v="1"/>
    <s v="USD"/>
    <n v="1412139600"/>
    <n v="1415772000"/>
    <b v="0"/>
    <b v="1"/>
    <s v="theater/plays"/>
    <x v="3"/>
    <s v="plays"/>
  </r>
  <r>
    <s v="Focused solution-oriented instruction set"/>
    <n v="4200"/>
    <n v="689"/>
    <n v="16.404761904761905"/>
    <x v="0"/>
    <n v="9"/>
    <m/>
    <x v="1"/>
    <s v="USD"/>
    <n v="1330063200"/>
    <n v="1331013600"/>
    <b v="0"/>
    <b v="1"/>
    <s v="publishing/fiction"/>
    <x v="5"/>
    <s v="fiction"/>
  </r>
  <r>
    <s v="Down-sized actuating infrastructure"/>
    <n v="91400"/>
    <n v="48236"/>
    <n v="52.774617067833695"/>
    <x v="0"/>
    <n v="554"/>
    <m/>
    <x v="1"/>
    <s v="USD"/>
    <n v="1576130400"/>
    <n v="1576735200"/>
    <b v="0"/>
    <b v="0"/>
    <s v="theater/plays"/>
    <x v="3"/>
    <s v="plays"/>
  </r>
  <r>
    <s v="Synergistic cohesive adapter"/>
    <n v="29600"/>
    <n v="77021"/>
    <n v="260.20608108108109"/>
    <x v="1"/>
    <n v="1572"/>
    <m/>
    <x v="4"/>
    <s v="GBP"/>
    <n v="1407128400"/>
    <n v="1411362000"/>
    <b v="0"/>
    <b v="1"/>
    <s v="food/food trucks"/>
    <x v="0"/>
    <s v="food trucks"/>
  </r>
  <r>
    <s v="Quality-focused mission-critical structure"/>
    <n v="90600"/>
    <n v="27844"/>
    <n v="30.73289183222958"/>
    <x v="0"/>
    <n v="648"/>
    <m/>
    <x v="4"/>
    <s v="GBP"/>
    <n v="1560142800"/>
    <n v="1563685200"/>
    <b v="0"/>
    <b v="0"/>
    <s v="theater/plays"/>
    <x v="3"/>
    <s v="plays"/>
  </r>
  <r>
    <s v="Compatible exuding Graphical User Interface"/>
    <n v="5200"/>
    <n v="702"/>
    <n v="13.5"/>
    <x v="0"/>
    <n v="21"/>
    <m/>
    <x v="4"/>
    <s v="GBP"/>
    <n v="1520575200"/>
    <n v="1521867600"/>
    <b v="0"/>
    <b v="1"/>
    <s v="publishing/translations"/>
    <x v="5"/>
    <s v="translations"/>
  </r>
  <r>
    <s v="Monitored 24/7 time-frame"/>
    <n v="110300"/>
    <n v="197024"/>
    <n v="178.62556663644605"/>
    <x v="1"/>
    <n v="2346"/>
    <m/>
    <x v="1"/>
    <s v="USD"/>
    <n v="1492664400"/>
    <n v="1495515600"/>
    <b v="0"/>
    <b v="0"/>
    <s v="theater/plays"/>
    <x v="3"/>
    <s v="plays"/>
  </r>
  <r>
    <s v="Virtual secondary open architecture"/>
    <n v="5300"/>
    <n v="11663"/>
    <n v="220.0566037735849"/>
    <x v="1"/>
    <n v="115"/>
    <m/>
    <x v="1"/>
    <s v="USD"/>
    <n v="1454479200"/>
    <n v="1455948000"/>
    <b v="0"/>
    <b v="0"/>
    <s v="theater/plays"/>
    <x v="3"/>
    <s v="plays"/>
  </r>
  <r>
    <s v="Down-sized mobile time-frame"/>
    <n v="9200"/>
    <n v="9339"/>
    <n v="101.5108695652174"/>
    <x v="1"/>
    <n v="85"/>
    <m/>
    <x v="6"/>
    <s v="EUR"/>
    <n v="1281934800"/>
    <n v="1282366800"/>
    <b v="0"/>
    <b v="0"/>
    <s v="technology/wearables"/>
    <x v="2"/>
    <s v="wearables"/>
  </r>
  <r>
    <s v="Innovative disintermediate encryption"/>
    <n v="2400"/>
    <n v="4596"/>
    <n v="191.5"/>
    <x v="1"/>
    <n v="144"/>
    <m/>
    <x v="1"/>
    <s v="USD"/>
    <n v="1573970400"/>
    <n v="1574575200"/>
    <b v="0"/>
    <b v="0"/>
    <s v="journalism/audio"/>
    <x v="8"/>
    <s v="audio"/>
  </r>
  <r>
    <s v="Universal contextually-based knowledgebase"/>
    <n v="56800"/>
    <n v="173437"/>
    <n v="305.34683098591546"/>
    <x v="1"/>
    <n v="2443"/>
    <m/>
    <x v="1"/>
    <s v="USD"/>
    <n v="1372654800"/>
    <n v="1374901200"/>
    <b v="0"/>
    <b v="1"/>
    <s v="food/food trucks"/>
    <x v="0"/>
    <s v="food trucks"/>
  </r>
  <r>
    <s v="Persevering interactive matrix"/>
    <n v="191000"/>
    <n v="45831"/>
    <n v="23.995287958115181"/>
    <x v="3"/>
    <n v="595"/>
    <m/>
    <x v="1"/>
    <s v="USD"/>
    <n v="1275886800"/>
    <n v="1278910800"/>
    <b v="1"/>
    <b v="1"/>
    <s v="film &amp; video/shorts"/>
    <x v="4"/>
    <s v="shorts"/>
  </r>
  <r>
    <s v="Seamless background framework"/>
    <n v="900"/>
    <n v="6514"/>
    <n v="723.77777777777771"/>
    <x v="1"/>
    <n v="64"/>
    <m/>
    <x v="1"/>
    <s v="USD"/>
    <n v="1561784400"/>
    <n v="1562907600"/>
    <b v="0"/>
    <b v="0"/>
    <s v="photography/photography books"/>
    <x v="7"/>
    <s v="photography books"/>
  </r>
  <r>
    <s v="Balanced upward-trending productivity"/>
    <n v="2500"/>
    <n v="13684"/>
    <n v="547.36"/>
    <x v="1"/>
    <n v="268"/>
    <m/>
    <x v="1"/>
    <s v="USD"/>
    <n v="1332392400"/>
    <n v="1332478800"/>
    <b v="0"/>
    <b v="0"/>
    <s v="technology/wearables"/>
    <x v="2"/>
    <s v="wearables"/>
  </r>
  <r>
    <s v="Centralized clear-thinking solution"/>
    <n v="3200"/>
    <n v="13264"/>
    <n v="414.49999999999994"/>
    <x v="1"/>
    <n v="195"/>
    <m/>
    <x v="3"/>
    <s v="DKK"/>
    <n v="1402376400"/>
    <n v="1402722000"/>
    <b v="0"/>
    <b v="0"/>
    <s v="theater/plays"/>
    <x v="3"/>
    <s v="plays"/>
  </r>
  <r>
    <s v="Optimized bi-directional extranet"/>
    <n v="183800"/>
    <n v="1667"/>
    <n v="0.90696409140369971"/>
    <x v="0"/>
    <n v="54"/>
    <m/>
    <x v="1"/>
    <s v="USD"/>
    <n v="1495342800"/>
    <n v="1496811600"/>
    <b v="0"/>
    <b v="0"/>
    <s v="film &amp; video/animation"/>
    <x v="4"/>
    <s v="animation"/>
  </r>
  <r>
    <s v="Intuitive actuating benchmark"/>
    <n v="9800"/>
    <n v="3349"/>
    <n v="34.173469387755098"/>
    <x v="0"/>
    <n v="120"/>
    <m/>
    <x v="1"/>
    <s v="USD"/>
    <n v="1482213600"/>
    <n v="1482213600"/>
    <b v="0"/>
    <b v="1"/>
    <s v="technology/wearables"/>
    <x v="2"/>
    <s v="wearables"/>
  </r>
  <r>
    <s v="Devolved background project"/>
    <n v="193400"/>
    <n v="46317"/>
    <n v="23.948810754912099"/>
    <x v="0"/>
    <n v="579"/>
    <m/>
    <x v="3"/>
    <s v="DKK"/>
    <n v="1420092000"/>
    <n v="1420264800"/>
    <b v="0"/>
    <b v="0"/>
    <s v="technology/web"/>
    <x v="2"/>
    <s v="web"/>
  </r>
  <r>
    <s v="Reverse-engineered executive emulation"/>
    <n v="163800"/>
    <n v="78743"/>
    <n v="48.072649572649574"/>
    <x v="0"/>
    <n v="2072"/>
    <m/>
    <x v="1"/>
    <s v="USD"/>
    <n v="1458018000"/>
    <n v="1458450000"/>
    <b v="0"/>
    <b v="1"/>
    <s v="film &amp; video/documentary"/>
    <x v="4"/>
    <s v="documentary"/>
  </r>
  <r>
    <s v="Team-oriented clear-thinking matrix"/>
    <n v="100"/>
    <n v="0"/>
    <n v="0"/>
    <x v="0"/>
    <n v="0"/>
    <m/>
    <x v="1"/>
    <s v="USD"/>
    <n v="1367384400"/>
    <n v="1369803600"/>
    <b v="0"/>
    <b v="1"/>
    <s v="theater/plays"/>
    <x v="3"/>
    <s v="plays"/>
  </r>
  <r>
    <s v="Focused coherent methodology"/>
    <n v="153600"/>
    <n v="107743"/>
    <n v="70.145182291666657"/>
    <x v="0"/>
    <n v="1796"/>
    <m/>
    <x v="1"/>
    <s v="USD"/>
    <n v="1363064400"/>
    <n v="1363237200"/>
    <b v="0"/>
    <b v="0"/>
    <s v="film &amp; video/documentary"/>
    <x v="4"/>
    <s v="documentary"/>
  </r>
  <r>
    <s v="Reduced context-sensitive complexity"/>
    <n v="1300"/>
    <n v="6889"/>
    <n v="529.92307692307691"/>
    <x v="1"/>
    <n v="186"/>
    <m/>
    <x v="2"/>
    <s v="AUD"/>
    <n v="1343365200"/>
    <n v="1345870800"/>
    <b v="0"/>
    <b v="1"/>
    <s v="games/video games"/>
    <x v="6"/>
    <s v="video games"/>
  </r>
  <r>
    <s v="Decentralized 4thgeneration time-frame"/>
    <n v="25500"/>
    <n v="45983"/>
    <n v="180.32549019607845"/>
    <x v="1"/>
    <n v="460"/>
    <m/>
    <x v="1"/>
    <s v="USD"/>
    <n v="1435726800"/>
    <n v="1437454800"/>
    <b v="0"/>
    <b v="0"/>
    <s v="film &amp; video/drama"/>
    <x v="4"/>
    <s v="drama"/>
  </r>
  <r>
    <s v="De-engineered cohesive moderator"/>
    <n v="7500"/>
    <n v="6924"/>
    <n v="92.320000000000007"/>
    <x v="0"/>
    <n v="62"/>
    <m/>
    <x v="6"/>
    <s v="EUR"/>
    <n v="1431925200"/>
    <n v="1432011600"/>
    <b v="0"/>
    <b v="0"/>
    <s v="music/rock"/>
    <x v="1"/>
    <s v="rock"/>
  </r>
  <r>
    <s v="Ameliorated explicit parallelism"/>
    <n v="89900"/>
    <n v="12497"/>
    <n v="13.901001112347053"/>
    <x v="0"/>
    <n v="347"/>
    <m/>
    <x v="1"/>
    <s v="USD"/>
    <n v="1362722400"/>
    <n v="1366347600"/>
    <b v="0"/>
    <b v="1"/>
    <s v="publishing/radio &amp; podcasts"/>
    <x v="5"/>
    <s v="radio &amp; podcasts"/>
  </r>
  <r>
    <s v="Customizable background monitoring"/>
    <n v="18000"/>
    <n v="166874"/>
    <n v="927.07777777777767"/>
    <x v="1"/>
    <n v="2528"/>
    <m/>
    <x v="1"/>
    <s v="USD"/>
    <n v="1511416800"/>
    <n v="1512885600"/>
    <b v="0"/>
    <b v="1"/>
    <s v="theater/plays"/>
    <x v="3"/>
    <s v="plays"/>
  </r>
  <r>
    <s v="Compatible well-modulated budgetary management"/>
    <n v="2100"/>
    <n v="837"/>
    <n v="39.857142857142861"/>
    <x v="0"/>
    <n v="19"/>
    <m/>
    <x v="1"/>
    <s v="USD"/>
    <n v="1365483600"/>
    <n v="1369717200"/>
    <b v="0"/>
    <b v="1"/>
    <s v="technology/web"/>
    <x v="2"/>
    <s v="web"/>
  </r>
  <r>
    <s v="Up-sized radical pricing structure"/>
    <n v="172700"/>
    <n v="193820"/>
    <n v="112.22929936305732"/>
    <x v="1"/>
    <n v="3657"/>
    <m/>
    <x v="1"/>
    <s v="USD"/>
    <n v="1532840400"/>
    <n v="1534654800"/>
    <b v="0"/>
    <b v="0"/>
    <s v="theater/plays"/>
    <x v="3"/>
    <s v="plays"/>
  </r>
  <r>
    <s v="Robust zero-defect project"/>
    <n v="168500"/>
    <n v="119510"/>
    <n v="70.925816023738875"/>
    <x v="0"/>
    <n v="1258"/>
    <m/>
    <x v="1"/>
    <s v="USD"/>
    <n v="1336194000"/>
    <n v="1337058000"/>
    <b v="0"/>
    <b v="0"/>
    <s v="theater/plays"/>
    <x v="3"/>
    <s v="plays"/>
  </r>
  <r>
    <s v="Re-engineered mobile task-force"/>
    <n v="7800"/>
    <n v="9289"/>
    <n v="119.08974358974358"/>
    <x v="1"/>
    <n v="131"/>
    <m/>
    <x v="2"/>
    <s v="AUD"/>
    <n v="1527742800"/>
    <n v="1529816400"/>
    <b v="0"/>
    <b v="0"/>
    <s v="film &amp; video/drama"/>
    <x v="4"/>
    <s v="drama"/>
  </r>
  <r>
    <s v="User-centric intangible neural-net"/>
    <n v="147800"/>
    <n v="35498"/>
    <n v="24.017591339648174"/>
    <x v="0"/>
    <n v="362"/>
    <m/>
    <x v="1"/>
    <s v="USD"/>
    <n v="1564030800"/>
    <n v="1564894800"/>
    <b v="0"/>
    <b v="0"/>
    <s v="theater/plays"/>
    <x v="3"/>
    <s v="plays"/>
  </r>
  <r>
    <s v="Organized explicit core"/>
    <n v="9100"/>
    <n v="12678"/>
    <n v="139.31868131868131"/>
    <x v="1"/>
    <n v="239"/>
    <m/>
    <x v="1"/>
    <s v="USD"/>
    <n v="1404536400"/>
    <n v="1404622800"/>
    <b v="0"/>
    <b v="1"/>
    <s v="games/video games"/>
    <x v="6"/>
    <s v="video games"/>
  </r>
  <r>
    <s v="Synchronized 6thgeneration adapter"/>
    <n v="8300"/>
    <n v="3260"/>
    <n v="39.277108433734945"/>
    <x v="3"/>
    <n v="35"/>
    <m/>
    <x v="1"/>
    <s v="USD"/>
    <n v="1284008400"/>
    <n v="1284181200"/>
    <b v="0"/>
    <b v="0"/>
    <s v="film &amp; video/television"/>
    <x v="4"/>
    <s v="television"/>
  </r>
  <r>
    <s v="Centralized motivating capacity"/>
    <n v="138700"/>
    <n v="31123"/>
    <n v="22.439077144917089"/>
    <x v="3"/>
    <n v="528"/>
    <m/>
    <x v="5"/>
    <s v="CHF"/>
    <n v="1386309600"/>
    <n v="1386741600"/>
    <b v="0"/>
    <b v="1"/>
    <s v="music/rock"/>
    <x v="1"/>
    <s v="rock"/>
  </r>
  <r>
    <s v="Phased 24hour flexibility"/>
    <n v="8600"/>
    <n v="4797"/>
    <n v="55.779069767441861"/>
    <x v="0"/>
    <n v="133"/>
    <m/>
    <x v="0"/>
    <s v="CAD"/>
    <n v="1324620000"/>
    <n v="1324792800"/>
    <b v="0"/>
    <b v="1"/>
    <s v="theater/plays"/>
    <x v="3"/>
    <s v="plays"/>
  </r>
  <r>
    <s v="Exclusive 5thgeneration structure"/>
    <n v="125400"/>
    <n v="53324"/>
    <n v="42.523125996810208"/>
    <x v="0"/>
    <n v="846"/>
    <m/>
    <x v="1"/>
    <s v="USD"/>
    <n v="1281070800"/>
    <n v="1284354000"/>
    <b v="0"/>
    <b v="0"/>
    <s v="publishing/nonfiction"/>
    <x v="5"/>
    <s v="nonfiction"/>
  </r>
  <r>
    <s v="Multi-tiered maximized orchestration"/>
    <n v="5900"/>
    <n v="6608"/>
    <n v="112.00000000000001"/>
    <x v="1"/>
    <n v="78"/>
    <m/>
    <x v="1"/>
    <s v="USD"/>
    <n v="1493960400"/>
    <n v="1494392400"/>
    <b v="0"/>
    <b v="0"/>
    <s v="food/food trucks"/>
    <x v="0"/>
    <s v="food trucks"/>
  </r>
  <r>
    <s v="Open-architected uniform instruction set"/>
    <n v="8800"/>
    <n v="622"/>
    <n v="7.0681818181818183"/>
    <x v="0"/>
    <n v="10"/>
    <m/>
    <x v="1"/>
    <s v="USD"/>
    <n v="1519365600"/>
    <n v="1519538400"/>
    <b v="0"/>
    <b v="1"/>
    <s v="film &amp; video/animation"/>
    <x v="4"/>
    <s v="animation"/>
  </r>
  <r>
    <s v="Exclusive asymmetric analyzer"/>
    <n v="177700"/>
    <n v="180802"/>
    <n v="101.74563871693867"/>
    <x v="1"/>
    <n v="1773"/>
    <m/>
    <x v="1"/>
    <s v="USD"/>
    <n v="1420696800"/>
    <n v="1421906400"/>
    <b v="0"/>
    <b v="1"/>
    <s v="music/rock"/>
    <x v="1"/>
    <s v="rock"/>
  </r>
  <r>
    <s v="Organic radical collaboration"/>
    <n v="800"/>
    <n v="3406"/>
    <n v="425.75"/>
    <x v="1"/>
    <n v="32"/>
    <m/>
    <x v="1"/>
    <s v="USD"/>
    <n v="1555650000"/>
    <n v="1555909200"/>
    <b v="0"/>
    <b v="0"/>
    <s v="theater/plays"/>
    <x v="3"/>
    <s v="plays"/>
  </r>
  <r>
    <s v="Function-based multi-state software"/>
    <n v="7600"/>
    <n v="11061"/>
    <n v="145.53947368421052"/>
    <x v="1"/>
    <n v="369"/>
    <m/>
    <x v="1"/>
    <s v="USD"/>
    <n v="1471928400"/>
    <n v="1472446800"/>
    <b v="0"/>
    <b v="1"/>
    <s v="film &amp; video/drama"/>
    <x v="4"/>
    <s v="drama"/>
  </r>
  <r>
    <s v="Innovative static budgetary management"/>
    <n v="50500"/>
    <n v="16389"/>
    <n v="32.453465346534657"/>
    <x v="0"/>
    <n v="191"/>
    <m/>
    <x v="1"/>
    <s v="USD"/>
    <n v="1341291600"/>
    <n v="1342328400"/>
    <b v="0"/>
    <b v="0"/>
    <s v="film &amp; video/shorts"/>
    <x v="4"/>
    <s v="shorts"/>
  </r>
  <r>
    <s v="Triple-buffered holistic ability"/>
    <n v="900"/>
    <n v="6303"/>
    <n v="700.33333333333326"/>
    <x v="1"/>
    <n v="89"/>
    <m/>
    <x v="1"/>
    <s v="USD"/>
    <n v="1267682400"/>
    <n v="1268114400"/>
    <b v="0"/>
    <b v="0"/>
    <s v="film &amp; video/shorts"/>
    <x v="4"/>
    <s v="shorts"/>
  </r>
  <r>
    <s v="Diverse scalable superstructure"/>
    <n v="96700"/>
    <n v="81136"/>
    <n v="83.904860392967933"/>
    <x v="0"/>
    <n v="1979"/>
    <m/>
    <x v="1"/>
    <s v="USD"/>
    <n v="1272258000"/>
    <n v="1273381200"/>
    <b v="0"/>
    <b v="0"/>
    <s v="theater/plays"/>
    <x v="3"/>
    <s v="plays"/>
  </r>
  <r>
    <s v="Balanced leadingedge data-warehouse"/>
    <n v="2100"/>
    <n v="1768"/>
    <n v="84.19047619047619"/>
    <x v="0"/>
    <n v="63"/>
    <m/>
    <x v="1"/>
    <s v="USD"/>
    <n v="1290492000"/>
    <n v="1290837600"/>
    <b v="0"/>
    <b v="0"/>
    <s v="technology/wearables"/>
    <x v="2"/>
    <s v="wearables"/>
  </r>
  <r>
    <s v="Digitized bandwidth-monitored open architecture"/>
    <n v="8300"/>
    <n v="12944"/>
    <n v="155.95180722891567"/>
    <x v="1"/>
    <n v="147"/>
    <m/>
    <x v="1"/>
    <s v="USD"/>
    <n v="1451109600"/>
    <n v="1454306400"/>
    <b v="0"/>
    <b v="1"/>
    <s v="theater/plays"/>
    <x v="3"/>
    <s v="plays"/>
  </r>
  <r>
    <s v="Enterprise-wide intermediate portal"/>
    <n v="189200"/>
    <n v="188480"/>
    <n v="99.619450317124731"/>
    <x v="0"/>
    <n v="6080"/>
    <m/>
    <x v="0"/>
    <s v="CAD"/>
    <n v="1454652000"/>
    <n v="1457762400"/>
    <b v="0"/>
    <b v="0"/>
    <s v="film &amp; video/animation"/>
    <x v="4"/>
    <s v="animation"/>
  </r>
  <r>
    <s v="Focused leadingedge matrix"/>
    <n v="9000"/>
    <n v="7227"/>
    <n v="80.300000000000011"/>
    <x v="0"/>
    <n v="80"/>
    <m/>
    <x v="4"/>
    <s v="GBP"/>
    <n v="1385186400"/>
    <n v="1389074400"/>
    <b v="0"/>
    <b v="0"/>
    <s v="music/indie rock"/>
    <x v="1"/>
    <s v="indie rock"/>
  </r>
  <r>
    <s v="Seamless logistical encryption"/>
    <n v="5100"/>
    <n v="574"/>
    <n v="11.254901960784313"/>
    <x v="0"/>
    <n v="9"/>
    <m/>
    <x v="1"/>
    <s v="USD"/>
    <n v="1399698000"/>
    <n v="1402117200"/>
    <b v="0"/>
    <b v="0"/>
    <s v="games/video games"/>
    <x v="6"/>
    <s v="video games"/>
  </r>
  <r>
    <s v="Stand-alone human-resource workforce"/>
    <n v="105000"/>
    <n v="96328"/>
    <n v="91.740952380952379"/>
    <x v="0"/>
    <n v="1784"/>
    <m/>
    <x v="1"/>
    <s v="USD"/>
    <n v="1283230800"/>
    <n v="1284440400"/>
    <b v="0"/>
    <b v="1"/>
    <s v="publishing/fiction"/>
    <x v="5"/>
    <s v="fiction"/>
  </r>
  <r>
    <s v="Automated zero tolerance implementation"/>
    <n v="186700"/>
    <n v="178338"/>
    <n v="95.521156936261391"/>
    <x v="2"/>
    <n v="3640"/>
    <m/>
    <x v="5"/>
    <s v="CHF"/>
    <n v="1384149600"/>
    <n v="1388988000"/>
    <b v="0"/>
    <b v="0"/>
    <s v="games/video games"/>
    <x v="6"/>
    <s v="video games"/>
  </r>
  <r>
    <s v="Pre-emptive grid-enabled contingency"/>
    <n v="1600"/>
    <n v="8046"/>
    <n v="502.87499999999994"/>
    <x v="1"/>
    <n v="126"/>
    <m/>
    <x v="0"/>
    <s v="CAD"/>
    <n v="1516860000"/>
    <n v="1516946400"/>
    <b v="0"/>
    <b v="0"/>
    <s v="theater/plays"/>
    <x v="3"/>
    <s v="plays"/>
  </r>
  <r>
    <s v="Multi-lateral didactic encoding"/>
    <n v="115600"/>
    <n v="184086"/>
    <n v="159.24394463667818"/>
    <x v="1"/>
    <n v="2218"/>
    <m/>
    <x v="4"/>
    <s v="GBP"/>
    <n v="1374642000"/>
    <n v="1377752400"/>
    <b v="0"/>
    <b v="0"/>
    <s v="music/indie rock"/>
    <x v="1"/>
    <s v="indie rock"/>
  </r>
  <r>
    <s v="Self-enabling didactic orchestration"/>
    <n v="89100"/>
    <n v="13385"/>
    <n v="15.022446689113355"/>
    <x v="0"/>
    <n v="243"/>
    <m/>
    <x v="1"/>
    <s v="USD"/>
    <n v="1534482000"/>
    <n v="1534568400"/>
    <b v="0"/>
    <b v="1"/>
    <s v="film &amp; video/drama"/>
    <x v="4"/>
    <s v="drama"/>
  </r>
  <r>
    <s v="Profit-focused 24/7 data-warehouse"/>
    <n v="2600"/>
    <n v="12533"/>
    <n v="482.03846153846149"/>
    <x v="1"/>
    <n v="202"/>
    <m/>
    <x v="6"/>
    <s v="EUR"/>
    <n v="1528434000"/>
    <n v="1528606800"/>
    <b v="0"/>
    <b v="1"/>
    <s v="theater/plays"/>
    <x v="3"/>
    <s v="plays"/>
  </r>
  <r>
    <s v="Enhanced methodical middleware"/>
    <n v="9800"/>
    <n v="14697"/>
    <n v="149.96938775510205"/>
    <x v="1"/>
    <n v="140"/>
    <m/>
    <x v="6"/>
    <s v="EUR"/>
    <n v="1282626000"/>
    <n v="1284872400"/>
    <b v="0"/>
    <b v="0"/>
    <s v="publishing/fiction"/>
    <x v="5"/>
    <s v="fiction"/>
  </r>
  <r>
    <s v="Synchronized client-driven projection"/>
    <n v="84400"/>
    <n v="98935"/>
    <n v="117.22156398104266"/>
    <x v="1"/>
    <n v="1052"/>
    <m/>
    <x v="3"/>
    <s v="DKK"/>
    <n v="1535605200"/>
    <n v="1537592400"/>
    <b v="1"/>
    <b v="1"/>
    <s v="film &amp; video/documentary"/>
    <x v="4"/>
    <s v="documentary"/>
  </r>
  <r>
    <s v="Networked didactic time-frame"/>
    <n v="151300"/>
    <n v="57034"/>
    <n v="37.695968274950431"/>
    <x v="0"/>
    <n v="1296"/>
    <m/>
    <x v="1"/>
    <s v="USD"/>
    <n v="1379826000"/>
    <n v="1381208400"/>
    <b v="0"/>
    <b v="0"/>
    <s v="games/mobile games"/>
    <x v="6"/>
    <s v="mobile games"/>
  </r>
  <r>
    <s v="Assimilated exuding toolset"/>
    <n v="9800"/>
    <n v="7120"/>
    <n v="72.653061224489804"/>
    <x v="0"/>
    <n v="77"/>
    <m/>
    <x v="1"/>
    <s v="USD"/>
    <n v="1561957200"/>
    <n v="1562475600"/>
    <b v="0"/>
    <b v="1"/>
    <s v="food/food trucks"/>
    <x v="0"/>
    <s v="food trucks"/>
  </r>
  <r>
    <s v="Front-line client-server secured line"/>
    <n v="5300"/>
    <n v="14097"/>
    <n v="265.98113207547169"/>
    <x v="1"/>
    <n v="247"/>
    <m/>
    <x v="1"/>
    <s v="USD"/>
    <n v="1525496400"/>
    <n v="1527397200"/>
    <b v="0"/>
    <b v="0"/>
    <s v="photography/photography books"/>
    <x v="7"/>
    <s v="photography books"/>
  </r>
  <r>
    <s v="Polarized systemic Internet solution"/>
    <n v="178000"/>
    <n v="43086"/>
    <n v="24.205617977528089"/>
    <x v="0"/>
    <n v="395"/>
    <m/>
    <x v="6"/>
    <s v="EUR"/>
    <n v="1433912400"/>
    <n v="1436158800"/>
    <b v="0"/>
    <b v="0"/>
    <s v="games/mobile games"/>
    <x v="6"/>
    <s v="mobile games"/>
  </r>
  <r>
    <s v="Profit-focused exuding moderator"/>
    <n v="77000"/>
    <n v="1930"/>
    <n v="2.5064935064935066"/>
    <x v="0"/>
    <n v="49"/>
    <m/>
    <x v="4"/>
    <s v="GBP"/>
    <n v="1453442400"/>
    <n v="1456034400"/>
    <b v="0"/>
    <b v="0"/>
    <s v="music/indie rock"/>
    <x v="1"/>
    <s v="indie rock"/>
  </r>
  <r>
    <s v="Cross-group high-level moderator"/>
    <n v="84900"/>
    <n v="13864"/>
    <n v="16.329799764428738"/>
    <x v="0"/>
    <n v="180"/>
    <m/>
    <x v="1"/>
    <s v="USD"/>
    <n v="1378875600"/>
    <n v="1380171600"/>
    <b v="0"/>
    <b v="0"/>
    <s v="games/video games"/>
    <x v="6"/>
    <s v="video games"/>
  </r>
  <r>
    <s v="Public-key 3rdgeneration system engine"/>
    <n v="2800"/>
    <n v="7742"/>
    <n v="276.5"/>
    <x v="1"/>
    <n v="84"/>
    <m/>
    <x v="1"/>
    <s v="USD"/>
    <n v="1452232800"/>
    <n v="1453356000"/>
    <b v="0"/>
    <b v="0"/>
    <s v="music/rock"/>
    <x v="1"/>
    <s v="rock"/>
  </r>
  <r>
    <s v="Organized value-added access"/>
    <n v="184800"/>
    <n v="164109"/>
    <n v="88.803571428571431"/>
    <x v="0"/>
    <n v="2690"/>
    <m/>
    <x v="1"/>
    <s v="USD"/>
    <n v="1577253600"/>
    <n v="1578981600"/>
    <b v="0"/>
    <b v="0"/>
    <s v="theater/plays"/>
    <x v="3"/>
    <s v="plays"/>
  </r>
  <r>
    <s v="Cloned global Graphical User Interface"/>
    <n v="4200"/>
    <n v="6870"/>
    <n v="163.57142857142856"/>
    <x v="1"/>
    <n v="88"/>
    <m/>
    <x v="1"/>
    <s v="USD"/>
    <n v="1537160400"/>
    <n v="1537419600"/>
    <b v="0"/>
    <b v="1"/>
    <s v="theater/plays"/>
    <x v="3"/>
    <s v="plays"/>
  </r>
  <r>
    <s v="Focused solution-oriented matrix"/>
    <n v="1300"/>
    <n v="12597"/>
    <n v="969"/>
    <x v="1"/>
    <n v="156"/>
    <m/>
    <x v="1"/>
    <s v="USD"/>
    <n v="1422165600"/>
    <n v="1423202400"/>
    <b v="0"/>
    <b v="0"/>
    <s v="film &amp; video/drama"/>
    <x v="4"/>
    <s v="drama"/>
  </r>
  <r>
    <s v="Monitored discrete toolset"/>
    <n v="66100"/>
    <n v="179074"/>
    <n v="270.91376701966715"/>
    <x v="1"/>
    <n v="2985"/>
    <m/>
    <x v="1"/>
    <s v="USD"/>
    <n v="1459486800"/>
    <n v="1460610000"/>
    <b v="0"/>
    <b v="0"/>
    <s v="theater/plays"/>
    <x v="3"/>
    <s v="plays"/>
  </r>
  <r>
    <s v="Business-focused intermediate system engine"/>
    <n v="29500"/>
    <n v="83843"/>
    <n v="284.21355932203392"/>
    <x v="1"/>
    <n v="762"/>
    <m/>
    <x v="1"/>
    <s v="USD"/>
    <n v="1369717200"/>
    <n v="1370494800"/>
    <b v="0"/>
    <b v="0"/>
    <s v="technology/wearables"/>
    <x v="2"/>
    <s v="wearables"/>
  </r>
  <r>
    <s v="De-engineered disintermediate encoding"/>
    <n v="100"/>
    <n v="4"/>
    <n v="4"/>
    <x v="3"/>
    <n v="1"/>
    <m/>
    <x v="5"/>
    <s v="CHF"/>
    <n v="1330495200"/>
    <n v="1332306000"/>
    <b v="0"/>
    <b v="0"/>
    <s v="music/indie rock"/>
    <x v="1"/>
    <s v="indie rock"/>
  </r>
  <r>
    <s v="Streamlined upward-trending analyzer"/>
    <n v="180100"/>
    <n v="105598"/>
    <n v="58.6329816768462"/>
    <x v="0"/>
    <n v="2779"/>
    <m/>
    <x v="2"/>
    <s v="AUD"/>
    <n v="1419055200"/>
    <n v="1422511200"/>
    <b v="0"/>
    <b v="1"/>
    <s v="technology/web"/>
    <x v="2"/>
    <s v="web"/>
  </r>
  <r>
    <s v="Distributed human-resource policy"/>
    <n v="9000"/>
    <n v="8866"/>
    <n v="98.51111111111112"/>
    <x v="0"/>
    <n v="92"/>
    <m/>
    <x v="1"/>
    <s v="USD"/>
    <n v="1480140000"/>
    <n v="1480312800"/>
    <b v="0"/>
    <b v="0"/>
    <s v="theater/plays"/>
    <x v="3"/>
    <s v="plays"/>
  </r>
  <r>
    <s v="De-engineered 5thgeneration contingency"/>
    <n v="170600"/>
    <n v="75022"/>
    <n v="43.975381008206334"/>
    <x v="0"/>
    <n v="1028"/>
    <m/>
    <x v="1"/>
    <s v="USD"/>
    <n v="1293948000"/>
    <n v="1294034400"/>
    <b v="0"/>
    <b v="0"/>
    <s v="music/rock"/>
    <x v="1"/>
    <s v="rock"/>
  </r>
  <r>
    <s v="Multi-channeled upward-trending application"/>
    <n v="9500"/>
    <n v="14408"/>
    <n v="151.66315789473683"/>
    <x v="1"/>
    <n v="554"/>
    <m/>
    <x v="0"/>
    <s v="CAD"/>
    <n v="1482127200"/>
    <n v="1482645600"/>
    <b v="0"/>
    <b v="0"/>
    <s v="music/indie rock"/>
    <x v="1"/>
    <s v="indie rock"/>
  </r>
  <r>
    <s v="Organic maximized database"/>
    <n v="6300"/>
    <n v="14089"/>
    <n v="223.63492063492063"/>
    <x v="1"/>
    <n v="135"/>
    <m/>
    <x v="3"/>
    <s v="DKK"/>
    <n v="1396414800"/>
    <n v="1399093200"/>
    <b v="0"/>
    <b v="0"/>
    <s v="music/rock"/>
    <x v="1"/>
    <s v="rock"/>
  </r>
  <r>
    <s v="Grass-roots 24/7 attitude"/>
    <n v="5200"/>
    <n v="12467"/>
    <n v="239.75"/>
    <x v="1"/>
    <n v="122"/>
    <m/>
    <x v="1"/>
    <s v="USD"/>
    <n v="1315285200"/>
    <n v="1315890000"/>
    <b v="0"/>
    <b v="1"/>
    <s v="publishing/translations"/>
    <x v="5"/>
    <s v="translations"/>
  </r>
  <r>
    <s v="Team-oriented global strategy"/>
    <n v="6000"/>
    <n v="11960"/>
    <n v="199.33333333333334"/>
    <x v="1"/>
    <n v="221"/>
    <m/>
    <x v="1"/>
    <s v="USD"/>
    <n v="1443762000"/>
    <n v="1444021200"/>
    <b v="0"/>
    <b v="1"/>
    <s v="film &amp; video/science fiction"/>
    <x v="4"/>
    <s v="science fiction"/>
  </r>
  <r>
    <s v="Enhanced client-driven capacity"/>
    <n v="5800"/>
    <n v="7966"/>
    <n v="137.34482758620689"/>
    <x v="1"/>
    <n v="126"/>
    <m/>
    <x v="1"/>
    <s v="USD"/>
    <n v="1456293600"/>
    <n v="1460005200"/>
    <b v="0"/>
    <b v="0"/>
    <s v="theater/plays"/>
    <x v="3"/>
    <s v="plays"/>
  </r>
  <r>
    <s v="Exclusive systematic productivity"/>
    <n v="105300"/>
    <n v="106321"/>
    <n v="100.9696106362773"/>
    <x v="1"/>
    <n v="1022"/>
    <m/>
    <x v="1"/>
    <s v="USD"/>
    <n v="1470114000"/>
    <n v="1470718800"/>
    <b v="0"/>
    <b v="0"/>
    <s v="theater/plays"/>
    <x v="3"/>
    <s v="plays"/>
  </r>
  <r>
    <s v="Re-engineered radical policy"/>
    <n v="20000"/>
    <n v="158832"/>
    <n v="794.16"/>
    <x v="1"/>
    <n v="3177"/>
    <m/>
    <x v="1"/>
    <s v="USD"/>
    <n v="1321596000"/>
    <n v="1325052000"/>
    <b v="0"/>
    <b v="0"/>
    <s v="film &amp; video/animation"/>
    <x v="4"/>
    <s v="animation"/>
  </r>
  <r>
    <s v="Down-sized logistical adapter"/>
    <n v="3000"/>
    <n v="11091"/>
    <n v="369.7"/>
    <x v="1"/>
    <n v="198"/>
    <m/>
    <x v="5"/>
    <s v="CHF"/>
    <n v="1318827600"/>
    <n v="1319000400"/>
    <b v="0"/>
    <b v="0"/>
    <s v="theater/plays"/>
    <x v="3"/>
    <s v="plays"/>
  </r>
  <r>
    <s v="Configurable bandwidth-monitored throughput"/>
    <n v="9900"/>
    <n v="1269"/>
    <n v="12.818181818181817"/>
    <x v="0"/>
    <n v="26"/>
    <m/>
    <x v="5"/>
    <s v="CHF"/>
    <n v="1552366800"/>
    <n v="1552539600"/>
    <b v="0"/>
    <b v="0"/>
    <s v="music/rock"/>
    <x v="1"/>
    <s v="rock"/>
  </r>
  <r>
    <s v="Optional tangible pricing structure"/>
    <n v="3700"/>
    <n v="5107"/>
    <n v="138.02702702702703"/>
    <x v="1"/>
    <n v="85"/>
    <m/>
    <x v="2"/>
    <s v="AUD"/>
    <n v="1542088800"/>
    <n v="1543816800"/>
    <b v="0"/>
    <b v="0"/>
    <s v="film &amp; video/documentary"/>
    <x v="4"/>
    <s v="documentary"/>
  </r>
  <r>
    <s v="Organic high-level implementation"/>
    <n v="168700"/>
    <n v="141393"/>
    <n v="83.813278008298752"/>
    <x v="0"/>
    <n v="1790"/>
    <m/>
    <x v="1"/>
    <s v="USD"/>
    <n v="1426395600"/>
    <n v="1427086800"/>
    <b v="0"/>
    <b v="0"/>
    <s v="theater/plays"/>
    <x v="3"/>
    <s v="plays"/>
  </r>
  <r>
    <s v="Decentralized logistical collaboration"/>
    <n v="94900"/>
    <n v="194166"/>
    <n v="204.60063224446787"/>
    <x v="1"/>
    <n v="3596"/>
    <m/>
    <x v="1"/>
    <s v="USD"/>
    <n v="1321336800"/>
    <n v="1323064800"/>
    <b v="0"/>
    <b v="0"/>
    <s v="theater/plays"/>
    <x v="3"/>
    <s v="plays"/>
  </r>
  <r>
    <s v="Advanced content-based installation"/>
    <n v="9300"/>
    <n v="4124"/>
    <n v="44.344086021505376"/>
    <x v="0"/>
    <n v="37"/>
    <m/>
    <x v="1"/>
    <s v="USD"/>
    <n v="1456293600"/>
    <n v="1458277200"/>
    <b v="0"/>
    <b v="1"/>
    <s v="music/electric music"/>
    <x v="1"/>
    <s v="electric music"/>
  </r>
  <r>
    <s v="Distributed high-level open architecture"/>
    <n v="6800"/>
    <n v="14865"/>
    <n v="218.60294117647058"/>
    <x v="1"/>
    <n v="244"/>
    <m/>
    <x v="1"/>
    <s v="USD"/>
    <n v="1404968400"/>
    <n v="1405141200"/>
    <b v="0"/>
    <b v="0"/>
    <s v="music/rock"/>
    <x v="1"/>
    <s v="rock"/>
  </r>
  <r>
    <s v="Synergized zero tolerance help-desk"/>
    <n v="72400"/>
    <n v="134688"/>
    <n v="186.03314917127071"/>
    <x v="1"/>
    <n v="5180"/>
    <m/>
    <x v="1"/>
    <s v="USD"/>
    <n v="1279170000"/>
    <n v="1283058000"/>
    <b v="0"/>
    <b v="0"/>
    <s v="theater/plays"/>
    <x v="3"/>
    <s v="plays"/>
  </r>
  <r>
    <s v="Extended multi-tasking definition"/>
    <n v="20100"/>
    <n v="47705"/>
    <n v="237.33830845771143"/>
    <x v="1"/>
    <n v="589"/>
    <m/>
    <x v="6"/>
    <s v="EUR"/>
    <n v="1294725600"/>
    <n v="1295762400"/>
    <b v="0"/>
    <b v="0"/>
    <s v="film &amp; video/animation"/>
    <x v="4"/>
    <s v="animation"/>
  </r>
  <r>
    <s v="Realigned uniform knowledge user"/>
    <n v="31200"/>
    <n v="95364"/>
    <n v="305.65384615384613"/>
    <x v="1"/>
    <n v="2725"/>
    <m/>
    <x v="1"/>
    <s v="USD"/>
    <n v="1419055200"/>
    <n v="1419573600"/>
    <b v="0"/>
    <b v="1"/>
    <s v="music/rock"/>
    <x v="1"/>
    <s v="rock"/>
  </r>
  <r>
    <s v="Monitored grid-enabled model"/>
    <n v="3500"/>
    <n v="3295"/>
    <n v="94.142857142857139"/>
    <x v="0"/>
    <n v="35"/>
    <m/>
    <x v="6"/>
    <s v="EUR"/>
    <n v="1434690000"/>
    <n v="1438750800"/>
    <b v="0"/>
    <b v="0"/>
    <s v="film &amp; video/shorts"/>
    <x v="4"/>
    <s v="shorts"/>
  </r>
  <r>
    <s v="Assimilated actuating policy"/>
    <n v="9000"/>
    <n v="4896"/>
    <n v="54.400000000000006"/>
    <x v="3"/>
    <n v="94"/>
    <m/>
    <x v="1"/>
    <s v="USD"/>
    <n v="1443416400"/>
    <n v="1444798800"/>
    <b v="0"/>
    <b v="1"/>
    <s v="music/rock"/>
    <x v="1"/>
    <s v="rock"/>
  </r>
  <r>
    <s v="Total incremental productivity"/>
    <n v="6700"/>
    <n v="7496"/>
    <n v="111.88059701492537"/>
    <x v="1"/>
    <n v="300"/>
    <m/>
    <x v="1"/>
    <s v="USD"/>
    <n v="1399006800"/>
    <n v="1399179600"/>
    <b v="0"/>
    <b v="0"/>
    <s v="journalism/audio"/>
    <x v="8"/>
    <s v="audio"/>
  </r>
  <r>
    <s v="Adaptive local task-force"/>
    <n v="2700"/>
    <n v="9967"/>
    <n v="369.14814814814815"/>
    <x v="1"/>
    <n v="144"/>
    <m/>
    <x v="1"/>
    <s v="USD"/>
    <n v="1575698400"/>
    <n v="1576562400"/>
    <b v="0"/>
    <b v="1"/>
    <s v="food/food trucks"/>
    <x v="0"/>
    <s v="food trucks"/>
  </r>
  <r>
    <s v="Universal zero-defect concept"/>
    <n v="83300"/>
    <n v="52421"/>
    <n v="62.930372148859547"/>
    <x v="0"/>
    <n v="558"/>
    <m/>
    <x v="1"/>
    <s v="USD"/>
    <n v="1400562000"/>
    <n v="1400821200"/>
    <b v="0"/>
    <b v="1"/>
    <s v="theater/plays"/>
    <x v="3"/>
    <s v="plays"/>
  </r>
  <r>
    <s v="Object-based bottom-line superstructure"/>
    <n v="9700"/>
    <n v="6298"/>
    <n v="64.927835051546396"/>
    <x v="0"/>
    <n v="64"/>
    <m/>
    <x v="1"/>
    <s v="USD"/>
    <n v="1509512400"/>
    <n v="1510984800"/>
    <b v="0"/>
    <b v="0"/>
    <s v="theater/plays"/>
    <x v="3"/>
    <s v="plays"/>
  </r>
  <r>
    <s v="Adaptive 24hour projection"/>
    <n v="8200"/>
    <n v="1546"/>
    <n v="18.853658536585368"/>
    <x v="3"/>
    <n v="37"/>
    <m/>
    <x v="1"/>
    <s v="USD"/>
    <n v="1299823200"/>
    <n v="1302066000"/>
    <b v="0"/>
    <b v="0"/>
    <s v="music/jazz"/>
    <x v="1"/>
    <s v="jazz"/>
  </r>
  <r>
    <s v="Sharable radical toolset"/>
    <n v="96500"/>
    <n v="16168"/>
    <n v="16.754404145077721"/>
    <x v="0"/>
    <n v="245"/>
    <m/>
    <x v="1"/>
    <s v="USD"/>
    <n v="1322719200"/>
    <n v="1322978400"/>
    <b v="0"/>
    <b v="0"/>
    <s v="film &amp; video/science fiction"/>
    <x v="4"/>
    <s v="science fiction"/>
  </r>
  <r>
    <s v="Focused multimedia knowledgebase"/>
    <n v="6200"/>
    <n v="6269"/>
    <n v="101.11290322580646"/>
    <x v="1"/>
    <n v="87"/>
    <m/>
    <x v="1"/>
    <s v="USD"/>
    <n v="1312693200"/>
    <n v="1313730000"/>
    <b v="0"/>
    <b v="0"/>
    <s v="music/jazz"/>
    <x v="1"/>
    <s v="jazz"/>
  </r>
  <r>
    <s v="Seamless 6thgeneration extranet"/>
    <n v="43800"/>
    <n v="149578"/>
    <n v="341.5022831050228"/>
    <x v="1"/>
    <n v="3116"/>
    <m/>
    <x v="1"/>
    <s v="USD"/>
    <n v="1393394400"/>
    <n v="1394085600"/>
    <b v="0"/>
    <b v="0"/>
    <s v="theater/plays"/>
    <x v="3"/>
    <s v="plays"/>
  </r>
  <r>
    <s v="Sharable mobile knowledgebase"/>
    <n v="6000"/>
    <n v="3841"/>
    <n v="64.016666666666666"/>
    <x v="0"/>
    <n v="71"/>
    <m/>
    <x v="1"/>
    <s v="USD"/>
    <n v="1304053200"/>
    <n v="1305349200"/>
    <b v="0"/>
    <b v="0"/>
    <s v="technology/web"/>
    <x v="2"/>
    <s v="web"/>
  </r>
  <r>
    <s v="Cross-group global system engine"/>
    <n v="8700"/>
    <n v="4531"/>
    <n v="52.080459770114942"/>
    <x v="0"/>
    <n v="42"/>
    <m/>
    <x v="1"/>
    <s v="USD"/>
    <n v="1433912400"/>
    <n v="1434344400"/>
    <b v="0"/>
    <b v="1"/>
    <s v="games/video games"/>
    <x v="6"/>
    <s v="video games"/>
  </r>
  <r>
    <s v="Centralized clear-thinking conglomeration"/>
    <n v="18900"/>
    <n v="60934"/>
    <n v="322.40211640211641"/>
    <x v="1"/>
    <n v="909"/>
    <m/>
    <x v="1"/>
    <s v="USD"/>
    <n v="1329717600"/>
    <n v="1331186400"/>
    <b v="0"/>
    <b v="0"/>
    <s v="film &amp; video/documentary"/>
    <x v="4"/>
    <s v="documentary"/>
  </r>
  <r>
    <s v="De-engineered cohesive system engine"/>
    <n v="86400"/>
    <n v="103255"/>
    <n v="119.50810185185186"/>
    <x v="1"/>
    <n v="1613"/>
    <m/>
    <x v="1"/>
    <s v="USD"/>
    <n v="1335330000"/>
    <n v="1336539600"/>
    <b v="0"/>
    <b v="0"/>
    <s v="technology/web"/>
    <x v="2"/>
    <s v="web"/>
  </r>
  <r>
    <s v="Reactive analyzing function"/>
    <n v="8900"/>
    <n v="13065"/>
    <n v="146.79775280898878"/>
    <x v="1"/>
    <n v="136"/>
    <m/>
    <x v="1"/>
    <s v="USD"/>
    <n v="1268888400"/>
    <n v="1269752400"/>
    <b v="0"/>
    <b v="0"/>
    <s v="publishing/translations"/>
    <x v="5"/>
    <s v="translations"/>
  </r>
  <r>
    <s v="Robust hybrid budgetary management"/>
    <n v="700"/>
    <n v="6654"/>
    <n v="950.57142857142856"/>
    <x v="1"/>
    <n v="130"/>
    <m/>
    <x v="1"/>
    <s v="USD"/>
    <n v="1289973600"/>
    <n v="1291615200"/>
    <b v="0"/>
    <b v="0"/>
    <s v="music/rock"/>
    <x v="1"/>
    <s v="rock"/>
  </r>
  <r>
    <s v="Open-source analyzing monitoring"/>
    <n v="9400"/>
    <n v="6852"/>
    <n v="72.893617021276597"/>
    <x v="0"/>
    <n v="156"/>
    <m/>
    <x v="0"/>
    <s v="CAD"/>
    <n v="1547877600"/>
    <n v="1552366800"/>
    <b v="0"/>
    <b v="1"/>
    <s v="food/food trucks"/>
    <x v="0"/>
    <s v="food trucks"/>
  </r>
  <r>
    <s v="Up-sized discrete firmware"/>
    <n v="157600"/>
    <n v="124517"/>
    <n v="79.008248730964468"/>
    <x v="0"/>
    <n v="1368"/>
    <m/>
    <x v="4"/>
    <s v="GBP"/>
    <n v="1269493200"/>
    <n v="1272171600"/>
    <b v="0"/>
    <b v="0"/>
    <s v="theater/plays"/>
    <x v="3"/>
    <s v="plays"/>
  </r>
  <r>
    <s v="Exclusive intangible extranet"/>
    <n v="7900"/>
    <n v="5113"/>
    <n v="64.721518987341781"/>
    <x v="0"/>
    <n v="102"/>
    <m/>
    <x v="1"/>
    <s v="USD"/>
    <n v="1436072400"/>
    <n v="1436677200"/>
    <b v="0"/>
    <b v="0"/>
    <s v="film &amp; video/documentary"/>
    <x v="4"/>
    <s v="documentary"/>
  </r>
  <r>
    <s v="Synergized analyzing process improvement"/>
    <n v="7100"/>
    <n v="5824"/>
    <n v="82.028169014084511"/>
    <x v="0"/>
    <n v="86"/>
    <m/>
    <x v="2"/>
    <s v="AUD"/>
    <n v="1419141600"/>
    <n v="1420092000"/>
    <b v="0"/>
    <b v="0"/>
    <s v="publishing/radio &amp; podcasts"/>
    <x v="5"/>
    <s v="radio &amp; podcasts"/>
  </r>
  <r>
    <s v="Realigned dedicated system engine"/>
    <n v="600"/>
    <n v="6226"/>
    <n v="1037.6666666666667"/>
    <x v="1"/>
    <n v="102"/>
    <m/>
    <x v="1"/>
    <s v="USD"/>
    <n v="1279083600"/>
    <n v="1279947600"/>
    <b v="0"/>
    <b v="0"/>
    <s v="games/video games"/>
    <x v="6"/>
    <s v="video games"/>
  </r>
  <r>
    <s v="Object-based bandwidth-monitored concept"/>
    <n v="156800"/>
    <n v="20243"/>
    <n v="12.910076530612244"/>
    <x v="0"/>
    <n v="253"/>
    <m/>
    <x v="1"/>
    <s v="USD"/>
    <n v="1401426000"/>
    <n v="1402203600"/>
    <b v="0"/>
    <b v="0"/>
    <s v="theater/plays"/>
    <x v="3"/>
    <s v="plays"/>
  </r>
  <r>
    <s v="Ameliorated client-driven open system"/>
    <n v="121600"/>
    <n v="188288"/>
    <n v="154.84210526315789"/>
    <x v="1"/>
    <n v="4006"/>
    <m/>
    <x v="1"/>
    <s v="USD"/>
    <n v="1395810000"/>
    <n v="1396933200"/>
    <b v="0"/>
    <b v="0"/>
    <s v="film &amp; video/animation"/>
    <x v="4"/>
    <s v="animation"/>
  </r>
  <r>
    <s v="Upgradable leadingedge Local Area Network"/>
    <n v="157300"/>
    <n v="11167"/>
    <n v="7.0991735537190088"/>
    <x v="0"/>
    <n v="157"/>
    <m/>
    <x v="1"/>
    <s v="USD"/>
    <n v="1467003600"/>
    <n v="1467262800"/>
    <b v="0"/>
    <b v="1"/>
    <s v="theater/plays"/>
    <x v="3"/>
    <s v="plays"/>
  </r>
  <r>
    <s v="Customizable intermediate data-warehouse"/>
    <n v="70300"/>
    <n v="146595"/>
    <n v="208.52773826458036"/>
    <x v="1"/>
    <n v="1629"/>
    <m/>
    <x v="1"/>
    <s v="USD"/>
    <n v="1268715600"/>
    <n v="1270530000"/>
    <b v="0"/>
    <b v="1"/>
    <s v="theater/plays"/>
    <x v="3"/>
    <s v="plays"/>
  </r>
  <r>
    <s v="Managed optimizing archive"/>
    <n v="7900"/>
    <n v="7875"/>
    <n v="99.683544303797461"/>
    <x v="0"/>
    <n v="183"/>
    <m/>
    <x v="1"/>
    <s v="USD"/>
    <n v="1457157600"/>
    <n v="1457762400"/>
    <b v="0"/>
    <b v="1"/>
    <s v="film &amp; video/drama"/>
    <x v="4"/>
    <s v="drama"/>
  </r>
  <r>
    <s v="Diverse systematic projection"/>
    <n v="73800"/>
    <n v="148779"/>
    <n v="201.59756097560978"/>
    <x v="1"/>
    <n v="2188"/>
    <m/>
    <x v="1"/>
    <s v="USD"/>
    <n v="1573970400"/>
    <n v="1575525600"/>
    <b v="0"/>
    <b v="0"/>
    <s v="theater/plays"/>
    <x v="3"/>
    <s v="plays"/>
  </r>
  <r>
    <s v="Up-sized web-enabled info-mediaries"/>
    <n v="108500"/>
    <n v="175868"/>
    <n v="162.09032258064516"/>
    <x v="1"/>
    <n v="2409"/>
    <m/>
    <x v="6"/>
    <s v="EUR"/>
    <n v="1276578000"/>
    <n v="1279083600"/>
    <b v="0"/>
    <b v="0"/>
    <s v="music/rock"/>
    <x v="1"/>
    <s v="rock"/>
  </r>
  <r>
    <s v="Persevering optimizing Graphical User Interface"/>
    <n v="140300"/>
    <n v="5112"/>
    <n v="3.6436208125445471"/>
    <x v="0"/>
    <n v="82"/>
    <m/>
    <x v="3"/>
    <s v="DKK"/>
    <n v="1423720800"/>
    <n v="1424412000"/>
    <b v="0"/>
    <b v="0"/>
    <s v="film &amp; video/documentary"/>
    <x v="4"/>
    <s v="documentary"/>
  </r>
  <r>
    <s v="Cross-platform tertiary array"/>
    <n v="100"/>
    <n v="5"/>
    <n v="5"/>
    <x v="0"/>
    <n v="1"/>
    <m/>
    <x v="4"/>
    <s v="GBP"/>
    <n v="1375160400"/>
    <n v="1376197200"/>
    <b v="0"/>
    <b v="0"/>
    <s v="food/food trucks"/>
    <x v="0"/>
    <s v="food trucks"/>
  </r>
  <r>
    <s v="Inverse neutral structure"/>
    <n v="6300"/>
    <n v="13018"/>
    <n v="206.63492063492063"/>
    <x v="1"/>
    <n v="194"/>
    <m/>
    <x v="1"/>
    <s v="USD"/>
    <n v="1401426000"/>
    <n v="1402894800"/>
    <b v="1"/>
    <b v="0"/>
    <s v="technology/wearables"/>
    <x v="2"/>
    <s v="wearables"/>
  </r>
  <r>
    <s v="Quality-focused system-worthy support"/>
    <n v="71100"/>
    <n v="91176"/>
    <n v="128.23628691983123"/>
    <x v="1"/>
    <n v="1140"/>
    <m/>
    <x v="1"/>
    <s v="USD"/>
    <n v="1433480400"/>
    <n v="1434430800"/>
    <b v="0"/>
    <b v="0"/>
    <s v="theater/plays"/>
    <x v="3"/>
    <s v="plays"/>
  </r>
  <r>
    <s v="Vision-oriented 5thgeneration array"/>
    <n v="5300"/>
    <n v="6342"/>
    <n v="119.66037735849055"/>
    <x v="1"/>
    <n v="102"/>
    <m/>
    <x v="1"/>
    <s v="USD"/>
    <n v="1555563600"/>
    <n v="1557896400"/>
    <b v="0"/>
    <b v="0"/>
    <s v="theater/plays"/>
    <x v="3"/>
    <s v="plays"/>
  </r>
  <r>
    <s v="Cross-platform logistical circuit"/>
    <n v="88700"/>
    <n v="151438"/>
    <n v="170.73055242390078"/>
    <x v="1"/>
    <n v="2857"/>
    <m/>
    <x v="1"/>
    <s v="USD"/>
    <n v="1295676000"/>
    <n v="1297490400"/>
    <b v="0"/>
    <b v="0"/>
    <s v="theater/plays"/>
    <x v="3"/>
    <s v="plays"/>
  </r>
  <r>
    <s v="Profound solution-oriented matrix"/>
    <n v="3300"/>
    <n v="6178"/>
    <n v="187.21212121212122"/>
    <x v="1"/>
    <n v="107"/>
    <m/>
    <x v="1"/>
    <s v="USD"/>
    <n v="1443848400"/>
    <n v="1447394400"/>
    <b v="0"/>
    <b v="0"/>
    <s v="publishing/nonfiction"/>
    <x v="5"/>
    <s v="nonfiction"/>
  </r>
  <r>
    <s v="Extended asynchronous initiative"/>
    <n v="3400"/>
    <n v="6405"/>
    <n v="188.38235294117646"/>
    <x v="1"/>
    <n v="160"/>
    <m/>
    <x v="4"/>
    <s v="GBP"/>
    <n v="1457330400"/>
    <n v="1458277200"/>
    <b v="0"/>
    <b v="0"/>
    <s v="music/rock"/>
    <x v="1"/>
    <s v="rock"/>
  </r>
  <r>
    <s v="Fundamental needs-based frame"/>
    <n v="137600"/>
    <n v="180667"/>
    <n v="131.29869186046511"/>
    <x v="1"/>
    <n v="2230"/>
    <m/>
    <x v="1"/>
    <s v="USD"/>
    <n v="1395550800"/>
    <n v="1395723600"/>
    <b v="0"/>
    <b v="0"/>
    <s v="food/food trucks"/>
    <x v="0"/>
    <s v="food trucks"/>
  </r>
  <r>
    <s v="Compatible full-range leverage"/>
    <n v="3900"/>
    <n v="11075"/>
    <n v="283.97435897435901"/>
    <x v="1"/>
    <n v="316"/>
    <m/>
    <x v="1"/>
    <s v="USD"/>
    <n v="1551852000"/>
    <n v="1552197600"/>
    <b v="0"/>
    <b v="1"/>
    <s v="music/jazz"/>
    <x v="1"/>
    <s v="jazz"/>
  </r>
  <r>
    <s v="Upgradable holistic system engine"/>
    <n v="10000"/>
    <n v="12042"/>
    <n v="120.41999999999999"/>
    <x v="1"/>
    <n v="117"/>
    <m/>
    <x v="1"/>
    <s v="USD"/>
    <n v="1547618400"/>
    <n v="1549087200"/>
    <b v="0"/>
    <b v="0"/>
    <s v="film &amp; video/science fiction"/>
    <x v="4"/>
    <s v="science fiction"/>
  </r>
  <r>
    <s v="Stand-alone multi-state data-warehouse"/>
    <n v="42800"/>
    <n v="179356"/>
    <n v="419.0560747663551"/>
    <x v="1"/>
    <n v="6406"/>
    <m/>
    <x v="1"/>
    <s v="USD"/>
    <n v="1355637600"/>
    <n v="1356847200"/>
    <b v="0"/>
    <b v="0"/>
    <s v="theater/plays"/>
    <x v="3"/>
    <s v="plays"/>
  </r>
  <r>
    <s v="Multi-lateral maximized core"/>
    <n v="8200"/>
    <n v="1136"/>
    <n v="13.853658536585368"/>
    <x v="3"/>
    <n v="15"/>
    <m/>
    <x v="1"/>
    <s v="USD"/>
    <n v="1374728400"/>
    <n v="1375765200"/>
    <b v="0"/>
    <b v="0"/>
    <s v="theater/plays"/>
    <x v="3"/>
    <s v="plays"/>
  </r>
  <r>
    <s v="Innovative holistic hub"/>
    <n v="6200"/>
    <n v="8645"/>
    <n v="139.43548387096774"/>
    <x v="1"/>
    <n v="192"/>
    <m/>
    <x v="1"/>
    <s v="USD"/>
    <n v="1287810000"/>
    <n v="1289800800"/>
    <b v="0"/>
    <b v="0"/>
    <s v="music/electric music"/>
    <x v="1"/>
    <s v="electric music"/>
  </r>
  <r>
    <s v="Reverse-engineered 24/7 methodology"/>
    <n v="1100"/>
    <n v="1914"/>
    <n v="174"/>
    <x v="1"/>
    <n v="26"/>
    <m/>
    <x v="0"/>
    <s v="CAD"/>
    <n v="1503723600"/>
    <n v="1504501200"/>
    <b v="0"/>
    <b v="0"/>
    <s v="theater/plays"/>
    <x v="3"/>
    <s v="plays"/>
  </r>
  <r>
    <s v="Business-focused dynamic info-mediaries"/>
    <n v="26500"/>
    <n v="41205"/>
    <n v="155.49056603773585"/>
    <x v="1"/>
    <n v="723"/>
    <m/>
    <x v="1"/>
    <s v="USD"/>
    <n v="1484114400"/>
    <n v="1485669600"/>
    <b v="0"/>
    <b v="0"/>
    <s v="theater/plays"/>
    <x v="3"/>
    <s v="plays"/>
  </r>
  <r>
    <s v="Digitized clear-thinking installation"/>
    <n v="8500"/>
    <n v="14488"/>
    <n v="170.44705882352943"/>
    <x v="1"/>
    <n v="170"/>
    <m/>
    <x v="6"/>
    <s v="EUR"/>
    <n v="1461906000"/>
    <n v="1462770000"/>
    <b v="0"/>
    <b v="0"/>
    <s v="theater/plays"/>
    <x v="3"/>
    <s v="plays"/>
  </r>
  <r>
    <s v="Quality-focused 24/7 superstructure"/>
    <n v="6400"/>
    <n v="12129"/>
    <n v="189.515625"/>
    <x v="1"/>
    <n v="238"/>
    <m/>
    <x v="4"/>
    <s v="GBP"/>
    <n v="1379653200"/>
    <n v="1379739600"/>
    <b v="0"/>
    <b v="1"/>
    <s v="music/indie rock"/>
    <x v="1"/>
    <s v="indie rock"/>
  </r>
  <r>
    <s v="Multi-channeled local intranet"/>
    <n v="1400"/>
    <n v="3496"/>
    <n v="249.71428571428572"/>
    <x v="1"/>
    <n v="55"/>
    <m/>
    <x v="1"/>
    <s v="USD"/>
    <n v="1401858000"/>
    <n v="1402722000"/>
    <b v="0"/>
    <b v="0"/>
    <s v="theater/plays"/>
    <x v="3"/>
    <s v="plays"/>
  </r>
  <r>
    <s v="Open-architected mobile emulation"/>
    <n v="198600"/>
    <n v="97037"/>
    <n v="48.860523665659613"/>
    <x v="0"/>
    <n v="1198"/>
    <m/>
    <x v="1"/>
    <s v="USD"/>
    <n v="1367470800"/>
    <n v="1369285200"/>
    <b v="0"/>
    <b v="0"/>
    <s v="publishing/nonfiction"/>
    <x v="5"/>
    <s v="nonfiction"/>
  </r>
  <r>
    <s v="Ameliorated foreground methodology"/>
    <n v="195900"/>
    <n v="55757"/>
    <n v="28.461970393057683"/>
    <x v="0"/>
    <n v="648"/>
    <m/>
    <x v="1"/>
    <s v="USD"/>
    <n v="1304658000"/>
    <n v="1304744400"/>
    <b v="1"/>
    <b v="1"/>
    <s v="theater/plays"/>
    <x v="3"/>
    <s v="plays"/>
  </r>
  <r>
    <s v="Synergized well-modulated project"/>
    <n v="4300"/>
    <n v="11525"/>
    <n v="268.02325581395348"/>
    <x v="1"/>
    <n v="128"/>
    <m/>
    <x v="2"/>
    <s v="AUD"/>
    <n v="1467954000"/>
    <n v="1468299600"/>
    <b v="0"/>
    <b v="0"/>
    <s v="photography/photography books"/>
    <x v="7"/>
    <s v="photography books"/>
  </r>
  <r>
    <s v="Extended context-sensitive forecast"/>
    <n v="25600"/>
    <n v="158669"/>
    <n v="619.80078125"/>
    <x v="1"/>
    <n v="2144"/>
    <m/>
    <x v="1"/>
    <s v="USD"/>
    <n v="1473742800"/>
    <n v="1474174800"/>
    <b v="0"/>
    <b v="0"/>
    <s v="theater/plays"/>
    <x v="3"/>
    <s v="plays"/>
  </r>
  <r>
    <s v="Total leadingedge neural-net"/>
    <n v="189000"/>
    <n v="5916"/>
    <n v="3.1301587301587301"/>
    <x v="0"/>
    <n v="64"/>
    <m/>
    <x v="1"/>
    <s v="USD"/>
    <n v="1523768400"/>
    <n v="1526014800"/>
    <b v="0"/>
    <b v="0"/>
    <s v="music/indie rock"/>
    <x v="1"/>
    <s v="indie rock"/>
  </r>
  <r>
    <s v="Organic actuating protocol"/>
    <n v="94300"/>
    <n v="150806"/>
    <n v="159.92152704135739"/>
    <x v="1"/>
    <n v="2693"/>
    <m/>
    <x v="4"/>
    <s v="GBP"/>
    <n v="1437022800"/>
    <n v="1437454800"/>
    <b v="0"/>
    <b v="0"/>
    <s v="theater/plays"/>
    <x v="3"/>
    <s v="plays"/>
  </r>
  <r>
    <s v="Down-sized national software"/>
    <n v="5100"/>
    <n v="14249"/>
    <n v="279.39215686274508"/>
    <x v="1"/>
    <n v="432"/>
    <m/>
    <x v="1"/>
    <s v="USD"/>
    <n v="1422165600"/>
    <n v="1422684000"/>
    <b v="0"/>
    <b v="0"/>
    <s v="photography/photography books"/>
    <x v="7"/>
    <s v="photography books"/>
  </r>
  <r>
    <s v="Organic upward-trending Graphical User Interface"/>
    <n v="7500"/>
    <n v="5803"/>
    <n v="77.373333333333335"/>
    <x v="0"/>
    <n v="62"/>
    <m/>
    <x v="1"/>
    <s v="USD"/>
    <n v="1580104800"/>
    <n v="1581314400"/>
    <b v="0"/>
    <b v="0"/>
    <s v="theater/plays"/>
    <x v="3"/>
    <s v="plays"/>
  </r>
  <r>
    <s v="Synergistic tertiary budgetary management"/>
    <n v="6400"/>
    <n v="13205"/>
    <n v="206.32812500000003"/>
    <x v="1"/>
    <n v="189"/>
    <m/>
    <x v="1"/>
    <s v="USD"/>
    <n v="1285650000"/>
    <n v="1286427600"/>
    <b v="0"/>
    <b v="1"/>
    <s v="theater/plays"/>
    <x v="3"/>
    <s v="plays"/>
  </r>
  <r>
    <s v="Open-architected incremental ability"/>
    <n v="1600"/>
    <n v="11108"/>
    <n v="694.25"/>
    <x v="1"/>
    <n v="154"/>
    <m/>
    <x v="4"/>
    <s v="GBP"/>
    <n v="1276664400"/>
    <n v="1278738000"/>
    <b v="1"/>
    <b v="0"/>
    <s v="food/food trucks"/>
    <x v="0"/>
    <s v="food trucks"/>
  </r>
  <r>
    <s v="Intuitive object-oriented task-force"/>
    <n v="1900"/>
    <n v="2884"/>
    <n v="151.78947368421052"/>
    <x v="1"/>
    <n v="96"/>
    <m/>
    <x v="1"/>
    <s v="USD"/>
    <n v="1286168400"/>
    <n v="1286427600"/>
    <b v="0"/>
    <b v="0"/>
    <s v="music/indie rock"/>
    <x v="1"/>
    <s v="indie rock"/>
  </r>
  <r>
    <s v="Multi-tiered executive toolset"/>
    <n v="85900"/>
    <n v="55476"/>
    <n v="64.58207217694995"/>
    <x v="0"/>
    <n v="750"/>
    <m/>
    <x v="1"/>
    <s v="USD"/>
    <n v="1467781200"/>
    <n v="1467954000"/>
    <b v="0"/>
    <b v="1"/>
    <s v="theater/plays"/>
    <x v="3"/>
    <s v="plays"/>
  </r>
  <r>
    <s v="Grass-roots directional workforce"/>
    <n v="9500"/>
    <n v="5973"/>
    <n v="62.873684210526314"/>
    <x v="3"/>
    <n v="87"/>
    <m/>
    <x v="1"/>
    <s v="USD"/>
    <n v="1556686800"/>
    <n v="1557637200"/>
    <b v="0"/>
    <b v="1"/>
    <s v="theater/plays"/>
    <x v="3"/>
    <s v="plays"/>
  </r>
  <r>
    <s v="Quality-focused real-time solution"/>
    <n v="59200"/>
    <n v="183756"/>
    <n v="310.39864864864865"/>
    <x v="1"/>
    <n v="3063"/>
    <m/>
    <x v="1"/>
    <s v="USD"/>
    <n v="1553576400"/>
    <n v="1553922000"/>
    <b v="0"/>
    <b v="0"/>
    <s v="theater/plays"/>
    <x v="3"/>
    <s v="plays"/>
  </r>
  <r>
    <s v="Reduced interactive matrix"/>
    <n v="72100"/>
    <n v="30902"/>
    <n v="42.859916782246884"/>
    <x v="2"/>
    <n v="278"/>
    <m/>
    <x v="1"/>
    <s v="USD"/>
    <n v="1414904400"/>
    <n v="1416463200"/>
    <b v="0"/>
    <b v="0"/>
    <s v="theater/plays"/>
    <x v="3"/>
    <s v="plays"/>
  </r>
  <r>
    <s v="Adaptive context-sensitive architecture"/>
    <n v="6700"/>
    <n v="5569"/>
    <n v="83.119402985074629"/>
    <x v="0"/>
    <n v="105"/>
    <m/>
    <x v="1"/>
    <s v="USD"/>
    <n v="1446876000"/>
    <n v="1447221600"/>
    <b v="0"/>
    <b v="0"/>
    <s v="film &amp; video/animation"/>
    <x v="4"/>
    <s v="animation"/>
  </r>
  <r>
    <s v="Polarized incremental portal"/>
    <n v="118200"/>
    <n v="92824"/>
    <n v="78.531302876480552"/>
    <x v="3"/>
    <n v="1658"/>
    <m/>
    <x v="1"/>
    <s v="USD"/>
    <n v="1490418000"/>
    <n v="1491627600"/>
    <b v="0"/>
    <b v="0"/>
    <s v="film &amp; video/television"/>
    <x v="4"/>
    <s v="television"/>
  </r>
  <r>
    <s v="Reactive regional access"/>
    <n v="139000"/>
    <n v="158590"/>
    <n v="114.09352517985612"/>
    <x v="1"/>
    <n v="2266"/>
    <m/>
    <x v="1"/>
    <s v="USD"/>
    <n v="1360389600"/>
    <n v="1363150800"/>
    <b v="0"/>
    <b v="0"/>
    <s v="film &amp; video/television"/>
    <x v="4"/>
    <s v="television"/>
  </r>
  <r>
    <s v="Stand-alone reciprocal frame"/>
    <n v="197700"/>
    <n v="127591"/>
    <n v="64.537683358624179"/>
    <x v="0"/>
    <n v="2604"/>
    <m/>
    <x v="3"/>
    <s v="DKK"/>
    <n v="1326866400"/>
    <n v="1330754400"/>
    <b v="0"/>
    <b v="1"/>
    <s v="film &amp; video/animation"/>
    <x v="4"/>
    <s v="animation"/>
  </r>
  <r>
    <s v="Open-architected 24/7 throughput"/>
    <n v="8500"/>
    <n v="6750"/>
    <n v="79.411764705882348"/>
    <x v="0"/>
    <n v="65"/>
    <m/>
    <x v="1"/>
    <s v="USD"/>
    <n v="1479103200"/>
    <n v="1479794400"/>
    <b v="0"/>
    <b v="0"/>
    <s v="theater/plays"/>
    <x v="3"/>
    <s v="plays"/>
  </r>
  <r>
    <s v="Monitored 24/7 approach"/>
    <n v="81600"/>
    <n v="9318"/>
    <n v="11.419117647058824"/>
    <x v="0"/>
    <n v="94"/>
    <m/>
    <x v="1"/>
    <s v="USD"/>
    <n v="1280206800"/>
    <n v="1281243600"/>
    <b v="0"/>
    <b v="1"/>
    <s v="theater/plays"/>
    <x v="3"/>
    <s v="plays"/>
  </r>
  <r>
    <s v="Upgradable explicit forecast"/>
    <n v="8600"/>
    <n v="4832"/>
    <n v="56.186046511627907"/>
    <x v="2"/>
    <n v="45"/>
    <m/>
    <x v="1"/>
    <s v="USD"/>
    <n v="1532754000"/>
    <n v="1532754000"/>
    <b v="0"/>
    <b v="1"/>
    <s v="film &amp; video/drama"/>
    <x v="4"/>
    <s v="drama"/>
  </r>
  <r>
    <s v="Pre-emptive context-sensitive support"/>
    <n v="119800"/>
    <n v="19769"/>
    <n v="16.501669449081803"/>
    <x v="0"/>
    <n v="257"/>
    <m/>
    <x v="1"/>
    <s v="USD"/>
    <n v="1453096800"/>
    <n v="1453356000"/>
    <b v="0"/>
    <b v="0"/>
    <s v="theater/plays"/>
    <x v="3"/>
    <s v="plays"/>
  </r>
  <r>
    <s v="Business-focused leadingedge instruction set"/>
    <n v="9400"/>
    <n v="11277"/>
    <n v="119.96808510638297"/>
    <x v="1"/>
    <n v="194"/>
    <m/>
    <x v="5"/>
    <s v="CHF"/>
    <n v="1487570400"/>
    <n v="1489986000"/>
    <b v="0"/>
    <b v="0"/>
    <s v="theater/plays"/>
    <x v="3"/>
    <s v="plays"/>
  </r>
  <r>
    <s v="Extended multi-state knowledge user"/>
    <n v="9200"/>
    <n v="13382"/>
    <n v="145.45652173913044"/>
    <x v="1"/>
    <n v="129"/>
    <m/>
    <x v="0"/>
    <s v="CAD"/>
    <n v="1545026400"/>
    <n v="1545804000"/>
    <b v="0"/>
    <b v="0"/>
    <s v="technology/wearables"/>
    <x v="2"/>
    <s v="wearables"/>
  </r>
  <r>
    <s v="Future-proofed modular groupware"/>
    <n v="14900"/>
    <n v="32986"/>
    <n v="221.38255033557047"/>
    <x v="1"/>
    <n v="375"/>
    <m/>
    <x v="1"/>
    <s v="USD"/>
    <n v="1488348000"/>
    <n v="1489899600"/>
    <b v="0"/>
    <b v="0"/>
    <s v="theater/plays"/>
    <x v="3"/>
    <s v="plays"/>
  </r>
  <r>
    <s v="Distributed real-time algorithm"/>
    <n v="169400"/>
    <n v="81984"/>
    <n v="48.396694214876035"/>
    <x v="0"/>
    <n v="2928"/>
    <m/>
    <x v="0"/>
    <s v="CAD"/>
    <n v="1545112800"/>
    <n v="1546495200"/>
    <b v="0"/>
    <b v="0"/>
    <s v="theater/plays"/>
    <x v="3"/>
    <s v="plays"/>
  </r>
  <r>
    <s v="Multi-lateral heuristic throughput"/>
    <n v="192100"/>
    <n v="178483"/>
    <n v="92.911504424778755"/>
    <x v="0"/>
    <n v="4697"/>
    <m/>
    <x v="1"/>
    <s v="USD"/>
    <n v="1537938000"/>
    <n v="1539752400"/>
    <b v="0"/>
    <b v="1"/>
    <s v="music/rock"/>
    <x v="1"/>
    <s v="rock"/>
  </r>
  <r>
    <s v="Switchable reciprocal middleware"/>
    <n v="98700"/>
    <n v="87448"/>
    <n v="88.599797365754824"/>
    <x v="0"/>
    <n v="2915"/>
    <m/>
    <x v="1"/>
    <s v="USD"/>
    <n v="1363150800"/>
    <n v="1364101200"/>
    <b v="0"/>
    <b v="0"/>
    <s v="games/video games"/>
    <x v="6"/>
    <s v="video games"/>
  </r>
  <r>
    <s v="Inverse multimedia Graphic Interface"/>
    <n v="4500"/>
    <n v="1863"/>
    <n v="41.4"/>
    <x v="0"/>
    <n v="18"/>
    <m/>
    <x v="1"/>
    <s v="USD"/>
    <n v="1523250000"/>
    <n v="1525323600"/>
    <b v="0"/>
    <b v="0"/>
    <s v="publishing/translations"/>
    <x v="5"/>
    <s v="translations"/>
  </r>
  <r>
    <s v="Vision-oriented local contingency"/>
    <n v="98600"/>
    <n v="62174"/>
    <n v="63.056795131845846"/>
    <x v="3"/>
    <n v="723"/>
    <m/>
    <x v="1"/>
    <s v="USD"/>
    <n v="1499317200"/>
    <n v="1500872400"/>
    <b v="1"/>
    <b v="0"/>
    <s v="food/food trucks"/>
    <x v="0"/>
    <s v="food trucks"/>
  </r>
  <r>
    <s v="Reactive 6thgeneration hub"/>
    <n v="121700"/>
    <n v="59003"/>
    <n v="48.482333607230892"/>
    <x v="0"/>
    <n v="602"/>
    <m/>
    <x v="5"/>
    <s v="CHF"/>
    <n v="1287550800"/>
    <n v="1288501200"/>
    <b v="1"/>
    <b v="1"/>
    <s v="theater/plays"/>
    <x v="3"/>
    <s v="plays"/>
  </r>
  <r>
    <s v="Optional asymmetric success"/>
    <n v="100"/>
    <n v="2"/>
    <n v="2"/>
    <x v="0"/>
    <n v="1"/>
    <m/>
    <x v="1"/>
    <s v="USD"/>
    <n v="1404795600"/>
    <n v="1407128400"/>
    <b v="0"/>
    <b v="0"/>
    <s v="music/jazz"/>
    <x v="1"/>
    <s v="jazz"/>
  </r>
  <r>
    <s v="Digitized analyzing capacity"/>
    <n v="196700"/>
    <n v="174039"/>
    <n v="88.47941026944585"/>
    <x v="0"/>
    <n v="3868"/>
    <m/>
    <x v="6"/>
    <s v="EUR"/>
    <n v="1393048800"/>
    <n v="1394344800"/>
    <b v="0"/>
    <b v="0"/>
    <s v="film &amp; video/shorts"/>
    <x v="4"/>
    <s v="shorts"/>
  </r>
  <r>
    <s v="Vision-oriented regional hub"/>
    <n v="10000"/>
    <n v="12684"/>
    <n v="126.84"/>
    <x v="1"/>
    <n v="409"/>
    <m/>
    <x v="1"/>
    <s v="USD"/>
    <n v="1470373200"/>
    <n v="1474088400"/>
    <b v="0"/>
    <b v="0"/>
    <s v="technology/web"/>
    <x v="2"/>
    <s v="web"/>
  </r>
  <r>
    <s v="Monitored incremental info-mediaries"/>
    <n v="600"/>
    <n v="14033"/>
    <n v="2338.833333333333"/>
    <x v="1"/>
    <n v="234"/>
    <m/>
    <x v="1"/>
    <s v="USD"/>
    <n v="1460091600"/>
    <n v="1460264400"/>
    <b v="0"/>
    <b v="0"/>
    <s v="technology/web"/>
    <x v="2"/>
    <s v="web"/>
  </r>
  <r>
    <s v="Programmable static middleware"/>
    <n v="35000"/>
    <n v="177936"/>
    <n v="508.38857142857148"/>
    <x v="1"/>
    <n v="3016"/>
    <m/>
    <x v="1"/>
    <s v="USD"/>
    <n v="1440392400"/>
    <n v="1440824400"/>
    <b v="0"/>
    <b v="0"/>
    <s v="music/metal"/>
    <x v="1"/>
    <s v="metal"/>
  </r>
  <r>
    <s v="Multi-layered bottom-line encryption"/>
    <n v="6900"/>
    <n v="13212"/>
    <n v="191.47826086956522"/>
    <x v="1"/>
    <n v="264"/>
    <m/>
    <x v="1"/>
    <s v="USD"/>
    <n v="1488434400"/>
    <n v="1489554000"/>
    <b v="1"/>
    <b v="0"/>
    <s v="photography/photography books"/>
    <x v="7"/>
    <s v="photography books"/>
  </r>
  <r>
    <s v="Vision-oriented systematic Graphical User Interface"/>
    <n v="118400"/>
    <n v="49879"/>
    <n v="42.127533783783782"/>
    <x v="0"/>
    <n v="504"/>
    <m/>
    <x v="2"/>
    <s v="AUD"/>
    <n v="1514440800"/>
    <n v="1514872800"/>
    <b v="0"/>
    <b v="0"/>
    <s v="food/food trucks"/>
    <x v="0"/>
    <s v="food trucks"/>
  </r>
  <r>
    <s v="Balanced optimal hardware"/>
    <n v="10000"/>
    <n v="824"/>
    <n v="8.24"/>
    <x v="0"/>
    <n v="14"/>
    <m/>
    <x v="1"/>
    <s v="USD"/>
    <n v="1514354400"/>
    <n v="1515736800"/>
    <b v="0"/>
    <b v="0"/>
    <s v="film &amp; video/science fiction"/>
    <x v="4"/>
    <s v="science fiction"/>
  </r>
  <r>
    <s v="Self-enabling mission-critical success"/>
    <n v="52600"/>
    <n v="31594"/>
    <n v="60.064638783269963"/>
    <x v="3"/>
    <n v="390"/>
    <m/>
    <x v="1"/>
    <s v="USD"/>
    <n v="1440910800"/>
    <n v="1442898000"/>
    <b v="0"/>
    <b v="0"/>
    <s v="music/rock"/>
    <x v="1"/>
    <s v="rock"/>
  </r>
  <r>
    <s v="Grass-roots dynamic emulation"/>
    <n v="120700"/>
    <n v="57010"/>
    <n v="47.232808616404313"/>
    <x v="0"/>
    <n v="750"/>
    <m/>
    <x v="4"/>
    <s v="GBP"/>
    <n v="1296108000"/>
    <n v="1296194400"/>
    <b v="0"/>
    <b v="0"/>
    <s v="film &amp; video/documentary"/>
    <x v="4"/>
    <s v="documentary"/>
  </r>
  <r>
    <s v="Fundamental disintermediate matrix"/>
    <n v="9100"/>
    <n v="7438"/>
    <n v="81.736263736263737"/>
    <x v="0"/>
    <n v="77"/>
    <m/>
    <x v="1"/>
    <s v="USD"/>
    <n v="1440133200"/>
    <n v="1440910800"/>
    <b v="1"/>
    <b v="0"/>
    <s v="theater/plays"/>
    <x v="3"/>
    <s v="plays"/>
  </r>
  <r>
    <s v="Right-sized secondary challenge"/>
    <n v="106800"/>
    <n v="57872"/>
    <n v="54.187265917603"/>
    <x v="0"/>
    <n v="752"/>
    <m/>
    <x v="3"/>
    <s v="DKK"/>
    <n v="1332910800"/>
    <n v="1335502800"/>
    <b v="0"/>
    <b v="0"/>
    <s v="music/jazz"/>
    <x v="1"/>
    <s v="jazz"/>
  </r>
  <r>
    <s v="Implemented exuding software"/>
    <n v="9100"/>
    <n v="8906"/>
    <n v="97.868131868131869"/>
    <x v="0"/>
    <n v="131"/>
    <m/>
    <x v="1"/>
    <s v="USD"/>
    <n v="1544335200"/>
    <n v="1544680800"/>
    <b v="0"/>
    <b v="0"/>
    <s v="theater/plays"/>
    <x v="3"/>
    <s v="plays"/>
  </r>
  <r>
    <s v="Total optimizing software"/>
    <n v="10000"/>
    <n v="7724"/>
    <n v="77.239999999999995"/>
    <x v="0"/>
    <n v="87"/>
    <m/>
    <x v="1"/>
    <s v="USD"/>
    <n v="1286427600"/>
    <n v="1288414800"/>
    <b v="0"/>
    <b v="0"/>
    <s v="theater/plays"/>
    <x v="3"/>
    <s v="plays"/>
  </r>
  <r>
    <s v="Optional maximized attitude"/>
    <n v="79400"/>
    <n v="26571"/>
    <n v="33.464735516372798"/>
    <x v="0"/>
    <n v="1063"/>
    <m/>
    <x v="1"/>
    <s v="USD"/>
    <n v="1329717600"/>
    <n v="1330581600"/>
    <b v="0"/>
    <b v="0"/>
    <s v="music/jazz"/>
    <x v="1"/>
    <s v="jazz"/>
  </r>
  <r>
    <s v="Customer-focused impactful extranet"/>
    <n v="5100"/>
    <n v="12219"/>
    <n v="239.58823529411765"/>
    <x v="1"/>
    <n v="272"/>
    <m/>
    <x v="1"/>
    <s v="USD"/>
    <n v="1310187600"/>
    <n v="1311397200"/>
    <b v="0"/>
    <b v="1"/>
    <s v="film &amp; video/documentary"/>
    <x v="4"/>
    <s v="documentary"/>
  </r>
  <r>
    <s v="Cloned bottom-line success"/>
    <n v="3100"/>
    <n v="1985"/>
    <n v="64.032258064516128"/>
    <x v="3"/>
    <n v="25"/>
    <m/>
    <x v="1"/>
    <s v="USD"/>
    <n v="1377838800"/>
    <n v="1378357200"/>
    <b v="0"/>
    <b v="1"/>
    <s v="theater/plays"/>
    <x v="3"/>
    <s v="plays"/>
  </r>
  <r>
    <s v="Decentralized bandwidth-monitored ability"/>
    <n v="6900"/>
    <n v="12155"/>
    <n v="176.15942028985506"/>
    <x v="1"/>
    <n v="419"/>
    <m/>
    <x v="1"/>
    <s v="USD"/>
    <n v="1410325200"/>
    <n v="1411102800"/>
    <b v="0"/>
    <b v="0"/>
    <s v="journalism/audio"/>
    <x v="8"/>
    <s v="audio"/>
  </r>
  <r>
    <s v="Programmable leadingedge budgetary management"/>
    <n v="27500"/>
    <n v="5593"/>
    <n v="20.33818181818182"/>
    <x v="0"/>
    <n v="76"/>
    <m/>
    <x v="1"/>
    <s v="USD"/>
    <n v="1343797200"/>
    <n v="1344834000"/>
    <b v="0"/>
    <b v="0"/>
    <s v="theater/plays"/>
    <x v="3"/>
    <s v="plays"/>
  </r>
  <r>
    <s v="Upgradable bi-directional concept"/>
    <n v="48800"/>
    <n v="175020"/>
    <n v="358.64754098360658"/>
    <x v="1"/>
    <n v="1621"/>
    <m/>
    <x v="6"/>
    <s v="EUR"/>
    <n v="1498453200"/>
    <n v="1499230800"/>
    <b v="0"/>
    <b v="0"/>
    <s v="theater/plays"/>
    <x v="3"/>
    <s v="plays"/>
  </r>
  <r>
    <s v="Re-contextualized homogeneous flexibility"/>
    <n v="16200"/>
    <n v="75955"/>
    <n v="468.85802469135803"/>
    <x v="1"/>
    <n v="1101"/>
    <m/>
    <x v="1"/>
    <s v="USD"/>
    <n v="1456380000"/>
    <n v="1457416800"/>
    <b v="0"/>
    <b v="0"/>
    <s v="music/indie rock"/>
    <x v="1"/>
    <s v="indie rock"/>
  </r>
  <r>
    <s v="Monitored bi-directional standardization"/>
    <n v="97600"/>
    <n v="119127"/>
    <n v="122.05635245901641"/>
    <x v="1"/>
    <n v="1073"/>
    <m/>
    <x v="1"/>
    <s v="USD"/>
    <n v="1280552400"/>
    <n v="1280898000"/>
    <b v="0"/>
    <b v="1"/>
    <s v="theater/plays"/>
    <x v="3"/>
    <s v="plays"/>
  </r>
  <r>
    <s v="Stand-alone grid-enabled leverage"/>
    <n v="197900"/>
    <n v="110689"/>
    <n v="55.931783729156137"/>
    <x v="0"/>
    <n v="4428"/>
    <m/>
    <x v="2"/>
    <s v="AUD"/>
    <n v="1521608400"/>
    <n v="1522472400"/>
    <b v="0"/>
    <b v="0"/>
    <s v="theater/plays"/>
    <x v="3"/>
    <s v="plays"/>
  </r>
  <r>
    <s v="Assimilated regional groupware"/>
    <n v="5600"/>
    <n v="2445"/>
    <n v="43.660714285714285"/>
    <x v="0"/>
    <n v="58"/>
    <m/>
    <x v="6"/>
    <s v="EUR"/>
    <n v="1460696400"/>
    <n v="1462510800"/>
    <b v="0"/>
    <b v="0"/>
    <s v="music/indie rock"/>
    <x v="1"/>
    <s v="indie rock"/>
  </r>
  <r>
    <s v="Up-sized 24hour instruction set"/>
    <n v="170700"/>
    <n v="57250"/>
    <n v="33.53837141183363"/>
    <x v="3"/>
    <n v="1218"/>
    <m/>
    <x v="1"/>
    <s v="USD"/>
    <n v="1313730000"/>
    <n v="1317790800"/>
    <b v="0"/>
    <b v="0"/>
    <s v="photography/photography books"/>
    <x v="7"/>
    <s v="photography books"/>
  </r>
  <r>
    <s v="Right-sized web-enabled intranet"/>
    <n v="9700"/>
    <n v="11929"/>
    <n v="122.97938144329896"/>
    <x v="1"/>
    <n v="331"/>
    <m/>
    <x v="1"/>
    <s v="USD"/>
    <n v="1568178000"/>
    <n v="1568782800"/>
    <b v="0"/>
    <b v="0"/>
    <s v="journalism/audio"/>
    <x v="8"/>
    <s v="audio"/>
  </r>
  <r>
    <s v="Expanded needs-based orchestration"/>
    <n v="62300"/>
    <n v="118214"/>
    <n v="189.74959871589084"/>
    <x v="1"/>
    <n v="1170"/>
    <m/>
    <x v="1"/>
    <s v="USD"/>
    <n v="1348635600"/>
    <n v="1349413200"/>
    <b v="0"/>
    <b v="0"/>
    <s v="photography/photography books"/>
    <x v="7"/>
    <s v="photography books"/>
  </r>
  <r>
    <s v="Organic system-worthy orchestration"/>
    <n v="5300"/>
    <n v="4432"/>
    <n v="83.622641509433961"/>
    <x v="0"/>
    <n v="111"/>
    <m/>
    <x v="1"/>
    <s v="USD"/>
    <n v="1468126800"/>
    <n v="1472446800"/>
    <b v="0"/>
    <b v="0"/>
    <s v="publishing/fiction"/>
    <x v="5"/>
    <s v="fiction"/>
  </r>
  <r>
    <s v="Inverse static standardization"/>
    <n v="99500"/>
    <n v="17879"/>
    <n v="17.968844221105527"/>
    <x v="3"/>
    <n v="215"/>
    <m/>
    <x v="1"/>
    <s v="USD"/>
    <n v="1547877600"/>
    <n v="1548050400"/>
    <b v="0"/>
    <b v="0"/>
    <s v="film &amp; video/drama"/>
    <x v="4"/>
    <s v="drama"/>
  </r>
  <r>
    <s v="Synchronized motivating solution"/>
    <n v="1400"/>
    <n v="14511"/>
    <n v="1036.5"/>
    <x v="1"/>
    <n v="363"/>
    <m/>
    <x v="1"/>
    <s v="USD"/>
    <n v="1571374800"/>
    <n v="1571806800"/>
    <b v="0"/>
    <b v="1"/>
    <s v="food/food trucks"/>
    <x v="0"/>
    <s v="food trucks"/>
  </r>
  <r>
    <s v="Open-source 4thgeneration open system"/>
    <n v="145600"/>
    <n v="141822"/>
    <n v="97.405219780219781"/>
    <x v="0"/>
    <n v="2955"/>
    <m/>
    <x v="1"/>
    <s v="USD"/>
    <n v="1576303200"/>
    <n v="1576476000"/>
    <b v="0"/>
    <b v="1"/>
    <s v="games/mobile games"/>
    <x v="6"/>
    <s v="mobile games"/>
  </r>
  <r>
    <s v="Decentralized context-sensitive superstructure"/>
    <n v="184100"/>
    <n v="159037"/>
    <n v="86.386203150461711"/>
    <x v="0"/>
    <n v="1657"/>
    <m/>
    <x v="1"/>
    <s v="USD"/>
    <n v="1324447200"/>
    <n v="1324965600"/>
    <b v="0"/>
    <b v="0"/>
    <s v="theater/plays"/>
    <x v="3"/>
    <s v="plays"/>
  </r>
  <r>
    <s v="Compatible 5thgeneration concept"/>
    <n v="5400"/>
    <n v="8109"/>
    <n v="150.16666666666666"/>
    <x v="1"/>
    <n v="103"/>
    <m/>
    <x v="1"/>
    <s v="USD"/>
    <n v="1386741600"/>
    <n v="1387519200"/>
    <b v="0"/>
    <b v="0"/>
    <s v="theater/plays"/>
    <x v="3"/>
    <s v="plays"/>
  </r>
  <r>
    <s v="Virtual systemic intranet"/>
    <n v="2300"/>
    <n v="8244"/>
    <n v="358.43478260869563"/>
    <x v="1"/>
    <n v="147"/>
    <m/>
    <x v="1"/>
    <s v="USD"/>
    <n v="1537074000"/>
    <n v="1537246800"/>
    <b v="0"/>
    <b v="0"/>
    <s v="theater/plays"/>
    <x v="3"/>
    <s v="plays"/>
  </r>
  <r>
    <s v="Optimized systemic algorithm"/>
    <n v="1400"/>
    <n v="7600"/>
    <n v="542.85714285714289"/>
    <x v="1"/>
    <n v="110"/>
    <m/>
    <x v="0"/>
    <s v="CAD"/>
    <n v="1277787600"/>
    <n v="1279515600"/>
    <b v="0"/>
    <b v="0"/>
    <s v="publishing/nonfiction"/>
    <x v="5"/>
    <s v="nonfiction"/>
  </r>
  <r>
    <s v="Customizable homogeneous firmware"/>
    <n v="140000"/>
    <n v="94501"/>
    <n v="67.500714285714281"/>
    <x v="0"/>
    <n v="926"/>
    <m/>
    <x v="0"/>
    <s v="CAD"/>
    <n v="1440306000"/>
    <n v="1442379600"/>
    <b v="0"/>
    <b v="0"/>
    <s v="theater/plays"/>
    <x v="3"/>
    <s v="plays"/>
  </r>
  <r>
    <s v="Front-line cohesive extranet"/>
    <n v="7500"/>
    <n v="14381"/>
    <n v="191.74666666666667"/>
    <x v="1"/>
    <n v="134"/>
    <m/>
    <x v="1"/>
    <s v="USD"/>
    <n v="1522126800"/>
    <n v="1523077200"/>
    <b v="0"/>
    <b v="0"/>
    <s v="technology/wearables"/>
    <x v="2"/>
    <s v="wearables"/>
  </r>
  <r>
    <s v="Distributed holistic neural-net"/>
    <n v="1500"/>
    <n v="13980"/>
    <n v="932"/>
    <x v="1"/>
    <n v="269"/>
    <m/>
    <x v="1"/>
    <s v="USD"/>
    <n v="1489298400"/>
    <n v="1489554000"/>
    <b v="0"/>
    <b v="0"/>
    <s v="theater/plays"/>
    <x v="3"/>
    <s v="plays"/>
  </r>
  <r>
    <s v="Devolved client-server monitoring"/>
    <n v="2900"/>
    <n v="12449"/>
    <n v="429.27586206896552"/>
    <x v="1"/>
    <n v="175"/>
    <m/>
    <x v="1"/>
    <s v="USD"/>
    <n v="1547100000"/>
    <n v="1548482400"/>
    <b v="0"/>
    <b v="1"/>
    <s v="film &amp; video/television"/>
    <x v="4"/>
    <s v="television"/>
  </r>
  <r>
    <s v="Seamless directional capacity"/>
    <n v="7300"/>
    <n v="7348"/>
    <n v="100.65753424657535"/>
    <x v="1"/>
    <n v="69"/>
    <m/>
    <x v="1"/>
    <s v="USD"/>
    <n v="1383022800"/>
    <n v="1384063200"/>
    <b v="0"/>
    <b v="0"/>
    <s v="technology/web"/>
    <x v="2"/>
    <s v="web"/>
  </r>
  <r>
    <s v="Polarized actuating implementation"/>
    <n v="3600"/>
    <n v="8158"/>
    <n v="226.61111111111109"/>
    <x v="1"/>
    <n v="190"/>
    <m/>
    <x v="1"/>
    <s v="USD"/>
    <n v="1322373600"/>
    <n v="1322892000"/>
    <b v="0"/>
    <b v="1"/>
    <s v="film &amp; video/documentary"/>
    <x v="4"/>
    <s v="documentary"/>
  </r>
  <r>
    <s v="Front-line disintermediate hub"/>
    <n v="5000"/>
    <n v="7119"/>
    <n v="142.38"/>
    <x v="1"/>
    <n v="237"/>
    <m/>
    <x v="1"/>
    <s v="USD"/>
    <n v="1349240400"/>
    <n v="1350709200"/>
    <b v="1"/>
    <b v="1"/>
    <s v="film &amp; video/documentary"/>
    <x v="4"/>
    <s v="documentary"/>
  </r>
  <r>
    <s v="Decentralized 4thgeneration challenge"/>
    <n v="6000"/>
    <n v="5438"/>
    <n v="90.633333333333326"/>
    <x v="0"/>
    <n v="77"/>
    <m/>
    <x v="4"/>
    <s v="GBP"/>
    <n v="1562648400"/>
    <n v="1564203600"/>
    <b v="0"/>
    <b v="0"/>
    <s v="music/rock"/>
    <x v="1"/>
    <s v="rock"/>
  </r>
  <r>
    <s v="Reverse-engineered composite hierarchy"/>
    <n v="180400"/>
    <n v="115396"/>
    <n v="63.966740576496676"/>
    <x v="0"/>
    <n v="1748"/>
    <m/>
    <x v="1"/>
    <s v="USD"/>
    <n v="1508216400"/>
    <n v="1509685200"/>
    <b v="0"/>
    <b v="0"/>
    <s v="theater/plays"/>
    <x v="3"/>
    <s v="plays"/>
  </r>
  <r>
    <s v="Programmable tangible ability"/>
    <n v="9100"/>
    <n v="7656"/>
    <n v="84.131868131868131"/>
    <x v="0"/>
    <n v="79"/>
    <m/>
    <x v="1"/>
    <s v="USD"/>
    <n v="1511762400"/>
    <n v="1514959200"/>
    <b v="0"/>
    <b v="0"/>
    <s v="theater/plays"/>
    <x v="3"/>
    <s v="plays"/>
  </r>
  <r>
    <s v="Configurable full-range emulation"/>
    <n v="9200"/>
    <n v="12322"/>
    <n v="133.93478260869566"/>
    <x v="1"/>
    <n v="196"/>
    <m/>
    <x v="6"/>
    <s v="EUR"/>
    <n v="1447480800"/>
    <n v="1448863200"/>
    <b v="1"/>
    <b v="0"/>
    <s v="music/rock"/>
    <x v="1"/>
    <s v="rock"/>
  </r>
  <r>
    <s v="Total real-time hardware"/>
    <n v="164100"/>
    <n v="96888"/>
    <n v="59.042047531992694"/>
    <x v="0"/>
    <n v="889"/>
    <m/>
    <x v="1"/>
    <s v="USD"/>
    <n v="1429506000"/>
    <n v="1429592400"/>
    <b v="0"/>
    <b v="1"/>
    <s v="theater/plays"/>
    <x v="3"/>
    <s v="plays"/>
  </r>
  <r>
    <s v="Profound system-worthy functionalities"/>
    <n v="128900"/>
    <n v="196960"/>
    <n v="152.80062063615205"/>
    <x v="1"/>
    <n v="7295"/>
    <m/>
    <x v="1"/>
    <s v="USD"/>
    <n v="1522472400"/>
    <n v="1522645200"/>
    <b v="0"/>
    <b v="0"/>
    <s v="music/electric music"/>
    <x v="1"/>
    <s v="electric music"/>
  </r>
  <r>
    <s v="Cloned hybrid focus group"/>
    <n v="42100"/>
    <n v="188057"/>
    <n v="446.69121140142522"/>
    <x v="1"/>
    <n v="2893"/>
    <m/>
    <x v="0"/>
    <s v="CAD"/>
    <n v="1322114400"/>
    <n v="1323324000"/>
    <b v="0"/>
    <b v="0"/>
    <s v="technology/wearables"/>
    <x v="2"/>
    <s v="wearables"/>
  </r>
  <r>
    <s v="Ergonomic dedicated focus group"/>
    <n v="7400"/>
    <n v="6245"/>
    <n v="84.391891891891888"/>
    <x v="0"/>
    <n v="56"/>
    <m/>
    <x v="1"/>
    <s v="USD"/>
    <n v="1561438800"/>
    <n v="1561525200"/>
    <b v="0"/>
    <b v="0"/>
    <s v="film &amp; video/drama"/>
    <x v="4"/>
    <s v="drama"/>
  </r>
  <r>
    <s v="Realigned zero administration paradigm"/>
    <n v="100"/>
    <n v="3"/>
    <n v="3"/>
    <x v="0"/>
    <n v="1"/>
    <m/>
    <x v="1"/>
    <s v="USD"/>
    <n v="1264399200"/>
    <n v="1265695200"/>
    <b v="0"/>
    <b v="0"/>
    <s v="technology/wearables"/>
    <x v="2"/>
    <s v="wearables"/>
  </r>
  <r>
    <s v="Open-source multi-tasking methodology"/>
    <n v="52000"/>
    <n v="91014"/>
    <n v="175.02692307692308"/>
    <x v="1"/>
    <n v="820"/>
    <m/>
    <x v="1"/>
    <s v="USD"/>
    <n v="1301202000"/>
    <n v="1301806800"/>
    <b v="1"/>
    <b v="0"/>
    <s v="theater/plays"/>
    <x v="3"/>
    <s v="plays"/>
  </r>
  <r>
    <s v="Object-based attitude-oriented analyzer"/>
    <n v="8700"/>
    <n v="4710"/>
    <n v="54.137931034482754"/>
    <x v="0"/>
    <n v="83"/>
    <m/>
    <x v="1"/>
    <s v="USD"/>
    <n v="1374469200"/>
    <n v="1374901200"/>
    <b v="0"/>
    <b v="0"/>
    <s v="technology/wearables"/>
    <x v="2"/>
    <s v="wearables"/>
  </r>
  <r>
    <s v="Cross-platform tertiary hub"/>
    <n v="63400"/>
    <n v="197728"/>
    <n v="311.87381703470032"/>
    <x v="1"/>
    <n v="2038"/>
    <m/>
    <x v="1"/>
    <s v="USD"/>
    <n v="1334984400"/>
    <n v="1336453200"/>
    <b v="1"/>
    <b v="1"/>
    <s v="publishing/translations"/>
    <x v="5"/>
    <s v="translations"/>
  </r>
  <r>
    <s v="Seamless clear-thinking artificial intelligence"/>
    <n v="8700"/>
    <n v="10682"/>
    <n v="122.78160919540231"/>
    <x v="1"/>
    <n v="116"/>
    <m/>
    <x v="1"/>
    <s v="USD"/>
    <n v="1467608400"/>
    <n v="1468904400"/>
    <b v="0"/>
    <b v="0"/>
    <s v="film &amp; video/animation"/>
    <x v="4"/>
    <s v="animation"/>
  </r>
  <r>
    <s v="Centralized tangible success"/>
    <n v="169700"/>
    <n v="168048"/>
    <n v="99.026517383618156"/>
    <x v="0"/>
    <n v="2025"/>
    <m/>
    <x v="4"/>
    <s v="GBP"/>
    <n v="1386741600"/>
    <n v="1387087200"/>
    <b v="0"/>
    <b v="0"/>
    <s v="publishing/nonfiction"/>
    <x v="5"/>
    <s v="nonfiction"/>
  </r>
  <r>
    <s v="Customer-focused multimedia methodology"/>
    <n v="108400"/>
    <n v="138586"/>
    <n v="127.84686346863469"/>
    <x v="1"/>
    <n v="1345"/>
    <m/>
    <x v="2"/>
    <s v="AUD"/>
    <n v="1546754400"/>
    <n v="1547445600"/>
    <b v="0"/>
    <b v="1"/>
    <s v="technology/web"/>
    <x v="2"/>
    <s v="web"/>
  </r>
  <r>
    <s v="Visionary maximized Local Area Network"/>
    <n v="7300"/>
    <n v="11579"/>
    <n v="158.61643835616439"/>
    <x v="1"/>
    <n v="168"/>
    <m/>
    <x v="1"/>
    <s v="USD"/>
    <n v="1544248800"/>
    <n v="1547359200"/>
    <b v="0"/>
    <b v="0"/>
    <s v="film &amp; video/drama"/>
    <x v="4"/>
    <s v="drama"/>
  </r>
  <r>
    <s v="Secured bifurcated intranet"/>
    <n v="1700"/>
    <n v="12020"/>
    <n v="707.05882352941171"/>
    <x v="1"/>
    <n v="137"/>
    <m/>
    <x v="5"/>
    <s v="CHF"/>
    <n v="1495429200"/>
    <n v="1496293200"/>
    <b v="0"/>
    <b v="0"/>
    <s v="theater/plays"/>
    <x v="3"/>
    <s v="plays"/>
  </r>
  <r>
    <s v="Grass-roots 4thgeneration product"/>
    <n v="9800"/>
    <n v="13954"/>
    <n v="142.38775510204081"/>
    <x v="1"/>
    <n v="186"/>
    <m/>
    <x v="6"/>
    <s v="EUR"/>
    <n v="1334811600"/>
    <n v="1335416400"/>
    <b v="0"/>
    <b v="0"/>
    <s v="theater/plays"/>
    <x v="3"/>
    <s v="plays"/>
  </r>
  <r>
    <s v="Reduced next generation info-mediaries"/>
    <n v="4300"/>
    <n v="6358"/>
    <n v="147.86046511627907"/>
    <x v="1"/>
    <n v="125"/>
    <m/>
    <x v="1"/>
    <s v="USD"/>
    <n v="1531544400"/>
    <n v="1532149200"/>
    <b v="0"/>
    <b v="1"/>
    <s v="theater/plays"/>
    <x v="3"/>
    <s v="plays"/>
  </r>
  <r>
    <s v="Customizable full-range artificial intelligence"/>
    <n v="6200"/>
    <n v="1260"/>
    <n v="20.322580645161288"/>
    <x v="0"/>
    <n v="14"/>
    <m/>
    <x v="6"/>
    <s v="EUR"/>
    <n v="1453615200"/>
    <n v="1453788000"/>
    <b v="1"/>
    <b v="1"/>
    <s v="theater/plays"/>
    <x v="3"/>
    <s v="plays"/>
  </r>
  <r>
    <s v="Programmable leadingedge contingency"/>
    <n v="800"/>
    <n v="14725"/>
    <n v="1840.625"/>
    <x v="1"/>
    <n v="202"/>
    <m/>
    <x v="1"/>
    <s v="USD"/>
    <n v="1467954000"/>
    <n v="1471496400"/>
    <b v="0"/>
    <b v="0"/>
    <s v="theater/plays"/>
    <x v="3"/>
    <s v="plays"/>
  </r>
  <r>
    <s v="Multi-layered global groupware"/>
    <n v="6900"/>
    <n v="11174"/>
    <n v="161.94202898550725"/>
    <x v="1"/>
    <n v="103"/>
    <m/>
    <x v="1"/>
    <s v="USD"/>
    <n v="1471842000"/>
    <n v="1472878800"/>
    <b v="0"/>
    <b v="0"/>
    <s v="publishing/radio &amp; podcasts"/>
    <x v="5"/>
    <s v="radio &amp; podcasts"/>
  </r>
  <r>
    <s v="Switchable methodical superstructure"/>
    <n v="38500"/>
    <n v="182036"/>
    <n v="472.82077922077923"/>
    <x v="1"/>
    <n v="1785"/>
    <m/>
    <x v="1"/>
    <s v="USD"/>
    <n v="1408424400"/>
    <n v="1408510800"/>
    <b v="0"/>
    <b v="0"/>
    <s v="music/rock"/>
    <x v="1"/>
    <s v="rock"/>
  </r>
  <r>
    <s v="Expanded even-keeled portal"/>
    <n v="118000"/>
    <n v="28870"/>
    <n v="24.466101694915253"/>
    <x v="0"/>
    <n v="656"/>
    <m/>
    <x v="1"/>
    <s v="USD"/>
    <n v="1281157200"/>
    <n v="1281589200"/>
    <b v="0"/>
    <b v="0"/>
    <s v="games/mobile games"/>
    <x v="6"/>
    <s v="mobile games"/>
  </r>
  <r>
    <s v="Advanced modular moderator"/>
    <n v="2000"/>
    <n v="10353"/>
    <n v="517.65"/>
    <x v="1"/>
    <n v="157"/>
    <m/>
    <x v="1"/>
    <s v="USD"/>
    <n v="1373432400"/>
    <n v="1375851600"/>
    <b v="0"/>
    <b v="1"/>
    <s v="theater/plays"/>
    <x v="3"/>
    <s v="plays"/>
  </r>
  <r>
    <s v="Reverse-engineered well-modulated ability"/>
    <n v="5600"/>
    <n v="13868"/>
    <n v="247.64285714285714"/>
    <x v="1"/>
    <n v="555"/>
    <m/>
    <x v="1"/>
    <s v="USD"/>
    <n v="1313989200"/>
    <n v="1315803600"/>
    <b v="0"/>
    <b v="0"/>
    <s v="film &amp; video/documentary"/>
    <x v="4"/>
    <s v="documentary"/>
  </r>
  <r>
    <s v="Expanded optimal pricing structure"/>
    <n v="8300"/>
    <n v="8317"/>
    <n v="100.20481927710843"/>
    <x v="1"/>
    <n v="297"/>
    <m/>
    <x v="1"/>
    <s v="USD"/>
    <n v="1371445200"/>
    <n v="1373691600"/>
    <b v="0"/>
    <b v="0"/>
    <s v="technology/wearables"/>
    <x v="2"/>
    <s v="wearables"/>
  </r>
  <r>
    <s v="Down-sized uniform ability"/>
    <n v="6900"/>
    <n v="10557"/>
    <n v="153"/>
    <x v="1"/>
    <n v="123"/>
    <m/>
    <x v="1"/>
    <s v="USD"/>
    <n v="1338267600"/>
    <n v="1339218000"/>
    <b v="0"/>
    <b v="0"/>
    <s v="publishing/fiction"/>
    <x v="5"/>
    <s v="fiction"/>
  </r>
  <r>
    <s v="Multi-layered upward-trending conglomeration"/>
    <n v="8700"/>
    <n v="3227"/>
    <n v="37.091954022988503"/>
    <x v="3"/>
    <n v="38"/>
    <m/>
    <x v="3"/>
    <s v="DKK"/>
    <n v="1519192800"/>
    <n v="1520402400"/>
    <b v="0"/>
    <b v="1"/>
    <s v="theater/plays"/>
    <x v="3"/>
    <s v="plays"/>
  </r>
  <r>
    <s v="Open-architected systematic intranet"/>
    <n v="123600"/>
    <n v="5429"/>
    <n v="4.392394822006473"/>
    <x v="3"/>
    <n v="60"/>
    <m/>
    <x v="1"/>
    <s v="USD"/>
    <n v="1522818000"/>
    <n v="1523336400"/>
    <b v="0"/>
    <b v="0"/>
    <s v="music/rock"/>
    <x v="1"/>
    <s v="rock"/>
  </r>
  <r>
    <s v="Proactive 24hour frame"/>
    <n v="48500"/>
    <n v="75906"/>
    <n v="156.50721649484535"/>
    <x v="1"/>
    <n v="3036"/>
    <m/>
    <x v="1"/>
    <s v="USD"/>
    <n v="1509948000"/>
    <n v="1512280800"/>
    <b v="0"/>
    <b v="0"/>
    <s v="film &amp; video/documentary"/>
    <x v="4"/>
    <s v="documentary"/>
  </r>
  <r>
    <s v="Exclusive fresh-thinking model"/>
    <n v="4900"/>
    <n v="13250"/>
    <n v="270.40816326530609"/>
    <x v="1"/>
    <n v="144"/>
    <m/>
    <x v="2"/>
    <s v="AUD"/>
    <n v="1456898400"/>
    <n v="1458709200"/>
    <b v="0"/>
    <b v="0"/>
    <s v="theater/plays"/>
    <x v="3"/>
    <s v="plays"/>
  </r>
  <r>
    <s v="Business-focused encompassing intranet"/>
    <n v="8400"/>
    <n v="11261"/>
    <n v="134.05952380952382"/>
    <x v="1"/>
    <n v="121"/>
    <m/>
    <x v="4"/>
    <s v="GBP"/>
    <n v="1413954000"/>
    <n v="1414126800"/>
    <b v="0"/>
    <b v="1"/>
    <s v="theater/plays"/>
    <x v="3"/>
    <s v="plays"/>
  </r>
  <r>
    <s v="Optional 6thgeneration access"/>
    <n v="193200"/>
    <n v="97369"/>
    <n v="50.398033126293996"/>
    <x v="0"/>
    <n v="1596"/>
    <m/>
    <x v="1"/>
    <s v="USD"/>
    <n v="1416031200"/>
    <n v="1416204000"/>
    <b v="0"/>
    <b v="0"/>
    <s v="games/mobile games"/>
    <x v="6"/>
    <s v="mobile games"/>
  </r>
  <r>
    <s v="Realigned web-enabled functionalities"/>
    <n v="54300"/>
    <n v="48227"/>
    <n v="88.815837937384899"/>
    <x v="3"/>
    <n v="524"/>
    <m/>
    <x v="1"/>
    <s v="USD"/>
    <n v="1287982800"/>
    <n v="1288501200"/>
    <b v="0"/>
    <b v="1"/>
    <s v="theater/plays"/>
    <x v="3"/>
    <s v="plays"/>
  </r>
  <r>
    <s v="Enterprise-wide multimedia software"/>
    <n v="8900"/>
    <n v="14685"/>
    <n v="165"/>
    <x v="1"/>
    <n v="181"/>
    <m/>
    <x v="1"/>
    <s v="USD"/>
    <n v="1547964000"/>
    <n v="1552971600"/>
    <b v="0"/>
    <b v="0"/>
    <s v="technology/web"/>
    <x v="2"/>
    <s v="web"/>
  </r>
  <r>
    <s v="Versatile mission-critical knowledgebase"/>
    <n v="4200"/>
    <n v="735"/>
    <n v="17.5"/>
    <x v="0"/>
    <n v="10"/>
    <m/>
    <x v="1"/>
    <s v="USD"/>
    <n v="1464152400"/>
    <n v="1465102800"/>
    <b v="0"/>
    <b v="0"/>
    <s v="theater/plays"/>
    <x v="3"/>
    <s v="plays"/>
  </r>
  <r>
    <s v="Multi-lateral object-oriented open system"/>
    <n v="5600"/>
    <n v="10397"/>
    <n v="185.66071428571428"/>
    <x v="1"/>
    <n v="122"/>
    <m/>
    <x v="1"/>
    <s v="USD"/>
    <n v="1359957600"/>
    <n v="1360130400"/>
    <b v="0"/>
    <b v="0"/>
    <s v="film &amp; video/drama"/>
    <x v="4"/>
    <s v="drama"/>
  </r>
  <r>
    <s v="Visionary system-worthy attitude"/>
    <n v="28800"/>
    <n v="118847"/>
    <n v="412.6631944444444"/>
    <x v="1"/>
    <n v="1071"/>
    <m/>
    <x v="0"/>
    <s v="CAD"/>
    <n v="1432357200"/>
    <n v="1432875600"/>
    <b v="0"/>
    <b v="0"/>
    <s v="technology/wearables"/>
    <x v="2"/>
    <s v="wearables"/>
  </r>
  <r>
    <s v="Synergized content-based hierarchy"/>
    <n v="8000"/>
    <n v="7220"/>
    <n v="90.25"/>
    <x v="3"/>
    <n v="219"/>
    <m/>
    <x v="1"/>
    <s v="USD"/>
    <n v="1500786000"/>
    <n v="1500872400"/>
    <b v="0"/>
    <b v="0"/>
    <s v="technology/web"/>
    <x v="2"/>
    <s v="web"/>
  </r>
  <r>
    <s v="Business-focused 24hour access"/>
    <n v="117000"/>
    <n v="107622"/>
    <n v="91.984615384615381"/>
    <x v="0"/>
    <n v="1121"/>
    <m/>
    <x v="1"/>
    <s v="USD"/>
    <n v="1490158800"/>
    <n v="1492146000"/>
    <b v="0"/>
    <b v="1"/>
    <s v="music/rock"/>
    <x v="1"/>
    <s v="rock"/>
  </r>
  <r>
    <s v="Automated hybrid orchestration"/>
    <n v="15800"/>
    <n v="83267"/>
    <n v="527.00632911392404"/>
    <x v="1"/>
    <n v="980"/>
    <m/>
    <x v="1"/>
    <s v="USD"/>
    <n v="1406178000"/>
    <n v="1407301200"/>
    <b v="0"/>
    <b v="0"/>
    <s v="music/metal"/>
    <x v="1"/>
    <s v="metal"/>
  </r>
  <r>
    <s v="Exclusive 5thgeneration leverage"/>
    <n v="4200"/>
    <n v="13404"/>
    <n v="319.14285714285711"/>
    <x v="1"/>
    <n v="536"/>
    <m/>
    <x v="1"/>
    <s v="USD"/>
    <n v="1485583200"/>
    <n v="1486620000"/>
    <b v="0"/>
    <b v="1"/>
    <s v="theater/plays"/>
    <x v="3"/>
    <s v="plays"/>
  </r>
  <r>
    <s v="Grass-roots zero administration alliance"/>
    <n v="37100"/>
    <n v="131404"/>
    <n v="354.18867924528303"/>
    <x v="1"/>
    <n v="1991"/>
    <m/>
    <x v="1"/>
    <s v="USD"/>
    <n v="1459314000"/>
    <n v="1459918800"/>
    <b v="0"/>
    <b v="0"/>
    <s v="photography/photography books"/>
    <x v="7"/>
    <s v="photography books"/>
  </r>
  <r>
    <s v="Proactive heuristic orchestration"/>
    <n v="7700"/>
    <n v="2533"/>
    <n v="32.896103896103895"/>
    <x v="3"/>
    <n v="29"/>
    <m/>
    <x v="1"/>
    <s v="USD"/>
    <n v="1424412000"/>
    <n v="1424757600"/>
    <b v="0"/>
    <b v="0"/>
    <s v="publishing/nonfiction"/>
    <x v="5"/>
    <s v="nonfiction"/>
  </r>
  <r>
    <s v="Function-based systematic Graphical User Interface"/>
    <n v="3700"/>
    <n v="5028"/>
    <n v="135.8918918918919"/>
    <x v="1"/>
    <n v="180"/>
    <m/>
    <x v="1"/>
    <s v="USD"/>
    <n v="1478844000"/>
    <n v="1479880800"/>
    <b v="0"/>
    <b v="0"/>
    <s v="music/indie rock"/>
    <x v="1"/>
    <s v="indie rock"/>
  </r>
  <r>
    <s v="Extended zero administration software"/>
    <n v="74700"/>
    <n v="1557"/>
    <n v="2.0843373493975905"/>
    <x v="0"/>
    <n v="15"/>
    <m/>
    <x v="1"/>
    <s v="USD"/>
    <n v="1416117600"/>
    <n v="1418018400"/>
    <b v="0"/>
    <b v="1"/>
    <s v="theater/plays"/>
    <x v="3"/>
    <s v="plays"/>
  </r>
  <r>
    <s v="Multi-tiered discrete support"/>
    <n v="10000"/>
    <n v="6100"/>
    <n v="61"/>
    <x v="0"/>
    <n v="191"/>
    <m/>
    <x v="1"/>
    <s v="USD"/>
    <n v="1340946000"/>
    <n v="1341032400"/>
    <b v="0"/>
    <b v="0"/>
    <s v="music/indie rock"/>
    <x v="1"/>
    <s v="indie rock"/>
  </r>
  <r>
    <s v="Phased system-worthy conglomeration"/>
    <n v="5300"/>
    <n v="1592"/>
    <n v="30.037735849056602"/>
    <x v="0"/>
    <n v="16"/>
    <m/>
    <x v="1"/>
    <s v="USD"/>
    <n v="1486101600"/>
    <n v="1486360800"/>
    <b v="0"/>
    <b v="0"/>
    <s v="theater/plays"/>
    <x v="3"/>
    <s v="plays"/>
  </r>
  <r>
    <s v="Balanced mobile alliance"/>
    <n v="1200"/>
    <n v="14150"/>
    <n v="1179.1666666666665"/>
    <x v="1"/>
    <n v="130"/>
    <m/>
    <x v="1"/>
    <s v="USD"/>
    <n v="1274590800"/>
    <n v="1274677200"/>
    <b v="0"/>
    <b v="0"/>
    <s v="theater/plays"/>
    <x v="3"/>
    <s v="plays"/>
  </r>
  <r>
    <s v="Reactive solution-oriented groupware"/>
    <n v="1200"/>
    <n v="13513"/>
    <n v="1126.0833333333335"/>
    <x v="1"/>
    <n v="122"/>
    <m/>
    <x v="1"/>
    <s v="USD"/>
    <n v="1263880800"/>
    <n v="1267509600"/>
    <b v="0"/>
    <b v="0"/>
    <s v="music/electric music"/>
    <x v="1"/>
    <s v="electric music"/>
  </r>
  <r>
    <s v="Exclusive bandwidth-monitored orchestration"/>
    <n v="3900"/>
    <n v="504"/>
    <n v="12.923076923076923"/>
    <x v="0"/>
    <n v="17"/>
    <m/>
    <x v="1"/>
    <s v="USD"/>
    <n v="1445403600"/>
    <n v="1445922000"/>
    <b v="0"/>
    <b v="1"/>
    <s v="theater/plays"/>
    <x v="3"/>
    <s v="plays"/>
  </r>
  <r>
    <s v="Intuitive exuding initiative"/>
    <n v="2000"/>
    <n v="14240"/>
    <n v="712"/>
    <x v="1"/>
    <n v="140"/>
    <m/>
    <x v="1"/>
    <s v="USD"/>
    <n v="1533877200"/>
    <n v="1534050000"/>
    <b v="0"/>
    <b v="1"/>
    <s v="theater/plays"/>
    <x v="3"/>
    <s v="plays"/>
  </r>
  <r>
    <s v="Streamlined needs-based knowledge user"/>
    <n v="6900"/>
    <n v="2091"/>
    <n v="30.304347826086957"/>
    <x v="0"/>
    <n v="34"/>
    <m/>
    <x v="1"/>
    <s v="USD"/>
    <n v="1275195600"/>
    <n v="1277528400"/>
    <b v="0"/>
    <b v="0"/>
    <s v="technology/wearables"/>
    <x v="2"/>
    <s v="wearables"/>
  </r>
  <r>
    <s v="Automated system-worthy structure"/>
    <n v="55800"/>
    <n v="118580"/>
    <n v="212.50896057347671"/>
    <x v="1"/>
    <n v="3388"/>
    <m/>
    <x v="1"/>
    <s v="USD"/>
    <n v="1318136400"/>
    <n v="1318568400"/>
    <b v="0"/>
    <b v="0"/>
    <s v="technology/web"/>
    <x v="2"/>
    <s v="web"/>
  </r>
  <r>
    <s v="Secured clear-thinking intranet"/>
    <n v="4900"/>
    <n v="11214"/>
    <n v="228.85714285714286"/>
    <x v="1"/>
    <n v="280"/>
    <m/>
    <x v="1"/>
    <s v="USD"/>
    <n v="1283403600"/>
    <n v="1284354000"/>
    <b v="0"/>
    <b v="0"/>
    <s v="theater/plays"/>
    <x v="3"/>
    <s v="plays"/>
  </r>
  <r>
    <s v="Cloned actuating architecture"/>
    <n v="194900"/>
    <n v="68137"/>
    <n v="34.959979476654695"/>
    <x v="3"/>
    <n v="614"/>
    <m/>
    <x v="1"/>
    <s v="USD"/>
    <n v="1267423200"/>
    <n v="1269579600"/>
    <b v="0"/>
    <b v="1"/>
    <s v="film &amp; video/animation"/>
    <x v="4"/>
    <s v="animation"/>
  </r>
  <r>
    <s v="Down-sized needs-based task-force"/>
    <n v="8600"/>
    <n v="13527"/>
    <n v="157.29069767441862"/>
    <x v="1"/>
    <n v="366"/>
    <m/>
    <x v="6"/>
    <s v="EUR"/>
    <n v="1412744400"/>
    <n v="1413781200"/>
    <b v="0"/>
    <b v="1"/>
    <s v="technology/wearables"/>
    <x v="2"/>
    <s v="wearables"/>
  </r>
  <r>
    <s v="Extended responsive Internet solution"/>
    <n v="100"/>
    <n v="1"/>
    <n v="1"/>
    <x v="0"/>
    <n v="1"/>
    <m/>
    <x v="4"/>
    <s v="GBP"/>
    <n v="1277960400"/>
    <n v="1280120400"/>
    <b v="0"/>
    <b v="0"/>
    <s v="music/electric music"/>
    <x v="1"/>
    <s v="electric music"/>
  </r>
  <r>
    <s v="Universal value-added moderator"/>
    <n v="3600"/>
    <n v="8363"/>
    <n v="232.30555555555554"/>
    <x v="1"/>
    <n v="270"/>
    <m/>
    <x v="1"/>
    <s v="USD"/>
    <n v="1458190800"/>
    <n v="1459486800"/>
    <b v="1"/>
    <b v="1"/>
    <s v="publishing/nonfiction"/>
    <x v="5"/>
    <s v="nonfiction"/>
  </r>
  <r>
    <s v="Sharable motivating emulation"/>
    <n v="5800"/>
    <n v="5362"/>
    <n v="92.448275862068968"/>
    <x v="3"/>
    <n v="114"/>
    <m/>
    <x v="1"/>
    <s v="USD"/>
    <n v="1280984400"/>
    <n v="1282539600"/>
    <b v="0"/>
    <b v="1"/>
    <s v="theater/plays"/>
    <x v="3"/>
    <s v="plays"/>
  </r>
  <r>
    <s v="Networked web-enabled product"/>
    <n v="4700"/>
    <n v="12065"/>
    <n v="256.70212765957444"/>
    <x v="1"/>
    <n v="137"/>
    <m/>
    <x v="1"/>
    <s v="USD"/>
    <n v="1274590800"/>
    <n v="1275886800"/>
    <b v="0"/>
    <b v="0"/>
    <s v="photography/photography books"/>
    <x v="7"/>
    <s v="photography books"/>
  </r>
  <r>
    <s v="Advanced dedicated encoding"/>
    <n v="70400"/>
    <n v="118603"/>
    <n v="168.47017045454547"/>
    <x v="1"/>
    <n v="3205"/>
    <m/>
    <x v="1"/>
    <s v="USD"/>
    <n v="1351400400"/>
    <n v="1355983200"/>
    <b v="0"/>
    <b v="0"/>
    <s v="theater/plays"/>
    <x v="3"/>
    <s v="plays"/>
  </r>
  <r>
    <s v="Stand-alone multi-state project"/>
    <n v="4500"/>
    <n v="7496"/>
    <n v="166.57777777777778"/>
    <x v="1"/>
    <n v="288"/>
    <m/>
    <x v="3"/>
    <s v="DKK"/>
    <n v="1514354400"/>
    <n v="1515391200"/>
    <b v="0"/>
    <b v="1"/>
    <s v="theater/plays"/>
    <x v="3"/>
    <s v="plays"/>
  </r>
  <r>
    <s v="Customizable bi-directional monitoring"/>
    <n v="1300"/>
    <n v="10037"/>
    <n v="772.07692307692309"/>
    <x v="1"/>
    <n v="148"/>
    <m/>
    <x v="1"/>
    <s v="USD"/>
    <n v="1421733600"/>
    <n v="1422252000"/>
    <b v="0"/>
    <b v="0"/>
    <s v="theater/plays"/>
    <x v="3"/>
    <s v="plays"/>
  </r>
  <r>
    <s v="Profit-focused motivating function"/>
    <n v="1400"/>
    <n v="5696"/>
    <n v="406.85714285714283"/>
    <x v="1"/>
    <n v="114"/>
    <m/>
    <x v="1"/>
    <s v="USD"/>
    <n v="1305176400"/>
    <n v="1305522000"/>
    <b v="0"/>
    <b v="0"/>
    <s v="film &amp; video/drama"/>
    <x v="4"/>
    <s v="drama"/>
  </r>
  <r>
    <s v="Proactive systemic firmware"/>
    <n v="29600"/>
    <n v="167005"/>
    <n v="564.20608108108115"/>
    <x v="1"/>
    <n v="1518"/>
    <m/>
    <x v="0"/>
    <s v="CAD"/>
    <n v="1414126800"/>
    <n v="1414904400"/>
    <b v="0"/>
    <b v="0"/>
    <s v="music/rock"/>
    <x v="1"/>
    <s v="rock"/>
  </r>
  <r>
    <s v="Grass-roots upward-trending installation"/>
    <n v="167500"/>
    <n v="114615"/>
    <n v="68.426865671641792"/>
    <x v="0"/>
    <n v="1274"/>
    <m/>
    <x v="1"/>
    <s v="USD"/>
    <n v="1517810400"/>
    <n v="1520402400"/>
    <b v="0"/>
    <b v="0"/>
    <s v="music/electric music"/>
    <x v="1"/>
    <s v="electric music"/>
  </r>
  <r>
    <s v="Virtual heuristic hub"/>
    <n v="48300"/>
    <n v="16592"/>
    <n v="34.351966873706004"/>
    <x v="0"/>
    <n v="210"/>
    <m/>
    <x v="6"/>
    <s v="EUR"/>
    <n v="1564635600"/>
    <n v="1567141200"/>
    <b v="0"/>
    <b v="1"/>
    <s v="games/video games"/>
    <x v="6"/>
    <s v="video games"/>
  </r>
  <r>
    <s v="Customizable leadingedge model"/>
    <n v="2200"/>
    <n v="14420"/>
    <n v="655.4545454545455"/>
    <x v="1"/>
    <n v="166"/>
    <m/>
    <x v="1"/>
    <s v="USD"/>
    <n v="1500699600"/>
    <n v="1501131600"/>
    <b v="0"/>
    <b v="0"/>
    <s v="music/rock"/>
    <x v="1"/>
    <s v="rock"/>
  </r>
  <r>
    <s v="Upgradable uniform service-desk"/>
    <n v="3500"/>
    <n v="6204"/>
    <n v="177.25714285714284"/>
    <x v="1"/>
    <n v="100"/>
    <m/>
    <x v="2"/>
    <s v="AUD"/>
    <n v="1354082400"/>
    <n v="1355032800"/>
    <b v="0"/>
    <b v="0"/>
    <s v="music/jazz"/>
    <x v="1"/>
    <s v="jazz"/>
  </r>
  <r>
    <s v="Inverse client-driven product"/>
    <n v="5600"/>
    <n v="6338"/>
    <n v="113.17857142857144"/>
    <x v="1"/>
    <n v="235"/>
    <m/>
    <x v="1"/>
    <s v="USD"/>
    <n v="1336453200"/>
    <n v="1339477200"/>
    <b v="0"/>
    <b v="1"/>
    <s v="theater/plays"/>
    <x v="3"/>
    <s v="plays"/>
  </r>
  <r>
    <s v="Managed bandwidth-monitored system engine"/>
    <n v="1100"/>
    <n v="8010"/>
    <n v="728.18181818181824"/>
    <x v="1"/>
    <n v="148"/>
    <m/>
    <x v="1"/>
    <s v="USD"/>
    <n v="1305262800"/>
    <n v="1305954000"/>
    <b v="0"/>
    <b v="0"/>
    <s v="music/rock"/>
    <x v="1"/>
    <s v="rock"/>
  </r>
  <r>
    <s v="Advanced transitional help-desk"/>
    <n v="3900"/>
    <n v="8125"/>
    <n v="208.33333333333334"/>
    <x v="1"/>
    <n v="198"/>
    <m/>
    <x v="1"/>
    <s v="USD"/>
    <n v="1492232400"/>
    <n v="1494392400"/>
    <b v="1"/>
    <b v="1"/>
    <s v="music/indie rock"/>
    <x v="1"/>
    <s v="indie rock"/>
  </r>
  <r>
    <s v="De-engineered disintermediate encryption"/>
    <n v="43800"/>
    <n v="13653"/>
    <n v="31.171232876712331"/>
    <x v="0"/>
    <n v="248"/>
    <m/>
    <x v="2"/>
    <s v="AUD"/>
    <n v="1537333200"/>
    <n v="1537419600"/>
    <b v="0"/>
    <b v="0"/>
    <s v="film &amp; video/science fiction"/>
    <x v="4"/>
    <s v="science fiction"/>
  </r>
  <r>
    <s v="Upgradable attitude-oriented project"/>
    <n v="97200"/>
    <n v="55372"/>
    <n v="56.967078189300416"/>
    <x v="0"/>
    <n v="513"/>
    <m/>
    <x v="1"/>
    <s v="USD"/>
    <n v="1444107600"/>
    <n v="1447999200"/>
    <b v="0"/>
    <b v="0"/>
    <s v="publishing/translations"/>
    <x v="5"/>
    <s v="translations"/>
  </r>
  <r>
    <s v="Fundamental zero tolerance alliance"/>
    <n v="4800"/>
    <n v="11088"/>
    <n v="231"/>
    <x v="1"/>
    <n v="150"/>
    <m/>
    <x v="1"/>
    <s v="USD"/>
    <n v="1386741600"/>
    <n v="1388037600"/>
    <b v="0"/>
    <b v="0"/>
    <s v="theater/plays"/>
    <x v="3"/>
    <s v="plays"/>
  </r>
  <r>
    <s v="Devolved 24hour forecast"/>
    <n v="125600"/>
    <n v="109106"/>
    <n v="86.867834394904463"/>
    <x v="0"/>
    <n v="3410"/>
    <m/>
    <x v="1"/>
    <s v="USD"/>
    <n v="1376542800"/>
    <n v="1378789200"/>
    <b v="0"/>
    <b v="0"/>
    <s v="games/video games"/>
    <x v="6"/>
    <s v="video games"/>
  </r>
  <r>
    <s v="User-centric attitude-oriented intranet"/>
    <n v="4300"/>
    <n v="11642"/>
    <n v="270.74418604651163"/>
    <x v="1"/>
    <n v="216"/>
    <m/>
    <x v="6"/>
    <s v="EUR"/>
    <n v="1397451600"/>
    <n v="1398056400"/>
    <b v="0"/>
    <b v="1"/>
    <s v="theater/plays"/>
    <x v="3"/>
    <s v="plays"/>
  </r>
  <r>
    <s v="Self-enabling 5thgeneration paradigm"/>
    <n v="5600"/>
    <n v="2769"/>
    <n v="49.446428571428569"/>
    <x v="3"/>
    <n v="26"/>
    <m/>
    <x v="1"/>
    <s v="USD"/>
    <n v="1548482400"/>
    <n v="1550815200"/>
    <b v="0"/>
    <b v="0"/>
    <s v="theater/plays"/>
    <x v="3"/>
    <s v="plays"/>
  </r>
  <r>
    <s v="Persistent 3rdgeneration moratorium"/>
    <n v="149600"/>
    <n v="169586"/>
    <n v="113.3596256684492"/>
    <x v="1"/>
    <n v="5139"/>
    <m/>
    <x v="1"/>
    <s v="USD"/>
    <n v="1549692000"/>
    <n v="1550037600"/>
    <b v="0"/>
    <b v="0"/>
    <s v="music/indie rock"/>
    <x v="1"/>
    <s v="indie rock"/>
  </r>
  <r>
    <s v="Cross-platform empowering project"/>
    <n v="53100"/>
    <n v="101185"/>
    <n v="190.55555555555554"/>
    <x v="1"/>
    <n v="2353"/>
    <m/>
    <x v="1"/>
    <s v="USD"/>
    <n v="1492059600"/>
    <n v="1492923600"/>
    <b v="0"/>
    <b v="0"/>
    <s v="theater/plays"/>
    <x v="3"/>
    <s v="plays"/>
  </r>
  <r>
    <s v="Polarized user-facing interface"/>
    <n v="5000"/>
    <n v="6775"/>
    <n v="135.5"/>
    <x v="1"/>
    <n v="78"/>
    <m/>
    <x v="6"/>
    <s v="EUR"/>
    <n v="1463979600"/>
    <n v="1467522000"/>
    <b v="0"/>
    <b v="0"/>
    <s v="technology/web"/>
    <x v="2"/>
    <s v="web"/>
  </r>
  <r>
    <s v="Customer-focused non-volatile framework"/>
    <n v="9400"/>
    <n v="968"/>
    <n v="10.297872340425531"/>
    <x v="0"/>
    <n v="10"/>
    <m/>
    <x v="1"/>
    <s v="USD"/>
    <n v="1415253600"/>
    <n v="1416117600"/>
    <b v="0"/>
    <b v="0"/>
    <s v="music/rock"/>
    <x v="1"/>
    <s v="rock"/>
  </r>
  <r>
    <s v="Synchronized multimedia frame"/>
    <n v="110800"/>
    <n v="72623"/>
    <n v="65.544223826714799"/>
    <x v="0"/>
    <n v="2201"/>
    <m/>
    <x v="1"/>
    <s v="USD"/>
    <n v="1562216400"/>
    <n v="1563771600"/>
    <b v="0"/>
    <b v="0"/>
    <s v="theater/plays"/>
    <x v="3"/>
    <s v="plays"/>
  </r>
  <r>
    <s v="Open-architected stable algorithm"/>
    <n v="93800"/>
    <n v="45987"/>
    <n v="49.026652452025587"/>
    <x v="0"/>
    <n v="676"/>
    <m/>
    <x v="1"/>
    <s v="USD"/>
    <n v="1316754000"/>
    <n v="1319259600"/>
    <b v="0"/>
    <b v="0"/>
    <s v="theater/plays"/>
    <x v="3"/>
    <s v="plays"/>
  </r>
  <r>
    <s v="Cross-platform optimizing website"/>
    <n v="1300"/>
    <n v="10243"/>
    <n v="787.92307692307691"/>
    <x v="1"/>
    <n v="174"/>
    <m/>
    <x v="5"/>
    <s v="CHF"/>
    <n v="1313211600"/>
    <n v="1313643600"/>
    <b v="0"/>
    <b v="0"/>
    <s v="film &amp; video/animation"/>
    <x v="4"/>
    <s v="animation"/>
  </r>
  <r>
    <s v="Public-key actuating projection"/>
    <n v="108700"/>
    <n v="87293"/>
    <n v="80.306347746090154"/>
    <x v="0"/>
    <n v="831"/>
    <m/>
    <x v="1"/>
    <s v="USD"/>
    <n v="1439528400"/>
    <n v="1440306000"/>
    <b v="0"/>
    <b v="1"/>
    <s v="theater/plays"/>
    <x v="3"/>
    <s v="plays"/>
  </r>
  <r>
    <s v="Implemented intangible instruction set"/>
    <n v="5100"/>
    <n v="5421"/>
    <n v="106.29411764705883"/>
    <x v="1"/>
    <n v="164"/>
    <m/>
    <x v="1"/>
    <s v="USD"/>
    <n v="1469163600"/>
    <n v="1470805200"/>
    <b v="0"/>
    <b v="1"/>
    <s v="film &amp; video/drama"/>
    <x v="4"/>
    <s v="drama"/>
  </r>
  <r>
    <s v="Cross-group interactive architecture"/>
    <n v="8700"/>
    <n v="4414"/>
    <n v="50.735632183908038"/>
    <x v="3"/>
    <n v="56"/>
    <m/>
    <x v="5"/>
    <s v="CHF"/>
    <n v="1288501200"/>
    <n v="1292911200"/>
    <b v="0"/>
    <b v="0"/>
    <s v="theater/plays"/>
    <x v="3"/>
    <s v="plays"/>
  </r>
  <r>
    <s v="Centralized asymmetric framework"/>
    <n v="5100"/>
    <n v="10981"/>
    <n v="215.31372549019611"/>
    <x v="1"/>
    <n v="161"/>
    <m/>
    <x v="1"/>
    <s v="USD"/>
    <n v="1298959200"/>
    <n v="1301374800"/>
    <b v="0"/>
    <b v="1"/>
    <s v="film &amp; video/animation"/>
    <x v="4"/>
    <s v="animation"/>
  </r>
  <r>
    <s v="Down-sized systematic utilization"/>
    <n v="7400"/>
    <n v="10451"/>
    <n v="141.22972972972974"/>
    <x v="1"/>
    <n v="138"/>
    <m/>
    <x v="1"/>
    <s v="USD"/>
    <n v="1387260000"/>
    <n v="1387864800"/>
    <b v="0"/>
    <b v="0"/>
    <s v="music/rock"/>
    <x v="1"/>
    <s v="rock"/>
  </r>
  <r>
    <s v="Profound fault-tolerant model"/>
    <n v="88900"/>
    <n v="102535"/>
    <n v="115.33745781777279"/>
    <x v="1"/>
    <n v="3308"/>
    <m/>
    <x v="1"/>
    <s v="USD"/>
    <n v="1457244000"/>
    <n v="1458190800"/>
    <b v="0"/>
    <b v="0"/>
    <s v="technology/web"/>
    <x v="2"/>
    <s v="web"/>
  </r>
  <r>
    <s v="Multi-channeled bi-directional moratorium"/>
    <n v="6700"/>
    <n v="12939"/>
    <n v="193.11940298507463"/>
    <x v="1"/>
    <n v="127"/>
    <m/>
    <x v="2"/>
    <s v="AUD"/>
    <n v="1556341200"/>
    <n v="1559278800"/>
    <b v="0"/>
    <b v="1"/>
    <s v="film &amp; video/animation"/>
    <x v="4"/>
    <s v="animation"/>
  </r>
  <r>
    <s v="Object-based content-based ability"/>
    <n v="1500"/>
    <n v="10946"/>
    <n v="729.73333333333335"/>
    <x v="1"/>
    <n v="207"/>
    <m/>
    <x v="6"/>
    <s v="EUR"/>
    <n v="1522126800"/>
    <n v="1522731600"/>
    <b v="0"/>
    <b v="1"/>
    <s v="music/jazz"/>
    <x v="1"/>
    <s v="jazz"/>
  </r>
  <r>
    <s v="Progressive coherent secured line"/>
    <n v="61200"/>
    <n v="60994"/>
    <n v="99.66339869281046"/>
    <x v="0"/>
    <n v="859"/>
    <m/>
    <x v="0"/>
    <s v="CAD"/>
    <n v="1305954000"/>
    <n v="1306731600"/>
    <b v="0"/>
    <b v="0"/>
    <s v="music/rock"/>
    <x v="1"/>
    <s v="rock"/>
  </r>
  <r>
    <s v="Synchronized directional capability"/>
    <n v="3600"/>
    <n v="3174"/>
    <n v="88.166666666666671"/>
    <x v="2"/>
    <n v="31"/>
    <m/>
    <x v="1"/>
    <s v="USD"/>
    <n v="1350709200"/>
    <n v="1352527200"/>
    <b v="0"/>
    <b v="0"/>
    <s v="film &amp; video/animation"/>
    <x v="4"/>
    <s v="animation"/>
  </r>
  <r>
    <s v="Cross-platform composite migration"/>
    <n v="9000"/>
    <n v="3351"/>
    <n v="37.233333333333334"/>
    <x v="0"/>
    <n v="45"/>
    <m/>
    <x v="1"/>
    <s v="USD"/>
    <n v="1401166800"/>
    <n v="1404363600"/>
    <b v="0"/>
    <b v="0"/>
    <s v="theater/plays"/>
    <x v="3"/>
    <s v="plays"/>
  </r>
  <r>
    <s v="Operative local pricing structure"/>
    <n v="185900"/>
    <n v="56774"/>
    <n v="30.540075309306079"/>
    <x v="3"/>
    <n v="1113"/>
    <m/>
    <x v="1"/>
    <s v="USD"/>
    <n v="1266127200"/>
    <n v="1266645600"/>
    <b v="0"/>
    <b v="0"/>
    <s v="theater/plays"/>
    <x v="3"/>
    <s v="plays"/>
  </r>
  <r>
    <s v="Optional web-enabled extranet"/>
    <n v="2100"/>
    <n v="540"/>
    <n v="25.714285714285712"/>
    <x v="0"/>
    <n v="6"/>
    <m/>
    <x v="1"/>
    <s v="USD"/>
    <n v="1481436000"/>
    <n v="1482818400"/>
    <b v="0"/>
    <b v="0"/>
    <s v="food/food trucks"/>
    <x v="0"/>
    <s v="food trucks"/>
  </r>
  <r>
    <s v="Reduced 6thgeneration intranet"/>
    <n v="2000"/>
    <n v="680"/>
    <n v="34"/>
    <x v="0"/>
    <n v="7"/>
    <m/>
    <x v="1"/>
    <s v="USD"/>
    <n v="1372222800"/>
    <n v="1374642000"/>
    <b v="0"/>
    <b v="1"/>
    <s v="theater/plays"/>
    <x v="3"/>
    <s v="plays"/>
  </r>
  <r>
    <s v="Networked disintermediate leverage"/>
    <n v="1100"/>
    <n v="13045"/>
    <n v="1185.909090909091"/>
    <x v="1"/>
    <n v="181"/>
    <m/>
    <x v="5"/>
    <s v="CHF"/>
    <n v="1372136400"/>
    <n v="1372482000"/>
    <b v="0"/>
    <b v="0"/>
    <s v="publishing/nonfiction"/>
    <x v="5"/>
    <s v="nonfiction"/>
  </r>
  <r>
    <s v="Optional optimal website"/>
    <n v="6600"/>
    <n v="8276"/>
    <n v="125.39393939393939"/>
    <x v="1"/>
    <n v="110"/>
    <m/>
    <x v="1"/>
    <s v="USD"/>
    <n v="1513922400"/>
    <n v="1514959200"/>
    <b v="0"/>
    <b v="0"/>
    <s v="music/rock"/>
    <x v="1"/>
    <s v="rock"/>
  </r>
  <r>
    <s v="Stand-alone asynchronous functionalities"/>
    <n v="7100"/>
    <n v="1022"/>
    <n v="14.394366197183098"/>
    <x v="0"/>
    <n v="31"/>
    <m/>
    <x v="1"/>
    <s v="USD"/>
    <n v="1477976400"/>
    <n v="1478235600"/>
    <b v="0"/>
    <b v="0"/>
    <s v="film &amp; video/drama"/>
    <x v="4"/>
    <s v="drama"/>
  </r>
  <r>
    <s v="Profound full-range open system"/>
    <n v="7800"/>
    <n v="4275"/>
    <n v="54.807692307692314"/>
    <x v="0"/>
    <n v="78"/>
    <m/>
    <x v="1"/>
    <s v="USD"/>
    <n v="1407474000"/>
    <n v="1408078800"/>
    <b v="0"/>
    <b v="1"/>
    <s v="games/mobile games"/>
    <x v="6"/>
    <s v="mobile games"/>
  </r>
  <r>
    <s v="Optional tangible utilization"/>
    <n v="7600"/>
    <n v="8332"/>
    <n v="109.63157894736841"/>
    <x v="1"/>
    <n v="185"/>
    <m/>
    <x v="1"/>
    <s v="USD"/>
    <n v="1546149600"/>
    <n v="1548136800"/>
    <b v="0"/>
    <b v="0"/>
    <s v="technology/web"/>
    <x v="2"/>
    <s v="web"/>
  </r>
  <r>
    <s v="Seamless maximized product"/>
    <n v="3400"/>
    <n v="6408"/>
    <n v="188.47058823529412"/>
    <x v="1"/>
    <n v="121"/>
    <m/>
    <x v="1"/>
    <s v="USD"/>
    <n v="1338440400"/>
    <n v="1340859600"/>
    <b v="0"/>
    <b v="1"/>
    <s v="theater/plays"/>
    <x v="3"/>
    <s v="plays"/>
  </r>
  <r>
    <s v="Devolved tertiary time-frame"/>
    <n v="84500"/>
    <n v="73522"/>
    <n v="87.008284023668637"/>
    <x v="0"/>
    <n v="1225"/>
    <m/>
    <x v="4"/>
    <s v="GBP"/>
    <n v="1454133600"/>
    <n v="1454479200"/>
    <b v="0"/>
    <b v="0"/>
    <s v="theater/plays"/>
    <x v="3"/>
    <s v="plays"/>
  </r>
  <r>
    <s v="Centralized regional function"/>
    <n v="100"/>
    <n v="1"/>
    <n v="1"/>
    <x v="0"/>
    <n v="1"/>
    <m/>
    <x v="5"/>
    <s v="CHF"/>
    <n v="1434085200"/>
    <n v="1434430800"/>
    <b v="0"/>
    <b v="0"/>
    <s v="music/rock"/>
    <x v="1"/>
    <s v="rock"/>
  </r>
  <r>
    <s v="User-friendly high-level initiative"/>
    <n v="2300"/>
    <n v="4667"/>
    <n v="202.9130434782609"/>
    <x v="1"/>
    <n v="106"/>
    <m/>
    <x v="1"/>
    <s v="USD"/>
    <n v="1577772000"/>
    <n v="1579672800"/>
    <b v="0"/>
    <b v="1"/>
    <s v="photography/photography books"/>
    <x v="7"/>
    <s v="photography books"/>
  </r>
  <r>
    <s v="Reverse-engineered zero-defect infrastructure"/>
    <n v="6200"/>
    <n v="12216"/>
    <n v="197.03225806451613"/>
    <x v="1"/>
    <n v="142"/>
    <m/>
    <x v="1"/>
    <s v="USD"/>
    <n v="1562216400"/>
    <n v="1562389200"/>
    <b v="0"/>
    <b v="0"/>
    <s v="photography/photography books"/>
    <x v="7"/>
    <s v="photography books"/>
  </r>
  <r>
    <s v="Stand-alone background customer loyalty"/>
    <n v="6100"/>
    <n v="6527"/>
    <n v="107"/>
    <x v="1"/>
    <n v="233"/>
    <m/>
    <x v="1"/>
    <s v="USD"/>
    <n v="1548568800"/>
    <n v="1551506400"/>
    <b v="0"/>
    <b v="0"/>
    <s v="theater/plays"/>
    <x v="3"/>
    <s v="plays"/>
  </r>
  <r>
    <s v="Business-focused discrete software"/>
    <n v="2600"/>
    <n v="6987"/>
    <n v="268.73076923076923"/>
    <x v="1"/>
    <n v="218"/>
    <m/>
    <x v="1"/>
    <s v="USD"/>
    <n v="1514872800"/>
    <n v="1516600800"/>
    <b v="0"/>
    <b v="0"/>
    <s v="music/rock"/>
    <x v="1"/>
    <s v="rock"/>
  </r>
  <r>
    <s v="Advanced intermediate Graphic Interface"/>
    <n v="9700"/>
    <n v="4932"/>
    <n v="50.845360824742272"/>
    <x v="0"/>
    <n v="67"/>
    <m/>
    <x v="2"/>
    <s v="AUD"/>
    <n v="1416031200"/>
    <n v="1420437600"/>
    <b v="0"/>
    <b v="0"/>
    <s v="film &amp; video/documentary"/>
    <x v="4"/>
    <s v="documentary"/>
  </r>
  <r>
    <s v="Adaptive holistic hub"/>
    <n v="700"/>
    <n v="8262"/>
    <n v="1180.2857142857142"/>
    <x v="1"/>
    <n v="76"/>
    <m/>
    <x v="1"/>
    <s v="USD"/>
    <n v="1330927200"/>
    <n v="1332997200"/>
    <b v="0"/>
    <b v="1"/>
    <s v="film &amp; video/drama"/>
    <x v="4"/>
    <s v="drama"/>
  </r>
  <r>
    <s v="Automated uniform concept"/>
    <n v="700"/>
    <n v="1848"/>
    <n v="264"/>
    <x v="1"/>
    <n v="43"/>
    <m/>
    <x v="1"/>
    <s v="USD"/>
    <n v="1571115600"/>
    <n v="1574920800"/>
    <b v="0"/>
    <b v="1"/>
    <s v="theater/plays"/>
    <x v="3"/>
    <s v="plays"/>
  </r>
  <r>
    <s v="Enhanced regional flexibility"/>
    <n v="5200"/>
    <n v="1583"/>
    <n v="30.44230769230769"/>
    <x v="0"/>
    <n v="19"/>
    <m/>
    <x v="1"/>
    <s v="USD"/>
    <n v="1463461200"/>
    <n v="1464930000"/>
    <b v="0"/>
    <b v="0"/>
    <s v="food/food trucks"/>
    <x v="0"/>
    <s v="food trucks"/>
  </r>
  <r>
    <s v="Public-key bottom-line algorithm"/>
    <n v="140800"/>
    <n v="88536"/>
    <n v="62.880681818181813"/>
    <x v="0"/>
    <n v="2108"/>
    <m/>
    <x v="5"/>
    <s v="CHF"/>
    <n v="1344920400"/>
    <n v="1345006800"/>
    <b v="0"/>
    <b v="0"/>
    <s v="film &amp; video/documentary"/>
    <x v="4"/>
    <s v="documentary"/>
  </r>
  <r>
    <s v="Multi-layered intangible instruction set"/>
    <n v="6400"/>
    <n v="12360"/>
    <n v="193.125"/>
    <x v="1"/>
    <n v="221"/>
    <m/>
    <x v="1"/>
    <s v="USD"/>
    <n v="1511848800"/>
    <n v="1512712800"/>
    <b v="0"/>
    <b v="1"/>
    <s v="theater/plays"/>
    <x v="3"/>
    <s v="plays"/>
  </r>
  <r>
    <s v="Fundamental methodical emulation"/>
    <n v="92500"/>
    <n v="71320"/>
    <n v="77.102702702702715"/>
    <x v="0"/>
    <n v="679"/>
    <m/>
    <x v="1"/>
    <s v="USD"/>
    <n v="1452319200"/>
    <n v="1452492000"/>
    <b v="0"/>
    <b v="1"/>
    <s v="games/video games"/>
    <x v="6"/>
    <s v="video games"/>
  </r>
  <r>
    <s v="Expanded value-added hardware"/>
    <n v="59700"/>
    <n v="134640"/>
    <n v="225.52763819095478"/>
    <x v="1"/>
    <n v="2805"/>
    <m/>
    <x v="0"/>
    <s v="CAD"/>
    <n v="1523854800"/>
    <n v="1524286800"/>
    <b v="0"/>
    <b v="0"/>
    <s v="publishing/nonfiction"/>
    <x v="5"/>
    <s v="nonfiction"/>
  </r>
  <r>
    <s v="Diverse high-level attitude"/>
    <n v="3200"/>
    <n v="7661"/>
    <n v="239.40625"/>
    <x v="1"/>
    <n v="68"/>
    <m/>
    <x v="1"/>
    <s v="USD"/>
    <n v="1346043600"/>
    <n v="1346907600"/>
    <b v="0"/>
    <b v="0"/>
    <s v="games/video games"/>
    <x v="6"/>
    <s v="video games"/>
  </r>
  <r>
    <s v="Visionary 24hour analyzer"/>
    <n v="3200"/>
    <n v="2950"/>
    <n v="92.1875"/>
    <x v="0"/>
    <n v="36"/>
    <m/>
    <x v="3"/>
    <s v="DKK"/>
    <n v="1464325200"/>
    <n v="1464498000"/>
    <b v="0"/>
    <b v="1"/>
    <s v="music/rock"/>
    <x v="1"/>
    <s v="rock"/>
  </r>
  <r>
    <s v="Centralized bandwidth-monitored leverage"/>
    <n v="9000"/>
    <n v="11721"/>
    <n v="130.23333333333335"/>
    <x v="1"/>
    <n v="183"/>
    <m/>
    <x v="0"/>
    <s v="CAD"/>
    <n v="1511935200"/>
    <n v="1514181600"/>
    <b v="0"/>
    <b v="0"/>
    <s v="music/rock"/>
    <x v="1"/>
    <s v="rock"/>
  </r>
  <r>
    <s v="Ergonomic mission-critical moratorium"/>
    <n v="2300"/>
    <n v="14150"/>
    <n v="615.21739130434787"/>
    <x v="1"/>
    <n v="133"/>
    <m/>
    <x v="1"/>
    <s v="USD"/>
    <n v="1392012000"/>
    <n v="1392184800"/>
    <b v="1"/>
    <b v="1"/>
    <s v="theater/plays"/>
    <x v="3"/>
    <s v="plays"/>
  </r>
  <r>
    <s v="Front-line intermediate moderator"/>
    <n v="51300"/>
    <n v="189192"/>
    <n v="368.79532163742692"/>
    <x v="1"/>
    <n v="2489"/>
    <m/>
    <x v="6"/>
    <s v="EUR"/>
    <n v="1556946000"/>
    <n v="1559365200"/>
    <b v="0"/>
    <b v="1"/>
    <s v="publishing/nonfiction"/>
    <x v="5"/>
    <s v="nonfiction"/>
  </r>
  <r>
    <s v="Automated local secured line"/>
    <n v="700"/>
    <n v="7664"/>
    <n v="1094.8571428571429"/>
    <x v="1"/>
    <n v="69"/>
    <m/>
    <x v="1"/>
    <s v="USD"/>
    <n v="1548050400"/>
    <n v="1549173600"/>
    <b v="0"/>
    <b v="1"/>
    <s v="theater/plays"/>
    <x v="3"/>
    <s v="plays"/>
  </r>
  <r>
    <s v="Integrated bandwidth-monitored alliance"/>
    <n v="8900"/>
    <n v="4509"/>
    <n v="50.662921348314605"/>
    <x v="0"/>
    <n v="47"/>
    <m/>
    <x v="1"/>
    <s v="USD"/>
    <n v="1353736800"/>
    <n v="1355032800"/>
    <b v="1"/>
    <b v="0"/>
    <s v="games/video games"/>
    <x v="6"/>
    <s v="video games"/>
  </r>
  <r>
    <s v="Cross-group heuristic forecast"/>
    <n v="1500"/>
    <n v="12009"/>
    <n v="800.6"/>
    <x v="1"/>
    <n v="279"/>
    <m/>
    <x v="4"/>
    <s v="GBP"/>
    <n v="1532840400"/>
    <n v="1533963600"/>
    <b v="0"/>
    <b v="1"/>
    <s v="music/rock"/>
    <x v="1"/>
    <s v="rock"/>
  </r>
  <r>
    <s v="Extended impactful secured line"/>
    <n v="4900"/>
    <n v="14273"/>
    <n v="291.28571428571428"/>
    <x v="1"/>
    <n v="210"/>
    <m/>
    <x v="1"/>
    <s v="USD"/>
    <n v="1488261600"/>
    <n v="1489381200"/>
    <b v="0"/>
    <b v="0"/>
    <s v="film &amp; video/documentary"/>
    <x v="4"/>
    <s v="documentary"/>
  </r>
  <r>
    <s v="Distributed optimizing protocol"/>
    <n v="54000"/>
    <n v="188982"/>
    <n v="349.9666666666667"/>
    <x v="1"/>
    <n v="2100"/>
    <m/>
    <x v="1"/>
    <s v="USD"/>
    <n v="1393567200"/>
    <n v="1395032400"/>
    <b v="0"/>
    <b v="0"/>
    <s v="music/rock"/>
    <x v="1"/>
    <s v="rock"/>
  </r>
  <r>
    <s v="Secured well-modulated system engine"/>
    <n v="4100"/>
    <n v="14640"/>
    <n v="357.07317073170731"/>
    <x v="1"/>
    <n v="252"/>
    <m/>
    <x v="1"/>
    <s v="USD"/>
    <n v="1410325200"/>
    <n v="1412485200"/>
    <b v="1"/>
    <b v="1"/>
    <s v="music/rock"/>
    <x v="1"/>
    <s v="rock"/>
  </r>
  <r>
    <s v="Streamlined national benchmark"/>
    <n v="85000"/>
    <n v="107516"/>
    <n v="126.48941176470588"/>
    <x v="1"/>
    <n v="1280"/>
    <m/>
    <x v="1"/>
    <s v="USD"/>
    <n v="1276923600"/>
    <n v="1279688400"/>
    <b v="0"/>
    <b v="1"/>
    <s v="publishing/nonfiction"/>
    <x v="5"/>
    <s v="nonfiction"/>
  </r>
  <r>
    <s v="Open-architected 24/7 infrastructure"/>
    <n v="3600"/>
    <n v="13950"/>
    <n v="387.5"/>
    <x v="1"/>
    <n v="157"/>
    <m/>
    <x v="4"/>
    <s v="GBP"/>
    <n v="1500958800"/>
    <n v="1501995600"/>
    <b v="0"/>
    <b v="0"/>
    <s v="film &amp; video/shorts"/>
    <x v="4"/>
    <s v="shorts"/>
  </r>
  <r>
    <s v="Digitized 6thgeneration Local Area Network"/>
    <n v="2800"/>
    <n v="12797"/>
    <n v="457.03571428571428"/>
    <x v="1"/>
    <n v="194"/>
    <m/>
    <x v="1"/>
    <s v="USD"/>
    <n v="1292220000"/>
    <n v="1294639200"/>
    <b v="0"/>
    <b v="1"/>
    <s v="theater/plays"/>
    <x v="3"/>
    <s v="plays"/>
  </r>
  <r>
    <s v="Innovative actuating artificial intelligence"/>
    <n v="2300"/>
    <n v="6134"/>
    <n v="266.69565217391306"/>
    <x v="1"/>
    <n v="82"/>
    <m/>
    <x v="2"/>
    <s v="AUD"/>
    <n v="1304398800"/>
    <n v="1305435600"/>
    <b v="0"/>
    <b v="1"/>
    <s v="film &amp; video/drama"/>
    <x v="4"/>
    <s v="drama"/>
  </r>
  <r>
    <s v="Cross-platform reciprocal budgetary management"/>
    <n v="7100"/>
    <n v="4899"/>
    <n v="69"/>
    <x v="0"/>
    <n v="70"/>
    <m/>
    <x v="1"/>
    <s v="USD"/>
    <n v="1535432400"/>
    <n v="1537592400"/>
    <b v="0"/>
    <b v="0"/>
    <s v="theater/plays"/>
    <x v="3"/>
    <s v="plays"/>
  </r>
  <r>
    <s v="Vision-oriented scalable portal"/>
    <n v="9600"/>
    <n v="4929"/>
    <n v="51.34375"/>
    <x v="0"/>
    <n v="154"/>
    <m/>
    <x v="1"/>
    <s v="USD"/>
    <n v="1433826000"/>
    <n v="1435122000"/>
    <b v="0"/>
    <b v="0"/>
    <s v="theater/plays"/>
    <x v="3"/>
    <s v="plays"/>
  </r>
  <r>
    <s v="Persevering zero administration knowledge user"/>
    <n v="121600"/>
    <n v="1424"/>
    <n v="1.1710526315789473"/>
    <x v="0"/>
    <n v="22"/>
    <m/>
    <x v="1"/>
    <s v="USD"/>
    <n v="1514959200"/>
    <n v="1520056800"/>
    <b v="0"/>
    <b v="0"/>
    <s v="theater/plays"/>
    <x v="3"/>
    <s v="plays"/>
  </r>
  <r>
    <s v="Front-line bottom-line Graphic Interface"/>
    <n v="97100"/>
    <n v="105817"/>
    <n v="108.97734294541709"/>
    <x v="1"/>
    <n v="4233"/>
    <m/>
    <x v="1"/>
    <s v="USD"/>
    <n v="1332738000"/>
    <n v="1335675600"/>
    <b v="0"/>
    <b v="0"/>
    <s v="photography/photography books"/>
    <x v="7"/>
    <s v="photography books"/>
  </r>
  <r>
    <s v="Synergized fault-tolerant hierarchy"/>
    <n v="43200"/>
    <n v="136156"/>
    <n v="315.17592592592592"/>
    <x v="1"/>
    <n v="1297"/>
    <m/>
    <x v="3"/>
    <s v="DKK"/>
    <n v="1445490000"/>
    <n v="1448431200"/>
    <b v="1"/>
    <b v="0"/>
    <s v="publishing/translations"/>
    <x v="5"/>
    <s v="translations"/>
  </r>
  <r>
    <s v="Expanded asynchronous groupware"/>
    <n v="6800"/>
    <n v="10723"/>
    <n v="157.69117647058823"/>
    <x v="1"/>
    <n v="165"/>
    <m/>
    <x v="3"/>
    <s v="DKK"/>
    <n v="1297663200"/>
    <n v="1298613600"/>
    <b v="0"/>
    <b v="0"/>
    <s v="publishing/translations"/>
    <x v="5"/>
    <s v="translations"/>
  </r>
  <r>
    <s v="Expanded fault-tolerant emulation"/>
    <n v="7300"/>
    <n v="11228"/>
    <n v="153.8082191780822"/>
    <x v="1"/>
    <n v="119"/>
    <m/>
    <x v="1"/>
    <s v="USD"/>
    <n v="1371963600"/>
    <n v="1372482000"/>
    <b v="0"/>
    <b v="0"/>
    <s v="theater/plays"/>
    <x v="3"/>
    <s v="plays"/>
  </r>
  <r>
    <s v="Future-proofed 24hour model"/>
    <n v="86200"/>
    <n v="77355"/>
    <n v="89.738979118329468"/>
    <x v="0"/>
    <n v="1758"/>
    <m/>
    <x v="1"/>
    <s v="USD"/>
    <n v="1425103200"/>
    <n v="1425621600"/>
    <b v="0"/>
    <b v="0"/>
    <s v="technology/web"/>
    <x v="2"/>
    <s v="web"/>
  </r>
  <r>
    <s v="Optimized didactic intranet"/>
    <n v="8100"/>
    <n v="6086"/>
    <n v="75.135802469135797"/>
    <x v="0"/>
    <n v="94"/>
    <m/>
    <x v="1"/>
    <s v="USD"/>
    <n v="1265349600"/>
    <n v="1266300000"/>
    <b v="0"/>
    <b v="0"/>
    <s v="music/indie rock"/>
    <x v="1"/>
    <s v="indie rock"/>
  </r>
  <r>
    <s v="Right-sized dedicated standardization"/>
    <n v="17700"/>
    <n v="150960"/>
    <n v="852.88135593220341"/>
    <x v="1"/>
    <n v="1797"/>
    <m/>
    <x v="1"/>
    <s v="USD"/>
    <n v="1301202000"/>
    <n v="1305867600"/>
    <b v="0"/>
    <b v="0"/>
    <s v="music/jazz"/>
    <x v="1"/>
    <s v="jazz"/>
  </r>
  <r>
    <s v="Vision-oriented high-level extranet"/>
    <n v="6400"/>
    <n v="8890"/>
    <n v="138.90625"/>
    <x v="1"/>
    <n v="261"/>
    <m/>
    <x v="1"/>
    <s v="USD"/>
    <n v="1538024400"/>
    <n v="1538802000"/>
    <b v="0"/>
    <b v="0"/>
    <s v="theater/plays"/>
    <x v="3"/>
    <s v="plays"/>
  </r>
  <r>
    <s v="Organized scalable initiative"/>
    <n v="7700"/>
    <n v="14644"/>
    <n v="190.18181818181819"/>
    <x v="1"/>
    <n v="157"/>
    <m/>
    <x v="1"/>
    <s v="USD"/>
    <n v="1395032400"/>
    <n v="1398920400"/>
    <b v="0"/>
    <b v="1"/>
    <s v="film &amp; video/documentary"/>
    <x v="4"/>
    <s v="documentary"/>
  </r>
  <r>
    <s v="Enhanced regional moderator"/>
    <n v="116300"/>
    <n v="116583"/>
    <n v="100.24333619948409"/>
    <x v="1"/>
    <n v="3533"/>
    <m/>
    <x v="1"/>
    <s v="USD"/>
    <n v="1405486800"/>
    <n v="1405659600"/>
    <b v="0"/>
    <b v="1"/>
    <s v="theater/plays"/>
    <x v="3"/>
    <s v="plays"/>
  </r>
  <r>
    <s v="Automated even-keeled emulation"/>
    <n v="9100"/>
    <n v="12991"/>
    <n v="142.75824175824175"/>
    <x v="1"/>
    <n v="155"/>
    <m/>
    <x v="1"/>
    <s v="USD"/>
    <n v="1455861600"/>
    <n v="1457244000"/>
    <b v="0"/>
    <b v="0"/>
    <s v="technology/web"/>
    <x v="2"/>
    <s v="web"/>
  </r>
  <r>
    <s v="Reverse-engineered multi-tasking product"/>
    <n v="1500"/>
    <n v="8447"/>
    <n v="563.13333333333333"/>
    <x v="1"/>
    <n v="132"/>
    <m/>
    <x v="6"/>
    <s v="EUR"/>
    <n v="1529038800"/>
    <n v="1529298000"/>
    <b v="0"/>
    <b v="0"/>
    <s v="technology/wearables"/>
    <x v="2"/>
    <s v="wearables"/>
  </r>
  <r>
    <s v="De-engineered next generation parallelism"/>
    <n v="8800"/>
    <n v="2703"/>
    <n v="30.715909090909086"/>
    <x v="0"/>
    <n v="33"/>
    <m/>
    <x v="1"/>
    <s v="USD"/>
    <n v="1535259600"/>
    <n v="1535778000"/>
    <b v="0"/>
    <b v="0"/>
    <s v="photography/photography books"/>
    <x v="7"/>
    <s v="photography books"/>
  </r>
  <r>
    <s v="Intuitive cohesive groupware"/>
    <n v="8800"/>
    <n v="8747"/>
    <n v="99.39772727272728"/>
    <x v="3"/>
    <n v="94"/>
    <m/>
    <x v="1"/>
    <s v="USD"/>
    <n v="1327212000"/>
    <n v="1327471200"/>
    <b v="0"/>
    <b v="0"/>
    <s v="film &amp; video/documentary"/>
    <x v="4"/>
    <s v="documentary"/>
  </r>
  <r>
    <s v="Up-sized high-level access"/>
    <n v="69900"/>
    <n v="138087"/>
    <n v="197.54935622317598"/>
    <x v="1"/>
    <n v="1354"/>
    <m/>
    <x v="4"/>
    <s v="GBP"/>
    <n v="1526360400"/>
    <n v="1529557200"/>
    <b v="0"/>
    <b v="0"/>
    <s v="technology/web"/>
    <x v="2"/>
    <s v="web"/>
  </r>
  <r>
    <s v="Phased empowering success"/>
    <n v="1000"/>
    <n v="5085"/>
    <n v="508.5"/>
    <x v="1"/>
    <n v="48"/>
    <m/>
    <x v="1"/>
    <s v="USD"/>
    <n v="1532149200"/>
    <n v="1535259600"/>
    <b v="1"/>
    <b v="1"/>
    <s v="technology/web"/>
    <x v="2"/>
    <s v="web"/>
  </r>
  <r>
    <s v="Distributed actuating project"/>
    <n v="4700"/>
    <n v="11174"/>
    <n v="237.74468085106383"/>
    <x v="1"/>
    <n v="110"/>
    <m/>
    <x v="1"/>
    <s v="USD"/>
    <n v="1515304800"/>
    <n v="1515564000"/>
    <b v="0"/>
    <b v="0"/>
    <s v="food/food trucks"/>
    <x v="0"/>
    <s v="food trucks"/>
  </r>
  <r>
    <s v="Robust motivating orchestration"/>
    <n v="3200"/>
    <n v="10831"/>
    <n v="338.46875"/>
    <x v="1"/>
    <n v="172"/>
    <m/>
    <x v="1"/>
    <s v="USD"/>
    <n v="1276318800"/>
    <n v="1277096400"/>
    <b v="0"/>
    <b v="0"/>
    <s v="film &amp; video/drama"/>
    <x v="4"/>
    <s v="drama"/>
  </r>
  <r>
    <s v="Vision-oriented uniform instruction set"/>
    <n v="6700"/>
    <n v="8917"/>
    <n v="133.08955223880596"/>
    <x v="1"/>
    <n v="307"/>
    <m/>
    <x v="1"/>
    <s v="USD"/>
    <n v="1328767200"/>
    <n v="1329026400"/>
    <b v="0"/>
    <b v="1"/>
    <s v="music/indie rock"/>
    <x v="1"/>
    <s v="indie rock"/>
  </r>
  <r>
    <s v="Cross-group upward-trending hierarchy"/>
    <n v="100"/>
    <n v="1"/>
    <n v="1"/>
    <x v="0"/>
    <n v="1"/>
    <m/>
    <x v="1"/>
    <s v="USD"/>
    <n v="1321682400"/>
    <n v="1322978400"/>
    <b v="1"/>
    <b v="0"/>
    <s v="music/rock"/>
    <x v="1"/>
    <s v="rock"/>
  </r>
  <r>
    <s v="Object-based needs-based info-mediaries"/>
    <n v="6000"/>
    <n v="12468"/>
    <n v="207.79999999999998"/>
    <x v="1"/>
    <n v="160"/>
    <m/>
    <x v="1"/>
    <s v="USD"/>
    <n v="1335934800"/>
    <n v="1338786000"/>
    <b v="0"/>
    <b v="0"/>
    <s v="music/electric music"/>
    <x v="1"/>
    <s v="electric music"/>
  </r>
  <r>
    <s v="Open-source reciprocal standardization"/>
    <n v="4900"/>
    <n v="2505"/>
    <n v="51.122448979591837"/>
    <x v="0"/>
    <n v="31"/>
    <m/>
    <x v="1"/>
    <s v="USD"/>
    <n v="1310792400"/>
    <n v="1311656400"/>
    <b v="0"/>
    <b v="1"/>
    <s v="games/video games"/>
    <x v="6"/>
    <s v="video games"/>
  </r>
  <r>
    <s v="Secured well-modulated projection"/>
    <n v="17100"/>
    <n v="111502"/>
    <n v="652.05847953216369"/>
    <x v="1"/>
    <n v="1467"/>
    <m/>
    <x v="0"/>
    <s v="CAD"/>
    <n v="1308546000"/>
    <n v="1308978000"/>
    <b v="0"/>
    <b v="1"/>
    <s v="music/indie rock"/>
    <x v="1"/>
    <s v="indie rock"/>
  </r>
  <r>
    <s v="Multi-channeled secondary middleware"/>
    <n v="171000"/>
    <n v="194309"/>
    <n v="113.63099415204678"/>
    <x v="1"/>
    <n v="2662"/>
    <m/>
    <x v="0"/>
    <s v="CAD"/>
    <n v="1574056800"/>
    <n v="1576389600"/>
    <b v="0"/>
    <b v="0"/>
    <s v="publishing/fiction"/>
    <x v="5"/>
    <s v="fiction"/>
  </r>
  <r>
    <s v="Horizontal clear-thinking framework"/>
    <n v="23400"/>
    <n v="23956"/>
    <n v="102.37606837606839"/>
    <x v="1"/>
    <n v="452"/>
    <m/>
    <x v="2"/>
    <s v="AUD"/>
    <n v="1308373200"/>
    <n v="1311051600"/>
    <b v="0"/>
    <b v="0"/>
    <s v="theater/plays"/>
    <x v="3"/>
    <s v="plays"/>
  </r>
  <r>
    <s v="Profound composite core"/>
    <n v="2400"/>
    <n v="8558"/>
    <n v="356.58333333333331"/>
    <x v="1"/>
    <n v="158"/>
    <m/>
    <x v="1"/>
    <s v="USD"/>
    <n v="1335243600"/>
    <n v="1336712400"/>
    <b v="0"/>
    <b v="0"/>
    <s v="food/food trucks"/>
    <x v="0"/>
    <s v="food trucks"/>
  </r>
  <r>
    <s v="Programmable disintermediate matrices"/>
    <n v="5300"/>
    <n v="7413"/>
    <n v="139.86792452830187"/>
    <x v="1"/>
    <n v="225"/>
    <m/>
    <x v="5"/>
    <s v="CHF"/>
    <n v="1328421600"/>
    <n v="1330408800"/>
    <b v="1"/>
    <b v="0"/>
    <s v="film &amp; video/shorts"/>
    <x v="4"/>
    <s v="shorts"/>
  </r>
  <r>
    <s v="Realigned 5thgeneration knowledge user"/>
    <n v="4000"/>
    <n v="2778"/>
    <n v="69.45"/>
    <x v="0"/>
    <n v="35"/>
    <m/>
    <x v="1"/>
    <s v="USD"/>
    <n v="1524286800"/>
    <n v="1524891600"/>
    <b v="1"/>
    <b v="0"/>
    <s v="food/food trucks"/>
    <x v="0"/>
    <s v="food trucks"/>
  </r>
  <r>
    <s v="Multi-layered upward-trending groupware"/>
    <n v="7300"/>
    <n v="2594"/>
    <n v="35.534246575342465"/>
    <x v="0"/>
    <n v="63"/>
    <m/>
    <x v="1"/>
    <s v="USD"/>
    <n v="1362117600"/>
    <n v="1363669200"/>
    <b v="0"/>
    <b v="1"/>
    <s v="theater/plays"/>
    <x v="3"/>
    <s v="plays"/>
  </r>
  <r>
    <s v="Re-contextualized leadingedge firmware"/>
    <n v="2000"/>
    <n v="5033"/>
    <n v="251.65"/>
    <x v="1"/>
    <n v="65"/>
    <m/>
    <x v="1"/>
    <s v="USD"/>
    <n v="1550556000"/>
    <n v="1551420000"/>
    <b v="0"/>
    <b v="1"/>
    <s v="technology/wearables"/>
    <x v="2"/>
    <s v="wearables"/>
  </r>
  <r>
    <s v="Devolved disintermediate analyzer"/>
    <n v="8800"/>
    <n v="9317"/>
    <n v="105.87500000000001"/>
    <x v="1"/>
    <n v="163"/>
    <m/>
    <x v="1"/>
    <s v="USD"/>
    <n v="1269147600"/>
    <n v="1269838800"/>
    <b v="0"/>
    <b v="0"/>
    <s v="theater/plays"/>
    <x v="3"/>
    <s v="plays"/>
  </r>
  <r>
    <s v="Profound disintermediate open system"/>
    <n v="3500"/>
    <n v="6560"/>
    <n v="187.42857142857144"/>
    <x v="1"/>
    <n v="85"/>
    <m/>
    <x v="1"/>
    <s v="USD"/>
    <n v="1312174800"/>
    <n v="1312520400"/>
    <b v="0"/>
    <b v="0"/>
    <s v="theater/plays"/>
    <x v="3"/>
    <s v="plays"/>
  </r>
  <r>
    <s v="Automated reciprocal protocol"/>
    <n v="1400"/>
    <n v="5415"/>
    <n v="386.78571428571428"/>
    <x v="1"/>
    <n v="217"/>
    <m/>
    <x v="1"/>
    <s v="USD"/>
    <n v="1434517200"/>
    <n v="1436504400"/>
    <b v="0"/>
    <b v="1"/>
    <s v="film &amp; video/television"/>
    <x v="4"/>
    <s v="television"/>
  </r>
  <r>
    <s v="Automated static workforce"/>
    <n v="4200"/>
    <n v="14577"/>
    <n v="347.07142857142856"/>
    <x v="1"/>
    <n v="150"/>
    <m/>
    <x v="1"/>
    <s v="USD"/>
    <n v="1471582800"/>
    <n v="1472014800"/>
    <b v="0"/>
    <b v="0"/>
    <s v="film &amp; video/shorts"/>
    <x v="4"/>
    <s v="shorts"/>
  </r>
  <r>
    <s v="Horizontal attitude-oriented help-desk"/>
    <n v="81000"/>
    <n v="150515"/>
    <n v="185.82098765432099"/>
    <x v="1"/>
    <n v="3272"/>
    <m/>
    <x v="1"/>
    <s v="USD"/>
    <n v="1410757200"/>
    <n v="1411534800"/>
    <b v="0"/>
    <b v="0"/>
    <s v="theater/plays"/>
    <x v="3"/>
    <s v="plays"/>
  </r>
  <r>
    <s v="Versatile 5thgeneration matrices"/>
    <n v="182800"/>
    <n v="79045"/>
    <n v="43.241247264770237"/>
    <x v="3"/>
    <n v="898"/>
    <m/>
    <x v="1"/>
    <s v="USD"/>
    <n v="1304830800"/>
    <n v="1304917200"/>
    <b v="0"/>
    <b v="0"/>
    <s v="photography/photography books"/>
    <x v="7"/>
    <s v="photography books"/>
  </r>
  <r>
    <s v="Cross-platform next generation service-desk"/>
    <n v="4800"/>
    <n v="7797"/>
    <n v="162.4375"/>
    <x v="1"/>
    <n v="300"/>
    <m/>
    <x v="1"/>
    <s v="USD"/>
    <n v="1539061200"/>
    <n v="1539579600"/>
    <b v="0"/>
    <b v="0"/>
    <s v="food/food trucks"/>
    <x v="0"/>
    <s v="food trucks"/>
  </r>
  <r>
    <s v="Front-line web-enabled installation"/>
    <n v="7000"/>
    <n v="12939"/>
    <n v="184.84285714285716"/>
    <x v="1"/>
    <n v="126"/>
    <m/>
    <x v="1"/>
    <s v="USD"/>
    <n v="1381554000"/>
    <n v="1382504400"/>
    <b v="0"/>
    <b v="0"/>
    <s v="theater/plays"/>
    <x v="3"/>
    <s v="plays"/>
  </r>
  <r>
    <s v="Multi-channeled responsive product"/>
    <n v="161900"/>
    <n v="38376"/>
    <n v="23.703520691785052"/>
    <x v="0"/>
    <n v="526"/>
    <m/>
    <x v="1"/>
    <s v="USD"/>
    <n v="1277096400"/>
    <n v="1278306000"/>
    <b v="0"/>
    <b v="0"/>
    <s v="film &amp; video/drama"/>
    <x v="4"/>
    <s v="drama"/>
  </r>
  <r>
    <s v="Adaptive demand-driven encryption"/>
    <n v="7700"/>
    <n v="6920"/>
    <n v="89.870129870129873"/>
    <x v="0"/>
    <n v="121"/>
    <m/>
    <x v="1"/>
    <s v="USD"/>
    <n v="1440392400"/>
    <n v="1442552400"/>
    <b v="0"/>
    <b v="0"/>
    <s v="theater/plays"/>
    <x v="3"/>
    <s v="plays"/>
  </r>
  <r>
    <s v="Re-engineered client-driven knowledge user"/>
    <n v="71500"/>
    <n v="194912"/>
    <n v="272.6041958041958"/>
    <x v="1"/>
    <n v="2320"/>
    <m/>
    <x v="1"/>
    <s v="USD"/>
    <n v="1509512400"/>
    <n v="1511071200"/>
    <b v="0"/>
    <b v="1"/>
    <s v="theater/plays"/>
    <x v="3"/>
    <s v="plays"/>
  </r>
  <r>
    <s v="Compatible logistical paradigm"/>
    <n v="4700"/>
    <n v="7992"/>
    <n v="170.04255319148936"/>
    <x v="1"/>
    <n v="81"/>
    <m/>
    <x v="2"/>
    <s v="AUD"/>
    <n v="1535950800"/>
    <n v="1536382800"/>
    <b v="0"/>
    <b v="0"/>
    <s v="film &amp; video/science fiction"/>
    <x v="4"/>
    <s v="science fiction"/>
  </r>
  <r>
    <s v="Intuitive value-added installation"/>
    <n v="42100"/>
    <n v="79268"/>
    <n v="188.28503562945369"/>
    <x v="1"/>
    <n v="1887"/>
    <m/>
    <x v="1"/>
    <s v="USD"/>
    <n v="1389160800"/>
    <n v="1389592800"/>
    <b v="0"/>
    <b v="0"/>
    <s v="photography/photography books"/>
    <x v="7"/>
    <s v="photography books"/>
  </r>
  <r>
    <s v="Managed discrete parallelism"/>
    <n v="40200"/>
    <n v="139468"/>
    <n v="346.93532338308455"/>
    <x v="1"/>
    <n v="4358"/>
    <m/>
    <x v="1"/>
    <s v="USD"/>
    <n v="1271998800"/>
    <n v="1275282000"/>
    <b v="0"/>
    <b v="1"/>
    <s v="photography/photography books"/>
    <x v="7"/>
    <s v="photography books"/>
  </r>
  <r>
    <s v="Implemented tangible approach"/>
    <n v="7900"/>
    <n v="5465"/>
    <n v="69.177215189873422"/>
    <x v="0"/>
    <n v="67"/>
    <m/>
    <x v="1"/>
    <s v="USD"/>
    <n v="1294898400"/>
    <n v="1294984800"/>
    <b v="0"/>
    <b v="0"/>
    <s v="music/rock"/>
    <x v="1"/>
    <s v="rock"/>
  </r>
  <r>
    <s v="Re-engineered encompassing definition"/>
    <n v="8300"/>
    <n v="2111"/>
    <n v="25.433734939759034"/>
    <x v="0"/>
    <n v="57"/>
    <m/>
    <x v="0"/>
    <s v="CAD"/>
    <n v="1559970000"/>
    <n v="1562043600"/>
    <b v="0"/>
    <b v="0"/>
    <s v="photography/photography books"/>
    <x v="7"/>
    <s v="photography books"/>
  </r>
  <r>
    <s v="Multi-lateral uniform collaboration"/>
    <n v="163600"/>
    <n v="126628"/>
    <n v="77.400977995110026"/>
    <x v="0"/>
    <n v="1229"/>
    <m/>
    <x v="1"/>
    <s v="USD"/>
    <n v="1469509200"/>
    <n v="1469595600"/>
    <b v="0"/>
    <b v="0"/>
    <s v="food/food trucks"/>
    <x v="0"/>
    <s v="food trucks"/>
  </r>
  <r>
    <s v="Enterprise-wide foreground paradigm"/>
    <n v="2700"/>
    <n v="1012"/>
    <n v="37.481481481481481"/>
    <x v="0"/>
    <n v="12"/>
    <m/>
    <x v="6"/>
    <s v="EUR"/>
    <n v="1579068000"/>
    <n v="1581141600"/>
    <b v="0"/>
    <b v="0"/>
    <s v="music/metal"/>
    <x v="1"/>
    <s v="metal"/>
  </r>
  <r>
    <s v="Stand-alone incremental parallelism"/>
    <n v="1000"/>
    <n v="5438"/>
    <n v="543.79999999999995"/>
    <x v="1"/>
    <n v="53"/>
    <m/>
    <x v="1"/>
    <s v="USD"/>
    <n v="1487743200"/>
    <n v="1488520800"/>
    <b v="0"/>
    <b v="0"/>
    <s v="publishing/nonfiction"/>
    <x v="5"/>
    <s v="nonfiction"/>
  </r>
  <r>
    <s v="Persevering 5thgeneration throughput"/>
    <n v="84500"/>
    <n v="193101"/>
    <n v="228.52189349112427"/>
    <x v="1"/>
    <n v="2414"/>
    <m/>
    <x v="1"/>
    <s v="USD"/>
    <n v="1563685200"/>
    <n v="1563858000"/>
    <b v="0"/>
    <b v="0"/>
    <s v="music/electric music"/>
    <x v="1"/>
    <s v="electric music"/>
  </r>
  <r>
    <s v="Implemented object-oriented synergy"/>
    <n v="81300"/>
    <n v="31665"/>
    <n v="38.948339483394832"/>
    <x v="0"/>
    <n v="452"/>
    <m/>
    <x v="1"/>
    <s v="USD"/>
    <n v="1436418000"/>
    <n v="1438923600"/>
    <b v="0"/>
    <b v="1"/>
    <s v="theater/plays"/>
    <x v="3"/>
    <s v="plays"/>
  </r>
  <r>
    <s v="Balanced demand-driven definition"/>
    <n v="800"/>
    <n v="2960"/>
    <n v="370"/>
    <x v="1"/>
    <n v="80"/>
    <m/>
    <x v="1"/>
    <s v="USD"/>
    <n v="1421820000"/>
    <n v="1422165600"/>
    <b v="0"/>
    <b v="0"/>
    <s v="theater/plays"/>
    <x v="3"/>
    <s v="plays"/>
  </r>
  <r>
    <s v="Customer-focused mobile Graphic Interface"/>
    <n v="3400"/>
    <n v="8089"/>
    <n v="237.91176470588232"/>
    <x v="1"/>
    <n v="193"/>
    <m/>
    <x v="1"/>
    <s v="USD"/>
    <n v="1274763600"/>
    <n v="1277874000"/>
    <b v="0"/>
    <b v="0"/>
    <s v="film &amp; video/shorts"/>
    <x v="4"/>
    <s v="shorts"/>
  </r>
  <r>
    <s v="Horizontal secondary interface"/>
    <n v="170800"/>
    <n v="109374"/>
    <n v="64.036299765807954"/>
    <x v="0"/>
    <n v="1886"/>
    <m/>
    <x v="1"/>
    <s v="USD"/>
    <n v="1399179600"/>
    <n v="1399352400"/>
    <b v="0"/>
    <b v="1"/>
    <s v="theater/plays"/>
    <x v="3"/>
    <s v="plays"/>
  </r>
  <r>
    <s v="Virtual analyzing collaboration"/>
    <n v="1800"/>
    <n v="2129"/>
    <n v="118.27777777777777"/>
    <x v="1"/>
    <n v="52"/>
    <m/>
    <x v="1"/>
    <s v="USD"/>
    <n v="1275800400"/>
    <n v="1279083600"/>
    <b v="0"/>
    <b v="0"/>
    <s v="theater/plays"/>
    <x v="3"/>
    <s v="plays"/>
  </r>
  <r>
    <s v="Multi-tiered explicit focus group"/>
    <n v="150600"/>
    <n v="127745"/>
    <n v="84.824037184594957"/>
    <x v="0"/>
    <n v="1825"/>
    <m/>
    <x v="1"/>
    <s v="USD"/>
    <n v="1282798800"/>
    <n v="1284354000"/>
    <b v="0"/>
    <b v="0"/>
    <s v="music/indie rock"/>
    <x v="1"/>
    <s v="indie rock"/>
  </r>
  <r>
    <s v="Multi-layered systematic knowledgebase"/>
    <n v="7800"/>
    <n v="2289"/>
    <n v="29.346153846153843"/>
    <x v="0"/>
    <n v="31"/>
    <m/>
    <x v="1"/>
    <s v="USD"/>
    <n v="1437109200"/>
    <n v="1441170000"/>
    <b v="0"/>
    <b v="1"/>
    <s v="theater/plays"/>
    <x v="3"/>
    <s v="plays"/>
  </r>
  <r>
    <s v="Reverse-engineered uniform knowledge user"/>
    <n v="5800"/>
    <n v="12174"/>
    <n v="209.89655172413794"/>
    <x v="1"/>
    <n v="290"/>
    <m/>
    <x v="1"/>
    <s v="USD"/>
    <n v="1491886800"/>
    <n v="1493528400"/>
    <b v="0"/>
    <b v="0"/>
    <s v="theater/plays"/>
    <x v="3"/>
    <s v="plays"/>
  </r>
  <r>
    <s v="Secured dynamic capacity"/>
    <n v="5600"/>
    <n v="9508"/>
    <n v="169.78571428571431"/>
    <x v="1"/>
    <n v="122"/>
    <m/>
    <x v="1"/>
    <s v="USD"/>
    <n v="1394600400"/>
    <n v="1395205200"/>
    <b v="0"/>
    <b v="1"/>
    <s v="music/electric music"/>
    <x v="1"/>
    <s v="electric music"/>
  </r>
  <r>
    <s v="Devolved foreground throughput"/>
    <n v="134400"/>
    <n v="155849"/>
    <n v="115.95907738095239"/>
    <x v="1"/>
    <n v="1470"/>
    <m/>
    <x v="1"/>
    <s v="USD"/>
    <n v="1561352400"/>
    <n v="1561438800"/>
    <b v="0"/>
    <b v="0"/>
    <s v="music/indie rock"/>
    <x v="1"/>
    <s v="indie rock"/>
  </r>
  <r>
    <s v="Synchronized demand-driven infrastructure"/>
    <n v="3000"/>
    <n v="7758"/>
    <n v="258.59999999999997"/>
    <x v="1"/>
    <n v="165"/>
    <m/>
    <x v="0"/>
    <s v="CAD"/>
    <n v="1322892000"/>
    <n v="1326693600"/>
    <b v="0"/>
    <b v="0"/>
    <s v="film &amp; video/documentary"/>
    <x v="4"/>
    <s v="documentary"/>
  </r>
  <r>
    <s v="Realigned discrete structure"/>
    <n v="6000"/>
    <n v="13835"/>
    <n v="230.58333333333331"/>
    <x v="1"/>
    <n v="182"/>
    <m/>
    <x v="1"/>
    <s v="USD"/>
    <n v="1274418000"/>
    <n v="1277960400"/>
    <b v="0"/>
    <b v="0"/>
    <s v="publishing/translations"/>
    <x v="5"/>
    <s v="translations"/>
  </r>
  <r>
    <s v="Progressive grid-enabled website"/>
    <n v="8400"/>
    <n v="10770"/>
    <n v="128.21428571428572"/>
    <x v="1"/>
    <n v="199"/>
    <m/>
    <x v="6"/>
    <s v="EUR"/>
    <n v="1434344400"/>
    <n v="1434690000"/>
    <b v="0"/>
    <b v="1"/>
    <s v="film &amp; video/documentary"/>
    <x v="4"/>
    <s v="documentary"/>
  </r>
  <r>
    <s v="Organic cohesive neural-net"/>
    <n v="1700"/>
    <n v="3208"/>
    <n v="188.70588235294116"/>
    <x v="1"/>
    <n v="56"/>
    <m/>
    <x v="4"/>
    <s v="GBP"/>
    <n v="1373518800"/>
    <n v="1376110800"/>
    <b v="0"/>
    <b v="1"/>
    <s v="film &amp; video/television"/>
    <x v="4"/>
    <s v="television"/>
  </r>
  <r>
    <s v="Integrated demand-driven info-mediaries"/>
    <n v="159800"/>
    <n v="11108"/>
    <n v="6.9511889862327907"/>
    <x v="0"/>
    <n v="107"/>
    <m/>
    <x v="1"/>
    <s v="USD"/>
    <n v="1517637600"/>
    <n v="1518415200"/>
    <b v="0"/>
    <b v="0"/>
    <s v="theater/plays"/>
    <x v="3"/>
    <s v="plays"/>
  </r>
  <r>
    <s v="Reverse-engineered client-server extranet"/>
    <n v="19800"/>
    <n v="153338"/>
    <n v="774.43434343434342"/>
    <x v="1"/>
    <n v="1460"/>
    <m/>
    <x v="2"/>
    <s v="AUD"/>
    <n v="1310619600"/>
    <n v="1310878800"/>
    <b v="0"/>
    <b v="1"/>
    <s v="food/food trucks"/>
    <x v="0"/>
    <s v="food trucks"/>
  </r>
  <r>
    <s v="Organized discrete encoding"/>
    <n v="8800"/>
    <n v="2437"/>
    <n v="27.693181818181817"/>
    <x v="0"/>
    <n v="27"/>
    <m/>
    <x v="1"/>
    <s v="USD"/>
    <n v="1556427600"/>
    <n v="1556600400"/>
    <b v="0"/>
    <b v="0"/>
    <s v="theater/plays"/>
    <x v="3"/>
    <s v="plays"/>
  </r>
  <r>
    <s v="Balanced regional flexibility"/>
    <n v="179100"/>
    <n v="93991"/>
    <n v="52.479620323841424"/>
    <x v="0"/>
    <n v="1221"/>
    <m/>
    <x v="1"/>
    <s v="USD"/>
    <n v="1576476000"/>
    <n v="1576994400"/>
    <b v="0"/>
    <b v="0"/>
    <s v="film &amp; video/documentary"/>
    <x v="4"/>
    <s v="documentary"/>
  </r>
  <r>
    <s v="Implemented multimedia time-frame"/>
    <n v="3100"/>
    <n v="12620"/>
    <n v="407.09677419354841"/>
    <x v="1"/>
    <n v="123"/>
    <m/>
    <x v="5"/>
    <s v="CHF"/>
    <n v="1381122000"/>
    <n v="1382677200"/>
    <b v="0"/>
    <b v="0"/>
    <s v="music/jazz"/>
    <x v="1"/>
    <s v="jazz"/>
  </r>
  <r>
    <s v="Enhanced uniform service-desk"/>
    <n v="100"/>
    <n v="2"/>
    <n v="2"/>
    <x v="0"/>
    <n v="1"/>
    <m/>
    <x v="1"/>
    <s v="USD"/>
    <n v="1411102800"/>
    <n v="1411189200"/>
    <b v="0"/>
    <b v="1"/>
    <s v="technology/web"/>
    <x v="2"/>
    <s v="web"/>
  </r>
  <r>
    <s v="Versatile bottom-line definition"/>
    <n v="5600"/>
    <n v="8746"/>
    <n v="156.17857142857144"/>
    <x v="1"/>
    <n v="159"/>
    <m/>
    <x v="1"/>
    <s v="USD"/>
    <n v="1531803600"/>
    <n v="1534654800"/>
    <b v="0"/>
    <b v="1"/>
    <s v="music/rock"/>
    <x v="1"/>
    <s v="rock"/>
  </r>
  <r>
    <s v="Integrated bifurcated software"/>
    <n v="1400"/>
    <n v="3534"/>
    <n v="252.42857142857144"/>
    <x v="1"/>
    <n v="110"/>
    <m/>
    <x v="1"/>
    <s v="USD"/>
    <n v="1454133600"/>
    <n v="1457762400"/>
    <b v="0"/>
    <b v="0"/>
    <s v="technology/web"/>
    <x v="2"/>
    <s v="web"/>
  </r>
  <r>
    <s v="Assimilated next generation instruction set"/>
    <n v="41000"/>
    <n v="709"/>
    <n v="1.729268292682927"/>
    <x v="2"/>
    <n v="14"/>
    <m/>
    <x v="1"/>
    <s v="USD"/>
    <n v="1336194000"/>
    <n v="1337490000"/>
    <b v="0"/>
    <b v="1"/>
    <s v="publishing/nonfiction"/>
    <x v="5"/>
    <s v="nonfiction"/>
  </r>
  <r>
    <s v="Digitized foreground array"/>
    <n v="6500"/>
    <n v="795"/>
    <n v="12.230769230769232"/>
    <x v="0"/>
    <n v="16"/>
    <m/>
    <x v="1"/>
    <s v="USD"/>
    <n v="1349326800"/>
    <n v="1349672400"/>
    <b v="0"/>
    <b v="0"/>
    <s v="publishing/radio &amp; podcasts"/>
    <x v="5"/>
    <s v="radio &amp; podcasts"/>
  </r>
  <r>
    <s v="Re-engineered clear-thinking project"/>
    <n v="7900"/>
    <n v="12955"/>
    <n v="163.98734177215189"/>
    <x v="1"/>
    <n v="236"/>
    <m/>
    <x v="1"/>
    <s v="USD"/>
    <n v="1379566800"/>
    <n v="1379826000"/>
    <b v="0"/>
    <b v="0"/>
    <s v="theater/plays"/>
    <x v="3"/>
    <s v="plays"/>
  </r>
  <r>
    <s v="Implemented even-keeled standardization"/>
    <n v="5500"/>
    <n v="8964"/>
    <n v="162.98181818181817"/>
    <x v="1"/>
    <n v="191"/>
    <m/>
    <x v="1"/>
    <s v="USD"/>
    <n v="1494651600"/>
    <n v="1497762000"/>
    <b v="1"/>
    <b v="1"/>
    <s v="film &amp; video/documentary"/>
    <x v="4"/>
    <s v="documentary"/>
  </r>
  <r>
    <s v="Quality-focused asymmetric adapter"/>
    <n v="9100"/>
    <n v="1843"/>
    <n v="20.252747252747252"/>
    <x v="0"/>
    <n v="41"/>
    <m/>
    <x v="1"/>
    <s v="USD"/>
    <n v="1303880400"/>
    <n v="1304485200"/>
    <b v="0"/>
    <b v="0"/>
    <s v="theater/plays"/>
    <x v="3"/>
    <s v="plays"/>
  </r>
  <r>
    <s v="Networked intangible help-desk"/>
    <n v="38200"/>
    <n v="121950"/>
    <n v="319.24083769633506"/>
    <x v="1"/>
    <n v="3934"/>
    <m/>
    <x v="1"/>
    <s v="USD"/>
    <n v="1335934800"/>
    <n v="1336885200"/>
    <b v="0"/>
    <b v="0"/>
    <s v="games/video games"/>
    <x v="6"/>
    <s v="video games"/>
  </r>
  <r>
    <s v="Synchronized attitude-oriented frame"/>
    <n v="1800"/>
    <n v="8621"/>
    <n v="478.94444444444446"/>
    <x v="1"/>
    <n v="80"/>
    <m/>
    <x v="0"/>
    <s v="CAD"/>
    <n v="1528088400"/>
    <n v="1530421200"/>
    <b v="0"/>
    <b v="1"/>
    <s v="theater/plays"/>
    <x v="3"/>
    <s v="plays"/>
  </r>
  <r>
    <s v="Proactive incremental architecture"/>
    <n v="154500"/>
    <n v="30215"/>
    <n v="19.556634304207122"/>
    <x v="3"/>
    <n v="296"/>
    <m/>
    <x v="1"/>
    <s v="USD"/>
    <n v="1421906400"/>
    <n v="1421992800"/>
    <b v="0"/>
    <b v="0"/>
    <s v="theater/plays"/>
    <x v="3"/>
    <s v="plays"/>
  </r>
  <r>
    <s v="Cloned responsive standardization"/>
    <n v="5800"/>
    <n v="11539"/>
    <n v="198.94827586206895"/>
    <x v="1"/>
    <n v="462"/>
    <m/>
    <x v="1"/>
    <s v="USD"/>
    <n v="1568005200"/>
    <n v="1568178000"/>
    <b v="1"/>
    <b v="0"/>
    <s v="technology/web"/>
    <x v="2"/>
    <s v="web"/>
  </r>
  <r>
    <s v="Reduced bifurcated pricing structure"/>
    <n v="1800"/>
    <n v="14310"/>
    <n v="795"/>
    <x v="1"/>
    <n v="179"/>
    <m/>
    <x v="1"/>
    <s v="USD"/>
    <n v="1346821200"/>
    <n v="1347944400"/>
    <b v="1"/>
    <b v="0"/>
    <s v="film &amp; video/drama"/>
    <x v="4"/>
    <s v="drama"/>
  </r>
  <r>
    <s v="Re-engineered asymmetric challenge"/>
    <n v="70200"/>
    <n v="35536"/>
    <n v="50.621082621082621"/>
    <x v="0"/>
    <n v="523"/>
    <m/>
    <x v="2"/>
    <s v="AUD"/>
    <n v="1557637200"/>
    <n v="1558760400"/>
    <b v="0"/>
    <b v="0"/>
    <s v="film &amp; video/drama"/>
    <x v="4"/>
    <s v="drama"/>
  </r>
  <r>
    <s v="Diverse client-driven conglomeration"/>
    <n v="6400"/>
    <n v="3676"/>
    <n v="57.4375"/>
    <x v="0"/>
    <n v="141"/>
    <m/>
    <x v="4"/>
    <s v="GBP"/>
    <n v="1375592400"/>
    <n v="1376629200"/>
    <b v="0"/>
    <b v="0"/>
    <s v="theater/plays"/>
    <x v="3"/>
    <s v="plays"/>
  </r>
  <r>
    <s v="Configurable upward-trending solution"/>
    <n v="125900"/>
    <n v="195936"/>
    <n v="155.62827640984909"/>
    <x v="1"/>
    <n v="1866"/>
    <m/>
    <x v="4"/>
    <s v="GBP"/>
    <n v="1503982800"/>
    <n v="1504760400"/>
    <b v="0"/>
    <b v="0"/>
    <s v="film &amp; video/television"/>
    <x v="4"/>
    <s v="television"/>
  </r>
  <r>
    <s v="Persistent bandwidth-monitored framework"/>
    <n v="3700"/>
    <n v="1343"/>
    <n v="36.297297297297298"/>
    <x v="0"/>
    <n v="52"/>
    <m/>
    <x v="1"/>
    <s v="USD"/>
    <n v="1418882400"/>
    <n v="1419660000"/>
    <b v="0"/>
    <b v="0"/>
    <s v="photography/photography books"/>
    <x v="7"/>
    <s v="photography books"/>
  </r>
  <r>
    <s v="Polarized discrete product"/>
    <n v="3600"/>
    <n v="2097"/>
    <n v="58.25"/>
    <x v="2"/>
    <n v="27"/>
    <m/>
    <x v="4"/>
    <s v="GBP"/>
    <n v="1309237200"/>
    <n v="1311310800"/>
    <b v="0"/>
    <b v="1"/>
    <s v="film &amp; video/shorts"/>
    <x v="4"/>
    <s v="shorts"/>
  </r>
  <r>
    <s v="Seamless dynamic website"/>
    <n v="3800"/>
    <n v="9021"/>
    <n v="237.39473684210526"/>
    <x v="1"/>
    <n v="156"/>
    <m/>
    <x v="5"/>
    <s v="CHF"/>
    <n v="1343365200"/>
    <n v="1344315600"/>
    <b v="0"/>
    <b v="0"/>
    <s v="publishing/radio &amp; podcasts"/>
    <x v="5"/>
    <s v="radio &amp; podcasts"/>
  </r>
  <r>
    <s v="Extended multimedia firmware"/>
    <n v="35600"/>
    <n v="20915"/>
    <n v="58.75"/>
    <x v="0"/>
    <n v="225"/>
    <m/>
    <x v="2"/>
    <s v="AUD"/>
    <n v="1507957200"/>
    <n v="1510725600"/>
    <b v="0"/>
    <b v="1"/>
    <s v="theater/plays"/>
    <x v="3"/>
    <s v="plays"/>
  </r>
  <r>
    <s v="Versatile directional project"/>
    <n v="5300"/>
    <n v="9676"/>
    <n v="182.56603773584905"/>
    <x v="1"/>
    <n v="255"/>
    <m/>
    <x v="1"/>
    <s v="USD"/>
    <n v="1549519200"/>
    <n v="1551247200"/>
    <b v="1"/>
    <b v="0"/>
    <s v="film &amp; video/animation"/>
    <x v="4"/>
    <s v="animation"/>
  </r>
  <r>
    <s v="Profound directional knowledge user"/>
    <n v="160400"/>
    <n v="1210"/>
    <n v="0.75436408977556113"/>
    <x v="0"/>
    <n v="38"/>
    <m/>
    <x v="1"/>
    <s v="USD"/>
    <n v="1329026400"/>
    <n v="1330236000"/>
    <b v="0"/>
    <b v="0"/>
    <s v="technology/web"/>
    <x v="2"/>
    <s v="web"/>
  </r>
  <r>
    <s v="Ameliorated logistical capability"/>
    <n v="51400"/>
    <n v="90440"/>
    <n v="175.95330739299609"/>
    <x v="1"/>
    <n v="2261"/>
    <m/>
    <x v="1"/>
    <s v="USD"/>
    <n v="1544335200"/>
    <n v="1545112800"/>
    <b v="0"/>
    <b v="1"/>
    <s v="music/world music"/>
    <x v="1"/>
    <s v="world music"/>
  </r>
  <r>
    <s v="Sharable discrete definition"/>
    <n v="1700"/>
    <n v="4044"/>
    <n v="237.88235294117646"/>
    <x v="1"/>
    <n v="40"/>
    <m/>
    <x v="1"/>
    <s v="USD"/>
    <n v="1279083600"/>
    <n v="1279170000"/>
    <b v="0"/>
    <b v="0"/>
    <s v="theater/plays"/>
    <x v="3"/>
    <s v="plays"/>
  </r>
  <r>
    <s v="User-friendly next generation core"/>
    <n v="39400"/>
    <n v="192292"/>
    <n v="488.05076142131981"/>
    <x v="1"/>
    <n v="2289"/>
    <m/>
    <x v="6"/>
    <s v="EUR"/>
    <n v="1572498000"/>
    <n v="1573452000"/>
    <b v="0"/>
    <b v="0"/>
    <s v="theater/plays"/>
    <x v="3"/>
    <s v="plays"/>
  </r>
  <r>
    <s v="Profit-focused empowering system engine"/>
    <n v="3000"/>
    <n v="6722"/>
    <n v="224.06666666666669"/>
    <x v="1"/>
    <n v="65"/>
    <m/>
    <x v="1"/>
    <s v="USD"/>
    <n v="1506056400"/>
    <n v="1507093200"/>
    <b v="0"/>
    <b v="0"/>
    <s v="theater/plays"/>
    <x v="3"/>
    <s v="plays"/>
  </r>
  <r>
    <s v="Synchronized cohesive encoding"/>
    <n v="8700"/>
    <n v="1577"/>
    <n v="18.126436781609197"/>
    <x v="0"/>
    <n v="15"/>
    <m/>
    <x v="1"/>
    <s v="USD"/>
    <n v="1463029200"/>
    <n v="1463374800"/>
    <b v="0"/>
    <b v="0"/>
    <s v="food/food trucks"/>
    <x v="0"/>
    <s v="food trucks"/>
  </r>
  <r>
    <s v="Synergistic dynamic utilization"/>
    <n v="7200"/>
    <n v="3301"/>
    <n v="45.847222222222221"/>
    <x v="0"/>
    <n v="37"/>
    <m/>
    <x v="1"/>
    <s v="USD"/>
    <n v="1342069200"/>
    <n v="1344574800"/>
    <b v="0"/>
    <b v="0"/>
    <s v="theater/plays"/>
    <x v="3"/>
    <s v="plays"/>
  </r>
  <r>
    <s v="Triple-buffered bi-directional model"/>
    <n v="167400"/>
    <n v="196386"/>
    <n v="117.31541218637993"/>
    <x v="1"/>
    <n v="3777"/>
    <m/>
    <x v="6"/>
    <s v="EUR"/>
    <n v="1388296800"/>
    <n v="1389074400"/>
    <b v="0"/>
    <b v="0"/>
    <s v="technology/web"/>
    <x v="2"/>
    <s v="web"/>
  </r>
  <r>
    <s v="Polarized tertiary function"/>
    <n v="5500"/>
    <n v="11952"/>
    <n v="217.30909090909088"/>
    <x v="1"/>
    <n v="184"/>
    <m/>
    <x v="4"/>
    <s v="GBP"/>
    <n v="1493787600"/>
    <n v="1494997200"/>
    <b v="0"/>
    <b v="0"/>
    <s v="theater/plays"/>
    <x v="3"/>
    <s v="plays"/>
  </r>
  <r>
    <s v="Configurable fault-tolerant structure"/>
    <n v="3500"/>
    <n v="3930"/>
    <n v="112.28571428571428"/>
    <x v="1"/>
    <n v="85"/>
    <m/>
    <x v="1"/>
    <s v="USD"/>
    <n v="1424844000"/>
    <n v="1425448800"/>
    <b v="0"/>
    <b v="1"/>
    <s v="theater/plays"/>
    <x v="3"/>
    <s v="plays"/>
  </r>
  <r>
    <s v="Digitized 24/7 budgetary management"/>
    <n v="7900"/>
    <n v="5729"/>
    <n v="72.51898734177216"/>
    <x v="0"/>
    <n v="112"/>
    <m/>
    <x v="1"/>
    <s v="USD"/>
    <n v="1403931600"/>
    <n v="1404104400"/>
    <b v="0"/>
    <b v="1"/>
    <s v="theater/plays"/>
    <x v="3"/>
    <s v="plays"/>
  </r>
  <r>
    <s v="Stand-alone zero tolerance algorithm"/>
    <n v="2300"/>
    <n v="4883"/>
    <n v="212.30434782608697"/>
    <x v="1"/>
    <n v="144"/>
    <m/>
    <x v="1"/>
    <s v="USD"/>
    <n v="1394514000"/>
    <n v="1394773200"/>
    <b v="0"/>
    <b v="0"/>
    <s v="music/rock"/>
    <x v="1"/>
    <s v="rock"/>
  </r>
  <r>
    <s v="Implemented tangible support"/>
    <n v="73000"/>
    <n v="175015"/>
    <n v="239.74657534246577"/>
    <x v="1"/>
    <n v="1902"/>
    <m/>
    <x v="1"/>
    <s v="USD"/>
    <n v="1365397200"/>
    <n v="1366520400"/>
    <b v="0"/>
    <b v="0"/>
    <s v="theater/plays"/>
    <x v="3"/>
    <s v="plays"/>
  </r>
  <r>
    <s v="Reactive radical framework"/>
    <n v="6200"/>
    <n v="11280"/>
    <n v="181.93548387096774"/>
    <x v="1"/>
    <n v="105"/>
    <m/>
    <x v="1"/>
    <s v="USD"/>
    <n v="1456120800"/>
    <n v="1456639200"/>
    <b v="0"/>
    <b v="0"/>
    <s v="theater/plays"/>
    <x v="3"/>
    <s v="plays"/>
  </r>
  <r>
    <s v="Object-based full-range knowledge user"/>
    <n v="6100"/>
    <n v="10012"/>
    <n v="164.13114754098362"/>
    <x v="1"/>
    <n v="132"/>
    <m/>
    <x v="1"/>
    <s v="USD"/>
    <n v="1437714000"/>
    <n v="1438318800"/>
    <b v="0"/>
    <b v="0"/>
    <s v="theater/plays"/>
    <x v="3"/>
    <s v="plays"/>
  </r>
  <r>
    <s v="Enhanced composite contingency"/>
    <n v="103200"/>
    <n v="1690"/>
    <n v="1.6375968992248062"/>
    <x v="0"/>
    <n v="21"/>
    <m/>
    <x v="1"/>
    <s v="USD"/>
    <n v="1563771600"/>
    <n v="1564030800"/>
    <b v="1"/>
    <b v="0"/>
    <s v="theater/plays"/>
    <x v="3"/>
    <s v="plays"/>
  </r>
  <r>
    <s v="Cloned fresh-thinking model"/>
    <n v="171000"/>
    <n v="84891"/>
    <n v="49.64385964912281"/>
    <x v="3"/>
    <n v="976"/>
    <m/>
    <x v="1"/>
    <s v="USD"/>
    <n v="1448517600"/>
    <n v="1449295200"/>
    <b v="0"/>
    <b v="0"/>
    <s v="film &amp; video/documentary"/>
    <x v="4"/>
    <s v="documentary"/>
  </r>
  <r>
    <s v="Total dedicated benchmark"/>
    <n v="9200"/>
    <n v="10093"/>
    <n v="109.70652173913042"/>
    <x v="1"/>
    <n v="96"/>
    <m/>
    <x v="1"/>
    <s v="USD"/>
    <n v="1528779600"/>
    <n v="1531890000"/>
    <b v="0"/>
    <b v="1"/>
    <s v="publishing/fiction"/>
    <x v="5"/>
    <s v="fiction"/>
  </r>
  <r>
    <s v="Streamlined human-resource Graphic Interface"/>
    <n v="7800"/>
    <n v="3839"/>
    <n v="49.217948717948715"/>
    <x v="0"/>
    <n v="67"/>
    <m/>
    <x v="1"/>
    <s v="USD"/>
    <n v="1304744400"/>
    <n v="1306213200"/>
    <b v="0"/>
    <b v="1"/>
    <s v="games/video games"/>
    <x v="6"/>
    <s v="video games"/>
  </r>
  <r>
    <s v="Upgradable analyzing core"/>
    <n v="9900"/>
    <n v="6161"/>
    <n v="62.232323232323225"/>
    <x v="2"/>
    <n v="66"/>
    <m/>
    <x v="0"/>
    <s v="CAD"/>
    <n v="1354341600"/>
    <n v="1356242400"/>
    <b v="0"/>
    <b v="0"/>
    <s v="technology/web"/>
    <x v="2"/>
    <s v="web"/>
  </r>
  <r>
    <s v="Profound exuding pricing structure"/>
    <n v="43000"/>
    <n v="5615"/>
    <n v="13.05813953488372"/>
    <x v="0"/>
    <n v="78"/>
    <m/>
    <x v="1"/>
    <s v="USD"/>
    <n v="1294552800"/>
    <n v="1297576800"/>
    <b v="1"/>
    <b v="0"/>
    <s v="theater/plays"/>
    <x v="3"/>
    <s v="plays"/>
  </r>
  <r>
    <s v="Horizontal optimizing model"/>
    <n v="9600"/>
    <n v="6205"/>
    <n v="64.635416666666671"/>
    <x v="0"/>
    <n v="67"/>
    <m/>
    <x v="2"/>
    <s v="AUD"/>
    <n v="1295935200"/>
    <n v="1296194400"/>
    <b v="0"/>
    <b v="0"/>
    <s v="theater/plays"/>
    <x v="3"/>
    <s v="plays"/>
  </r>
  <r>
    <s v="Synchronized fault-tolerant algorithm"/>
    <n v="7500"/>
    <n v="11969"/>
    <n v="159.58666666666667"/>
    <x v="1"/>
    <n v="114"/>
    <m/>
    <x v="1"/>
    <s v="USD"/>
    <n v="1411534800"/>
    <n v="1414558800"/>
    <b v="0"/>
    <b v="0"/>
    <s v="food/food trucks"/>
    <x v="0"/>
    <s v="food trucks"/>
  </r>
  <r>
    <s v="Streamlined 5thgeneration intranet"/>
    <n v="10000"/>
    <n v="8142"/>
    <n v="81.42"/>
    <x v="0"/>
    <n v="263"/>
    <m/>
    <x v="2"/>
    <s v="AUD"/>
    <n v="1486706400"/>
    <n v="1488348000"/>
    <b v="0"/>
    <b v="0"/>
    <s v="photography/photography books"/>
    <x v="7"/>
    <s v="photography books"/>
  </r>
  <r>
    <s v="Cross-group clear-thinking task-force"/>
    <n v="172000"/>
    <n v="55805"/>
    <n v="32.444767441860463"/>
    <x v="0"/>
    <n v="1691"/>
    <m/>
    <x v="1"/>
    <s v="USD"/>
    <n v="1333602000"/>
    <n v="1334898000"/>
    <b v="1"/>
    <b v="0"/>
    <s v="photography/photography books"/>
    <x v="7"/>
    <s v="photography books"/>
  </r>
  <r>
    <s v="Public-key bandwidth-monitored intranet"/>
    <n v="153700"/>
    <n v="15238"/>
    <n v="9.9141184124918666"/>
    <x v="0"/>
    <n v="181"/>
    <m/>
    <x v="1"/>
    <s v="USD"/>
    <n v="1308200400"/>
    <n v="1308373200"/>
    <b v="0"/>
    <b v="0"/>
    <s v="theater/plays"/>
    <x v="3"/>
    <s v="plays"/>
  </r>
  <r>
    <s v="Upgradable clear-thinking hardware"/>
    <n v="3600"/>
    <n v="961"/>
    <n v="26.694444444444443"/>
    <x v="0"/>
    <n v="13"/>
    <m/>
    <x v="1"/>
    <s v="USD"/>
    <n v="1411707600"/>
    <n v="1412312400"/>
    <b v="0"/>
    <b v="0"/>
    <s v="theater/plays"/>
    <x v="3"/>
    <s v="plays"/>
  </r>
  <r>
    <s v="Integrated holistic paradigm"/>
    <n v="9400"/>
    <n v="5918"/>
    <n v="62.957446808510639"/>
    <x v="3"/>
    <n v="160"/>
    <m/>
    <x v="1"/>
    <s v="USD"/>
    <n v="1418364000"/>
    <n v="1419228000"/>
    <b v="1"/>
    <b v="1"/>
    <s v="film &amp; video/documentary"/>
    <x v="4"/>
    <s v="documentary"/>
  </r>
  <r>
    <s v="Seamless clear-thinking conglomeration"/>
    <n v="5900"/>
    <n v="9520"/>
    <n v="161.35593220338984"/>
    <x v="1"/>
    <n v="203"/>
    <m/>
    <x v="1"/>
    <s v="USD"/>
    <n v="1429333200"/>
    <n v="1430974800"/>
    <b v="0"/>
    <b v="0"/>
    <s v="technology/web"/>
    <x v="2"/>
    <s v="web"/>
  </r>
  <r>
    <s v="Persistent content-based methodology"/>
    <n v="100"/>
    <n v="5"/>
    <n v="5"/>
    <x v="0"/>
    <n v="1"/>
    <m/>
    <x v="1"/>
    <s v="USD"/>
    <n v="1555390800"/>
    <n v="1555822800"/>
    <b v="0"/>
    <b v="1"/>
    <s v="theater/plays"/>
    <x v="3"/>
    <s v="plays"/>
  </r>
  <r>
    <s v="Re-engineered 24hour matrix"/>
    <n v="14500"/>
    <n v="159056"/>
    <n v="1096.9379310344827"/>
    <x v="1"/>
    <n v="1559"/>
    <m/>
    <x v="1"/>
    <s v="USD"/>
    <n v="1482732000"/>
    <n v="1482818400"/>
    <b v="0"/>
    <b v="1"/>
    <s v="music/rock"/>
    <x v="1"/>
    <s v="rock"/>
  </r>
  <r>
    <s v="Virtual multi-tasking core"/>
    <n v="145500"/>
    <n v="101987"/>
    <n v="70.094158075601371"/>
    <x v="3"/>
    <n v="2266"/>
    <m/>
    <x v="1"/>
    <s v="USD"/>
    <n v="1470718800"/>
    <n v="1471928400"/>
    <b v="0"/>
    <b v="0"/>
    <s v="film &amp; video/documentary"/>
    <x v="4"/>
    <s v="documentary"/>
  </r>
  <r>
    <s v="Streamlined fault-tolerant conglomeration"/>
    <n v="3300"/>
    <n v="1980"/>
    <n v="60"/>
    <x v="0"/>
    <n v="21"/>
    <m/>
    <x v="1"/>
    <s v="USD"/>
    <n v="1450591200"/>
    <n v="1453701600"/>
    <b v="0"/>
    <b v="1"/>
    <s v="film &amp; video/science fiction"/>
    <x v="4"/>
    <s v="science fiction"/>
  </r>
  <r>
    <s v="Enterprise-wide client-driven policy"/>
    <n v="42600"/>
    <n v="156384"/>
    <n v="367.0985915492958"/>
    <x v="1"/>
    <n v="1548"/>
    <m/>
    <x v="2"/>
    <s v="AUD"/>
    <n v="1348290000"/>
    <n v="1350363600"/>
    <b v="0"/>
    <b v="0"/>
    <s v="technology/web"/>
    <x v="2"/>
    <s v="web"/>
  </r>
  <r>
    <s v="Function-based next generation emulation"/>
    <n v="700"/>
    <n v="7763"/>
    <n v="1109"/>
    <x v="1"/>
    <n v="80"/>
    <m/>
    <x v="1"/>
    <s v="USD"/>
    <n v="1353823200"/>
    <n v="1353996000"/>
    <b v="0"/>
    <b v="0"/>
    <s v="theater/plays"/>
    <x v="3"/>
    <s v="plays"/>
  </r>
  <r>
    <s v="Re-engineered composite focus group"/>
    <n v="187600"/>
    <n v="35698"/>
    <n v="19.028784648187631"/>
    <x v="0"/>
    <n v="830"/>
    <m/>
    <x v="1"/>
    <s v="USD"/>
    <n v="1450764000"/>
    <n v="1451109600"/>
    <b v="0"/>
    <b v="0"/>
    <s v="film &amp; video/science fiction"/>
    <x v="4"/>
    <s v="science fiction"/>
  </r>
  <r>
    <s v="Profound mission-critical function"/>
    <n v="9800"/>
    <n v="12434"/>
    <n v="126.87755102040816"/>
    <x v="1"/>
    <n v="131"/>
    <m/>
    <x v="1"/>
    <s v="USD"/>
    <n v="1329372000"/>
    <n v="1329631200"/>
    <b v="0"/>
    <b v="0"/>
    <s v="theater/plays"/>
    <x v="3"/>
    <s v="plays"/>
  </r>
  <r>
    <s v="De-engineered zero-defect open system"/>
    <n v="1100"/>
    <n v="8081"/>
    <n v="734.63636363636363"/>
    <x v="1"/>
    <n v="112"/>
    <m/>
    <x v="1"/>
    <s v="USD"/>
    <n v="1277096400"/>
    <n v="1278997200"/>
    <b v="0"/>
    <b v="0"/>
    <s v="film &amp; video/animation"/>
    <x v="4"/>
    <s v="animation"/>
  </r>
  <r>
    <s v="Operative hybrid utilization"/>
    <n v="145000"/>
    <n v="6631"/>
    <n v="4.5731034482758623"/>
    <x v="0"/>
    <n v="130"/>
    <m/>
    <x v="1"/>
    <s v="USD"/>
    <n v="1277701200"/>
    <n v="1280120400"/>
    <b v="0"/>
    <b v="0"/>
    <s v="publishing/translations"/>
    <x v="5"/>
    <s v="translations"/>
  </r>
  <r>
    <s v="Function-based interactive matrix"/>
    <n v="5500"/>
    <n v="4678"/>
    <n v="85.054545454545448"/>
    <x v="0"/>
    <n v="55"/>
    <m/>
    <x v="1"/>
    <s v="USD"/>
    <n v="1454911200"/>
    <n v="1458104400"/>
    <b v="0"/>
    <b v="0"/>
    <s v="technology/web"/>
    <x v="2"/>
    <s v="web"/>
  </r>
  <r>
    <s v="Optimized content-based collaboration"/>
    <n v="5700"/>
    <n v="6800"/>
    <n v="119.29824561403508"/>
    <x v="1"/>
    <n v="155"/>
    <m/>
    <x v="1"/>
    <s v="USD"/>
    <n v="1297922400"/>
    <n v="1298268000"/>
    <b v="0"/>
    <b v="0"/>
    <s v="publishing/translations"/>
    <x v="5"/>
    <s v="translations"/>
  </r>
  <r>
    <s v="User-centric cohesive policy"/>
    <n v="3600"/>
    <n v="10657"/>
    <n v="296.02777777777777"/>
    <x v="1"/>
    <n v="266"/>
    <m/>
    <x v="1"/>
    <s v="USD"/>
    <n v="1384408800"/>
    <n v="1386223200"/>
    <b v="0"/>
    <b v="0"/>
    <s v="food/food trucks"/>
    <x v="0"/>
    <s v="food trucks"/>
  </r>
  <r>
    <s v="Ergonomic methodical hub"/>
    <n v="5900"/>
    <n v="4997"/>
    <n v="84.694915254237287"/>
    <x v="0"/>
    <n v="114"/>
    <m/>
    <x v="6"/>
    <s v="EUR"/>
    <n v="1299304800"/>
    <n v="1299823200"/>
    <b v="0"/>
    <b v="1"/>
    <s v="photography/photography books"/>
    <x v="7"/>
    <s v="photography books"/>
  </r>
  <r>
    <s v="Devolved disintermediate encryption"/>
    <n v="3700"/>
    <n v="13164"/>
    <n v="355.7837837837838"/>
    <x v="1"/>
    <n v="155"/>
    <m/>
    <x v="1"/>
    <s v="USD"/>
    <n v="1431320400"/>
    <n v="1431752400"/>
    <b v="0"/>
    <b v="0"/>
    <s v="theater/plays"/>
    <x v="3"/>
    <s v="plays"/>
  </r>
  <r>
    <s v="Phased clear-thinking policy"/>
    <n v="2200"/>
    <n v="8501"/>
    <n v="386.40909090909093"/>
    <x v="1"/>
    <n v="207"/>
    <m/>
    <x v="4"/>
    <s v="GBP"/>
    <n v="1264399200"/>
    <n v="1267855200"/>
    <b v="0"/>
    <b v="0"/>
    <s v="music/rock"/>
    <x v="1"/>
    <s v="rock"/>
  </r>
  <r>
    <s v="Seamless solution-oriented capacity"/>
    <n v="1700"/>
    <n v="13468"/>
    <n v="792.23529411764707"/>
    <x v="1"/>
    <n v="245"/>
    <m/>
    <x v="1"/>
    <s v="USD"/>
    <n v="1497502800"/>
    <n v="1497675600"/>
    <b v="0"/>
    <b v="0"/>
    <s v="theater/plays"/>
    <x v="3"/>
    <s v="plays"/>
  </r>
  <r>
    <s v="Organized human-resource attitude"/>
    <n v="88400"/>
    <n v="121138"/>
    <n v="137.03393665158373"/>
    <x v="1"/>
    <n v="1573"/>
    <m/>
    <x v="1"/>
    <s v="USD"/>
    <n v="1333688400"/>
    <n v="1336885200"/>
    <b v="0"/>
    <b v="0"/>
    <s v="music/world music"/>
    <x v="1"/>
    <s v="world music"/>
  </r>
  <r>
    <s v="Open-architected disintermediate budgetary management"/>
    <n v="2400"/>
    <n v="8117"/>
    <n v="338.20833333333337"/>
    <x v="1"/>
    <n v="114"/>
    <m/>
    <x v="1"/>
    <s v="USD"/>
    <n v="1293861600"/>
    <n v="1295157600"/>
    <b v="0"/>
    <b v="0"/>
    <s v="food/food trucks"/>
    <x v="0"/>
    <s v="food trucks"/>
  </r>
  <r>
    <s v="Multi-lateral radical solution"/>
    <n v="7900"/>
    <n v="8550"/>
    <n v="108.22784810126582"/>
    <x v="1"/>
    <n v="93"/>
    <m/>
    <x v="1"/>
    <s v="USD"/>
    <n v="1576994400"/>
    <n v="1577599200"/>
    <b v="0"/>
    <b v="0"/>
    <s v="theater/plays"/>
    <x v="3"/>
    <s v="plays"/>
  </r>
  <r>
    <s v="Inverse context-sensitive info-mediaries"/>
    <n v="94900"/>
    <n v="57659"/>
    <n v="60.757639620653315"/>
    <x v="0"/>
    <n v="594"/>
    <m/>
    <x v="1"/>
    <s v="USD"/>
    <n v="1304917200"/>
    <n v="1305003600"/>
    <b v="0"/>
    <b v="0"/>
    <s v="theater/plays"/>
    <x v="3"/>
    <s v="plays"/>
  </r>
  <r>
    <s v="Versatile neutral workforce"/>
    <n v="5100"/>
    <n v="1414"/>
    <n v="27.725490196078432"/>
    <x v="0"/>
    <n v="24"/>
    <m/>
    <x v="1"/>
    <s v="USD"/>
    <n v="1381208400"/>
    <n v="1381726800"/>
    <b v="0"/>
    <b v="0"/>
    <s v="film &amp; video/television"/>
    <x v="4"/>
    <s v="television"/>
  </r>
  <r>
    <s v="Multi-tiered systematic knowledge user"/>
    <n v="42700"/>
    <n v="97524"/>
    <n v="228.3934426229508"/>
    <x v="1"/>
    <n v="1681"/>
    <m/>
    <x v="1"/>
    <s v="USD"/>
    <n v="1401685200"/>
    <n v="1402462800"/>
    <b v="0"/>
    <b v="1"/>
    <s v="technology/web"/>
    <x v="2"/>
    <s v="web"/>
  </r>
  <r>
    <s v="Programmable multi-state algorithm"/>
    <n v="121100"/>
    <n v="26176"/>
    <n v="21.615194054500414"/>
    <x v="0"/>
    <n v="252"/>
    <m/>
    <x v="1"/>
    <s v="USD"/>
    <n v="1291960800"/>
    <n v="1292133600"/>
    <b v="0"/>
    <b v="1"/>
    <s v="theater/plays"/>
    <x v="3"/>
    <s v="plays"/>
  </r>
  <r>
    <s v="Multi-channeled reciprocal interface"/>
    <n v="800"/>
    <n v="2991"/>
    <n v="373.875"/>
    <x v="1"/>
    <n v="32"/>
    <m/>
    <x v="1"/>
    <s v="USD"/>
    <n v="1368853200"/>
    <n v="1368939600"/>
    <b v="0"/>
    <b v="0"/>
    <s v="music/indie rock"/>
    <x v="1"/>
    <s v="indie rock"/>
  </r>
  <r>
    <s v="Right-sized maximized migration"/>
    <n v="5400"/>
    <n v="8366"/>
    <n v="154.92592592592592"/>
    <x v="1"/>
    <n v="135"/>
    <m/>
    <x v="1"/>
    <s v="USD"/>
    <n v="1448776800"/>
    <n v="1452146400"/>
    <b v="0"/>
    <b v="1"/>
    <s v="theater/plays"/>
    <x v="3"/>
    <s v="plays"/>
  </r>
  <r>
    <s v="Self-enabling value-added artificial intelligence"/>
    <n v="4000"/>
    <n v="12886"/>
    <n v="322.14999999999998"/>
    <x v="1"/>
    <n v="140"/>
    <m/>
    <x v="1"/>
    <s v="USD"/>
    <n v="1296194400"/>
    <n v="1296712800"/>
    <b v="0"/>
    <b v="1"/>
    <s v="theater/plays"/>
    <x v="3"/>
    <s v="plays"/>
  </r>
  <r>
    <s v="Vision-oriented interactive solution"/>
    <n v="7000"/>
    <n v="5177"/>
    <n v="73.957142857142856"/>
    <x v="0"/>
    <n v="67"/>
    <m/>
    <x v="1"/>
    <s v="USD"/>
    <n v="1517983200"/>
    <n v="1520748000"/>
    <b v="0"/>
    <b v="0"/>
    <s v="food/food trucks"/>
    <x v="0"/>
    <s v="food trucks"/>
  </r>
  <r>
    <s v="Fundamental user-facing productivity"/>
    <n v="1000"/>
    <n v="8641"/>
    <n v="864.1"/>
    <x v="1"/>
    <n v="92"/>
    <m/>
    <x v="1"/>
    <s v="USD"/>
    <n v="1478930400"/>
    <n v="1480831200"/>
    <b v="0"/>
    <b v="0"/>
    <s v="games/video games"/>
    <x v="6"/>
    <s v="video games"/>
  </r>
  <r>
    <s v="Innovative well-modulated capability"/>
    <n v="60200"/>
    <n v="86244"/>
    <n v="143.26245847176079"/>
    <x v="1"/>
    <n v="1015"/>
    <m/>
    <x v="4"/>
    <s v="GBP"/>
    <n v="1426395600"/>
    <n v="1426914000"/>
    <b v="0"/>
    <b v="0"/>
    <s v="theater/plays"/>
    <x v="3"/>
    <s v="plays"/>
  </r>
  <r>
    <s v="Universal fault-tolerant orchestration"/>
    <n v="195200"/>
    <n v="78630"/>
    <n v="40.281762295081968"/>
    <x v="0"/>
    <n v="742"/>
    <m/>
    <x v="1"/>
    <s v="USD"/>
    <n v="1446181200"/>
    <n v="1446616800"/>
    <b v="1"/>
    <b v="0"/>
    <s v="publishing/nonfiction"/>
    <x v="5"/>
    <s v="nonfiction"/>
  </r>
  <r>
    <s v="Grass-roots executive synergy"/>
    <n v="6700"/>
    <n v="11941"/>
    <n v="178.22388059701493"/>
    <x v="1"/>
    <n v="323"/>
    <m/>
    <x v="1"/>
    <s v="USD"/>
    <n v="1514181600"/>
    <n v="1517032800"/>
    <b v="0"/>
    <b v="0"/>
    <s v="technology/web"/>
    <x v="2"/>
    <s v="web"/>
  </r>
  <r>
    <s v="Multi-layered optimal application"/>
    <n v="7200"/>
    <n v="6115"/>
    <n v="84.930555555555557"/>
    <x v="0"/>
    <n v="75"/>
    <m/>
    <x v="1"/>
    <s v="USD"/>
    <n v="1311051600"/>
    <n v="1311224400"/>
    <b v="0"/>
    <b v="1"/>
    <s v="film &amp; video/documentary"/>
    <x v="4"/>
    <s v="documentary"/>
  </r>
  <r>
    <s v="Business-focused full-range core"/>
    <n v="129100"/>
    <n v="188404"/>
    <n v="145.93648334624322"/>
    <x v="1"/>
    <n v="2326"/>
    <m/>
    <x v="1"/>
    <s v="USD"/>
    <n v="1564894800"/>
    <n v="1566190800"/>
    <b v="0"/>
    <b v="0"/>
    <s v="film &amp; video/documentary"/>
    <x v="4"/>
    <s v="documentary"/>
  </r>
  <r>
    <s v="Exclusive system-worthy Graphic Interface"/>
    <n v="6500"/>
    <n v="9910"/>
    <n v="152.46153846153848"/>
    <x v="1"/>
    <n v="381"/>
    <m/>
    <x v="1"/>
    <s v="USD"/>
    <n v="1567918800"/>
    <n v="1570165200"/>
    <b v="0"/>
    <b v="0"/>
    <s v="theater/plays"/>
    <x v="3"/>
    <s v="plays"/>
  </r>
  <r>
    <s v="Enhanced optimal ability"/>
    <n v="170600"/>
    <n v="114523"/>
    <n v="67.129542790152414"/>
    <x v="0"/>
    <n v="4405"/>
    <m/>
    <x v="1"/>
    <s v="USD"/>
    <n v="1386309600"/>
    <n v="1388556000"/>
    <b v="0"/>
    <b v="1"/>
    <s v="music/rock"/>
    <x v="1"/>
    <s v="rock"/>
  </r>
  <r>
    <s v="Optional zero administration neural-net"/>
    <n v="7800"/>
    <n v="3144"/>
    <n v="40.307692307692307"/>
    <x v="0"/>
    <n v="92"/>
    <m/>
    <x v="1"/>
    <s v="USD"/>
    <n v="1301979600"/>
    <n v="1303189200"/>
    <b v="0"/>
    <b v="0"/>
    <s v="music/rock"/>
    <x v="1"/>
    <s v="rock"/>
  </r>
  <r>
    <s v="Ameliorated foreground focus group"/>
    <n v="6200"/>
    <n v="13441"/>
    <n v="216.79032258064518"/>
    <x v="1"/>
    <n v="480"/>
    <m/>
    <x v="1"/>
    <s v="USD"/>
    <n v="1493269200"/>
    <n v="1494478800"/>
    <b v="0"/>
    <b v="0"/>
    <s v="film &amp; video/documentary"/>
    <x v="4"/>
    <s v="documentary"/>
  </r>
  <r>
    <s v="Triple-buffered multi-tasking matrices"/>
    <n v="9400"/>
    <n v="4899"/>
    <n v="52.117021276595743"/>
    <x v="0"/>
    <n v="64"/>
    <m/>
    <x v="1"/>
    <s v="USD"/>
    <n v="1478930400"/>
    <n v="1480744800"/>
    <b v="0"/>
    <b v="0"/>
    <s v="publishing/radio &amp; podcasts"/>
    <x v="5"/>
    <s v="radio &amp; podcasts"/>
  </r>
  <r>
    <s v="Versatile dedicated migration"/>
    <n v="2400"/>
    <n v="11990"/>
    <n v="499.58333333333337"/>
    <x v="1"/>
    <n v="226"/>
    <m/>
    <x v="1"/>
    <s v="USD"/>
    <n v="1555390800"/>
    <n v="1555822800"/>
    <b v="0"/>
    <b v="0"/>
    <s v="publishing/translations"/>
    <x v="5"/>
    <s v="translations"/>
  </r>
  <r>
    <s v="Devolved foreground customer loyalty"/>
    <n v="7800"/>
    <n v="6839"/>
    <n v="87.679487179487182"/>
    <x v="0"/>
    <n v="64"/>
    <m/>
    <x v="1"/>
    <s v="USD"/>
    <n v="1456984800"/>
    <n v="1458882000"/>
    <b v="0"/>
    <b v="1"/>
    <s v="film &amp; video/drama"/>
    <x v="4"/>
    <s v="drama"/>
  </r>
  <r>
    <s v="Reduced reciprocal focus group"/>
    <n v="9800"/>
    <n v="11091"/>
    <n v="113.17346938775511"/>
    <x v="1"/>
    <n v="241"/>
    <m/>
    <x v="1"/>
    <s v="USD"/>
    <n v="1411621200"/>
    <n v="1411966800"/>
    <b v="0"/>
    <b v="1"/>
    <s v="music/rock"/>
    <x v="1"/>
    <s v="rock"/>
  </r>
  <r>
    <s v="Networked global migration"/>
    <n v="3100"/>
    <n v="13223"/>
    <n v="426.54838709677421"/>
    <x v="1"/>
    <n v="132"/>
    <m/>
    <x v="1"/>
    <s v="USD"/>
    <n v="1525669200"/>
    <n v="1526878800"/>
    <b v="0"/>
    <b v="1"/>
    <s v="film &amp; video/drama"/>
    <x v="4"/>
    <s v="drama"/>
  </r>
  <r>
    <s v="De-engineered even-keeled definition"/>
    <n v="9800"/>
    <n v="7608"/>
    <n v="77.632653061224488"/>
    <x v="3"/>
    <n v="75"/>
    <m/>
    <x v="6"/>
    <s v="EUR"/>
    <n v="1450936800"/>
    <n v="1452405600"/>
    <b v="0"/>
    <b v="1"/>
    <s v="photography/photography books"/>
    <x v="7"/>
    <s v="photography books"/>
  </r>
  <r>
    <s v="Implemented bi-directional flexibility"/>
    <n v="141100"/>
    <n v="74073"/>
    <n v="52.496810772501767"/>
    <x v="0"/>
    <n v="842"/>
    <m/>
    <x v="1"/>
    <s v="USD"/>
    <n v="1413522000"/>
    <n v="1414040400"/>
    <b v="0"/>
    <b v="1"/>
    <s v="publishing/translations"/>
    <x v="5"/>
    <s v="translations"/>
  </r>
  <r>
    <s v="Vision-oriented scalable definition"/>
    <n v="97300"/>
    <n v="153216"/>
    <n v="157.46762589928059"/>
    <x v="1"/>
    <n v="2043"/>
    <m/>
    <x v="1"/>
    <s v="USD"/>
    <n v="1541307600"/>
    <n v="1543816800"/>
    <b v="0"/>
    <b v="1"/>
    <s v="food/food trucks"/>
    <x v="0"/>
    <s v="food trucks"/>
  </r>
  <r>
    <s v="Future-proofed upward-trending migration"/>
    <n v="6600"/>
    <n v="4814"/>
    <n v="72.939393939393938"/>
    <x v="0"/>
    <n v="112"/>
    <m/>
    <x v="1"/>
    <s v="USD"/>
    <n v="1357106400"/>
    <n v="1359698400"/>
    <b v="0"/>
    <b v="0"/>
    <s v="theater/plays"/>
    <x v="3"/>
    <s v="plays"/>
  </r>
  <r>
    <s v="Right-sized full-range throughput"/>
    <n v="7600"/>
    <n v="4603"/>
    <n v="60.565789473684205"/>
    <x v="3"/>
    <n v="139"/>
    <m/>
    <x v="6"/>
    <s v="EUR"/>
    <n v="1390197600"/>
    <n v="1390629600"/>
    <b v="0"/>
    <b v="0"/>
    <s v="theater/plays"/>
    <x v="3"/>
    <s v="plays"/>
  </r>
  <r>
    <s v="Polarized composite customer loyalty"/>
    <n v="66600"/>
    <n v="37823"/>
    <n v="56.791291291291287"/>
    <x v="0"/>
    <n v="374"/>
    <m/>
    <x v="1"/>
    <s v="USD"/>
    <n v="1265868000"/>
    <n v="1267077600"/>
    <b v="0"/>
    <b v="1"/>
    <s v="music/indie rock"/>
    <x v="1"/>
    <s v="indie rock"/>
  </r>
  <r>
    <s v="Expanded eco-centric policy"/>
    <n v="111100"/>
    <n v="62819"/>
    <n v="56.542754275427541"/>
    <x v="3"/>
    <n v="1122"/>
    <m/>
    <x v="1"/>
    <s v="USD"/>
    <n v="1467176400"/>
    <n v="1467781200"/>
    <b v="0"/>
    <b v="0"/>
    <s v="food/food trucks"/>
    <x v="0"/>
    <s v="food trucks"/>
  </r>
  <r>
    <m/>
    <m/>
    <m/>
    <m/>
    <x v="4"/>
    <m/>
    <m/>
    <x v="7"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1745BE-1A76-483B-993A-D37180EF35E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15" firstHeaderRow="1" firstDataRow="2" firstDataCol="1" rowPageCount="1" colPageCount="1"/>
  <pivotFields count="16"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4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89C1C1-D070-4CCA-9391-21C5824FC7D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1" hier="9" name="[Range].[country].[All]" cap="All"/>
    <pageField fld="4" hier="18" name="[Range].[Parent Category].[All]" cap="All"/>
  </pageFields>
  <dataFields count="1">
    <dataField name="Count of outcome" fld="2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R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E7F6F8-3379-48E1-B273-21C931702F48}" name="PivotTable2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C9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1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2">
    <i>
      <x/>
    </i>
    <i t="grand">
      <x/>
    </i>
  </colItems>
  <pageFields count="2">
    <pageField fld="3" hier="18" name="[Range].[Parent Category].&amp;[journalism]" cap="journalism"/>
    <pageField fld="2" hier="20" name="[Range].[Date Created Conversion (Year)].[All]" cap="All"/>
  </pageFields>
  <dataFields count="1">
    <dataField name="Count of outcome" fld="4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R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E1" workbookViewId="0">
      <pane ySplit="1" topLeftCell="A2" activePane="bottomLeft" state="frozen"/>
      <selection pane="bottomLeft" activeCell="O2" sqref="O2"/>
    </sheetView>
  </sheetViews>
  <sheetFormatPr defaultColWidth="11" defaultRowHeight="15.75" x14ac:dyDescent="0.25"/>
  <cols>
    <col min="1" max="1" width="5.875" customWidth="1"/>
    <col min="2" max="2" width="30.375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15.625" customWidth="1"/>
    <col min="7" max="7" width="9.375" bestFit="1" customWidth="1"/>
    <col min="8" max="8" width="17.5" bestFit="1" customWidth="1"/>
    <col min="9" max="9" width="20.5" style="7" bestFit="1" customWidth="1"/>
    <col min="10" max="10" width="7.625" bestFit="1" customWidth="1"/>
    <col min="11" max="11" width="8.375" bestFit="1" customWidth="1"/>
    <col min="12" max="12" width="15.5" bestFit="1" customWidth="1"/>
    <col min="13" max="13" width="12.25" bestFit="1" customWidth="1"/>
    <col min="14" max="14" width="26.375" style="11" bestFit="1" customWidth="1"/>
    <col min="15" max="15" width="25" style="11" bestFit="1" customWidth="1"/>
    <col min="16" max="16" width="13.125" bestFit="1" customWidth="1"/>
    <col min="17" max="17" width="12.5" bestFit="1" customWidth="1"/>
    <col min="18" max="18" width="27.625" bestFit="1" customWidth="1"/>
    <col min="19" max="19" width="14.875" bestFit="1" customWidth="1"/>
    <col min="20" max="20" width="16.375" bestFit="1" customWidth="1"/>
    <col min="22" max="22" width="16.8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2072</v>
      </c>
      <c r="O1" s="9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 s="15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ROUND((E3/D3)*100,0)</f>
        <v>1040</v>
      </c>
      <c r="G3" t="s">
        <v>20</v>
      </c>
      <c r="H3">
        <v>158</v>
      </c>
      <c r="I3" s="7">
        <f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>(((L3/60)/60)/24)+DATE(1970,1,1)</f>
        <v>41870.208333333336</v>
      </c>
      <c r="O3" s="11">
        <f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0">LEFT(R3,SEARCH("/",R3)-1)</f>
        <v>music</v>
      </c>
      <c r="T3" t="str">
        <f t="shared" ref="T3:T66" si="1">RIGHT(R3,LEN(R3)-SEARCH("/",R3))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>ROUND((E4/D4)*100,0)</f>
        <v>131</v>
      </c>
      <c r="G4" t="s">
        <v>20</v>
      </c>
      <c r="H4">
        <v>1425</v>
      </c>
      <c r="I4" s="7">
        <f>IFERROR(E4/H4,0)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>(((L4/60)/60)/24)+DATE(1970,1,1)</f>
        <v>41595.25</v>
      </c>
      <c r="O4" s="11">
        <f>(((M4/60)/60)/24)+DATE(1970,1,1)</f>
        <v>41597.25</v>
      </c>
      <c r="P4" t="b">
        <v>0</v>
      </c>
      <c r="Q4" t="b">
        <v>0</v>
      </c>
      <c r="R4" t="s">
        <v>28</v>
      </c>
      <c r="S4" t="str">
        <f t="shared" si="0"/>
        <v>technology</v>
      </c>
      <c r="T4" t="str">
        <f t="shared" si="1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ref="F5:F68" si="2">ROUND((E5/D5)*100,0)</f>
        <v>59</v>
      </c>
      <c r="G5" t="s">
        <v>14</v>
      </c>
      <c r="H5">
        <v>24</v>
      </c>
      <c r="I5" s="7">
        <f>IFERROR(E5/H5,0)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>(((L5/60)/60)/24)+DATE(1970,1,1)</f>
        <v>43688.208333333328</v>
      </c>
      <c r="O5" s="11">
        <f>(((M5/60)/60)/24)+DATE(1970,1,1)</f>
        <v>43728.208333333328</v>
      </c>
      <c r="P5" t="b">
        <v>0</v>
      </c>
      <c r="Q5" t="b">
        <v>0</v>
      </c>
      <c r="R5" t="s">
        <v>23</v>
      </c>
      <c r="S5" t="str">
        <f t="shared" si="0"/>
        <v>music</v>
      </c>
      <c r="T5" t="str">
        <f t="shared" si="1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2"/>
        <v>69</v>
      </c>
      <c r="G6" t="s">
        <v>14</v>
      </c>
      <c r="H6">
        <v>53</v>
      </c>
      <c r="I6" s="7">
        <f>IFERROR(E6/H6,0)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>(((L6/60)/60)/24)+DATE(1970,1,1)</f>
        <v>43485.25</v>
      </c>
      <c r="O6" s="11">
        <f>(((M6/60)/60)/24)+DATE(1970,1,1)</f>
        <v>43489.25</v>
      </c>
      <c r="P6" t="b">
        <v>0</v>
      </c>
      <c r="Q6" t="b">
        <v>0</v>
      </c>
      <c r="R6" t="s">
        <v>33</v>
      </c>
      <c r="S6" t="str">
        <f t="shared" si="0"/>
        <v>theater</v>
      </c>
      <c r="T6" t="str">
        <f t="shared" si="1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2"/>
        <v>174</v>
      </c>
      <c r="G7" t="s">
        <v>20</v>
      </c>
      <c r="H7">
        <v>174</v>
      </c>
      <c r="I7" s="7">
        <f>IFERROR(E7/H7,0)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>(((L7/60)/60)/24)+DATE(1970,1,1)</f>
        <v>41149.208333333336</v>
      </c>
      <c r="O7" s="11">
        <f>(((M7/60)/60)/24)+DATE(1970,1,1)</f>
        <v>41160.208333333336</v>
      </c>
      <c r="P7" t="b">
        <v>0</v>
      </c>
      <c r="Q7" t="b">
        <v>0</v>
      </c>
      <c r="R7" t="s">
        <v>33</v>
      </c>
      <c r="S7" t="str">
        <f t="shared" si="0"/>
        <v>theater</v>
      </c>
      <c r="T7" t="str">
        <f t="shared" si="1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2"/>
        <v>21</v>
      </c>
      <c r="G8" t="s">
        <v>14</v>
      </c>
      <c r="H8">
        <v>18</v>
      </c>
      <c r="I8" s="7">
        <f>IFERROR(E8/H8,0)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>(((L8/60)/60)/24)+DATE(1970,1,1)</f>
        <v>42991.208333333328</v>
      </c>
      <c r="O8" s="11">
        <f>(((M8/60)/60)/24)+DATE(1970,1,1)</f>
        <v>42992.208333333328</v>
      </c>
      <c r="P8" t="b">
        <v>0</v>
      </c>
      <c r="Q8" t="b">
        <v>0</v>
      </c>
      <c r="R8" t="s">
        <v>42</v>
      </c>
      <c r="S8" t="str">
        <f t="shared" si="0"/>
        <v>film &amp; video</v>
      </c>
      <c r="T8" t="str">
        <f t="shared" si="1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2"/>
        <v>328</v>
      </c>
      <c r="G9" t="s">
        <v>20</v>
      </c>
      <c r="H9">
        <v>227</v>
      </c>
      <c r="I9" s="7">
        <f>IFERROR(E9/H9,0)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>(((L9/60)/60)/24)+DATE(1970,1,1)</f>
        <v>42229.208333333328</v>
      </c>
      <c r="O9" s="11">
        <f>(((M9/60)/60)/24)+DATE(1970,1,1)</f>
        <v>42231.208333333328</v>
      </c>
      <c r="P9" t="b">
        <v>0</v>
      </c>
      <c r="Q9" t="b">
        <v>0</v>
      </c>
      <c r="R9" t="s">
        <v>33</v>
      </c>
      <c r="S9" t="str">
        <f t="shared" si="0"/>
        <v>theater</v>
      </c>
      <c r="T9" t="str">
        <f t="shared" si="1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2"/>
        <v>20</v>
      </c>
      <c r="G10" t="s">
        <v>47</v>
      </c>
      <c r="H10">
        <v>708</v>
      </c>
      <c r="I10" s="7">
        <f>IFERROR(E10/H10,0)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>(((L10/60)/60)/24)+DATE(1970,1,1)</f>
        <v>40399.208333333336</v>
      </c>
      <c r="O10" s="11">
        <f>(((M10/60)/60)/24)+DATE(1970,1,1)</f>
        <v>40401.208333333336</v>
      </c>
      <c r="P10" t="b">
        <v>0</v>
      </c>
      <c r="Q10" t="b">
        <v>0</v>
      </c>
      <c r="R10" t="s">
        <v>33</v>
      </c>
      <c r="S10" t="str">
        <f t="shared" si="0"/>
        <v>theater</v>
      </c>
      <c r="T10" t="str">
        <f t="shared" si="1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2"/>
        <v>52</v>
      </c>
      <c r="G11" t="s">
        <v>14</v>
      </c>
      <c r="H11">
        <v>44</v>
      </c>
      <c r="I11" s="7">
        <f>IFERROR(E11/H11,0)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>(((L11/60)/60)/24)+DATE(1970,1,1)</f>
        <v>41536.208333333336</v>
      </c>
      <c r="O11" s="11">
        <f>(((M11/60)/60)/24)+DATE(1970,1,1)</f>
        <v>41585.25</v>
      </c>
      <c r="P11" t="b">
        <v>0</v>
      </c>
      <c r="Q11" t="b">
        <v>0</v>
      </c>
      <c r="R11" t="s">
        <v>50</v>
      </c>
      <c r="S11" t="str">
        <f t="shared" si="0"/>
        <v>music</v>
      </c>
      <c r="T11" t="str">
        <f t="shared" si="1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2"/>
        <v>266</v>
      </c>
      <c r="G12" t="s">
        <v>20</v>
      </c>
      <c r="H12">
        <v>220</v>
      </c>
      <c r="I12" s="7">
        <f>IFERROR(E12/H12,0)</f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>(((L12/60)/60)/24)+DATE(1970,1,1)</f>
        <v>40404.208333333336</v>
      </c>
      <c r="O12" s="11">
        <f>(((M12/60)/60)/24)+DATE(1970,1,1)</f>
        <v>40452.208333333336</v>
      </c>
      <c r="P12" t="b">
        <v>0</v>
      </c>
      <c r="Q12" t="b">
        <v>0</v>
      </c>
      <c r="R12" t="s">
        <v>53</v>
      </c>
      <c r="S12" t="str">
        <f t="shared" si="0"/>
        <v>film &amp; video</v>
      </c>
      <c r="T12" t="str">
        <f t="shared" si="1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2"/>
        <v>48</v>
      </c>
      <c r="G13" t="s">
        <v>14</v>
      </c>
      <c r="H13">
        <v>27</v>
      </c>
      <c r="I13" s="7">
        <f>IFERROR(E13/H13,0)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>(((L13/60)/60)/24)+DATE(1970,1,1)</f>
        <v>40442.208333333336</v>
      </c>
      <c r="O13" s="11">
        <f>(((M13/60)/60)/24)+DATE(1970,1,1)</f>
        <v>40448.208333333336</v>
      </c>
      <c r="P13" t="b">
        <v>0</v>
      </c>
      <c r="Q13" t="b">
        <v>1</v>
      </c>
      <c r="R13" t="s">
        <v>33</v>
      </c>
      <c r="S13" t="str">
        <f t="shared" si="0"/>
        <v>theater</v>
      </c>
      <c r="T13" t="str">
        <f t="shared" si="1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2"/>
        <v>89</v>
      </c>
      <c r="G14" t="s">
        <v>14</v>
      </c>
      <c r="H14">
        <v>55</v>
      </c>
      <c r="I14" s="7">
        <f>IFERROR(E14/H14,0)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>(((L14/60)/60)/24)+DATE(1970,1,1)</f>
        <v>43760.208333333328</v>
      </c>
      <c r="O14" s="11">
        <f>(((M14/60)/60)/24)+DATE(1970,1,1)</f>
        <v>43768.208333333328</v>
      </c>
      <c r="P14" t="b">
        <v>0</v>
      </c>
      <c r="Q14" t="b">
        <v>0</v>
      </c>
      <c r="R14" t="s">
        <v>53</v>
      </c>
      <c r="S14" t="str">
        <f t="shared" si="0"/>
        <v>film &amp; video</v>
      </c>
      <c r="T14" t="str">
        <f t="shared" si="1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2"/>
        <v>245</v>
      </c>
      <c r="G15" t="s">
        <v>20</v>
      </c>
      <c r="H15">
        <v>98</v>
      </c>
      <c r="I15" s="7">
        <f>IFERROR(E15/H15,0)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>(((L15/60)/60)/24)+DATE(1970,1,1)</f>
        <v>42532.208333333328</v>
      </c>
      <c r="O15" s="11">
        <f>(((M15/60)/60)/24)+DATE(1970,1,1)</f>
        <v>42544.208333333328</v>
      </c>
      <c r="P15" t="b">
        <v>0</v>
      </c>
      <c r="Q15" t="b">
        <v>0</v>
      </c>
      <c r="R15" t="s">
        <v>60</v>
      </c>
      <c r="S15" t="str">
        <f t="shared" si="0"/>
        <v>music</v>
      </c>
      <c r="T15" t="str">
        <f t="shared" si="1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2"/>
        <v>67</v>
      </c>
      <c r="G16" t="s">
        <v>14</v>
      </c>
      <c r="H16">
        <v>200</v>
      </c>
      <c r="I16" s="7">
        <f>IFERROR(E16/H16,0)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>(((L16/60)/60)/24)+DATE(1970,1,1)</f>
        <v>40974.25</v>
      </c>
      <c r="O16" s="11">
        <f>(((M16/60)/60)/24)+DATE(1970,1,1)</f>
        <v>41001.208333333336</v>
      </c>
      <c r="P16" t="b">
        <v>0</v>
      </c>
      <c r="Q16" t="b">
        <v>0</v>
      </c>
      <c r="R16" t="s">
        <v>60</v>
      </c>
      <c r="S16" t="str">
        <f t="shared" si="0"/>
        <v>music</v>
      </c>
      <c r="T16" t="str">
        <f t="shared" si="1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2"/>
        <v>47</v>
      </c>
      <c r="G17" t="s">
        <v>14</v>
      </c>
      <c r="H17">
        <v>452</v>
      </c>
      <c r="I17" s="7">
        <f>IFERROR(E17/H17,0)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>(((L17/60)/60)/24)+DATE(1970,1,1)</f>
        <v>43809.25</v>
      </c>
      <c r="O17" s="11">
        <f>(((M17/60)/60)/24)+DATE(1970,1,1)</f>
        <v>43813.25</v>
      </c>
      <c r="P17" t="b">
        <v>0</v>
      </c>
      <c r="Q17" t="b">
        <v>0</v>
      </c>
      <c r="R17" t="s">
        <v>65</v>
      </c>
      <c r="S17" t="str">
        <f t="shared" si="0"/>
        <v>technology</v>
      </c>
      <c r="T17" t="str">
        <f t="shared" si="1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2"/>
        <v>649</v>
      </c>
      <c r="G18" t="s">
        <v>20</v>
      </c>
      <c r="H18">
        <v>100</v>
      </c>
      <c r="I18" s="7">
        <f>IFERROR(E18/H18,0)</f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>(((L18/60)/60)/24)+DATE(1970,1,1)</f>
        <v>41661.25</v>
      </c>
      <c r="O18" s="11">
        <f>(((M18/60)/60)/24)+DATE(1970,1,1)</f>
        <v>41683.25</v>
      </c>
      <c r="P18" t="b">
        <v>0</v>
      </c>
      <c r="Q18" t="b">
        <v>0</v>
      </c>
      <c r="R18" t="s">
        <v>68</v>
      </c>
      <c r="S18" t="str">
        <f t="shared" si="0"/>
        <v>publishing</v>
      </c>
      <c r="T18" t="str">
        <f t="shared" si="1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2"/>
        <v>159</v>
      </c>
      <c r="G19" t="s">
        <v>20</v>
      </c>
      <c r="H19">
        <v>1249</v>
      </c>
      <c r="I19" s="7">
        <f>IFERROR(E19/H19,0)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>(((L19/60)/60)/24)+DATE(1970,1,1)</f>
        <v>40555.25</v>
      </c>
      <c r="O19" s="11">
        <f>(((M19/60)/60)/24)+DATE(1970,1,1)</f>
        <v>40556.25</v>
      </c>
      <c r="P19" t="b">
        <v>0</v>
      </c>
      <c r="Q19" t="b">
        <v>0</v>
      </c>
      <c r="R19" t="s">
        <v>71</v>
      </c>
      <c r="S19" t="str">
        <f t="shared" si="0"/>
        <v>film &amp; video</v>
      </c>
      <c r="T19" t="str">
        <f t="shared" si="1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2"/>
        <v>67</v>
      </c>
      <c r="G20" t="s">
        <v>74</v>
      </c>
      <c r="H20">
        <v>135</v>
      </c>
      <c r="I20" s="7">
        <f>IFERROR(E20/H20,0)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>(((L20/60)/60)/24)+DATE(1970,1,1)</f>
        <v>43351.208333333328</v>
      </c>
      <c r="O20" s="11">
        <f>(((M20/60)/60)/24)+DATE(1970,1,1)</f>
        <v>43359.208333333328</v>
      </c>
      <c r="P20" t="b">
        <v>0</v>
      </c>
      <c r="Q20" t="b">
        <v>0</v>
      </c>
      <c r="R20" t="s">
        <v>33</v>
      </c>
      <c r="S20" t="str">
        <f t="shared" si="0"/>
        <v>theater</v>
      </c>
      <c r="T20" t="str">
        <f t="shared" si="1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2"/>
        <v>49</v>
      </c>
      <c r="G21" t="s">
        <v>14</v>
      </c>
      <c r="H21">
        <v>674</v>
      </c>
      <c r="I21" s="7">
        <f>IFERROR(E21/H21,0)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>(((L21/60)/60)/24)+DATE(1970,1,1)</f>
        <v>43528.25</v>
      </c>
      <c r="O21" s="11">
        <f>(((M21/60)/60)/24)+DATE(1970,1,1)</f>
        <v>43549.208333333328</v>
      </c>
      <c r="P21" t="b">
        <v>0</v>
      </c>
      <c r="Q21" t="b">
        <v>1</v>
      </c>
      <c r="R21" t="s">
        <v>33</v>
      </c>
      <c r="S21" t="str">
        <f t="shared" si="0"/>
        <v>theater</v>
      </c>
      <c r="T21" t="str">
        <f t="shared" si="1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2"/>
        <v>112</v>
      </c>
      <c r="G22" t="s">
        <v>20</v>
      </c>
      <c r="H22">
        <v>1396</v>
      </c>
      <c r="I22" s="7">
        <f>IFERROR(E22/H22,0)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>(((L22/60)/60)/24)+DATE(1970,1,1)</f>
        <v>41848.208333333336</v>
      </c>
      <c r="O22" s="11">
        <f>(((M22/60)/60)/24)+DATE(1970,1,1)</f>
        <v>41848.208333333336</v>
      </c>
      <c r="P22" t="b">
        <v>0</v>
      </c>
      <c r="Q22" t="b">
        <v>0</v>
      </c>
      <c r="R22" t="s">
        <v>53</v>
      </c>
      <c r="S22" t="str">
        <f t="shared" si="0"/>
        <v>film &amp; video</v>
      </c>
      <c r="T22" t="str">
        <f t="shared" si="1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2"/>
        <v>41</v>
      </c>
      <c r="G23" t="s">
        <v>14</v>
      </c>
      <c r="H23">
        <v>558</v>
      </c>
      <c r="I23" s="7">
        <f>IFERROR(E23/H23,0)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>(((L23/60)/60)/24)+DATE(1970,1,1)</f>
        <v>40770.208333333336</v>
      </c>
      <c r="O23" s="11">
        <f>(((M23/60)/60)/24)+DATE(1970,1,1)</f>
        <v>40804.208333333336</v>
      </c>
      <c r="P23" t="b">
        <v>0</v>
      </c>
      <c r="Q23" t="b">
        <v>0</v>
      </c>
      <c r="R23" t="s">
        <v>33</v>
      </c>
      <c r="S23" t="str">
        <f t="shared" si="0"/>
        <v>theater</v>
      </c>
      <c r="T23" t="str">
        <f t="shared" si="1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2"/>
        <v>128</v>
      </c>
      <c r="G24" t="s">
        <v>20</v>
      </c>
      <c r="H24">
        <v>890</v>
      </c>
      <c r="I24" s="7">
        <f>IFERROR(E24/H24,0)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>(((L24/60)/60)/24)+DATE(1970,1,1)</f>
        <v>43193.208333333328</v>
      </c>
      <c r="O24" s="11">
        <f>(((M24/60)/60)/24)+DATE(1970,1,1)</f>
        <v>43208.208333333328</v>
      </c>
      <c r="P24" t="b">
        <v>0</v>
      </c>
      <c r="Q24" t="b">
        <v>0</v>
      </c>
      <c r="R24" t="s">
        <v>33</v>
      </c>
      <c r="S24" t="str">
        <f t="shared" si="0"/>
        <v>theater</v>
      </c>
      <c r="T24" t="str">
        <f t="shared" si="1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2"/>
        <v>332</v>
      </c>
      <c r="G25" t="s">
        <v>20</v>
      </c>
      <c r="H25">
        <v>142</v>
      </c>
      <c r="I25" s="7">
        <f>IFERROR(E25/H25,0)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>(((L25/60)/60)/24)+DATE(1970,1,1)</f>
        <v>43510.25</v>
      </c>
      <c r="O25" s="11">
        <f>(((M25/60)/60)/24)+DATE(1970,1,1)</f>
        <v>43563.208333333328</v>
      </c>
      <c r="P25" t="b">
        <v>0</v>
      </c>
      <c r="Q25" t="b">
        <v>0</v>
      </c>
      <c r="R25" t="s">
        <v>42</v>
      </c>
      <c r="S25" t="str">
        <f t="shared" si="0"/>
        <v>film &amp; video</v>
      </c>
      <c r="T25" t="str">
        <f t="shared" si="1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2"/>
        <v>113</v>
      </c>
      <c r="G26" t="s">
        <v>20</v>
      </c>
      <c r="H26">
        <v>2673</v>
      </c>
      <c r="I26" s="7">
        <f>IFERROR(E26/H26,0)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>(((L26/60)/60)/24)+DATE(1970,1,1)</f>
        <v>41811.208333333336</v>
      </c>
      <c r="O26" s="11">
        <f>(((M26/60)/60)/24)+DATE(1970,1,1)</f>
        <v>41813.208333333336</v>
      </c>
      <c r="P26" t="b">
        <v>0</v>
      </c>
      <c r="Q26" t="b">
        <v>0</v>
      </c>
      <c r="R26" t="s">
        <v>65</v>
      </c>
      <c r="S26" t="str">
        <f t="shared" si="0"/>
        <v>technology</v>
      </c>
      <c r="T26" t="str">
        <f t="shared" si="1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2"/>
        <v>216</v>
      </c>
      <c r="G27" t="s">
        <v>20</v>
      </c>
      <c r="H27">
        <v>163</v>
      </c>
      <c r="I27" s="7">
        <f>IFERROR(E27/H27,0)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>(((L27/60)/60)/24)+DATE(1970,1,1)</f>
        <v>40681.208333333336</v>
      </c>
      <c r="O27" s="11">
        <f>(((M27/60)/60)/24)+DATE(1970,1,1)</f>
        <v>40701.208333333336</v>
      </c>
      <c r="P27" t="b">
        <v>0</v>
      </c>
      <c r="Q27" t="b">
        <v>1</v>
      </c>
      <c r="R27" t="s">
        <v>89</v>
      </c>
      <c r="S27" t="str">
        <f t="shared" si="0"/>
        <v>games</v>
      </c>
      <c r="T27" t="str">
        <f t="shared" si="1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2"/>
        <v>48</v>
      </c>
      <c r="G28" t="s">
        <v>74</v>
      </c>
      <c r="H28">
        <v>1480</v>
      </c>
      <c r="I28" s="7">
        <f>IFERROR(E28/H28,0)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>(((L28/60)/60)/24)+DATE(1970,1,1)</f>
        <v>43312.208333333328</v>
      </c>
      <c r="O28" s="11">
        <f>(((M28/60)/60)/24)+DATE(1970,1,1)</f>
        <v>43339.208333333328</v>
      </c>
      <c r="P28" t="b">
        <v>0</v>
      </c>
      <c r="Q28" t="b">
        <v>0</v>
      </c>
      <c r="R28" t="s">
        <v>33</v>
      </c>
      <c r="S28" t="str">
        <f t="shared" si="0"/>
        <v>theater</v>
      </c>
      <c r="T28" t="str">
        <f t="shared" si="1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2"/>
        <v>80</v>
      </c>
      <c r="G29" t="s">
        <v>14</v>
      </c>
      <c r="H29">
        <v>15</v>
      </c>
      <c r="I29" s="7">
        <f>IFERROR(E29/H29,0)</f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>(((L29/60)/60)/24)+DATE(1970,1,1)</f>
        <v>42280.208333333328</v>
      </c>
      <c r="O29" s="11">
        <f>(((M29/60)/60)/24)+DATE(1970,1,1)</f>
        <v>42288.208333333328</v>
      </c>
      <c r="P29" t="b">
        <v>0</v>
      </c>
      <c r="Q29" t="b">
        <v>0</v>
      </c>
      <c r="R29" t="s">
        <v>23</v>
      </c>
      <c r="S29" t="str">
        <f t="shared" si="0"/>
        <v>music</v>
      </c>
      <c r="T29" t="str">
        <f t="shared" si="1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2"/>
        <v>105</v>
      </c>
      <c r="G30" t="s">
        <v>20</v>
      </c>
      <c r="H30">
        <v>2220</v>
      </c>
      <c r="I30" s="7">
        <f>IFERROR(E30/H30,0)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>(((L30/60)/60)/24)+DATE(1970,1,1)</f>
        <v>40218.25</v>
      </c>
      <c r="O30" s="11">
        <f>(((M30/60)/60)/24)+DATE(1970,1,1)</f>
        <v>40241.25</v>
      </c>
      <c r="P30" t="b">
        <v>0</v>
      </c>
      <c r="Q30" t="b">
        <v>1</v>
      </c>
      <c r="R30" t="s">
        <v>33</v>
      </c>
      <c r="S30" t="str">
        <f t="shared" si="0"/>
        <v>theater</v>
      </c>
      <c r="T30" t="str">
        <f t="shared" si="1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2"/>
        <v>329</v>
      </c>
      <c r="G31" t="s">
        <v>20</v>
      </c>
      <c r="H31">
        <v>1606</v>
      </c>
      <c r="I31" s="7">
        <f>IFERROR(E31/H31,0)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>(((L31/60)/60)/24)+DATE(1970,1,1)</f>
        <v>43301.208333333328</v>
      </c>
      <c r="O31" s="11">
        <f>(((M31/60)/60)/24)+DATE(1970,1,1)</f>
        <v>43341.208333333328</v>
      </c>
      <c r="P31" t="b">
        <v>0</v>
      </c>
      <c r="Q31" t="b">
        <v>0</v>
      </c>
      <c r="R31" t="s">
        <v>100</v>
      </c>
      <c r="S31" t="str">
        <f t="shared" si="0"/>
        <v>film &amp; video</v>
      </c>
      <c r="T31" t="str">
        <f t="shared" si="1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2"/>
        <v>161</v>
      </c>
      <c r="G32" t="s">
        <v>20</v>
      </c>
      <c r="H32">
        <v>129</v>
      </c>
      <c r="I32" s="7">
        <f>IFERROR(E32/H32,0)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>(((L32/60)/60)/24)+DATE(1970,1,1)</f>
        <v>43609.208333333328</v>
      </c>
      <c r="O32" s="11">
        <f>(((M32/60)/60)/24)+DATE(1970,1,1)</f>
        <v>43614.208333333328</v>
      </c>
      <c r="P32" t="b">
        <v>0</v>
      </c>
      <c r="Q32" t="b">
        <v>0</v>
      </c>
      <c r="R32" t="s">
        <v>71</v>
      </c>
      <c r="S32" t="str">
        <f t="shared" si="0"/>
        <v>film &amp; video</v>
      </c>
      <c r="T32" t="str">
        <f t="shared" si="1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2"/>
        <v>310</v>
      </c>
      <c r="G33" t="s">
        <v>20</v>
      </c>
      <c r="H33">
        <v>226</v>
      </c>
      <c r="I33" s="7">
        <f>IFERROR(E33/H33,0)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>(((L33/60)/60)/24)+DATE(1970,1,1)</f>
        <v>42374.25</v>
      </c>
      <c r="O33" s="11">
        <f>(((M33/60)/60)/24)+DATE(1970,1,1)</f>
        <v>42402.25</v>
      </c>
      <c r="P33" t="b">
        <v>0</v>
      </c>
      <c r="Q33" t="b">
        <v>0</v>
      </c>
      <c r="R33" t="s">
        <v>89</v>
      </c>
      <c r="S33" t="str">
        <f t="shared" si="0"/>
        <v>games</v>
      </c>
      <c r="T33" t="str">
        <f t="shared" si="1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2"/>
        <v>87</v>
      </c>
      <c r="G34" t="s">
        <v>14</v>
      </c>
      <c r="H34">
        <v>2307</v>
      </c>
      <c r="I34" s="7">
        <f>IFERROR(E34/H34,0)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>(((L34/60)/60)/24)+DATE(1970,1,1)</f>
        <v>43110.25</v>
      </c>
      <c r="O34" s="11">
        <f>(((M34/60)/60)/24)+DATE(1970,1,1)</f>
        <v>43137.25</v>
      </c>
      <c r="P34" t="b">
        <v>0</v>
      </c>
      <c r="Q34" t="b">
        <v>0</v>
      </c>
      <c r="R34" t="s">
        <v>42</v>
      </c>
      <c r="S34" t="str">
        <f t="shared" si="0"/>
        <v>film &amp; video</v>
      </c>
      <c r="T34" t="str">
        <f t="shared" si="1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2"/>
        <v>378</v>
      </c>
      <c r="G35" t="s">
        <v>20</v>
      </c>
      <c r="H35">
        <v>5419</v>
      </c>
      <c r="I35" s="7">
        <f>IFERROR(E35/H35,0)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>(((L35/60)/60)/24)+DATE(1970,1,1)</f>
        <v>41917.208333333336</v>
      </c>
      <c r="O35" s="11">
        <f>(((M35/60)/60)/24)+DATE(1970,1,1)</f>
        <v>41954.25</v>
      </c>
      <c r="P35" t="b">
        <v>0</v>
      </c>
      <c r="Q35" t="b">
        <v>0</v>
      </c>
      <c r="R35" t="s">
        <v>33</v>
      </c>
      <c r="S35" t="str">
        <f t="shared" si="0"/>
        <v>theater</v>
      </c>
      <c r="T35" t="str">
        <f t="shared" si="1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2"/>
        <v>151</v>
      </c>
      <c r="G36" t="s">
        <v>20</v>
      </c>
      <c r="H36">
        <v>165</v>
      </c>
      <c r="I36" s="7">
        <f>IFERROR(E36/H36,0)</f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>(((L36/60)/60)/24)+DATE(1970,1,1)</f>
        <v>42817.208333333328</v>
      </c>
      <c r="O36" s="11">
        <f>(((M36/60)/60)/24)+DATE(1970,1,1)</f>
        <v>42822.208333333328</v>
      </c>
      <c r="P36" t="b">
        <v>0</v>
      </c>
      <c r="Q36" t="b">
        <v>0</v>
      </c>
      <c r="R36" t="s">
        <v>42</v>
      </c>
      <c r="S36" t="str">
        <f t="shared" si="0"/>
        <v>film &amp; video</v>
      </c>
      <c r="T36" t="str">
        <f t="shared" si="1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2"/>
        <v>150</v>
      </c>
      <c r="G37" t="s">
        <v>20</v>
      </c>
      <c r="H37">
        <v>1965</v>
      </c>
      <c r="I37" s="7">
        <f>IFERROR(E37/H37,0)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>(((L37/60)/60)/24)+DATE(1970,1,1)</f>
        <v>43484.25</v>
      </c>
      <c r="O37" s="11">
        <f>(((M37/60)/60)/24)+DATE(1970,1,1)</f>
        <v>43526.25</v>
      </c>
      <c r="P37" t="b">
        <v>0</v>
      </c>
      <c r="Q37" t="b">
        <v>1</v>
      </c>
      <c r="R37" t="s">
        <v>53</v>
      </c>
      <c r="S37" t="str">
        <f t="shared" si="0"/>
        <v>film &amp; video</v>
      </c>
      <c r="T37" t="str">
        <f t="shared" si="1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2"/>
        <v>157</v>
      </c>
      <c r="G38" t="s">
        <v>20</v>
      </c>
      <c r="H38">
        <v>16</v>
      </c>
      <c r="I38" s="7">
        <f>IFERROR(E38/H38,0)</f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>(((L38/60)/60)/24)+DATE(1970,1,1)</f>
        <v>40600.25</v>
      </c>
      <c r="O38" s="11">
        <f>(((M38/60)/60)/24)+DATE(1970,1,1)</f>
        <v>40625.208333333336</v>
      </c>
      <c r="P38" t="b">
        <v>0</v>
      </c>
      <c r="Q38" t="b">
        <v>0</v>
      </c>
      <c r="R38" t="s">
        <v>33</v>
      </c>
      <c r="S38" t="str">
        <f t="shared" si="0"/>
        <v>theater</v>
      </c>
      <c r="T38" t="str">
        <f t="shared" si="1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2"/>
        <v>140</v>
      </c>
      <c r="G39" t="s">
        <v>20</v>
      </c>
      <c r="H39">
        <v>107</v>
      </c>
      <c r="I39" s="7">
        <f>IFERROR(E39/H39,0)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>(((L39/60)/60)/24)+DATE(1970,1,1)</f>
        <v>43744.208333333328</v>
      </c>
      <c r="O39" s="11">
        <f>(((M39/60)/60)/24)+DATE(1970,1,1)</f>
        <v>43777.25</v>
      </c>
      <c r="P39" t="b">
        <v>0</v>
      </c>
      <c r="Q39" t="b">
        <v>1</v>
      </c>
      <c r="R39" t="s">
        <v>119</v>
      </c>
      <c r="S39" t="str">
        <f t="shared" si="0"/>
        <v>publishing</v>
      </c>
      <c r="T39" t="str">
        <f t="shared" si="1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2"/>
        <v>325</v>
      </c>
      <c r="G40" t="s">
        <v>20</v>
      </c>
      <c r="H40">
        <v>134</v>
      </c>
      <c r="I40" s="7">
        <f>IFERROR(E40/H40,0)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>(((L40/60)/60)/24)+DATE(1970,1,1)</f>
        <v>40469.208333333336</v>
      </c>
      <c r="O40" s="11">
        <f>(((M40/60)/60)/24)+DATE(1970,1,1)</f>
        <v>40474.208333333336</v>
      </c>
      <c r="P40" t="b">
        <v>0</v>
      </c>
      <c r="Q40" t="b">
        <v>0</v>
      </c>
      <c r="R40" t="s">
        <v>122</v>
      </c>
      <c r="S40" t="str">
        <f t="shared" si="0"/>
        <v>photography</v>
      </c>
      <c r="T40" t="str">
        <f t="shared" si="1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2"/>
        <v>51</v>
      </c>
      <c r="G41" t="s">
        <v>14</v>
      </c>
      <c r="H41">
        <v>88</v>
      </c>
      <c r="I41" s="7">
        <f>IFERROR(E41/H41,0)</f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>(((L41/60)/60)/24)+DATE(1970,1,1)</f>
        <v>41330.25</v>
      </c>
      <c r="O41" s="11">
        <f>(((M41/60)/60)/24)+DATE(1970,1,1)</f>
        <v>41344.208333333336</v>
      </c>
      <c r="P41" t="b">
        <v>0</v>
      </c>
      <c r="Q41" t="b">
        <v>0</v>
      </c>
      <c r="R41" t="s">
        <v>33</v>
      </c>
      <c r="S41" t="str">
        <f t="shared" si="0"/>
        <v>theater</v>
      </c>
      <c r="T41" t="str">
        <f t="shared" si="1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2"/>
        <v>169</v>
      </c>
      <c r="G42" t="s">
        <v>20</v>
      </c>
      <c r="H42">
        <v>198</v>
      </c>
      <c r="I42" s="7">
        <f>IFERROR(E42/H42,0)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>(((L42/60)/60)/24)+DATE(1970,1,1)</f>
        <v>40334.208333333336</v>
      </c>
      <c r="O42" s="11">
        <f>(((M42/60)/60)/24)+DATE(1970,1,1)</f>
        <v>40353.208333333336</v>
      </c>
      <c r="P42" t="b">
        <v>0</v>
      </c>
      <c r="Q42" t="b">
        <v>1</v>
      </c>
      <c r="R42" t="s">
        <v>65</v>
      </c>
      <c r="S42" t="str">
        <f t="shared" si="0"/>
        <v>technology</v>
      </c>
      <c r="T42" t="str">
        <f t="shared" si="1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2"/>
        <v>213</v>
      </c>
      <c r="G43" t="s">
        <v>20</v>
      </c>
      <c r="H43">
        <v>111</v>
      </c>
      <c r="I43" s="7">
        <f>IFERROR(E43/H43,0)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>(((L43/60)/60)/24)+DATE(1970,1,1)</f>
        <v>41156.208333333336</v>
      </c>
      <c r="O43" s="11">
        <f>(((M43/60)/60)/24)+DATE(1970,1,1)</f>
        <v>41182.208333333336</v>
      </c>
      <c r="P43" t="b">
        <v>0</v>
      </c>
      <c r="Q43" t="b">
        <v>1</v>
      </c>
      <c r="R43" t="s">
        <v>23</v>
      </c>
      <c r="S43" t="str">
        <f t="shared" si="0"/>
        <v>music</v>
      </c>
      <c r="T43" t="str">
        <f t="shared" si="1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2"/>
        <v>444</v>
      </c>
      <c r="G44" t="s">
        <v>20</v>
      </c>
      <c r="H44">
        <v>222</v>
      </c>
      <c r="I44" s="7">
        <f>IFERROR(E44/H44,0)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>(((L44/60)/60)/24)+DATE(1970,1,1)</f>
        <v>40728.208333333336</v>
      </c>
      <c r="O44" s="11">
        <f>(((M44/60)/60)/24)+DATE(1970,1,1)</f>
        <v>40737.208333333336</v>
      </c>
      <c r="P44" t="b">
        <v>0</v>
      </c>
      <c r="Q44" t="b">
        <v>0</v>
      </c>
      <c r="R44" t="s">
        <v>17</v>
      </c>
      <c r="S44" t="str">
        <f t="shared" si="0"/>
        <v>food</v>
      </c>
      <c r="T44" t="str">
        <f t="shared" si="1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2"/>
        <v>186</v>
      </c>
      <c r="G45" t="s">
        <v>20</v>
      </c>
      <c r="H45">
        <v>6212</v>
      </c>
      <c r="I45" s="7">
        <f>IFERROR(E45/H45,0)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>(((L45/60)/60)/24)+DATE(1970,1,1)</f>
        <v>41844.208333333336</v>
      </c>
      <c r="O45" s="11">
        <f>(((M45/60)/60)/24)+DATE(1970,1,1)</f>
        <v>41860.208333333336</v>
      </c>
      <c r="P45" t="b">
        <v>0</v>
      </c>
      <c r="Q45" t="b">
        <v>0</v>
      </c>
      <c r="R45" t="s">
        <v>133</v>
      </c>
      <c r="S45" t="str">
        <f t="shared" si="0"/>
        <v>publishing</v>
      </c>
      <c r="T45" t="str">
        <f t="shared" si="1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2"/>
        <v>659</v>
      </c>
      <c r="G46" t="s">
        <v>20</v>
      </c>
      <c r="H46">
        <v>98</v>
      </c>
      <c r="I46" s="7">
        <f>IFERROR(E46/H46,0)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>(((L46/60)/60)/24)+DATE(1970,1,1)</f>
        <v>43541.208333333328</v>
      </c>
      <c r="O46" s="11">
        <f>(((M46/60)/60)/24)+DATE(1970,1,1)</f>
        <v>43542.208333333328</v>
      </c>
      <c r="P46" t="b">
        <v>0</v>
      </c>
      <c r="Q46" t="b">
        <v>0</v>
      </c>
      <c r="R46" t="s">
        <v>119</v>
      </c>
      <c r="S46" t="str">
        <f t="shared" si="0"/>
        <v>publishing</v>
      </c>
      <c r="T46" t="str">
        <f t="shared" si="1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2"/>
        <v>48</v>
      </c>
      <c r="G47" t="s">
        <v>14</v>
      </c>
      <c r="H47">
        <v>48</v>
      </c>
      <c r="I47" s="7">
        <f>IFERROR(E47/H47,0)</f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>(((L47/60)/60)/24)+DATE(1970,1,1)</f>
        <v>42676.208333333328</v>
      </c>
      <c r="O47" s="11">
        <f>(((M47/60)/60)/24)+DATE(1970,1,1)</f>
        <v>42691.25</v>
      </c>
      <c r="P47" t="b">
        <v>0</v>
      </c>
      <c r="Q47" t="b">
        <v>1</v>
      </c>
      <c r="R47" t="s">
        <v>33</v>
      </c>
      <c r="S47" t="str">
        <f t="shared" si="0"/>
        <v>theater</v>
      </c>
      <c r="T47" t="str">
        <f t="shared" si="1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2"/>
        <v>115</v>
      </c>
      <c r="G48" t="s">
        <v>20</v>
      </c>
      <c r="H48">
        <v>92</v>
      </c>
      <c r="I48" s="7">
        <f>IFERROR(E48/H48,0)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>(((L48/60)/60)/24)+DATE(1970,1,1)</f>
        <v>40367.208333333336</v>
      </c>
      <c r="O48" s="11">
        <f>(((M48/60)/60)/24)+DATE(1970,1,1)</f>
        <v>40390.208333333336</v>
      </c>
      <c r="P48" t="b">
        <v>0</v>
      </c>
      <c r="Q48" t="b">
        <v>0</v>
      </c>
      <c r="R48" t="s">
        <v>23</v>
      </c>
      <c r="S48" t="str">
        <f t="shared" si="0"/>
        <v>music</v>
      </c>
      <c r="T48" t="str">
        <f t="shared" si="1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2"/>
        <v>475</v>
      </c>
      <c r="G49" t="s">
        <v>20</v>
      </c>
      <c r="H49">
        <v>149</v>
      </c>
      <c r="I49" s="7">
        <f>IFERROR(E49/H49,0)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>(((L49/60)/60)/24)+DATE(1970,1,1)</f>
        <v>41727.208333333336</v>
      </c>
      <c r="O49" s="11">
        <f>(((M49/60)/60)/24)+DATE(1970,1,1)</f>
        <v>41757.208333333336</v>
      </c>
      <c r="P49" t="b">
        <v>0</v>
      </c>
      <c r="Q49" t="b">
        <v>0</v>
      </c>
      <c r="R49" t="s">
        <v>33</v>
      </c>
      <c r="S49" t="str">
        <f t="shared" si="0"/>
        <v>theater</v>
      </c>
      <c r="T49" t="str">
        <f t="shared" si="1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2"/>
        <v>387</v>
      </c>
      <c r="G50" t="s">
        <v>20</v>
      </c>
      <c r="H50">
        <v>2431</v>
      </c>
      <c r="I50" s="7">
        <f>IFERROR(E50/H50,0)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>(((L50/60)/60)/24)+DATE(1970,1,1)</f>
        <v>42180.208333333328</v>
      </c>
      <c r="O50" s="11">
        <f>(((M50/60)/60)/24)+DATE(1970,1,1)</f>
        <v>42192.208333333328</v>
      </c>
      <c r="P50" t="b">
        <v>0</v>
      </c>
      <c r="Q50" t="b">
        <v>0</v>
      </c>
      <c r="R50" t="s">
        <v>33</v>
      </c>
      <c r="S50" t="str">
        <f t="shared" si="0"/>
        <v>theater</v>
      </c>
      <c r="T50" t="str">
        <f t="shared" si="1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2"/>
        <v>190</v>
      </c>
      <c r="G51" t="s">
        <v>20</v>
      </c>
      <c r="H51">
        <v>303</v>
      </c>
      <c r="I51" s="7">
        <f>IFERROR(E51/H51,0)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>(((L51/60)/60)/24)+DATE(1970,1,1)</f>
        <v>43758.208333333328</v>
      </c>
      <c r="O51" s="11">
        <f>(((M51/60)/60)/24)+DATE(1970,1,1)</f>
        <v>43803.25</v>
      </c>
      <c r="P51" t="b">
        <v>0</v>
      </c>
      <c r="Q51" t="b">
        <v>0</v>
      </c>
      <c r="R51" t="s">
        <v>23</v>
      </c>
      <c r="S51" t="str">
        <f t="shared" si="0"/>
        <v>music</v>
      </c>
      <c r="T51" t="str">
        <f t="shared" si="1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2"/>
        <v>2</v>
      </c>
      <c r="G52" t="s">
        <v>14</v>
      </c>
      <c r="H52">
        <v>1</v>
      </c>
      <c r="I52" s="7">
        <f>IFERROR(E52/H52,0)</f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>(((L52/60)/60)/24)+DATE(1970,1,1)</f>
        <v>41487.208333333336</v>
      </c>
      <c r="O52" s="11">
        <f>(((M52/60)/60)/24)+DATE(1970,1,1)</f>
        <v>41515.208333333336</v>
      </c>
      <c r="P52" t="b">
        <v>0</v>
      </c>
      <c r="Q52" t="b">
        <v>0</v>
      </c>
      <c r="R52" t="s">
        <v>148</v>
      </c>
      <c r="S52" t="str">
        <f t="shared" si="0"/>
        <v>music</v>
      </c>
      <c r="T52" t="str">
        <f t="shared" si="1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2"/>
        <v>92</v>
      </c>
      <c r="G53" t="s">
        <v>14</v>
      </c>
      <c r="H53">
        <v>1467</v>
      </c>
      <c r="I53" s="7">
        <f>IFERROR(E53/H53,0)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>(((L53/60)/60)/24)+DATE(1970,1,1)</f>
        <v>40995.208333333336</v>
      </c>
      <c r="O53" s="11">
        <f>(((M53/60)/60)/24)+DATE(1970,1,1)</f>
        <v>41011.208333333336</v>
      </c>
      <c r="P53" t="b">
        <v>0</v>
      </c>
      <c r="Q53" t="b">
        <v>1</v>
      </c>
      <c r="R53" t="s">
        <v>65</v>
      </c>
      <c r="S53" t="str">
        <f t="shared" si="0"/>
        <v>technology</v>
      </c>
      <c r="T53" t="str">
        <f t="shared" si="1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2"/>
        <v>34</v>
      </c>
      <c r="G54" t="s">
        <v>14</v>
      </c>
      <c r="H54">
        <v>75</v>
      </c>
      <c r="I54" s="7">
        <f>IFERROR(E54/H54,0)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>(((L54/60)/60)/24)+DATE(1970,1,1)</f>
        <v>40436.208333333336</v>
      </c>
      <c r="O54" s="11">
        <f>(((M54/60)/60)/24)+DATE(1970,1,1)</f>
        <v>40440.208333333336</v>
      </c>
      <c r="P54" t="b">
        <v>0</v>
      </c>
      <c r="Q54" t="b">
        <v>0</v>
      </c>
      <c r="R54" t="s">
        <v>33</v>
      </c>
      <c r="S54" t="str">
        <f t="shared" si="0"/>
        <v>theater</v>
      </c>
      <c r="T54" t="str">
        <f t="shared" si="1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2"/>
        <v>140</v>
      </c>
      <c r="G55" t="s">
        <v>20</v>
      </c>
      <c r="H55">
        <v>209</v>
      </c>
      <c r="I55" s="7">
        <f>IFERROR(E55/H55,0)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>(((L55/60)/60)/24)+DATE(1970,1,1)</f>
        <v>41779.208333333336</v>
      </c>
      <c r="O55" s="11">
        <f>(((M55/60)/60)/24)+DATE(1970,1,1)</f>
        <v>41818.208333333336</v>
      </c>
      <c r="P55" t="b">
        <v>0</v>
      </c>
      <c r="Q55" t="b">
        <v>0</v>
      </c>
      <c r="R55" t="s">
        <v>53</v>
      </c>
      <c r="S55" t="str">
        <f t="shared" si="0"/>
        <v>film &amp; video</v>
      </c>
      <c r="T55" t="str">
        <f t="shared" si="1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2"/>
        <v>90</v>
      </c>
      <c r="G56" t="s">
        <v>14</v>
      </c>
      <c r="H56">
        <v>120</v>
      </c>
      <c r="I56" s="7">
        <f>IFERROR(E56/H56,0)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>(((L56/60)/60)/24)+DATE(1970,1,1)</f>
        <v>43170.25</v>
      </c>
      <c r="O56" s="11">
        <f>(((M56/60)/60)/24)+DATE(1970,1,1)</f>
        <v>43176.208333333328</v>
      </c>
      <c r="P56" t="b">
        <v>0</v>
      </c>
      <c r="Q56" t="b">
        <v>0</v>
      </c>
      <c r="R56" t="s">
        <v>65</v>
      </c>
      <c r="S56" t="str">
        <f t="shared" si="0"/>
        <v>technology</v>
      </c>
      <c r="T56" t="str">
        <f t="shared" si="1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2"/>
        <v>178</v>
      </c>
      <c r="G57" t="s">
        <v>20</v>
      </c>
      <c r="H57">
        <v>131</v>
      </c>
      <c r="I57" s="7">
        <f>IFERROR(E57/H57,0)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>(((L57/60)/60)/24)+DATE(1970,1,1)</f>
        <v>43311.208333333328</v>
      </c>
      <c r="O57" s="11">
        <f>(((M57/60)/60)/24)+DATE(1970,1,1)</f>
        <v>43316.208333333328</v>
      </c>
      <c r="P57" t="b">
        <v>0</v>
      </c>
      <c r="Q57" t="b">
        <v>0</v>
      </c>
      <c r="R57" t="s">
        <v>159</v>
      </c>
      <c r="S57" t="str">
        <f t="shared" si="0"/>
        <v>music</v>
      </c>
      <c r="T57" t="str">
        <f t="shared" si="1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2"/>
        <v>144</v>
      </c>
      <c r="G58" t="s">
        <v>20</v>
      </c>
      <c r="H58">
        <v>164</v>
      </c>
      <c r="I58" s="7">
        <f>IFERROR(E58/H58,0)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>(((L58/60)/60)/24)+DATE(1970,1,1)</f>
        <v>42014.25</v>
      </c>
      <c r="O58" s="11">
        <f>(((M58/60)/60)/24)+DATE(1970,1,1)</f>
        <v>42021.25</v>
      </c>
      <c r="P58" t="b">
        <v>0</v>
      </c>
      <c r="Q58" t="b">
        <v>0</v>
      </c>
      <c r="R58" t="s">
        <v>65</v>
      </c>
      <c r="S58" t="str">
        <f t="shared" si="0"/>
        <v>technology</v>
      </c>
      <c r="T58" t="str">
        <f t="shared" si="1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2"/>
        <v>215</v>
      </c>
      <c r="G59" t="s">
        <v>20</v>
      </c>
      <c r="H59">
        <v>201</v>
      </c>
      <c r="I59" s="7">
        <f>IFERROR(E59/H59,0)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>(((L59/60)/60)/24)+DATE(1970,1,1)</f>
        <v>42979.208333333328</v>
      </c>
      <c r="O59" s="11">
        <f>(((M59/60)/60)/24)+DATE(1970,1,1)</f>
        <v>42991.208333333328</v>
      </c>
      <c r="P59" t="b">
        <v>0</v>
      </c>
      <c r="Q59" t="b">
        <v>0</v>
      </c>
      <c r="R59" t="s">
        <v>89</v>
      </c>
      <c r="S59" t="str">
        <f t="shared" si="0"/>
        <v>games</v>
      </c>
      <c r="T59" t="str">
        <f t="shared" si="1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2"/>
        <v>227</v>
      </c>
      <c r="G60" t="s">
        <v>20</v>
      </c>
      <c r="H60">
        <v>211</v>
      </c>
      <c r="I60" s="7">
        <f>IFERROR(E60/H60,0)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>(((L60/60)/60)/24)+DATE(1970,1,1)</f>
        <v>42268.208333333328</v>
      </c>
      <c r="O60" s="11">
        <f>(((M60/60)/60)/24)+DATE(1970,1,1)</f>
        <v>42281.208333333328</v>
      </c>
      <c r="P60" t="b">
        <v>0</v>
      </c>
      <c r="Q60" t="b">
        <v>0</v>
      </c>
      <c r="R60" t="s">
        <v>33</v>
      </c>
      <c r="S60" t="str">
        <f t="shared" si="0"/>
        <v>theater</v>
      </c>
      <c r="T60" t="str">
        <f t="shared" si="1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2"/>
        <v>275</v>
      </c>
      <c r="G61" t="s">
        <v>20</v>
      </c>
      <c r="H61">
        <v>128</v>
      </c>
      <c r="I61" s="7">
        <f>IFERROR(E61/H61,0)</f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>(((L61/60)/60)/24)+DATE(1970,1,1)</f>
        <v>42898.208333333328</v>
      </c>
      <c r="O61" s="11">
        <f>(((M61/60)/60)/24)+DATE(1970,1,1)</f>
        <v>42913.208333333328</v>
      </c>
      <c r="P61" t="b">
        <v>0</v>
      </c>
      <c r="Q61" t="b">
        <v>1</v>
      </c>
      <c r="R61" t="s">
        <v>33</v>
      </c>
      <c r="S61" t="str">
        <f t="shared" si="0"/>
        <v>theater</v>
      </c>
      <c r="T61" t="str">
        <f t="shared" si="1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2"/>
        <v>144</v>
      </c>
      <c r="G62" t="s">
        <v>20</v>
      </c>
      <c r="H62">
        <v>1600</v>
      </c>
      <c r="I62" s="7">
        <f>IFERROR(E62/H62,0)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>(((L62/60)/60)/24)+DATE(1970,1,1)</f>
        <v>41107.208333333336</v>
      </c>
      <c r="O62" s="11">
        <f>(((M62/60)/60)/24)+DATE(1970,1,1)</f>
        <v>41110.208333333336</v>
      </c>
      <c r="P62" t="b">
        <v>0</v>
      </c>
      <c r="Q62" t="b">
        <v>0</v>
      </c>
      <c r="R62" t="s">
        <v>33</v>
      </c>
      <c r="S62" t="str">
        <f t="shared" si="0"/>
        <v>theater</v>
      </c>
      <c r="T62" t="str">
        <f t="shared" si="1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2"/>
        <v>93</v>
      </c>
      <c r="G63" t="s">
        <v>14</v>
      </c>
      <c r="H63">
        <v>2253</v>
      </c>
      <c r="I63" s="7">
        <f>IFERROR(E63/H63,0)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>(((L63/60)/60)/24)+DATE(1970,1,1)</f>
        <v>40595.25</v>
      </c>
      <c r="O63" s="11">
        <f>(((M63/60)/60)/24)+DATE(1970,1,1)</f>
        <v>40635.208333333336</v>
      </c>
      <c r="P63" t="b">
        <v>0</v>
      </c>
      <c r="Q63" t="b">
        <v>0</v>
      </c>
      <c r="R63" t="s">
        <v>33</v>
      </c>
      <c r="S63" t="str">
        <f t="shared" si="0"/>
        <v>theater</v>
      </c>
      <c r="T63" t="str">
        <f t="shared" si="1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2"/>
        <v>723</v>
      </c>
      <c r="G64" t="s">
        <v>20</v>
      </c>
      <c r="H64">
        <v>249</v>
      </c>
      <c r="I64" s="7">
        <f>IFERROR(E64/H64,0)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>(((L64/60)/60)/24)+DATE(1970,1,1)</f>
        <v>42160.208333333328</v>
      </c>
      <c r="O64" s="11">
        <f>(((M64/60)/60)/24)+DATE(1970,1,1)</f>
        <v>42161.208333333328</v>
      </c>
      <c r="P64" t="b">
        <v>0</v>
      </c>
      <c r="Q64" t="b">
        <v>0</v>
      </c>
      <c r="R64" t="s">
        <v>28</v>
      </c>
      <c r="S64" t="str">
        <f t="shared" si="0"/>
        <v>technology</v>
      </c>
      <c r="T64" t="str">
        <f t="shared" si="1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2"/>
        <v>12</v>
      </c>
      <c r="G65" t="s">
        <v>14</v>
      </c>
      <c r="H65">
        <v>5</v>
      </c>
      <c r="I65" s="7">
        <f>IFERROR(E65/H65,0)</f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>(((L65/60)/60)/24)+DATE(1970,1,1)</f>
        <v>42853.208333333328</v>
      </c>
      <c r="O65" s="11">
        <f>(((M65/60)/60)/24)+DATE(1970,1,1)</f>
        <v>42859.208333333328</v>
      </c>
      <c r="P65" t="b">
        <v>0</v>
      </c>
      <c r="Q65" t="b">
        <v>0</v>
      </c>
      <c r="R65" t="s">
        <v>33</v>
      </c>
      <c r="S65" t="str">
        <f t="shared" si="0"/>
        <v>theater</v>
      </c>
      <c r="T65" t="str">
        <f t="shared" si="1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2"/>
        <v>98</v>
      </c>
      <c r="G66" t="s">
        <v>14</v>
      </c>
      <c r="H66">
        <v>38</v>
      </c>
      <c r="I66" s="7">
        <f>IFERROR(E66/H66,0)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>(((L66/60)/60)/24)+DATE(1970,1,1)</f>
        <v>43283.208333333328</v>
      </c>
      <c r="O66" s="11">
        <f>(((M66/60)/60)/24)+DATE(1970,1,1)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si="0"/>
        <v>technology</v>
      </c>
      <c r="T66" t="str">
        <f t="shared" si="1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2"/>
        <v>236</v>
      </c>
      <c r="G67" t="s">
        <v>20</v>
      </c>
      <c r="H67">
        <v>236</v>
      </c>
      <c r="I67" s="7">
        <f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>(((L67/60)/60)/24)+DATE(1970,1,1)</f>
        <v>40570.25</v>
      </c>
      <c r="O67" s="11">
        <f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3">LEFT(R67,SEARCH("/",R67)-1)</f>
        <v>theater</v>
      </c>
      <c r="T67" t="str">
        <f t="shared" ref="T67:T130" si="4">RIGHT(R67,LEN(R67)-SEARCH("/",R67))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2"/>
        <v>45</v>
      </c>
      <c r="G68" t="s">
        <v>14</v>
      </c>
      <c r="H68">
        <v>12</v>
      </c>
      <c r="I68" s="7">
        <f>IFERROR(E68/H68,0)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>(((L68/60)/60)/24)+DATE(1970,1,1)</f>
        <v>42102.208333333328</v>
      </c>
      <c r="O68" s="11">
        <f>(((M68/60)/60)/24)+DATE(1970,1,1)</f>
        <v>42107.208333333328</v>
      </c>
      <c r="P68" t="b">
        <v>0</v>
      </c>
      <c r="Q68" t="b">
        <v>1</v>
      </c>
      <c r="R68" t="s">
        <v>33</v>
      </c>
      <c r="S68" t="str">
        <f t="shared" si="3"/>
        <v>theater</v>
      </c>
      <c r="T68" t="str">
        <f t="shared" si="4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ref="F69:F132" si="5">ROUND((E69/D69)*100,0)</f>
        <v>162</v>
      </c>
      <c r="G69" t="s">
        <v>20</v>
      </c>
      <c r="H69">
        <v>4065</v>
      </c>
      <c r="I69" s="7">
        <f>IFERROR(E69/H69,0)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>(((L69/60)/60)/24)+DATE(1970,1,1)</f>
        <v>40203.25</v>
      </c>
      <c r="O69" s="11">
        <f>(((M69/60)/60)/24)+DATE(1970,1,1)</f>
        <v>40208.25</v>
      </c>
      <c r="P69" t="b">
        <v>0</v>
      </c>
      <c r="Q69" t="b">
        <v>1</v>
      </c>
      <c r="R69" t="s">
        <v>65</v>
      </c>
      <c r="S69" t="str">
        <f t="shared" si="3"/>
        <v>technology</v>
      </c>
      <c r="T69" t="str">
        <f t="shared" si="4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5"/>
        <v>255</v>
      </c>
      <c r="G70" t="s">
        <v>20</v>
      </c>
      <c r="H70">
        <v>246</v>
      </c>
      <c r="I70" s="7">
        <f>IFERROR(E70/H70,0)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>(((L70/60)/60)/24)+DATE(1970,1,1)</f>
        <v>42943.208333333328</v>
      </c>
      <c r="O70" s="11">
        <f>(((M70/60)/60)/24)+DATE(1970,1,1)</f>
        <v>42990.208333333328</v>
      </c>
      <c r="P70" t="b">
        <v>0</v>
      </c>
      <c r="Q70" t="b">
        <v>1</v>
      </c>
      <c r="R70" t="s">
        <v>33</v>
      </c>
      <c r="S70" t="str">
        <f t="shared" si="3"/>
        <v>theater</v>
      </c>
      <c r="T70" t="str">
        <f t="shared" si="4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5"/>
        <v>24</v>
      </c>
      <c r="G71" t="s">
        <v>74</v>
      </c>
      <c r="H71">
        <v>17</v>
      </c>
      <c r="I71" s="7">
        <f>IFERROR(E71/H71,0)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>(((L71/60)/60)/24)+DATE(1970,1,1)</f>
        <v>40531.25</v>
      </c>
      <c r="O71" s="11">
        <f>(((M71/60)/60)/24)+DATE(1970,1,1)</f>
        <v>40565.25</v>
      </c>
      <c r="P71" t="b">
        <v>0</v>
      </c>
      <c r="Q71" t="b">
        <v>0</v>
      </c>
      <c r="R71" t="s">
        <v>33</v>
      </c>
      <c r="S71" t="str">
        <f t="shared" si="3"/>
        <v>theater</v>
      </c>
      <c r="T71" t="str">
        <f t="shared" si="4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5"/>
        <v>124</v>
      </c>
      <c r="G72" t="s">
        <v>20</v>
      </c>
      <c r="H72">
        <v>2475</v>
      </c>
      <c r="I72" s="7">
        <f>IFERROR(E72/H72,0)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>(((L72/60)/60)/24)+DATE(1970,1,1)</f>
        <v>40484.208333333336</v>
      </c>
      <c r="O72" s="11">
        <f>(((M72/60)/60)/24)+DATE(1970,1,1)</f>
        <v>40533.25</v>
      </c>
      <c r="P72" t="b">
        <v>0</v>
      </c>
      <c r="Q72" t="b">
        <v>1</v>
      </c>
      <c r="R72" t="s">
        <v>33</v>
      </c>
      <c r="S72" t="str">
        <f t="shared" si="3"/>
        <v>theater</v>
      </c>
      <c r="T72" t="str">
        <f t="shared" si="4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5"/>
        <v>108</v>
      </c>
      <c r="G73" t="s">
        <v>20</v>
      </c>
      <c r="H73">
        <v>76</v>
      </c>
      <c r="I73" s="7">
        <f>IFERROR(E73/H73,0)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>(((L73/60)/60)/24)+DATE(1970,1,1)</f>
        <v>43799.25</v>
      </c>
      <c r="O73" s="11">
        <f>(((M73/60)/60)/24)+DATE(1970,1,1)</f>
        <v>43803.25</v>
      </c>
      <c r="P73" t="b">
        <v>0</v>
      </c>
      <c r="Q73" t="b">
        <v>0</v>
      </c>
      <c r="R73" t="s">
        <v>33</v>
      </c>
      <c r="S73" t="str">
        <f t="shared" si="3"/>
        <v>theater</v>
      </c>
      <c r="T73" t="str">
        <f t="shared" si="4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5"/>
        <v>670</v>
      </c>
      <c r="G74" t="s">
        <v>20</v>
      </c>
      <c r="H74">
        <v>54</v>
      </c>
      <c r="I74" s="7">
        <f>IFERROR(E74/H74,0)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>(((L74/60)/60)/24)+DATE(1970,1,1)</f>
        <v>42186.208333333328</v>
      </c>
      <c r="O74" s="11">
        <f>(((M74/60)/60)/24)+DATE(1970,1,1)</f>
        <v>42222.208333333328</v>
      </c>
      <c r="P74" t="b">
        <v>0</v>
      </c>
      <c r="Q74" t="b">
        <v>0</v>
      </c>
      <c r="R74" t="s">
        <v>71</v>
      </c>
      <c r="S74" t="str">
        <f t="shared" si="3"/>
        <v>film &amp; video</v>
      </c>
      <c r="T74" t="str">
        <f t="shared" si="4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5"/>
        <v>661</v>
      </c>
      <c r="G75" t="s">
        <v>20</v>
      </c>
      <c r="H75">
        <v>88</v>
      </c>
      <c r="I75" s="7">
        <f>IFERROR(E75/H75,0)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>(((L75/60)/60)/24)+DATE(1970,1,1)</f>
        <v>42701.25</v>
      </c>
      <c r="O75" s="11">
        <f>(((M75/60)/60)/24)+DATE(1970,1,1)</f>
        <v>42704.25</v>
      </c>
      <c r="P75" t="b">
        <v>0</v>
      </c>
      <c r="Q75" t="b">
        <v>0</v>
      </c>
      <c r="R75" t="s">
        <v>159</v>
      </c>
      <c r="S75" t="str">
        <f t="shared" si="3"/>
        <v>music</v>
      </c>
      <c r="T75" t="str">
        <f t="shared" si="4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5"/>
        <v>122</v>
      </c>
      <c r="G76" t="s">
        <v>20</v>
      </c>
      <c r="H76">
        <v>85</v>
      </c>
      <c r="I76" s="7">
        <f>IFERROR(E76/H76,0)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>(((L76/60)/60)/24)+DATE(1970,1,1)</f>
        <v>42456.208333333328</v>
      </c>
      <c r="O76" s="11">
        <f>(((M76/60)/60)/24)+DATE(1970,1,1)</f>
        <v>42457.208333333328</v>
      </c>
      <c r="P76" t="b">
        <v>0</v>
      </c>
      <c r="Q76" t="b">
        <v>0</v>
      </c>
      <c r="R76" t="s">
        <v>148</v>
      </c>
      <c r="S76" t="str">
        <f t="shared" si="3"/>
        <v>music</v>
      </c>
      <c r="T76" t="str">
        <f t="shared" si="4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5"/>
        <v>151</v>
      </c>
      <c r="G77" t="s">
        <v>20</v>
      </c>
      <c r="H77">
        <v>170</v>
      </c>
      <c r="I77" s="7">
        <f>IFERROR(E77/H77,0)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>(((L77/60)/60)/24)+DATE(1970,1,1)</f>
        <v>43296.208333333328</v>
      </c>
      <c r="O77" s="11">
        <f>(((M77/60)/60)/24)+DATE(1970,1,1)</f>
        <v>43304.208333333328</v>
      </c>
      <c r="P77" t="b">
        <v>0</v>
      </c>
      <c r="Q77" t="b">
        <v>0</v>
      </c>
      <c r="R77" t="s">
        <v>122</v>
      </c>
      <c r="S77" t="str">
        <f t="shared" si="3"/>
        <v>photography</v>
      </c>
      <c r="T77" t="str">
        <f t="shared" si="4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5"/>
        <v>78</v>
      </c>
      <c r="G78" t="s">
        <v>14</v>
      </c>
      <c r="H78">
        <v>1684</v>
      </c>
      <c r="I78" s="7">
        <f>IFERROR(E78/H78,0)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>(((L78/60)/60)/24)+DATE(1970,1,1)</f>
        <v>42027.25</v>
      </c>
      <c r="O78" s="11">
        <f>(((M78/60)/60)/24)+DATE(1970,1,1)</f>
        <v>42076.208333333328</v>
      </c>
      <c r="P78" t="b">
        <v>1</v>
      </c>
      <c r="Q78" t="b">
        <v>1</v>
      </c>
      <c r="R78" t="s">
        <v>33</v>
      </c>
      <c r="S78" t="str">
        <f t="shared" si="3"/>
        <v>theater</v>
      </c>
      <c r="T78" t="str">
        <f t="shared" si="4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5"/>
        <v>47</v>
      </c>
      <c r="G79" t="s">
        <v>14</v>
      </c>
      <c r="H79">
        <v>56</v>
      </c>
      <c r="I79" s="7">
        <f>IFERROR(E79/H79,0)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>(((L79/60)/60)/24)+DATE(1970,1,1)</f>
        <v>40448.208333333336</v>
      </c>
      <c r="O79" s="11">
        <f>(((M79/60)/60)/24)+DATE(1970,1,1)</f>
        <v>40462.208333333336</v>
      </c>
      <c r="P79" t="b">
        <v>0</v>
      </c>
      <c r="Q79" t="b">
        <v>1</v>
      </c>
      <c r="R79" t="s">
        <v>71</v>
      </c>
      <c r="S79" t="str">
        <f t="shared" si="3"/>
        <v>film &amp; video</v>
      </c>
      <c r="T79" t="str">
        <f t="shared" si="4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5"/>
        <v>301</v>
      </c>
      <c r="G80" t="s">
        <v>20</v>
      </c>
      <c r="H80">
        <v>330</v>
      </c>
      <c r="I80" s="7">
        <f>IFERROR(E80/H80,0)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>(((L80/60)/60)/24)+DATE(1970,1,1)</f>
        <v>43206.208333333328</v>
      </c>
      <c r="O80" s="11">
        <f>(((M80/60)/60)/24)+DATE(1970,1,1)</f>
        <v>43207.208333333328</v>
      </c>
      <c r="P80" t="b">
        <v>0</v>
      </c>
      <c r="Q80" t="b">
        <v>0</v>
      </c>
      <c r="R80" t="s">
        <v>206</v>
      </c>
      <c r="S80" t="str">
        <f t="shared" si="3"/>
        <v>publishing</v>
      </c>
      <c r="T80" t="str">
        <f t="shared" si="4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5"/>
        <v>70</v>
      </c>
      <c r="G81" t="s">
        <v>14</v>
      </c>
      <c r="H81">
        <v>838</v>
      </c>
      <c r="I81" s="7">
        <f>IFERROR(E81/H81,0)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>(((L81/60)/60)/24)+DATE(1970,1,1)</f>
        <v>43267.208333333328</v>
      </c>
      <c r="O81" s="11">
        <f>(((M81/60)/60)/24)+DATE(1970,1,1)</f>
        <v>43272.208333333328</v>
      </c>
      <c r="P81" t="b">
        <v>0</v>
      </c>
      <c r="Q81" t="b">
        <v>0</v>
      </c>
      <c r="R81" t="s">
        <v>33</v>
      </c>
      <c r="S81" t="str">
        <f t="shared" si="3"/>
        <v>theater</v>
      </c>
      <c r="T81" t="str">
        <f t="shared" si="4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5"/>
        <v>637</v>
      </c>
      <c r="G82" t="s">
        <v>20</v>
      </c>
      <c r="H82">
        <v>127</v>
      </c>
      <c r="I82" s="7">
        <f>IFERROR(E82/H82,0)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>(((L82/60)/60)/24)+DATE(1970,1,1)</f>
        <v>42976.208333333328</v>
      </c>
      <c r="O82" s="11">
        <f>(((M82/60)/60)/24)+DATE(1970,1,1)</f>
        <v>43006.208333333328</v>
      </c>
      <c r="P82" t="b">
        <v>0</v>
      </c>
      <c r="Q82" t="b">
        <v>0</v>
      </c>
      <c r="R82" t="s">
        <v>89</v>
      </c>
      <c r="S82" t="str">
        <f t="shared" si="3"/>
        <v>games</v>
      </c>
      <c r="T82" t="str">
        <f t="shared" si="4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5"/>
        <v>225</v>
      </c>
      <c r="G83" t="s">
        <v>20</v>
      </c>
      <c r="H83">
        <v>411</v>
      </c>
      <c r="I83" s="7">
        <f>IFERROR(E83/H83,0)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>(((L83/60)/60)/24)+DATE(1970,1,1)</f>
        <v>43062.25</v>
      </c>
      <c r="O83" s="11">
        <f>(((M83/60)/60)/24)+DATE(1970,1,1)</f>
        <v>43087.25</v>
      </c>
      <c r="P83" t="b">
        <v>0</v>
      </c>
      <c r="Q83" t="b">
        <v>0</v>
      </c>
      <c r="R83" t="s">
        <v>23</v>
      </c>
      <c r="S83" t="str">
        <f t="shared" si="3"/>
        <v>music</v>
      </c>
      <c r="T83" t="str">
        <f t="shared" si="4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5"/>
        <v>1497</v>
      </c>
      <c r="G84" t="s">
        <v>20</v>
      </c>
      <c r="H84">
        <v>180</v>
      </c>
      <c r="I84" s="7">
        <f>IFERROR(E84/H84,0)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>(((L84/60)/60)/24)+DATE(1970,1,1)</f>
        <v>43482.25</v>
      </c>
      <c r="O84" s="11">
        <f>(((M84/60)/60)/24)+DATE(1970,1,1)</f>
        <v>43489.25</v>
      </c>
      <c r="P84" t="b">
        <v>0</v>
      </c>
      <c r="Q84" t="b">
        <v>1</v>
      </c>
      <c r="R84" t="s">
        <v>89</v>
      </c>
      <c r="S84" t="str">
        <f t="shared" si="3"/>
        <v>games</v>
      </c>
      <c r="T84" t="str">
        <f t="shared" si="4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5"/>
        <v>38</v>
      </c>
      <c r="G85" t="s">
        <v>14</v>
      </c>
      <c r="H85">
        <v>1000</v>
      </c>
      <c r="I85" s="7">
        <f>IFERROR(E85/H85,0)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>(((L85/60)/60)/24)+DATE(1970,1,1)</f>
        <v>42579.208333333328</v>
      </c>
      <c r="O85" s="11">
        <f>(((M85/60)/60)/24)+DATE(1970,1,1)</f>
        <v>42601.208333333328</v>
      </c>
      <c r="P85" t="b">
        <v>0</v>
      </c>
      <c r="Q85" t="b">
        <v>0</v>
      </c>
      <c r="R85" t="s">
        <v>50</v>
      </c>
      <c r="S85" t="str">
        <f t="shared" si="3"/>
        <v>music</v>
      </c>
      <c r="T85" t="str">
        <f t="shared" si="4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5"/>
        <v>132</v>
      </c>
      <c r="G86" t="s">
        <v>20</v>
      </c>
      <c r="H86">
        <v>374</v>
      </c>
      <c r="I86" s="7">
        <f>IFERROR(E86/H86,0)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>(((L86/60)/60)/24)+DATE(1970,1,1)</f>
        <v>41118.208333333336</v>
      </c>
      <c r="O86" s="11">
        <f>(((M86/60)/60)/24)+DATE(1970,1,1)</f>
        <v>41128.208333333336</v>
      </c>
      <c r="P86" t="b">
        <v>0</v>
      </c>
      <c r="Q86" t="b">
        <v>0</v>
      </c>
      <c r="R86" t="s">
        <v>65</v>
      </c>
      <c r="S86" t="str">
        <f t="shared" si="3"/>
        <v>technology</v>
      </c>
      <c r="T86" t="str">
        <f t="shared" si="4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5"/>
        <v>131</v>
      </c>
      <c r="G87" t="s">
        <v>20</v>
      </c>
      <c r="H87">
        <v>71</v>
      </c>
      <c r="I87" s="7">
        <f>IFERROR(E87/H87,0)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>(((L87/60)/60)/24)+DATE(1970,1,1)</f>
        <v>40797.208333333336</v>
      </c>
      <c r="O87" s="11">
        <f>(((M87/60)/60)/24)+DATE(1970,1,1)</f>
        <v>40805.208333333336</v>
      </c>
      <c r="P87" t="b">
        <v>0</v>
      </c>
      <c r="Q87" t="b">
        <v>0</v>
      </c>
      <c r="R87" t="s">
        <v>60</v>
      </c>
      <c r="S87" t="str">
        <f t="shared" si="3"/>
        <v>music</v>
      </c>
      <c r="T87" t="str">
        <f t="shared" si="4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5"/>
        <v>168</v>
      </c>
      <c r="G88" t="s">
        <v>20</v>
      </c>
      <c r="H88">
        <v>203</v>
      </c>
      <c r="I88" s="7">
        <f>IFERROR(E88/H88,0)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>(((L88/60)/60)/24)+DATE(1970,1,1)</f>
        <v>42128.208333333328</v>
      </c>
      <c r="O88" s="11">
        <f>(((M88/60)/60)/24)+DATE(1970,1,1)</f>
        <v>42141.208333333328</v>
      </c>
      <c r="P88" t="b">
        <v>1</v>
      </c>
      <c r="Q88" t="b">
        <v>0</v>
      </c>
      <c r="R88" t="s">
        <v>33</v>
      </c>
      <c r="S88" t="str">
        <f t="shared" si="3"/>
        <v>theater</v>
      </c>
      <c r="T88" t="str">
        <f t="shared" si="4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5"/>
        <v>62</v>
      </c>
      <c r="G89" t="s">
        <v>14</v>
      </c>
      <c r="H89">
        <v>1482</v>
      </c>
      <c r="I89" s="7">
        <f>IFERROR(E89/H89,0)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>(((L89/60)/60)/24)+DATE(1970,1,1)</f>
        <v>40610.25</v>
      </c>
      <c r="O89" s="11">
        <f>(((M89/60)/60)/24)+DATE(1970,1,1)</f>
        <v>40621.208333333336</v>
      </c>
      <c r="P89" t="b">
        <v>0</v>
      </c>
      <c r="Q89" t="b">
        <v>1</v>
      </c>
      <c r="R89" t="s">
        <v>23</v>
      </c>
      <c r="S89" t="str">
        <f t="shared" si="3"/>
        <v>music</v>
      </c>
      <c r="T89" t="str">
        <f t="shared" si="4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5"/>
        <v>261</v>
      </c>
      <c r="G90" t="s">
        <v>20</v>
      </c>
      <c r="H90">
        <v>113</v>
      </c>
      <c r="I90" s="7">
        <f>IFERROR(E90/H90,0)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>(((L90/60)/60)/24)+DATE(1970,1,1)</f>
        <v>42110.208333333328</v>
      </c>
      <c r="O90" s="11">
        <f>(((M90/60)/60)/24)+DATE(1970,1,1)</f>
        <v>42132.208333333328</v>
      </c>
      <c r="P90" t="b">
        <v>0</v>
      </c>
      <c r="Q90" t="b">
        <v>0</v>
      </c>
      <c r="R90" t="s">
        <v>206</v>
      </c>
      <c r="S90" t="str">
        <f t="shared" si="3"/>
        <v>publishing</v>
      </c>
      <c r="T90" t="str">
        <f t="shared" si="4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5"/>
        <v>253</v>
      </c>
      <c r="G91" t="s">
        <v>20</v>
      </c>
      <c r="H91">
        <v>96</v>
      </c>
      <c r="I91" s="7">
        <f>IFERROR(E91/H91,0)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>(((L91/60)/60)/24)+DATE(1970,1,1)</f>
        <v>40283.208333333336</v>
      </c>
      <c r="O91" s="11">
        <f>(((M91/60)/60)/24)+DATE(1970,1,1)</f>
        <v>40285.208333333336</v>
      </c>
      <c r="P91" t="b">
        <v>0</v>
      </c>
      <c r="Q91" t="b">
        <v>0</v>
      </c>
      <c r="R91" t="s">
        <v>33</v>
      </c>
      <c r="S91" t="str">
        <f t="shared" si="3"/>
        <v>theater</v>
      </c>
      <c r="T91" t="str">
        <f t="shared" si="4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5"/>
        <v>79</v>
      </c>
      <c r="G92" t="s">
        <v>14</v>
      </c>
      <c r="H92">
        <v>106</v>
      </c>
      <c r="I92" s="7">
        <f>IFERROR(E92/H92,0)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>(((L92/60)/60)/24)+DATE(1970,1,1)</f>
        <v>42425.25</v>
      </c>
      <c r="O92" s="11">
        <f>(((M92/60)/60)/24)+DATE(1970,1,1)</f>
        <v>42425.25</v>
      </c>
      <c r="P92" t="b">
        <v>0</v>
      </c>
      <c r="Q92" t="b">
        <v>1</v>
      </c>
      <c r="R92" t="s">
        <v>33</v>
      </c>
      <c r="S92" t="str">
        <f t="shared" si="3"/>
        <v>theater</v>
      </c>
      <c r="T92" t="str">
        <f t="shared" si="4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5"/>
        <v>48</v>
      </c>
      <c r="G93" t="s">
        <v>14</v>
      </c>
      <c r="H93">
        <v>679</v>
      </c>
      <c r="I93" s="7">
        <f>IFERROR(E93/H93,0)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>(((L93/60)/60)/24)+DATE(1970,1,1)</f>
        <v>42588.208333333328</v>
      </c>
      <c r="O93" s="11">
        <f>(((M93/60)/60)/24)+DATE(1970,1,1)</f>
        <v>42616.208333333328</v>
      </c>
      <c r="P93" t="b">
        <v>0</v>
      </c>
      <c r="Q93" t="b">
        <v>0</v>
      </c>
      <c r="R93" t="s">
        <v>206</v>
      </c>
      <c r="S93" t="str">
        <f t="shared" si="3"/>
        <v>publishing</v>
      </c>
      <c r="T93" t="str">
        <f t="shared" si="4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5"/>
        <v>259</v>
      </c>
      <c r="G94" t="s">
        <v>20</v>
      </c>
      <c r="H94">
        <v>498</v>
      </c>
      <c r="I94" s="7">
        <f>IFERROR(E94/H94,0)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>(((L94/60)/60)/24)+DATE(1970,1,1)</f>
        <v>40352.208333333336</v>
      </c>
      <c r="O94" s="11">
        <f>(((M94/60)/60)/24)+DATE(1970,1,1)</f>
        <v>40353.208333333336</v>
      </c>
      <c r="P94" t="b">
        <v>0</v>
      </c>
      <c r="Q94" t="b">
        <v>1</v>
      </c>
      <c r="R94" t="s">
        <v>89</v>
      </c>
      <c r="S94" t="str">
        <f t="shared" si="3"/>
        <v>games</v>
      </c>
      <c r="T94" t="str">
        <f t="shared" si="4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5"/>
        <v>61</v>
      </c>
      <c r="G95" t="s">
        <v>74</v>
      </c>
      <c r="H95">
        <v>610</v>
      </c>
      <c r="I95" s="7">
        <f>IFERROR(E95/H95,0)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>(((L95/60)/60)/24)+DATE(1970,1,1)</f>
        <v>41202.208333333336</v>
      </c>
      <c r="O95" s="11">
        <f>(((M95/60)/60)/24)+DATE(1970,1,1)</f>
        <v>41206.208333333336</v>
      </c>
      <c r="P95" t="b">
        <v>0</v>
      </c>
      <c r="Q95" t="b">
        <v>1</v>
      </c>
      <c r="R95" t="s">
        <v>33</v>
      </c>
      <c r="S95" t="str">
        <f t="shared" si="3"/>
        <v>theater</v>
      </c>
      <c r="T95" t="str">
        <f t="shared" si="4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5"/>
        <v>304</v>
      </c>
      <c r="G96" t="s">
        <v>20</v>
      </c>
      <c r="H96">
        <v>180</v>
      </c>
      <c r="I96" s="7">
        <f>IFERROR(E96/H96,0)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>(((L96/60)/60)/24)+DATE(1970,1,1)</f>
        <v>43562.208333333328</v>
      </c>
      <c r="O96" s="11">
        <f>(((M96/60)/60)/24)+DATE(1970,1,1)</f>
        <v>43573.208333333328</v>
      </c>
      <c r="P96" t="b">
        <v>0</v>
      </c>
      <c r="Q96" t="b">
        <v>0</v>
      </c>
      <c r="R96" t="s">
        <v>28</v>
      </c>
      <c r="S96" t="str">
        <f t="shared" si="3"/>
        <v>technology</v>
      </c>
      <c r="T96" t="str">
        <f t="shared" si="4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5"/>
        <v>113</v>
      </c>
      <c r="G97" t="s">
        <v>20</v>
      </c>
      <c r="H97">
        <v>27</v>
      </c>
      <c r="I97" s="7">
        <f>IFERROR(E97/H97,0)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>(((L97/60)/60)/24)+DATE(1970,1,1)</f>
        <v>43752.208333333328</v>
      </c>
      <c r="O97" s="11">
        <f>(((M97/60)/60)/24)+DATE(1970,1,1)</f>
        <v>43759.208333333328</v>
      </c>
      <c r="P97" t="b">
        <v>0</v>
      </c>
      <c r="Q97" t="b">
        <v>0</v>
      </c>
      <c r="R97" t="s">
        <v>42</v>
      </c>
      <c r="S97" t="str">
        <f t="shared" si="3"/>
        <v>film &amp; video</v>
      </c>
      <c r="T97" t="str">
        <f t="shared" si="4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5"/>
        <v>217</v>
      </c>
      <c r="G98" t="s">
        <v>20</v>
      </c>
      <c r="H98">
        <v>2331</v>
      </c>
      <c r="I98" s="7">
        <f>IFERROR(E98/H98,0)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>(((L98/60)/60)/24)+DATE(1970,1,1)</f>
        <v>40612.25</v>
      </c>
      <c r="O98" s="11">
        <f>(((M98/60)/60)/24)+DATE(1970,1,1)</f>
        <v>40625.208333333336</v>
      </c>
      <c r="P98" t="b">
        <v>0</v>
      </c>
      <c r="Q98" t="b">
        <v>0</v>
      </c>
      <c r="R98" t="s">
        <v>33</v>
      </c>
      <c r="S98" t="str">
        <f t="shared" si="3"/>
        <v>theater</v>
      </c>
      <c r="T98" t="str">
        <f t="shared" si="4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5"/>
        <v>927</v>
      </c>
      <c r="G99" t="s">
        <v>20</v>
      </c>
      <c r="H99">
        <v>113</v>
      </c>
      <c r="I99" s="7">
        <f>IFERROR(E99/H99,0)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>(((L99/60)/60)/24)+DATE(1970,1,1)</f>
        <v>42180.208333333328</v>
      </c>
      <c r="O99" s="11">
        <f>(((M99/60)/60)/24)+DATE(1970,1,1)</f>
        <v>42234.208333333328</v>
      </c>
      <c r="P99" t="b">
        <v>0</v>
      </c>
      <c r="Q99" t="b">
        <v>0</v>
      </c>
      <c r="R99" t="s">
        <v>17</v>
      </c>
      <c r="S99" t="str">
        <f t="shared" si="3"/>
        <v>food</v>
      </c>
      <c r="T99" t="str">
        <f t="shared" si="4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5"/>
        <v>34</v>
      </c>
      <c r="G100" t="s">
        <v>14</v>
      </c>
      <c r="H100">
        <v>1220</v>
      </c>
      <c r="I100" s="7">
        <f>IFERROR(E100/H100,0)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>(((L100/60)/60)/24)+DATE(1970,1,1)</f>
        <v>42212.208333333328</v>
      </c>
      <c r="O100" s="11">
        <f>(((M100/60)/60)/24)+DATE(1970,1,1)</f>
        <v>42216.208333333328</v>
      </c>
      <c r="P100" t="b">
        <v>0</v>
      </c>
      <c r="Q100" t="b">
        <v>0</v>
      </c>
      <c r="R100" t="s">
        <v>89</v>
      </c>
      <c r="S100" t="str">
        <f t="shared" si="3"/>
        <v>games</v>
      </c>
      <c r="T100" t="str">
        <f t="shared" si="4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5"/>
        <v>197</v>
      </c>
      <c r="G101" t="s">
        <v>20</v>
      </c>
      <c r="H101">
        <v>164</v>
      </c>
      <c r="I101" s="7">
        <f>IFERROR(E101/H101,0)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>(((L101/60)/60)/24)+DATE(1970,1,1)</f>
        <v>41968.25</v>
      </c>
      <c r="O101" s="11">
        <f>(((M101/60)/60)/24)+DATE(1970,1,1)</f>
        <v>41997.25</v>
      </c>
      <c r="P101" t="b">
        <v>0</v>
      </c>
      <c r="Q101" t="b">
        <v>0</v>
      </c>
      <c r="R101" t="s">
        <v>33</v>
      </c>
      <c r="S101" t="str">
        <f t="shared" si="3"/>
        <v>theater</v>
      </c>
      <c r="T101" t="str">
        <f t="shared" si="4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5"/>
        <v>1</v>
      </c>
      <c r="G102" t="s">
        <v>14</v>
      </c>
      <c r="H102">
        <v>1</v>
      </c>
      <c r="I102" s="7">
        <f>IFERROR(E102/H102,0)</f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>(((L102/60)/60)/24)+DATE(1970,1,1)</f>
        <v>40835.208333333336</v>
      </c>
      <c r="O102" s="11">
        <f>(((M102/60)/60)/24)+DATE(1970,1,1)</f>
        <v>40853.208333333336</v>
      </c>
      <c r="P102" t="b">
        <v>0</v>
      </c>
      <c r="Q102" t="b">
        <v>0</v>
      </c>
      <c r="R102" t="s">
        <v>33</v>
      </c>
      <c r="S102" t="str">
        <f t="shared" si="3"/>
        <v>theater</v>
      </c>
      <c r="T102" t="str">
        <f t="shared" si="4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5"/>
        <v>1021</v>
      </c>
      <c r="G103" t="s">
        <v>20</v>
      </c>
      <c r="H103">
        <v>164</v>
      </c>
      <c r="I103" s="7">
        <f>IFERROR(E103/H103,0)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>(((L103/60)/60)/24)+DATE(1970,1,1)</f>
        <v>42056.25</v>
      </c>
      <c r="O103" s="11">
        <f>(((M103/60)/60)/24)+DATE(1970,1,1)</f>
        <v>42063.25</v>
      </c>
      <c r="P103" t="b">
        <v>0</v>
      </c>
      <c r="Q103" t="b">
        <v>1</v>
      </c>
      <c r="R103" t="s">
        <v>50</v>
      </c>
      <c r="S103" t="str">
        <f t="shared" si="3"/>
        <v>music</v>
      </c>
      <c r="T103" t="str">
        <f t="shared" si="4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5"/>
        <v>282</v>
      </c>
      <c r="G104" t="s">
        <v>20</v>
      </c>
      <c r="H104">
        <v>336</v>
      </c>
      <c r="I104" s="7">
        <f>IFERROR(E104/H104,0)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>(((L104/60)/60)/24)+DATE(1970,1,1)</f>
        <v>43234.208333333328</v>
      </c>
      <c r="O104" s="11">
        <f>(((M104/60)/60)/24)+DATE(1970,1,1)</f>
        <v>43241.208333333328</v>
      </c>
      <c r="P104" t="b">
        <v>0</v>
      </c>
      <c r="Q104" t="b">
        <v>1</v>
      </c>
      <c r="R104" t="s">
        <v>65</v>
      </c>
      <c r="S104" t="str">
        <f t="shared" si="3"/>
        <v>technology</v>
      </c>
      <c r="T104" t="str">
        <f t="shared" si="4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5"/>
        <v>25</v>
      </c>
      <c r="G105" t="s">
        <v>14</v>
      </c>
      <c r="H105">
        <v>37</v>
      </c>
      <c r="I105" s="7">
        <f>IFERROR(E105/H105,0)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>(((L105/60)/60)/24)+DATE(1970,1,1)</f>
        <v>40475.208333333336</v>
      </c>
      <c r="O105" s="11">
        <f>(((M105/60)/60)/24)+DATE(1970,1,1)</f>
        <v>40484.208333333336</v>
      </c>
      <c r="P105" t="b">
        <v>0</v>
      </c>
      <c r="Q105" t="b">
        <v>0</v>
      </c>
      <c r="R105" t="s">
        <v>50</v>
      </c>
      <c r="S105" t="str">
        <f t="shared" si="3"/>
        <v>music</v>
      </c>
      <c r="T105" t="str">
        <f t="shared" si="4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5"/>
        <v>143</v>
      </c>
      <c r="G106" t="s">
        <v>20</v>
      </c>
      <c r="H106">
        <v>1917</v>
      </c>
      <c r="I106" s="7">
        <f>IFERROR(E106/H106,0)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>(((L106/60)/60)/24)+DATE(1970,1,1)</f>
        <v>42878.208333333328</v>
      </c>
      <c r="O106" s="11">
        <f>(((M106/60)/60)/24)+DATE(1970,1,1)</f>
        <v>42879.208333333328</v>
      </c>
      <c r="P106" t="b">
        <v>0</v>
      </c>
      <c r="Q106" t="b">
        <v>0</v>
      </c>
      <c r="R106" t="s">
        <v>60</v>
      </c>
      <c r="S106" t="str">
        <f t="shared" si="3"/>
        <v>music</v>
      </c>
      <c r="T106" t="str">
        <f t="shared" si="4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5"/>
        <v>145</v>
      </c>
      <c r="G107" t="s">
        <v>20</v>
      </c>
      <c r="H107">
        <v>95</v>
      </c>
      <c r="I107" s="7">
        <f>IFERROR(E107/H107,0)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>(((L107/60)/60)/24)+DATE(1970,1,1)</f>
        <v>41366.208333333336</v>
      </c>
      <c r="O107" s="11">
        <f>(((M107/60)/60)/24)+DATE(1970,1,1)</f>
        <v>41384.208333333336</v>
      </c>
      <c r="P107" t="b">
        <v>0</v>
      </c>
      <c r="Q107" t="b">
        <v>0</v>
      </c>
      <c r="R107" t="s">
        <v>28</v>
      </c>
      <c r="S107" t="str">
        <f t="shared" si="3"/>
        <v>technology</v>
      </c>
      <c r="T107" t="str">
        <f t="shared" si="4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5"/>
        <v>359</v>
      </c>
      <c r="G108" t="s">
        <v>20</v>
      </c>
      <c r="H108">
        <v>147</v>
      </c>
      <c r="I108" s="7">
        <f>IFERROR(E108/H108,0)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>(((L108/60)/60)/24)+DATE(1970,1,1)</f>
        <v>43716.208333333328</v>
      </c>
      <c r="O108" s="11">
        <f>(((M108/60)/60)/24)+DATE(1970,1,1)</f>
        <v>43721.208333333328</v>
      </c>
      <c r="P108" t="b">
        <v>0</v>
      </c>
      <c r="Q108" t="b">
        <v>0</v>
      </c>
      <c r="R108" t="s">
        <v>33</v>
      </c>
      <c r="S108" t="str">
        <f t="shared" si="3"/>
        <v>theater</v>
      </c>
      <c r="T108" t="str">
        <f t="shared" si="4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5"/>
        <v>186</v>
      </c>
      <c r="G109" t="s">
        <v>20</v>
      </c>
      <c r="H109">
        <v>86</v>
      </c>
      <c r="I109" s="7">
        <f>IFERROR(E109/H109,0)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>(((L109/60)/60)/24)+DATE(1970,1,1)</f>
        <v>43213.208333333328</v>
      </c>
      <c r="O109" s="11">
        <f>(((M109/60)/60)/24)+DATE(1970,1,1)</f>
        <v>43230.208333333328</v>
      </c>
      <c r="P109" t="b">
        <v>0</v>
      </c>
      <c r="Q109" t="b">
        <v>1</v>
      </c>
      <c r="R109" t="s">
        <v>33</v>
      </c>
      <c r="S109" t="str">
        <f t="shared" si="3"/>
        <v>theater</v>
      </c>
      <c r="T109" t="str">
        <f t="shared" si="4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5"/>
        <v>595</v>
      </c>
      <c r="G110" t="s">
        <v>20</v>
      </c>
      <c r="H110">
        <v>83</v>
      </c>
      <c r="I110" s="7">
        <f>IFERROR(E110/H110,0)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>(((L110/60)/60)/24)+DATE(1970,1,1)</f>
        <v>41005.208333333336</v>
      </c>
      <c r="O110" s="11">
        <f>(((M110/60)/60)/24)+DATE(1970,1,1)</f>
        <v>41042.208333333336</v>
      </c>
      <c r="P110" t="b">
        <v>0</v>
      </c>
      <c r="Q110" t="b">
        <v>0</v>
      </c>
      <c r="R110" t="s">
        <v>42</v>
      </c>
      <c r="S110" t="str">
        <f t="shared" si="3"/>
        <v>film &amp; video</v>
      </c>
      <c r="T110" t="str">
        <f t="shared" si="4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5"/>
        <v>59</v>
      </c>
      <c r="G111" t="s">
        <v>14</v>
      </c>
      <c r="H111">
        <v>60</v>
      </c>
      <c r="I111" s="7">
        <f>IFERROR(E111/H111,0)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>(((L111/60)/60)/24)+DATE(1970,1,1)</f>
        <v>41651.25</v>
      </c>
      <c r="O111" s="11">
        <f>(((M111/60)/60)/24)+DATE(1970,1,1)</f>
        <v>41653.25</v>
      </c>
      <c r="P111" t="b">
        <v>0</v>
      </c>
      <c r="Q111" t="b">
        <v>0</v>
      </c>
      <c r="R111" t="s">
        <v>269</v>
      </c>
      <c r="S111" t="str">
        <f t="shared" si="3"/>
        <v>film &amp; video</v>
      </c>
      <c r="T111" t="str">
        <f t="shared" si="4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5"/>
        <v>15</v>
      </c>
      <c r="G112" t="s">
        <v>14</v>
      </c>
      <c r="H112">
        <v>296</v>
      </c>
      <c r="I112" s="7">
        <f>IFERROR(E112/H112,0)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>(((L112/60)/60)/24)+DATE(1970,1,1)</f>
        <v>43354.208333333328</v>
      </c>
      <c r="O112" s="11">
        <f>(((M112/60)/60)/24)+DATE(1970,1,1)</f>
        <v>43373.208333333328</v>
      </c>
      <c r="P112" t="b">
        <v>0</v>
      </c>
      <c r="Q112" t="b">
        <v>0</v>
      </c>
      <c r="R112" t="s">
        <v>17</v>
      </c>
      <c r="S112" t="str">
        <f t="shared" si="3"/>
        <v>food</v>
      </c>
      <c r="T112" t="str">
        <f t="shared" si="4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5"/>
        <v>120</v>
      </c>
      <c r="G113" t="s">
        <v>20</v>
      </c>
      <c r="H113">
        <v>676</v>
      </c>
      <c r="I113" s="7">
        <f>IFERROR(E113/H113,0)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>(((L113/60)/60)/24)+DATE(1970,1,1)</f>
        <v>41174.208333333336</v>
      </c>
      <c r="O113" s="11">
        <f>(((M113/60)/60)/24)+DATE(1970,1,1)</f>
        <v>41180.208333333336</v>
      </c>
      <c r="P113" t="b">
        <v>0</v>
      </c>
      <c r="Q113" t="b">
        <v>0</v>
      </c>
      <c r="R113" t="s">
        <v>133</v>
      </c>
      <c r="S113" t="str">
        <f t="shared" si="3"/>
        <v>publishing</v>
      </c>
      <c r="T113" t="str">
        <f t="shared" si="4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5"/>
        <v>269</v>
      </c>
      <c r="G114" t="s">
        <v>20</v>
      </c>
      <c r="H114">
        <v>361</v>
      </c>
      <c r="I114" s="7">
        <f>IFERROR(E114/H114,0)</f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>(((L114/60)/60)/24)+DATE(1970,1,1)</f>
        <v>41875.208333333336</v>
      </c>
      <c r="O114" s="11">
        <f>(((M114/60)/60)/24)+DATE(1970,1,1)</f>
        <v>41890.208333333336</v>
      </c>
      <c r="P114" t="b">
        <v>0</v>
      </c>
      <c r="Q114" t="b">
        <v>0</v>
      </c>
      <c r="R114" t="s">
        <v>28</v>
      </c>
      <c r="S114" t="str">
        <f t="shared" si="3"/>
        <v>technology</v>
      </c>
      <c r="T114" t="str">
        <f t="shared" si="4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5"/>
        <v>377</v>
      </c>
      <c r="G115" t="s">
        <v>20</v>
      </c>
      <c r="H115">
        <v>131</v>
      </c>
      <c r="I115" s="7">
        <f>IFERROR(E115/H115,0)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>(((L115/60)/60)/24)+DATE(1970,1,1)</f>
        <v>42990.208333333328</v>
      </c>
      <c r="O115" s="11">
        <f>(((M115/60)/60)/24)+DATE(1970,1,1)</f>
        <v>42997.208333333328</v>
      </c>
      <c r="P115" t="b">
        <v>0</v>
      </c>
      <c r="Q115" t="b">
        <v>0</v>
      </c>
      <c r="R115" t="s">
        <v>17</v>
      </c>
      <c r="S115" t="str">
        <f t="shared" si="3"/>
        <v>food</v>
      </c>
      <c r="T115" t="str">
        <f t="shared" si="4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5"/>
        <v>727</v>
      </c>
      <c r="G116" t="s">
        <v>20</v>
      </c>
      <c r="H116">
        <v>126</v>
      </c>
      <c r="I116" s="7">
        <f>IFERROR(E116/H116,0)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>(((L116/60)/60)/24)+DATE(1970,1,1)</f>
        <v>43564.208333333328</v>
      </c>
      <c r="O116" s="11">
        <f>(((M116/60)/60)/24)+DATE(1970,1,1)</f>
        <v>43565.208333333328</v>
      </c>
      <c r="P116" t="b">
        <v>0</v>
      </c>
      <c r="Q116" t="b">
        <v>1</v>
      </c>
      <c r="R116" t="s">
        <v>65</v>
      </c>
      <c r="S116" t="str">
        <f t="shared" si="3"/>
        <v>technology</v>
      </c>
      <c r="T116" t="str">
        <f t="shared" si="4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5"/>
        <v>87</v>
      </c>
      <c r="G117" t="s">
        <v>14</v>
      </c>
      <c r="H117">
        <v>3304</v>
      </c>
      <c r="I117" s="7">
        <f>IFERROR(E117/H117,0)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>(((L117/60)/60)/24)+DATE(1970,1,1)</f>
        <v>43056.25</v>
      </c>
      <c r="O117" s="11">
        <f>(((M117/60)/60)/24)+DATE(1970,1,1)</f>
        <v>43091.25</v>
      </c>
      <c r="P117" t="b">
        <v>0</v>
      </c>
      <c r="Q117" t="b">
        <v>0</v>
      </c>
      <c r="R117" t="s">
        <v>119</v>
      </c>
      <c r="S117" t="str">
        <f t="shared" si="3"/>
        <v>publishing</v>
      </c>
      <c r="T117" t="str">
        <f t="shared" si="4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5"/>
        <v>88</v>
      </c>
      <c r="G118" t="s">
        <v>14</v>
      </c>
      <c r="H118">
        <v>73</v>
      </c>
      <c r="I118" s="7">
        <f>IFERROR(E118/H118,0)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>(((L118/60)/60)/24)+DATE(1970,1,1)</f>
        <v>42265.208333333328</v>
      </c>
      <c r="O118" s="11">
        <f>(((M118/60)/60)/24)+DATE(1970,1,1)</f>
        <v>42266.208333333328</v>
      </c>
      <c r="P118" t="b">
        <v>0</v>
      </c>
      <c r="Q118" t="b">
        <v>0</v>
      </c>
      <c r="R118" t="s">
        <v>33</v>
      </c>
      <c r="S118" t="str">
        <f t="shared" si="3"/>
        <v>theater</v>
      </c>
      <c r="T118" t="str">
        <f t="shared" si="4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5"/>
        <v>174</v>
      </c>
      <c r="G119" t="s">
        <v>20</v>
      </c>
      <c r="H119">
        <v>275</v>
      </c>
      <c r="I119" s="7">
        <f>IFERROR(E119/H119,0)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>(((L119/60)/60)/24)+DATE(1970,1,1)</f>
        <v>40808.208333333336</v>
      </c>
      <c r="O119" s="11">
        <f>(((M119/60)/60)/24)+DATE(1970,1,1)</f>
        <v>40814.208333333336</v>
      </c>
      <c r="P119" t="b">
        <v>0</v>
      </c>
      <c r="Q119" t="b">
        <v>0</v>
      </c>
      <c r="R119" t="s">
        <v>269</v>
      </c>
      <c r="S119" t="str">
        <f t="shared" si="3"/>
        <v>film &amp; video</v>
      </c>
      <c r="T119" t="str">
        <f t="shared" si="4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5"/>
        <v>118</v>
      </c>
      <c r="G120" t="s">
        <v>20</v>
      </c>
      <c r="H120">
        <v>67</v>
      </c>
      <c r="I120" s="7">
        <f>IFERROR(E120/H120,0)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>(((L120/60)/60)/24)+DATE(1970,1,1)</f>
        <v>41665.25</v>
      </c>
      <c r="O120" s="11">
        <f>(((M120/60)/60)/24)+DATE(1970,1,1)</f>
        <v>41671.25</v>
      </c>
      <c r="P120" t="b">
        <v>0</v>
      </c>
      <c r="Q120" t="b">
        <v>0</v>
      </c>
      <c r="R120" t="s">
        <v>122</v>
      </c>
      <c r="S120" t="str">
        <f t="shared" si="3"/>
        <v>photography</v>
      </c>
      <c r="T120" t="str">
        <f t="shared" si="4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5"/>
        <v>215</v>
      </c>
      <c r="G121" t="s">
        <v>20</v>
      </c>
      <c r="H121">
        <v>154</v>
      </c>
      <c r="I121" s="7">
        <f>IFERROR(E121/H121,0)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>(((L121/60)/60)/24)+DATE(1970,1,1)</f>
        <v>41806.208333333336</v>
      </c>
      <c r="O121" s="11">
        <f>(((M121/60)/60)/24)+DATE(1970,1,1)</f>
        <v>41823.208333333336</v>
      </c>
      <c r="P121" t="b">
        <v>0</v>
      </c>
      <c r="Q121" t="b">
        <v>1</v>
      </c>
      <c r="R121" t="s">
        <v>42</v>
      </c>
      <c r="S121" t="str">
        <f t="shared" si="3"/>
        <v>film &amp; video</v>
      </c>
      <c r="T121" t="str">
        <f t="shared" si="4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5"/>
        <v>149</v>
      </c>
      <c r="G122" t="s">
        <v>20</v>
      </c>
      <c r="H122">
        <v>1782</v>
      </c>
      <c r="I122" s="7">
        <f>IFERROR(E122/H122,0)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>(((L122/60)/60)/24)+DATE(1970,1,1)</f>
        <v>42111.208333333328</v>
      </c>
      <c r="O122" s="11">
        <f>(((M122/60)/60)/24)+DATE(1970,1,1)</f>
        <v>42115.208333333328</v>
      </c>
      <c r="P122" t="b">
        <v>0</v>
      </c>
      <c r="Q122" t="b">
        <v>1</v>
      </c>
      <c r="R122" t="s">
        <v>292</v>
      </c>
      <c r="S122" t="str">
        <f t="shared" si="3"/>
        <v>games</v>
      </c>
      <c r="T122" t="str">
        <f t="shared" si="4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5"/>
        <v>219</v>
      </c>
      <c r="G123" t="s">
        <v>20</v>
      </c>
      <c r="H123">
        <v>903</v>
      </c>
      <c r="I123" s="7">
        <f>IFERROR(E123/H123,0)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>(((L123/60)/60)/24)+DATE(1970,1,1)</f>
        <v>41917.208333333336</v>
      </c>
      <c r="O123" s="11">
        <f>(((M123/60)/60)/24)+DATE(1970,1,1)</f>
        <v>41930.208333333336</v>
      </c>
      <c r="P123" t="b">
        <v>0</v>
      </c>
      <c r="Q123" t="b">
        <v>0</v>
      </c>
      <c r="R123" t="s">
        <v>89</v>
      </c>
      <c r="S123" t="str">
        <f t="shared" si="3"/>
        <v>games</v>
      </c>
      <c r="T123" t="str">
        <f t="shared" si="4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5"/>
        <v>64</v>
      </c>
      <c r="G124" t="s">
        <v>14</v>
      </c>
      <c r="H124">
        <v>3387</v>
      </c>
      <c r="I124" s="7">
        <f>IFERROR(E124/H124,0)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>(((L124/60)/60)/24)+DATE(1970,1,1)</f>
        <v>41970.25</v>
      </c>
      <c r="O124" s="11">
        <f>(((M124/60)/60)/24)+DATE(1970,1,1)</f>
        <v>41997.25</v>
      </c>
      <c r="P124" t="b">
        <v>0</v>
      </c>
      <c r="Q124" t="b">
        <v>0</v>
      </c>
      <c r="R124" t="s">
        <v>119</v>
      </c>
      <c r="S124" t="str">
        <f t="shared" si="3"/>
        <v>publishing</v>
      </c>
      <c r="T124" t="str">
        <f t="shared" si="4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5"/>
        <v>19</v>
      </c>
      <c r="G125" t="s">
        <v>14</v>
      </c>
      <c r="H125">
        <v>662</v>
      </c>
      <c r="I125" s="7">
        <f>IFERROR(E125/H125,0)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>(((L125/60)/60)/24)+DATE(1970,1,1)</f>
        <v>42332.25</v>
      </c>
      <c r="O125" s="11">
        <f>(((M125/60)/60)/24)+DATE(1970,1,1)</f>
        <v>42335.25</v>
      </c>
      <c r="P125" t="b">
        <v>1</v>
      </c>
      <c r="Q125" t="b">
        <v>0</v>
      </c>
      <c r="R125" t="s">
        <v>33</v>
      </c>
      <c r="S125" t="str">
        <f t="shared" si="3"/>
        <v>theater</v>
      </c>
      <c r="T125" t="str">
        <f t="shared" si="4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5"/>
        <v>368</v>
      </c>
      <c r="G126" t="s">
        <v>20</v>
      </c>
      <c r="H126">
        <v>94</v>
      </c>
      <c r="I126" s="7">
        <f>IFERROR(E126/H126,0)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>(((L126/60)/60)/24)+DATE(1970,1,1)</f>
        <v>43598.208333333328</v>
      </c>
      <c r="O126" s="11">
        <f>(((M126/60)/60)/24)+DATE(1970,1,1)</f>
        <v>43651.208333333328</v>
      </c>
      <c r="P126" t="b">
        <v>0</v>
      </c>
      <c r="Q126" t="b">
        <v>0</v>
      </c>
      <c r="R126" t="s">
        <v>122</v>
      </c>
      <c r="S126" t="str">
        <f t="shared" si="3"/>
        <v>photography</v>
      </c>
      <c r="T126" t="str">
        <f t="shared" si="4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5"/>
        <v>160</v>
      </c>
      <c r="G127" t="s">
        <v>20</v>
      </c>
      <c r="H127">
        <v>180</v>
      </c>
      <c r="I127" s="7">
        <f>IFERROR(E127/H127,0)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>(((L127/60)/60)/24)+DATE(1970,1,1)</f>
        <v>43362.208333333328</v>
      </c>
      <c r="O127" s="11">
        <f>(((M127/60)/60)/24)+DATE(1970,1,1)</f>
        <v>43366.208333333328</v>
      </c>
      <c r="P127" t="b">
        <v>0</v>
      </c>
      <c r="Q127" t="b">
        <v>0</v>
      </c>
      <c r="R127" t="s">
        <v>33</v>
      </c>
      <c r="S127" t="str">
        <f t="shared" si="3"/>
        <v>theater</v>
      </c>
      <c r="T127" t="str">
        <f t="shared" si="4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5"/>
        <v>39</v>
      </c>
      <c r="G128" t="s">
        <v>14</v>
      </c>
      <c r="H128">
        <v>774</v>
      </c>
      <c r="I128" s="7">
        <f>IFERROR(E128/H128,0)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>(((L128/60)/60)/24)+DATE(1970,1,1)</f>
        <v>42596.208333333328</v>
      </c>
      <c r="O128" s="11">
        <f>(((M128/60)/60)/24)+DATE(1970,1,1)</f>
        <v>42624.208333333328</v>
      </c>
      <c r="P128" t="b">
        <v>0</v>
      </c>
      <c r="Q128" t="b">
        <v>1</v>
      </c>
      <c r="R128" t="s">
        <v>33</v>
      </c>
      <c r="S128" t="str">
        <f t="shared" si="3"/>
        <v>theater</v>
      </c>
      <c r="T128" t="str">
        <f t="shared" si="4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5"/>
        <v>51</v>
      </c>
      <c r="G129" t="s">
        <v>14</v>
      </c>
      <c r="H129">
        <v>672</v>
      </c>
      <c r="I129" s="7">
        <f>IFERROR(E129/H129,0)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>(((L129/60)/60)/24)+DATE(1970,1,1)</f>
        <v>40310.208333333336</v>
      </c>
      <c r="O129" s="11">
        <f>(((M129/60)/60)/24)+DATE(1970,1,1)</f>
        <v>40313.208333333336</v>
      </c>
      <c r="P129" t="b">
        <v>0</v>
      </c>
      <c r="Q129" t="b">
        <v>0</v>
      </c>
      <c r="R129" t="s">
        <v>33</v>
      </c>
      <c r="S129" t="str">
        <f t="shared" si="3"/>
        <v>theater</v>
      </c>
      <c r="T129" t="str">
        <f t="shared" si="4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5"/>
        <v>60</v>
      </c>
      <c r="G130" t="s">
        <v>74</v>
      </c>
      <c r="H130">
        <v>532</v>
      </c>
      <c r="I130" s="7">
        <f>IFERROR(E130/H130,0)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>(((L130/60)/60)/24)+DATE(1970,1,1)</f>
        <v>40417.208333333336</v>
      </c>
      <c r="O130" s="11">
        <f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si="3"/>
        <v>music</v>
      </c>
      <c r="T130" t="str">
        <f t="shared" si="4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5"/>
        <v>3</v>
      </c>
      <c r="G131" t="s">
        <v>74</v>
      </c>
      <c r="H131">
        <v>55</v>
      </c>
      <c r="I131" s="7">
        <f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>(((L131/60)/60)/24)+DATE(1970,1,1)</f>
        <v>42038.25</v>
      </c>
      <c r="O131" s="11">
        <f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6">LEFT(R131,SEARCH("/",R131)-1)</f>
        <v>food</v>
      </c>
      <c r="T131" t="str">
        <f t="shared" ref="T131:T194" si="7">RIGHT(R131,LEN(R131)-SEARCH("/",R131))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5"/>
        <v>155</v>
      </c>
      <c r="G132" t="s">
        <v>20</v>
      </c>
      <c r="H132">
        <v>533</v>
      </c>
      <c r="I132" s="7">
        <f>IFERROR(E132/H132,0)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>(((L132/60)/60)/24)+DATE(1970,1,1)</f>
        <v>40842.208333333336</v>
      </c>
      <c r="O132" s="11">
        <f>(((M132/60)/60)/24)+DATE(1970,1,1)</f>
        <v>40858.25</v>
      </c>
      <c r="P132" t="b">
        <v>0</v>
      </c>
      <c r="Q132" t="b">
        <v>0</v>
      </c>
      <c r="R132" t="s">
        <v>53</v>
      </c>
      <c r="S132" t="str">
        <f t="shared" si="6"/>
        <v>film &amp; video</v>
      </c>
      <c r="T132" t="str">
        <f t="shared" si="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ref="F133:F196" si="8">ROUND((E133/D133)*100,0)</f>
        <v>101</v>
      </c>
      <c r="G133" t="s">
        <v>20</v>
      </c>
      <c r="H133">
        <v>2443</v>
      </c>
      <c r="I133" s="7">
        <f>IFERROR(E133/H133,0)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>(((L133/60)/60)/24)+DATE(1970,1,1)</f>
        <v>41607.25</v>
      </c>
      <c r="O133" s="11">
        <f>(((M133/60)/60)/24)+DATE(1970,1,1)</f>
        <v>41620.25</v>
      </c>
      <c r="P133" t="b">
        <v>0</v>
      </c>
      <c r="Q133" t="b">
        <v>0</v>
      </c>
      <c r="R133" t="s">
        <v>28</v>
      </c>
      <c r="S133" t="str">
        <f t="shared" si="6"/>
        <v>technology</v>
      </c>
      <c r="T133" t="str">
        <f t="shared" si="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 s="7">
        <f>IFERROR(E134/H134,0)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>(((L134/60)/60)/24)+DATE(1970,1,1)</f>
        <v>43112.25</v>
      </c>
      <c r="O134" s="11">
        <f>(((M134/60)/60)/24)+DATE(1970,1,1)</f>
        <v>43128.25</v>
      </c>
      <c r="P134" t="b">
        <v>0</v>
      </c>
      <c r="Q134" t="b">
        <v>1</v>
      </c>
      <c r="R134" t="s">
        <v>33</v>
      </c>
      <c r="S134" t="str">
        <f t="shared" si="6"/>
        <v>theater</v>
      </c>
      <c r="T134" t="str">
        <f t="shared" si="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 s="7">
        <f>IFERROR(E135/H135,0)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>(((L135/60)/60)/24)+DATE(1970,1,1)</f>
        <v>40767.208333333336</v>
      </c>
      <c r="O135" s="11">
        <f>(((M135/60)/60)/24)+DATE(1970,1,1)</f>
        <v>40789.208333333336</v>
      </c>
      <c r="P135" t="b">
        <v>0</v>
      </c>
      <c r="Q135" t="b">
        <v>0</v>
      </c>
      <c r="R135" t="s">
        <v>319</v>
      </c>
      <c r="S135" t="str">
        <f t="shared" si="6"/>
        <v>music</v>
      </c>
      <c r="T135" t="str">
        <f t="shared" si="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 s="7">
        <f>IFERROR(E136/H136,0)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>(((L136/60)/60)/24)+DATE(1970,1,1)</f>
        <v>40713.208333333336</v>
      </c>
      <c r="O136" s="11">
        <f>(((M136/60)/60)/24)+DATE(1970,1,1)</f>
        <v>40762.208333333336</v>
      </c>
      <c r="P136" t="b">
        <v>0</v>
      </c>
      <c r="Q136" t="b">
        <v>1</v>
      </c>
      <c r="R136" t="s">
        <v>42</v>
      </c>
      <c r="S136" t="str">
        <f t="shared" si="6"/>
        <v>film &amp; video</v>
      </c>
      <c r="T136" t="str">
        <f t="shared" si="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 s="7">
        <f>IFERROR(E137/H137,0)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>(((L137/60)/60)/24)+DATE(1970,1,1)</f>
        <v>41340.25</v>
      </c>
      <c r="O137" s="11">
        <f>(((M137/60)/60)/24)+DATE(1970,1,1)</f>
        <v>41345.208333333336</v>
      </c>
      <c r="P137" t="b">
        <v>0</v>
      </c>
      <c r="Q137" t="b">
        <v>1</v>
      </c>
      <c r="R137" t="s">
        <v>33</v>
      </c>
      <c r="S137" t="str">
        <f t="shared" si="6"/>
        <v>theater</v>
      </c>
      <c r="T137" t="str">
        <f t="shared" si="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 s="7">
        <f>IFERROR(E138/H138,0)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>(((L138/60)/60)/24)+DATE(1970,1,1)</f>
        <v>41797.208333333336</v>
      </c>
      <c r="O138" s="11">
        <f>(((M138/60)/60)/24)+DATE(1970,1,1)</f>
        <v>41809.208333333336</v>
      </c>
      <c r="P138" t="b">
        <v>0</v>
      </c>
      <c r="Q138" t="b">
        <v>1</v>
      </c>
      <c r="R138" t="s">
        <v>53</v>
      </c>
      <c r="S138" t="str">
        <f t="shared" si="6"/>
        <v>film &amp; video</v>
      </c>
      <c r="T138" t="str">
        <f t="shared" si="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 s="7">
        <f>IFERROR(E139/H139,0)</f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>(((L139/60)/60)/24)+DATE(1970,1,1)</f>
        <v>40457.208333333336</v>
      </c>
      <c r="O139" s="11">
        <f>(((M139/60)/60)/24)+DATE(1970,1,1)</f>
        <v>40463.208333333336</v>
      </c>
      <c r="P139" t="b">
        <v>0</v>
      </c>
      <c r="Q139" t="b">
        <v>0</v>
      </c>
      <c r="R139" t="s">
        <v>68</v>
      </c>
      <c r="S139" t="str">
        <f t="shared" si="6"/>
        <v>publishing</v>
      </c>
      <c r="T139" t="str">
        <f t="shared" si="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 s="7">
        <f>IFERROR(E140/H140,0)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>(((L140/60)/60)/24)+DATE(1970,1,1)</f>
        <v>41180.208333333336</v>
      </c>
      <c r="O140" s="11">
        <f>(((M140/60)/60)/24)+DATE(1970,1,1)</f>
        <v>41186.208333333336</v>
      </c>
      <c r="P140" t="b">
        <v>0</v>
      </c>
      <c r="Q140" t="b">
        <v>0</v>
      </c>
      <c r="R140" t="s">
        <v>292</v>
      </c>
      <c r="S140" t="str">
        <f t="shared" si="6"/>
        <v>games</v>
      </c>
      <c r="T140" t="str">
        <f t="shared" si="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 s="7">
        <f>IFERROR(E141/H141,0)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>(((L141/60)/60)/24)+DATE(1970,1,1)</f>
        <v>42115.208333333328</v>
      </c>
      <c r="O141" s="11">
        <f>(((M141/60)/60)/24)+DATE(1970,1,1)</f>
        <v>42131.208333333328</v>
      </c>
      <c r="P141" t="b">
        <v>0</v>
      </c>
      <c r="Q141" t="b">
        <v>1</v>
      </c>
      <c r="R141" t="s">
        <v>65</v>
      </c>
      <c r="S141" t="str">
        <f t="shared" si="6"/>
        <v>technology</v>
      </c>
      <c r="T141" t="str">
        <f t="shared" si="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 s="7">
        <f>IFERROR(E142/H142,0)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>(((L142/60)/60)/24)+DATE(1970,1,1)</f>
        <v>43156.25</v>
      </c>
      <c r="O142" s="11">
        <f>(((M142/60)/60)/24)+DATE(1970,1,1)</f>
        <v>43161.25</v>
      </c>
      <c r="P142" t="b">
        <v>0</v>
      </c>
      <c r="Q142" t="b">
        <v>0</v>
      </c>
      <c r="R142" t="s">
        <v>42</v>
      </c>
      <c r="S142" t="str">
        <f t="shared" si="6"/>
        <v>film &amp; video</v>
      </c>
      <c r="T142" t="str">
        <f t="shared" si="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 s="7">
        <f>IFERROR(E143/H143,0)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>(((L143/60)/60)/24)+DATE(1970,1,1)</f>
        <v>42167.208333333328</v>
      </c>
      <c r="O143" s="11">
        <f>(((M143/60)/60)/24)+DATE(1970,1,1)</f>
        <v>42173.208333333328</v>
      </c>
      <c r="P143" t="b">
        <v>0</v>
      </c>
      <c r="Q143" t="b">
        <v>0</v>
      </c>
      <c r="R143" t="s">
        <v>28</v>
      </c>
      <c r="S143" t="str">
        <f t="shared" si="6"/>
        <v>technology</v>
      </c>
      <c r="T143" t="str">
        <f t="shared" si="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 s="7">
        <f>IFERROR(E144/H144,0)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>(((L144/60)/60)/24)+DATE(1970,1,1)</f>
        <v>41005.208333333336</v>
      </c>
      <c r="O144" s="11">
        <f>(((M144/60)/60)/24)+DATE(1970,1,1)</f>
        <v>41046.208333333336</v>
      </c>
      <c r="P144" t="b">
        <v>0</v>
      </c>
      <c r="Q144" t="b">
        <v>0</v>
      </c>
      <c r="R144" t="s">
        <v>28</v>
      </c>
      <c r="S144" t="str">
        <f t="shared" si="6"/>
        <v>technology</v>
      </c>
      <c r="T144" t="str">
        <f t="shared" si="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 s="7">
        <f>IFERROR(E145/H145,0)</f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>(((L145/60)/60)/24)+DATE(1970,1,1)</f>
        <v>40357.208333333336</v>
      </c>
      <c r="O145" s="11">
        <f>(((M145/60)/60)/24)+DATE(1970,1,1)</f>
        <v>40377.208333333336</v>
      </c>
      <c r="P145" t="b">
        <v>0</v>
      </c>
      <c r="Q145" t="b">
        <v>0</v>
      </c>
      <c r="R145" t="s">
        <v>60</v>
      </c>
      <c r="S145" t="str">
        <f t="shared" si="6"/>
        <v>music</v>
      </c>
      <c r="T145" t="str">
        <f t="shared" si="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 s="7">
        <f>IFERROR(E146/H146,0)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>(((L146/60)/60)/24)+DATE(1970,1,1)</f>
        <v>43633.208333333328</v>
      </c>
      <c r="O146" s="11">
        <f>(((M146/60)/60)/24)+DATE(1970,1,1)</f>
        <v>43641.208333333328</v>
      </c>
      <c r="P146" t="b">
        <v>0</v>
      </c>
      <c r="Q146" t="b">
        <v>0</v>
      </c>
      <c r="R146" t="s">
        <v>33</v>
      </c>
      <c r="S146" t="str">
        <f t="shared" si="6"/>
        <v>theater</v>
      </c>
      <c r="T146" t="str">
        <f t="shared" si="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 s="7">
        <f>IFERROR(E147/H147,0)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>(((L147/60)/60)/24)+DATE(1970,1,1)</f>
        <v>41889.208333333336</v>
      </c>
      <c r="O147" s="11">
        <f>(((M147/60)/60)/24)+DATE(1970,1,1)</f>
        <v>41894.208333333336</v>
      </c>
      <c r="P147" t="b">
        <v>0</v>
      </c>
      <c r="Q147" t="b">
        <v>0</v>
      </c>
      <c r="R147" t="s">
        <v>65</v>
      </c>
      <c r="S147" t="str">
        <f t="shared" si="6"/>
        <v>technology</v>
      </c>
      <c r="T147" t="str">
        <f t="shared" si="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 s="7">
        <f>IFERROR(E148/H148,0)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>(((L148/60)/60)/24)+DATE(1970,1,1)</f>
        <v>40855.25</v>
      </c>
      <c r="O148" s="11">
        <f>(((M148/60)/60)/24)+DATE(1970,1,1)</f>
        <v>40875.25</v>
      </c>
      <c r="P148" t="b">
        <v>0</v>
      </c>
      <c r="Q148" t="b">
        <v>0</v>
      </c>
      <c r="R148" t="s">
        <v>33</v>
      </c>
      <c r="S148" t="str">
        <f t="shared" si="6"/>
        <v>theater</v>
      </c>
      <c r="T148" t="str">
        <f t="shared" si="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 s="7">
        <f>IFERROR(E149/H149,0)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>(((L149/60)/60)/24)+DATE(1970,1,1)</f>
        <v>42534.208333333328</v>
      </c>
      <c r="O149" s="11">
        <f>(((M149/60)/60)/24)+DATE(1970,1,1)</f>
        <v>42540.208333333328</v>
      </c>
      <c r="P149" t="b">
        <v>0</v>
      </c>
      <c r="Q149" t="b">
        <v>1</v>
      </c>
      <c r="R149" t="s">
        <v>33</v>
      </c>
      <c r="S149" t="str">
        <f t="shared" si="6"/>
        <v>theater</v>
      </c>
      <c r="T149" t="str">
        <f t="shared" si="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 s="7">
        <f>IFERROR(E150/H150,0)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>(((L150/60)/60)/24)+DATE(1970,1,1)</f>
        <v>42941.208333333328</v>
      </c>
      <c r="O150" s="11">
        <f>(((M150/60)/60)/24)+DATE(1970,1,1)</f>
        <v>42950.208333333328</v>
      </c>
      <c r="P150" t="b">
        <v>0</v>
      </c>
      <c r="Q150" t="b">
        <v>0</v>
      </c>
      <c r="R150" t="s">
        <v>65</v>
      </c>
      <c r="S150" t="str">
        <f t="shared" si="6"/>
        <v>technology</v>
      </c>
      <c r="T150" t="str">
        <f t="shared" si="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 s="7">
        <f>IFERROR(E151/H151,0)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>(((L151/60)/60)/24)+DATE(1970,1,1)</f>
        <v>41275.25</v>
      </c>
      <c r="O151" s="11">
        <f>(((M151/60)/60)/24)+DATE(1970,1,1)</f>
        <v>41327.25</v>
      </c>
      <c r="P151" t="b">
        <v>0</v>
      </c>
      <c r="Q151" t="b">
        <v>0</v>
      </c>
      <c r="R151" t="s">
        <v>60</v>
      </c>
      <c r="S151" t="str">
        <f t="shared" si="6"/>
        <v>music</v>
      </c>
      <c r="T151" t="str">
        <f t="shared" si="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 s="7">
        <f>IFERROR(E152/H152,0)</f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>(((L152/60)/60)/24)+DATE(1970,1,1)</f>
        <v>43450.25</v>
      </c>
      <c r="O152" s="11">
        <f>(((M152/60)/60)/24)+DATE(1970,1,1)</f>
        <v>43451.25</v>
      </c>
      <c r="P152" t="b">
        <v>0</v>
      </c>
      <c r="Q152" t="b">
        <v>0</v>
      </c>
      <c r="R152" t="s">
        <v>23</v>
      </c>
      <c r="S152" t="str">
        <f t="shared" si="6"/>
        <v>music</v>
      </c>
      <c r="T152" t="str">
        <f t="shared" si="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 s="7">
        <f>IFERROR(E153/H153,0)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>(((L153/60)/60)/24)+DATE(1970,1,1)</f>
        <v>41799.208333333336</v>
      </c>
      <c r="O153" s="11">
        <f>(((M153/60)/60)/24)+DATE(1970,1,1)</f>
        <v>41850.208333333336</v>
      </c>
      <c r="P153" t="b">
        <v>0</v>
      </c>
      <c r="Q153" t="b">
        <v>0</v>
      </c>
      <c r="R153" t="s">
        <v>50</v>
      </c>
      <c r="S153" t="str">
        <f t="shared" si="6"/>
        <v>music</v>
      </c>
      <c r="T153" t="str">
        <f t="shared" si="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 s="7">
        <f>IFERROR(E154/H154,0)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>(((L154/60)/60)/24)+DATE(1970,1,1)</f>
        <v>42783.25</v>
      </c>
      <c r="O154" s="11">
        <f>(((M154/60)/60)/24)+DATE(1970,1,1)</f>
        <v>42790.25</v>
      </c>
      <c r="P154" t="b">
        <v>0</v>
      </c>
      <c r="Q154" t="b">
        <v>0</v>
      </c>
      <c r="R154" t="s">
        <v>60</v>
      </c>
      <c r="S154" t="str">
        <f t="shared" si="6"/>
        <v>music</v>
      </c>
      <c r="T154" t="str">
        <f t="shared" si="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 s="7">
        <f>IFERROR(E155/H155,0)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>(((L155/60)/60)/24)+DATE(1970,1,1)</f>
        <v>41201.208333333336</v>
      </c>
      <c r="O155" s="11">
        <f>(((M155/60)/60)/24)+DATE(1970,1,1)</f>
        <v>41207.208333333336</v>
      </c>
      <c r="P155" t="b">
        <v>0</v>
      </c>
      <c r="Q155" t="b">
        <v>0</v>
      </c>
      <c r="R155" t="s">
        <v>33</v>
      </c>
      <c r="S155" t="str">
        <f t="shared" si="6"/>
        <v>theater</v>
      </c>
      <c r="T155" t="str">
        <f t="shared" si="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 s="7">
        <f>IFERROR(E156/H156,0)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>(((L156/60)/60)/24)+DATE(1970,1,1)</f>
        <v>42502.208333333328</v>
      </c>
      <c r="O156" s="11">
        <f>(((M156/60)/60)/24)+DATE(1970,1,1)</f>
        <v>42525.208333333328</v>
      </c>
      <c r="P156" t="b">
        <v>0</v>
      </c>
      <c r="Q156" t="b">
        <v>1</v>
      </c>
      <c r="R156" t="s">
        <v>60</v>
      </c>
      <c r="S156" t="str">
        <f t="shared" si="6"/>
        <v>music</v>
      </c>
      <c r="T156" t="str">
        <f t="shared" si="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 s="7">
        <f>IFERROR(E157/H157,0)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>(((L157/60)/60)/24)+DATE(1970,1,1)</f>
        <v>40262.208333333336</v>
      </c>
      <c r="O157" s="11">
        <f>(((M157/60)/60)/24)+DATE(1970,1,1)</f>
        <v>40277.208333333336</v>
      </c>
      <c r="P157" t="b">
        <v>0</v>
      </c>
      <c r="Q157" t="b">
        <v>0</v>
      </c>
      <c r="R157" t="s">
        <v>33</v>
      </c>
      <c r="S157" t="str">
        <f t="shared" si="6"/>
        <v>theater</v>
      </c>
      <c r="T157" t="str">
        <f t="shared" si="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 s="7">
        <f>IFERROR(E158/H158,0)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>(((L158/60)/60)/24)+DATE(1970,1,1)</f>
        <v>43743.208333333328</v>
      </c>
      <c r="O158" s="11">
        <f>(((M158/60)/60)/24)+DATE(1970,1,1)</f>
        <v>43767.208333333328</v>
      </c>
      <c r="P158" t="b">
        <v>0</v>
      </c>
      <c r="Q158" t="b">
        <v>0</v>
      </c>
      <c r="R158" t="s">
        <v>23</v>
      </c>
      <c r="S158" t="str">
        <f t="shared" si="6"/>
        <v>music</v>
      </c>
      <c r="T158" t="str">
        <f t="shared" si="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 s="7">
        <f>IFERROR(E159/H159,0)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>(((L159/60)/60)/24)+DATE(1970,1,1)</f>
        <v>41638.25</v>
      </c>
      <c r="O159" s="11">
        <f>(((M159/60)/60)/24)+DATE(1970,1,1)</f>
        <v>41650.25</v>
      </c>
      <c r="P159" t="b">
        <v>0</v>
      </c>
      <c r="Q159" t="b">
        <v>0</v>
      </c>
      <c r="R159" t="s">
        <v>122</v>
      </c>
      <c r="S159" t="str">
        <f t="shared" si="6"/>
        <v>photography</v>
      </c>
      <c r="T159" t="str">
        <f t="shared" si="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 s="7">
        <f>IFERROR(E160/H160,0)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>(((L160/60)/60)/24)+DATE(1970,1,1)</f>
        <v>42346.25</v>
      </c>
      <c r="O160" s="11">
        <f>(((M160/60)/60)/24)+DATE(1970,1,1)</f>
        <v>42347.25</v>
      </c>
      <c r="P160" t="b">
        <v>0</v>
      </c>
      <c r="Q160" t="b">
        <v>0</v>
      </c>
      <c r="R160" t="s">
        <v>23</v>
      </c>
      <c r="S160" t="str">
        <f t="shared" si="6"/>
        <v>music</v>
      </c>
      <c r="T160" t="str">
        <f t="shared" si="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 s="7">
        <f>IFERROR(E161/H161,0)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>(((L161/60)/60)/24)+DATE(1970,1,1)</f>
        <v>43551.208333333328</v>
      </c>
      <c r="O161" s="11">
        <f>(((M161/60)/60)/24)+DATE(1970,1,1)</f>
        <v>43569.208333333328</v>
      </c>
      <c r="P161" t="b">
        <v>0</v>
      </c>
      <c r="Q161" t="b">
        <v>1</v>
      </c>
      <c r="R161" t="s">
        <v>33</v>
      </c>
      <c r="S161" t="str">
        <f t="shared" si="6"/>
        <v>theater</v>
      </c>
      <c r="T161" t="str">
        <f t="shared" si="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 s="7">
        <f>IFERROR(E162/H162,0)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>(((L162/60)/60)/24)+DATE(1970,1,1)</f>
        <v>43582.208333333328</v>
      </c>
      <c r="O162" s="11">
        <f>(((M162/60)/60)/24)+DATE(1970,1,1)</f>
        <v>43598.208333333328</v>
      </c>
      <c r="P162" t="b">
        <v>0</v>
      </c>
      <c r="Q162" t="b">
        <v>0</v>
      </c>
      <c r="R162" t="s">
        <v>65</v>
      </c>
      <c r="S162" t="str">
        <f t="shared" si="6"/>
        <v>technology</v>
      </c>
      <c r="T162" t="str">
        <f t="shared" si="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 s="7">
        <f>IFERROR(E163/H163,0)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>(((L163/60)/60)/24)+DATE(1970,1,1)</f>
        <v>42270.208333333328</v>
      </c>
      <c r="O163" s="11">
        <f>(((M163/60)/60)/24)+DATE(1970,1,1)</f>
        <v>42276.208333333328</v>
      </c>
      <c r="P163" t="b">
        <v>0</v>
      </c>
      <c r="Q163" t="b">
        <v>1</v>
      </c>
      <c r="R163" t="s">
        <v>28</v>
      </c>
      <c r="S163" t="str">
        <f t="shared" si="6"/>
        <v>technology</v>
      </c>
      <c r="T163" t="str">
        <f t="shared" si="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 s="7">
        <f>IFERROR(E164/H164,0)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>(((L164/60)/60)/24)+DATE(1970,1,1)</f>
        <v>43442.25</v>
      </c>
      <c r="O164" s="11">
        <f>(((M164/60)/60)/24)+DATE(1970,1,1)</f>
        <v>43472.25</v>
      </c>
      <c r="P164" t="b">
        <v>0</v>
      </c>
      <c r="Q164" t="b">
        <v>0</v>
      </c>
      <c r="R164" t="s">
        <v>23</v>
      </c>
      <c r="S164" t="str">
        <f t="shared" si="6"/>
        <v>music</v>
      </c>
      <c r="T164" t="str">
        <f t="shared" si="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 s="7">
        <f>IFERROR(E165/H165,0)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>(((L165/60)/60)/24)+DATE(1970,1,1)</f>
        <v>43028.208333333328</v>
      </c>
      <c r="O165" s="11">
        <f>(((M165/60)/60)/24)+DATE(1970,1,1)</f>
        <v>43077.25</v>
      </c>
      <c r="P165" t="b">
        <v>0</v>
      </c>
      <c r="Q165" t="b">
        <v>1</v>
      </c>
      <c r="R165" t="s">
        <v>122</v>
      </c>
      <c r="S165" t="str">
        <f t="shared" si="6"/>
        <v>photography</v>
      </c>
      <c r="T165" t="str">
        <f t="shared" si="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 s="7">
        <f>IFERROR(E166/H166,0)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>(((L166/60)/60)/24)+DATE(1970,1,1)</f>
        <v>43016.208333333328</v>
      </c>
      <c r="O166" s="11">
        <f>(((M166/60)/60)/24)+DATE(1970,1,1)</f>
        <v>43017.208333333328</v>
      </c>
      <c r="P166" t="b">
        <v>0</v>
      </c>
      <c r="Q166" t="b">
        <v>0</v>
      </c>
      <c r="R166" t="s">
        <v>33</v>
      </c>
      <c r="S166" t="str">
        <f t="shared" si="6"/>
        <v>theater</v>
      </c>
      <c r="T166" t="str">
        <f t="shared" si="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 s="7">
        <f>IFERROR(E167/H167,0)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>(((L167/60)/60)/24)+DATE(1970,1,1)</f>
        <v>42948.208333333328</v>
      </c>
      <c r="O167" s="11">
        <f>(((M167/60)/60)/24)+DATE(1970,1,1)</f>
        <v>42980.208333333328</v>
      </c>
      <c r="P167" t="b">
        <v>0</v>
      </c>
      <c r="Q167" t="b">
        <v>0</v>
      </c>
      <c r="R167" t="s">
        <v>28</v>
      </c>
      <c r="S167" t="str">
        <f t="shared" si="6"/>
        <v>technology</v>
      </c>
      <c r="T167" t="str">
        <f t="shared" si="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 s="7">
        <f>IFERROR(E168/H168,0)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>(((L168/60)/60)/24)+DATE(1970,1,1)</f>
        <v>40534.25</v>
      </c>
      <c r="O168" s="11">
        <f>(((M168/60)/60)/24)+DATE(1970,1,1)</f>
        <v>40538.25</v>
      </c>
      <c r="P168" t="b">
        <v>0</v>
      </c>
      <c r="Q168" t="b">
        <v>0</v>
      </c>
      <c r="R168" t="s">
        <v>122</v>
      </c>
      <c r="S168" t="str">
        <f t="shared" si="6"/>
        <v>photography</v>
      </c>
      <c r="T168" t="str">
        <f t="shared" si="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 s="7">
        <f>IFERROR(E169/H169,0)</f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>(((L169/60)/60)/24)+DATE(1970,1,1)</f>
        <v>41435.208333333336</v>
      </c>
      <c r="O169" s="11">
        <f>(((M169/60)/60)/24)+DATE(1970,1,1)</f>
        <v>41445.208333333336</v>
      </c>
      <c r="P169" t="b">
        <v>0</v>
      </c>
      <c r="Q169" t="b">
        <v>0</v>
      </c>
      <c r="R169" t="s">
        <v>33</v>
      </c>
      <c r="S169" t="str">
        <f t="shared" si="6"/>
        <v>theater</v>
      </c>
      <c r="T169" t="str">
        <f t="shared" si="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 s="7">
        <f>IFERROR(E170/H170,0)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>(((L170/60)/60)/24)+DATE(1970,1,1)</f>
        <v>43518.25</v>
      </c>
      <c r="O170" s="11">
        <f>(((M170/60)/60)/24)+DATE(1970,1,1)</f>
        <v>43541.208333333328</v>
      </c>
      <c r="P170" t="b">
        <v>0</v>
      </c>
      <c r="Q170" t="b">
        <v>1</v>
      </c>
      <c r="R170" t="s">
        <v>60</v>
      </c>
      <c r="S170" t="str">
        <f t="shared" si="6"/>
        <v>music</v>
      </c>
      <c r="T170" t="str">
        <f t="shared" si="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 s="7">
        <f>IFERROR(E171/H171,0)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>(((L171/60)/60)/24)+DATE(1970,1,1)</f>
        <v>41077.208333333336</v>
      </c>
      <c r="O171" s="11">
        <f>(((M171/60)/60)/24)+DATE(1970,1,1)</f>
        <v>41105.208333333336</v>
      </c>
      <c r="P171" t="b">
        <v>0</v>
      </c>
      <c r="Q171" t="b">
        <v>1</v>
      </c>
      <c r="R171" t="s">
        <v>100</v>
      </c>
      <c r="S171" t="str">
        <f t="shared" si="6"/>
        <v>film &amp; video</v>
      </c>
      <c r="T171" t="str">
        <f t="shared" si="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 s="7">
        <f>IFERROR(E172/H172,0)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>(((L172/60)/60)/24)+DATE(1970,1,1)</f>
        <v>42950.208333333328</v>
      </c>
      <c r="O172" s="11">
        <f>(((M172/60)/60)/24)+DATE(1970,1,1)</f>
        <v>42957.208333333328</v>
      </c>
      <c r="P172" t="b">
        <v>0</v>
      </c>
      <c r="Q172" t="b">
        <v>0</v>
      </c>
      <c r="R172" t="s">
        <v>60</v>
      </c>
      <c r="S172" t="str">
        <f t="shared" si="6"/>
        <v>music</v>
      </c>
      <c r="T172" t="str">
        <f t="shared" si="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 s="7">
        <f>IFERROR(E173/H173,0)</f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>(((L173/60)/60)/24)+DATE(1970,1,1)</f>
        <v>41718.208333333336</v>
      </c>
      <c r="O173" s="11">
        <f>(((M173/60)/60)/24)+DATE(1970,1,1)</f>
        <v>41740.208333333336</v>
      </c>
      <c r="P173" t="b">
        <v>0</v>
      </c>
      <c r="Q173" t="b">
        <v>0</v>
      </c>
      <c r="R173" t="s">
        <v>206</v>
      </c>
      <c r="S173" t="str">
        <f t="shared" si="6"/>
        <v>publishing</v>
      </c>
      <c r="T173" t="str">
        <f t="shared" si="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 s="7">
        <f>IFERROR(E174/H174,0)</f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>(((L174/60)/60)/24)+DATE(1970,1,1)</f>
        <v>41839.208333333336</v>
      </c>
      <c r="O174" s="11">
        <f>(((M174/60)/60)/24)+DATE(1970,1,1)</f>
        <v>41854.208333333336</v>
      </c>
      <c r="P174" t="b">
        <v>0</v>
      </c>
      <c r="Q174" t="b">
        <v>1</v>
      </c>
      <c r="R174" t="s">
        <v>42</v>
      </c>
      <c r="S174" t="str">
        <f t="shared" si="6"/>
        <v>film &amp; video</v>
      </c>
      <c r="T174" t="str">
        <f t="shared" si="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 s="7">
        <f>IFERROR(E175/H175,0)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>(((L175/60)/60)/24)+DATE(1970,1,1)</f>
        <v>41412.208333333336</v>
      </c>
      <c r="O175" s="11">
        <f>(((M175/60)/60)/24)+DATE(1970,1,1)</f>
        <v>41418.208333333336</v>
      </c>
      <c r="P175" t="b">
        <v>0</v>
      </c>
      <c r="Q175" t="b">
        <v>0</v>
      </c>
      <c r="R175" t="s">
        <v>33</v>
      </c>
      <c r="S175" t="str">
        <f t="shared" si="6"/>
        <v>theater</v>
      </c>
      <c r="T175" t="str">
        <f t="shared" si="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 s="7">
        <f>IFERROR(E176/H176,0)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>(((L176/60)/60)/24)+DATE(1970,1,1)</f>
        <v>42282.208333333328</v>
      </c>
      <c r="O176" s="11">
        <f>(((M176/60)/60)/24)+DATE(1970,1,1)</f>
        <v>42283.208333333328</v>
      </c>
      <c r="P176" t="b">
        <v>0</v>
      </c>
      <c r="Q176" t="b">
        <v>1</v>
      </c>
      <c r="R176" t="s">
        <v>65</v>
      </c>
      <c r="S176" t="str">
        <f t="shared" si="6"/>
        <v>technology</v>
      </c>
      <c r="T176" t="str">
        <f t="shared" si="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 s="7">
        <f>IFERROR(E177/H177,0)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>(((L177/60)/60)/24)+DATE(1970,1,1)</f>
        <v>42613.208333333328</v>
      </c>
      <c r="O177" s="11">
        <f>(((M177/60)/60)/24)+DATE(1970,1,1)</f>
        <v>42632.208333333328</v>
      </c>
      <c r="P177" t="b">
        <v>0</v>
      </c>
      <c r="Q177" t="b">
        <v>0</v>
      </c>
      <c r="R177" t="s">
        <v>33</v>
      </c>
      <c r="S177" t="str">
        <f t="shared" si="6"/>
        <v>theater</v>
      </c>
      <c r="T177" t="str">
        <f t="shared" si="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 s="7">
        <f>IFERROR(E178/H178,0)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>(((L178/60)/60)/24)+DATE(1970,1,1)</f>
        <v>42616.208333333328</v>
      </c>
      <c r="O178" s="11">
        <f>(((M178/60)/60)/24)+DATE(1970,1,1)</f>
        <v>42625.208333333328</v>
      </c>
      <c r="P178" t="b">
        <v>0</v>
      </c>
      <c r="Q178" t="b">
        <v>0</v>
      </c>
      <c r="R178" t="s">
        <v>33</v>
      </c>
      <c r="S178" t="str">
        <f t="shared" si="6"/>
        <v>theater</v>
      </c>
      <c r="T178" t="str">
        <f t="shared" si="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 s="7">
        <f>IFERROR(E179/H179,0)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>(((L179/60)/60)/24)+DATE(1970,1,1)</f>
        <v>40497.25</v>
      </c>
      <c r="O179" s="11">
        <f>(((M179/60)/60)/24)+DATE(1970,1,1)</f>
        <v>40522.25</v>
      </c>
      <c r="P179" t="b">
        <v>0</v>
      </c>
      <c r="Q179" t="b">
        <v>0</v>
      </c>
      <c r="R179" t="s">
        <v>33</v>
      </c>
      <c r="S179" t="str">
        <f t="shared" si="6"/>
        <v>theater</v>
      </c>
      <c r="T179" t="str">
        <f t="shared" si="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 s="7">
        <f>IFERROR(E180/H180,0)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>(((L180/60)/60)/24)+DATE(1970,1,1)</f>
        <v>42999.208333333328</v>
      </c>
      <c r="O180" s="11">
        <f>(((M180/60)/60)/24)+DATE(1970,1,1)</f>
        <v>43008.208333333328</v>
      </c>
      <c r="P180" t="b">
        <v>0</v>
      </c>
      <c r="Q180" t="b">
        <v>0</v>
      </c>
      <c r="R180" t="s">
        <v>17</v>
      </c>
      <c r="S180" t="str">
        <f t="shared" si="6"/>
        <v>food</v>
      </c>
      <c r="T180" t="str">
        <f t="shared" si="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 s="7">
        <f>IFERROR(E181/H181,0)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>(((L181/60)/60)/24)+DATE(1970,1,1)</f>
        <v>41350.208333333336</v>
      </c>
      <c r="O181" s="11">
        <f>(((M181/60)/60)/24)+DATE(1970,1,1)</f>
        <v>41351.208333333336</v>
      </c>
      <c r="P181" t="b">
        <v>0</v>
      </c>
      <c r="Q181" t="b">
        <v>1</v>
      </c>
      <c r="R181" t="s">
        <v>33</v>
      </c>
      <c r="S181" t="str">
        <f t="shared" si="6"/>
        <v>theater</v>
      </c>
      <c r="T181" t="str">
        <f t="shared" si="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 s="7">
        <f>IFERROR(E182/H182,0)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>(((L182/60)/60)/24)+DATE(1970,1,1)</f>
        <v>40259.208333333336</v>
      </c>
      <c r="O182" s="11">
        <f>(((M182/60)/60)/24)+DATE(1970,1,1)</f>
        <v>40264.208333333336</v>
      </c>
      <c r="P182" t="b">
        <v>0</v>
      </c>
      <c r="Q182" t="b">
        <v>0</v>
      </c>
      <c r="R182" t="s">
        <v>65</v>
      </c>
      <c r="S182" t="str">
        <f t="shared" si="6"/>
        <v>technology</v>
      </c>
      <c r="T182" t="str">
        <f t="shared" si="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 s="7">
        <f>IFERROR(E183/H183,0)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>(((L183/60)/60)/24)+DATE(1970,1,1)</f>
        <v>43012.208333333328</v>
      </c>
      <c r="O183" s="11">
        <f>(((M183/60)/60)/24)+DATE(1970,1,1)</f>
        <v>43030.208333333328</v>
      </c>
      <c r="P183" t="b">
        <v>0</v>
      </c>
      <c r="Q183" t="b">
        <v>0</v>
      </c>
      <c r="R183" t="s">
        <v>28</v>
      </c>
      <c r="S183" t="str">
        <f t="shared" si="6"/>
        <v>technology</v>
      </c>
      <c r="T183" t="str">
        <f t="shared" si="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 s="7">
        <f>IFERROR(E184/H184,0)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>(((L184/60)/60)/24)+DATE(1970,1,1)</f>
        <v>43631.208333333328</v>
      </c>
      <c r="O184" s="11">
        <f>(((M184/60)/60)/24)+DATE(1970,1,1)</f>
        <v>43647.208333333328</v>
      </c>
      <c r="P184" t="b">
        <v>0</v>
      </c>
      <c r="Q184" t="b">
        <v>0</v>
      </c>
      <c r="R184" t="s">
        <v>33</v>
      </c>
      <c r="S184" t="str">
        <f t="shared" si="6"/>
        <v>theater</v>
      </c>
      <c r="T184" t="str">
        <f t="shared" si="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 s="7">
        <f>IFERROR(E185/H185,0)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>(((L185/60)/60)/24)+DATE(1970,1,1)</f>
        <v>40430.208333333336</v>
      </c>
      <c r="O185" s="11">
        <f>(((M185/60)/60)/24)+DATE(1970,1,1)</f>
        <v>40443.208333333336</v>
      </c>
      <c r="P185" t="b">
        <v>0</v>
      </c>
      <c r="Q185" t="b">
        <v>0</v>
      </c>
      <c r="R185" t="s">
        <v>23</v>
      </c>
      <c r="S185" t="str">
        <f t="shared" si="6"/>
        <v>music</v>
      </c>
      <c r="T185" t="str">
        <f t="shared" si="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 s="7">
        <f>IFERROR(E186/H186,0)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>(((L186/60)/60)/24)+DATE(1970,1,1)</f>
        <v>43588.208333333328</v>
      </c>
      <c r="O186" s="11">
        <f>(((M186/60)/60)/24)+DATE(1970,1,1)</f>
        <v>43589.208333333328</v>
      </c>
      <c r="P186" t="b">
        <v>0</v>
      </c>
      <c r="Q186" t="b">
        <v>0</v>
      </c>
      <c r="R186" t="s">
        <v>33</v>
      </c>
      <c r="S186" t="str">
        <f t="shared" si="6"/>
        <v>theater</v>
      </c>
      <c r="T186" t="str">
        <f t="shared" si="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 s="7">
        <f>IFERROR(E187/H187,0)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>(((L187/60)/60)/24)+DATE(1970,1,1)</f>
        <v>43233.208333333328</v>
      </c>
      <c r="O187" s="11">
        <f>(((M187/60)/60)/24)+DATE(1970,1,1)</f>
        <v>43244.208333333328</v>
      </c>
      <c r="P187" t="b">
        <v>0</v>
      </c>
      <c r="Q187" t="b">
        <v>0</v>
      </c>
      <c r="R187" t="s">
        <v>269</v>
      </c>
      <c r="S187" t="str">
        <f t="shared" si="6"/>
        <v>film &amp; video</v>
      </c>
      <c r="T187" t="str">
        <f t="shared" si="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 s="7">
        <f>IFERROR(E188/H188,0)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>(((L188/60)/60)/24)+DATE(1970,1,1)</f>
        <v>41782.208333333336</v>
      </c>
      <c r="O188" s="11">
        <f>(((M188/60)/60)/24)+DATE(1970,1,1)</f>
        <v>41797.208333333336</v>
      </c>
      <c r="P188" t="b">
        <v>0</v>
      </c>
      <c r="Q188" t="b">
        <v>0</v>
      </c>
      <c r="R188" t="s">
        <v>33</v>
      </c>
      <c r="S188" t="str">
        <f t="shared" si="6"/>
        <v>theater</v>
      </c>
      <c r="T188" t="str">
        <f t="shared" si="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 s="7">
        <f>IFERROR(E189/H189,0)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>(((L189/60)/60)/24)+DATE(1970,1,1)</f>
        <v>41328.25</v>
      </c>
      <c r="O189" s="11">
        <f>(((M189/60)/60)/24)+DATE(1970,1,1)</f>
        <v>41356.208333333336</v>
      </c>
      <c r="P189" t="b">
        <v>0</v>
      </c>
      <c r="Q189" t="b">
        <v>1</v>
      </c>
      <c r="R189" t="s">
        <v>100</v>
      </c>
      <c r="S189" t="str">
        <f t="shared" si="6"/>
        <v>film &amp; video</v>
      </c>
      <c r="T189" t="str">
        <f t="shared" si="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 s="7">
        <f>IFERROR(E190/H190,0)</f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>(((L190/60)/60)/24)+DATE(1970,1,1)</f>
        <v>41975.25</v>
      </c>
      <c r="O190" s="11">
        <f>(((M190/60)/60)/24)+DATE(1970,1,1)</f>
        <v>41976.25</v>
      </c>
      <c r="P190" t="b">
        <v>0</v>
      </c>
      <c r="Q190" t="b">
        <v>0</v>
      </c>
      <c r="R190" t="s">
        <v>33</v>
      </c>
      <c r="S190" t="str">
        <f t="shared" si="6"/>
        <v>theater</v>
      </c>
      <c r="T190" t="str">
        <f t="shared" si="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 s="7">
        <f>IFERROR(E191/H191,0)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>(((L191/60)/60)/24)+DATE(1970,1,1)</f>
        <v>42433.25</v>
      </c>
      <c r="O191" s="11">
        <f>(((M191/60)/60)/24)+DATE(1970,1,1)</f>
        <v>42433.25</v>
      </c>
      <c r="P191" t="b">
        <v>0</v>
      </c>
      <c r="Q191" t="b">
        <v>0</v>
      </c>
      <c r="R191" t="s">
        <v>33</v>
      </c>
      <c r="S191" t="str">
        <f t="shared" si="6"/>
        <v>theater</v>
      </c>
      <c r="T191" t="str">
        <f t="shared" si="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 s="7">
        <f>IFERROR(E192/H192,0)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>(((L192/60)/60)/24)+DATE(1970,1,1)</f>
        <v>41429.208333333336</v>
      </c>
      <c r="O192" s="11">
        <f>(((M192/60)/60)/24)+DATE(1970,1,1)</f>
        <v>41430.208333333336</v>
      </c>
      <c r="P192" t="b">
        <v>0</v>
      </c>
      <c r="Q192" t="b">
        <v>1</v>
      </c>
      <c r="R192" t="s">
        <v>33</v>
      </c>
      <c r="S192" t="str">
        <f t="shared" si="6"/>
        <v>theater</v>
      </c>
      <c r="T192" t="str">
        <f t="shared" si="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 s="7">
        <f>IFERROR(E193/H193,0)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>(((L193/60)/60)/24)+DATE(1970,1,1)</f>
        <v>43536.208333333328</v>
      </c>
      <c r="O193" s="11">
        <f>(((M193/60)/60)/24)+DATE(1970,1,1)</f>
        <v>43539.208333333328</v>
      </c>
      <c r="P193" t="b">
        <v>0</v>
      </c>
      <c r="Q193" t="b">
        <v>0</v>
      </c>
      <c r="R193" t="s">
        <v>33</v>
      </c>
      <c r="S193" t="str">
        <f t="shared" si="6"/>
        <v>theater</v>
      </c>
      <c r="T193" t="str">
        <f t="shared" si="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 s="7">
        <f>IFERROR(E194/H194,0)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>(((L194/60)/60)/24)+DATE(1970,1,1)</f>
        <v>41817.208333333336</v>
      </c>
      <c r="O194" s="11">
        <f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si="6"/>
        <v>music</v>
      </c>
      <c r="T194" t="str">
        <f t="shared" si="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8"/>
        <v>46</v>
      </c>
      <c r="G195" t="s">
        <v>14</v>
      </c>
      <c r="H195">
        <v>65</v>
      </c>
      <c r="I195" s="7">
        <f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>(((L195/60)/60)/24)+DATE(1970,1,1)</f>
        <v>43198.208333333328</v>
      </c>
      <c r="O195" s="11">
        <f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9">LEFT(R195,SEARCH("/",R195)-1)</f>
        <v>music</v>
      </c>
      <c r="T195" t="str">
        <f t="shared" ref="T195:T258" si="10">RIGHT(R195,LEN(R195)-SEARCH("/",R195))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8"/>
        <v>123</v>
      </c>
      <c r="G196" t="s">
        <v>20</v>
      </c>
      <c r="H196">
        <v>126</v>
      </c>
      <c r="I196" s="7">
        <f>IFERROR(E196/H196,0)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>(((L196/60)/60)/24)+DATE(1970,1,1)</f>
        <v>42261.208333333328</v>
      </c>
      <c r="O196" s="11">
        <f>(((M196/60)/60)/24)+DATE(1970,1,1)</f>
        <v>42277.208333333328</v>
      </c>
      <c r="P196" t="b">
        <v>0</v>
      </c>
      <c r="Q196" t="b">
        <v>0</v>
      </c>
      <c r="R196" t="s">
        <v>148</v>
      </c>
      <c r="S196" t="str">
        <f t="shared" si="9"/>
        <v>music</v>
      </c>
      <c r="T196" t="str">
        <f t="shared" si="10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ref="F197:F260" si="11">ROUND((E197/D197)*100,0)</f>
        <v>362</v>
      </c>
      <c r="G197" t="s">
        <v>20</v>
      </c>
      <c r="H197">
        <v>524</v>
      </c>
      <c r="I197" s="7">
        <f>IFERROR(E197/H197,0)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>(((L197/60)/60)/24)+DATE(1970,1,1)</f>
        <v>43310.208333333328</v>
      </c>
      <c r="O197" s="11">
        <f>(((M197/60)/60)/24)+DATE(1970,1,1)</f>
        <v>43317.208333333328</v>
      </c>
      <c r="P197" t="b">
        <v>0</v>
      </c>
      <c r="Q197" t="b">
        <v>0</v>
      </c>
      <c r="R197" t="s">
        <v>50</v>
      </c>
      <c r="S197" t="str">
        <f t="shared" si="9"/>
        <v>music</v>
      </c>
      <c r="T197" t="str">
        <f t="shared" si="10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1"/>
        <v>63</v>
      </c>
      <c r="G198" t="s">
        <v>14</v>
      </c>
      <c r="H198">
        <v>100</v>
      </c>
      <c r="I198" s="7">
        <f>IFERROR(E198/H198,0)</f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>(((L198/60)/60)/24)+DATE(1970,1,1)</f>
        <v>42616.208333333328</v>
      </c>
      <c r="O198" s="11">
        <f>(((M198/60)/60)/24)+DATE(1970,1,1)</f>
        <v>42635.208333333328</v>
      </c>
      <c r="P198" t="b">
        <v>0</v>
      </c>
      <c r="Q198" t="b">
        <v>0</v>
      </c>
      <c r="R198" t="s">
        <v>65</v>
      </c>
      <c r="S198" t="str">
        <f t="shared" si="9"/>
        <v>technology</v>
      </c>
      <c r="T198" t="str">
        <f t="shared" si="10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1"/>
        <v>298</v>
      </c>
      <c r="G199" t="s">
        <v>20</v>
      </c>
      <c r="H199">
        <v>1989</v>
      </c>
      <c r="I199" s="7">
        <f>IFERROR(E199/H199,0)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>(((L199/60)/60)/24)+DATE(1970,1,1)</f>
        <v>42909.208333333328</v>
      </c>
      <c r="O199" s="11">
        <f>(((M199/60)/60)/24)+DATE(1970,1,1)</f>
        <v>42923.208333333328</v>
      </c>
      <c r="P199" t="b">
        <v>0</v>
      </c>
      <c r="Q199" t="b">
        <v>0</v>
      </c>
      <c r="R199" t="s">
        <v>53</v>
      </c>
      <c r="S199" t="str">
        <f t="shared" si="9"/>
        <v>film &amp; video</v>
      </c>
      <c r="T199" t="str">
        <f t="shared" si="10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1"/>
        <v>10</v>
      </c>
      <c r="G200" t="s">
        <v>14</v>
      </c>
      <c r="H200">
        <v>168</v>
      </c>
      <c r="I200" s="7">
        <f>IFERROR(E200/H200,0)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>(((L200/60)/60)/24)+DATE(1970,1,1)</f>
        <v>40396.208333333336</v>
      </c>
      <c r="O200" s="11">
        <f>(((M200/60)/60)/24)+DATE(1970,1,1)</f>
        <v>40425.208333333336</v>
      </c>
      <c r="P200" t="b">
        <v>0</v>
      </c>
      <c r="Q200" t="b">
        <v>0</v>
      </c>
      <c r="R200" t="s">
        <v>50</v>
      </c>
      <c r="S200" t="str">
        <f t="shared" si="9"/>
        <v>music</v>
      </c>
      <c r="T200" t="str">
        <f t="shared" si="10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1"/>
        <v>54</v>
      </c>
      <c r="G201" t="s">
        <v>14</v>
      </c>
      <c r="H201">
        <v>13</v>
      </c>
      <c r="I201" s="7">
        <f>IFERROR(E201/H201,0)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>(((L201/60)/60)/24)+DATE(1970,1,1)</f>
        <v>42192.208333333328</v>
      </c>
      <c r="O201" s="11">
        <f>(((M201/60)/60)/24)+DATE(1970,1,1)</f>
        <v>42196.208333333328</v>
      </c>
      <c r="P201" t="b">
        <v>0</v>
      </c>
      <c r="Q201" t="b">
        <v>0</v>
      </c>
      <c r="R201" t="s">
        <v>23</v>
      </c>
      <c r="S201" t="str">
        <f t="shared" si="9"/>
        <v>music</v>
      </c>
      <c r="T201" t="str">
        <f t="shared" si="10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1"/>
        <v>2</v>
      </c>
      <c r="G202" t="s">
        <v>14</v>
      </c>
      <c r="H202">
        <v>1</v>
      </c>
      <c r="I202" s="7">
        <f>IFERROR(E202/H202,0)</f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>(((L202/60)/60)/24)+DATE(1970,1,1)</f>
        <v>40262.208333333336</v>
      </c>
      <c r="O202" s="11">
        <f>(((M202/60)/60)/24)+DATE(1970,1,1)</f>
        <v>40273.208333333336</v>
      </c>
      <c r="P202" t="b">
        <v>0</v>
      </c>
      <c r="Q202" t="b">
        <v>0</v>
      </c>
      <c r="R202" t="s">
        <v>33</v>
      </c>
      <c r="S202" t="str">
        <f t="shared" si="9"/>
        <v>theater</v>
      </c>
      <c r="T202" t="str">
        <f t="shared" si="10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1"/>
        <v>681</v>
      </c>
      <c r="G203" t="s">
        <v>20</v>
      </c>
      <c r="H203">
        <v>157</v>
      </c>
      <c r="I203" s="7">
        <f>IFERROR(E203/H203,0)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>(((L203/60)/60)/24)+DATE(1970,1,1)</f>
        <v>41845.208333333336</v>
      </c>
      <c r="O203" s="11">
        <f>(((M203/60)/60)/24)+DATE(1970,1,1)</f>
        <v>41863.208333333336</v>
      </c>
      <c r="P203" t="b">
        <v>0</v>
      </c>
      <c r="Q203" t="b">
        <v>0</v>
      </c>
      <c r="R203" t="s">
        <v>28</v>
      </c>
      <c r="S203" t="str">
        <f t="shared" si="9"/>
        <v>technology</v>
      </c>
      <c r="T203" t="str">
        <f t="shared" si="10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1"/>
        <v>79</v>
      </c>
      <c r="G204" t="s">
        <v>74</v>
      </c>
      <c r="H204">
        <v>82</v>
      </c>
      <c r="I204" s="7">
        <f>IFERROR(E204/H204,0)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>(((L204/60)/60)/24)+DATE(1970,1,1)</f>
        <v>40818.208333333336</v>
      </c>
      <c r="O204" s="11">
        <f>(((M204/60)/60)/24)+DATE(1970,1,1)</f>
        <v>40822.208333333336</v>
      </c>
      <c r="P204" t="b">
        <v>0</v>
      </c>
      <c r="Q204" t="b">
        <v>0</v>
      </c>
      <c r="R204" t="s">
        <v>17</v>
      </c>
      <c r="S204" t="str">
        <f t="shared" si="9"/>
        <v>food</v>
      </c>
      <c r="T204" t="str">
        <f t="shared" si="10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1"/>
        <v>134</v>
      </c>
      <c r="G205" t="s">
        <v>20</v>
      </c>
      <c r="H205">
        <v>4498</v>
      </c>
      <c r="I205" s="7">
        <f>IFERROR(E205/H205,0)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>(((L205/60)/60)/24)+DATE(1970,1,1)</f>
        <v>42752.25</v>
      </c>
      <c r="O205" s="11">
        <f>(((M205/60)/60)/24)+DATE(1970,1,1)</f>
        <v>42754.25</v>
      </c>
      <c r="P205" t="b">
        <v>0</v>
      </c>
      <c r="Q205" t="b">
        <v>0</v>
      </c>
      <c r="R205" t="s">
        <v>33</v>
      </c>
      <c r="S205" t="str">
        <f t="shared" si="9"/>
        <v>theater</v>
      </c>
      <c r="T205" t="str">
        <f t="shared" si="10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1"/>
        <v>3</v>
      </c>
      <c r="G206" t="s">
        <v>14</v>
      </c>
      <c r="H206">
        <v>40</v>
      </c>
      <c r="I206" s="7">
        <f>IFERROR(E206/H206,0)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>(((L206/60)/60)/24)+DATE(1970,1,1)</f>
        <v>40636.208333333336</v>
      </c>
      <c r="O206" s="11">
        <f>(((M206/60)/60)/24)+DATE(1970,1,1)</f>
        <v>40646.208333333336</v>
      </c>
      <c r="P206" t="b">
        <v>0</v>
      </c>
      <c r="Q206" t="b">
        <v>0</v>
      </c>
      <c r="R206" t="s">
        <v>159</v>
      </c>
      <c r="S206" t="str">
        <f t="shared" si="9"/>
        <v>music</v>
      </c>
      <c r="T206" t="str">
        <f t="shared" si="10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1"/>
        <v>432</v>
      </c>
      <c r="G207" t="s">
        <v>20</v>
      </c>
      <c r="H207">
        <v>80</v>
      </c>
      <c r="I207" s="7">
        <f>IFERROR(E207/H207,0)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>(((L207/60)/60)/24)+DATE(1970,1,1)</f>
        <v>43390.208333333328</v>
      </c>
      <c r="O207" s="11">
        <f>(((M207/60)/60)/24)+DATE(1970,1,1)</f>
        <v>43402.208333333328</v>
      </c>
      <c r="P207" t="b">
        <v>1</v>
      </c>
      <c r="Q207" t="b">
        <v>0</v>
      </c>
      <c r="R207" t="s">
        <v>33</v>
      </c>
      <c r="S207" t="str">
        <f t="shared" si="9"/>
        <v>theater</v>
      </c>
      <c r="T207" t="str">
        <f t="shared" si="10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1"/>
        <v>39</v>
      </c>
      <c r="G208" t="s">
        <v>74</v>
      </c>
      <c r="H208">
        <v>57</v>
      </c>
      <c r="I208" s="7">
        <f>IFERROR(E208/H208,0)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>(((L208/60)/60)/24)+DATE(1970,1,1)</f>
        <v>40236.25</v>
      </c>
      <c r="O208" s="11">
        <f>(((M208/60)/60)/24)+DATE(1970,1,1)</f>
        <v>40245.25</v>
      </c>
      <c r="P208" t="b">
        <v>0</v>
      </c>
      <c r="Q208" t="b">
        <v>0</v>
      </c>
      <c r="R208" t="s">
        <v>119</v>
      </c>
      <c r="S208" t="str">
        <f t="shared" si="9"/>
        <v>publishing</v>
      </c>
      <c r="T208" t="str">
        <f t="shared" si="10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1"/>
        <v>426</v>
      </c>
      <c r="G209" t="s">
        <v>20</v>
      </c>
      <c r="H209">
        <v>43</v>
      </c>
      <c r="I209" s="7">
        <f>IFERROR(E209/H209,0)</f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>(((L209/60)/60)/24)+DATE(1970,1,1)</f>
        <v>43340.208333333328</v>
      </c>
      <c r="O209" s="11">
        <f>(((M209/60)/60)/24)+DATE(1970,1,1)</f>
        <v>43360.208333333328</v>
      </c>
      <c r="P209" t="b">
        <v>0</v>
      </c>
      <c r="Q209" t="b">
        <v>1</v>
      </c>
      <c r="R209" t="s">
        <v>23</v>
      </c>
      <c r="S209" t="str">
        <f t="shared" si="9"/>
        <v>music</v>
      </c>
      <c r="T209" t="str">
        <f t="shared" si="10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1"/>
        <v>101</v>
      </c>
      <c r="G210" t="s">
        <v>20</v>
      </c>
      <c r="H210">
        <v>2053</v>
      </c>
      <c r="I210" s="7">
        <f>IFERROR(E210/H210,0)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>(((L210/60)/60)/24)+DATE(1970,1,1)</f>
        <v>43048.25</v>
      </c>
      <c r="O210" s="11">
        <f>(((M210/60)/60)/24)+DATE(1970,1,1)</f>
        <v>43072.25</v>
      </c>
      <c r="P210" t="b">
        <v>0</v>
      </c>
      <c r="Q210" t="b">
        <v>0</v>
      </c>
      <c r="R210" t="s">
        <v>42</v>
      </c>
      <c r="S210" t="str">
        <f t="shared" si="9"/>
        <v>film &amp; video</v>
      </c>
      <c r="T210" t="str">
        <f t="shared" si="10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1"/>
        <v>21</v>
      </c>
      <c r="G211" t="s">
        <v>47</v>
      </c>
      <c r="H211">
        <v>808</v>
      </c>
      <c r="I211" s="7">
        <f>IFERROR(E211/H211,0)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>(((L211/60)/60)/24)+DATE(1970,1,1)</f>
        <v>42496.208333333328</v>
      </c>
      <c r="O211" s="11">
        <f>(((M211/60)/60)/24)+DATE(1970,1,1)</f>
        <v>42503.208333333328</v>
      </c>
      <c r="P211" t="b">
        <v>0</v>
      </c>
      <c r="Q211" t="b">
        <v>0</v>
      </c>
      <c r="R211" t="s">
        <v>42</v>
      </c>
      <c r="S211" t="str">
        <f t="shared" si="9"/>
        <v>film &amp; video</v>
      </c>
      <c r="T211" t="str">
        <f t="shared" si="10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1"/>
        <v>67</v>
      </c>
      <c r="G212" t="s">
        <v>14</v>
      </c>
      <c r="H212">
        <v>226</v>
      </c>
      <c r="I212" s="7">
        <f>IFERROR(E212/H212,0)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>(((L212/60)/60)/24)+DATE(1970,1,1)</f>
        <v>42797.25</v>
      </c>
      <c r="O212" s="11">
        <f>(((M212/60)/60)/24)+DATE(1970,1,1)</f>
        <v>42824.208333333328</v>
      </c>
      <c r="P212" t="b">
        <v>0</v>
      </c>
      <c r="Q212" t="b">
        <v>0</v>
      </c>
      <c r="R212" t="s">
        <v>474</v>
      </c>
      <c r="S212" t="str">
        <f t="shared" si="9"/>
        <v>film &amp; video</v>
      </c>
      <c r="T212" t="str">
        <f t="shared" si="10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1"/>
        <v>95</v>
      </c>
      <c r="G213" t="s">
        <v>14</v>
      </c>
      <c r="H213">
        <v>1625</v>
      </c>
      <c r="I213" s="7">
        <f>IFERROR(E213/H213,0)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>(((L213/60)/60)/24)+DATE(1970,1,1)</f>
        <v>41513.208333333336</v>
      </c>
      <c r="O213" s="11">
        <f>(((M213/60)/60)/24)+DATE(1970,1,1)</f>
        <v>41537.208333333336</v>
      </c>
      <c r="P213" t="b">
        <v>0</v>
      </c>
      <c r="Q213" t="b">
        <v>0</v>
      </c>
      <c r="R213" t="s">
        <v>33</v>
      </c>
      <c r="S213" t="str">
        <f t="shared" si="9"/>
        <v>theater</v>
      </c>
      <c r="T213" t="str">
        <f t="shared" si="10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1"/>
        <v>152</v>
      </c>
      <c r="G214" t="s">
        <v>20</v>
      </c>
      <c r="H214">
        <v>168</v>
      </c>
      <c r="I214" s="7">
        <f>IFERROR(E214/H214,0)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>(((L214/60)/60)/24)+DATE(1970,1,1)</f>
        <v>43814.25</v>
      </c>
      <c r="O214" s="11">
        <f>(((M214/60)/60)/24)+DATE(1970,1,1)</f>
        <v>43860.25</v>
      </c>
      <c r="P214" t="b">
        <v>0</v>
      </c>
      <c r="Q214" t="b">
        <v>0</v>
      </c>
      <c r="R214" t="s">
        <v>33</v>
      </c>
      <c r="S214" t="str">
        <f t="shared" si="9"/>
        <v>theater</v>
      </c>
      <c r="T214" t="str">
        <f t="shared" si="10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1"/>
        <v>195</v>
      </c>
      <c r="G215" t="s">
        <v>20</v>
      </c>
      <c r="H215">
        <v>4289</v>
      </c>
      <c r="I215" s="7">
        <f>IFERROR(E215/H215,0)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>(((L215/60)/60)/24)+DATE(1970,1,1)</f>
        <v>40488.208333333336</v>
      </c>
      <c r="O215" s="11">
        <f>(((M215/60)/60)/24)+DATE(1970,1,1)</f>
        <v>40496.25</v>
      </c>
      <c r="P215" t="b">
        <v>0</v>
      </c>
      <c r="Q215" t="b">
        <v>1</v>
      </c>
      <c r="R215" t="s">
        <v>60</v>
      </c>
      <c r="S215" t="str">
        <f t="shared" si="9"/>
        <v>music</v>
      </c>
      <c r="T215" t="str">
        <f t="shared" si="10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1"/>
        <v>1023</v>
      </c>
      <c r="G216" t="s">
        <v>20</v>
      </c>
      <c r="H216">
        <v>165</v>
      </c>
      <c r="I216" s="7">
        <f>IFERROR(E216/H216,0)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>(((L216/60)/60)/24)+DATE(1970,1,1)</f>
        <v>40409.208333333336</v>
      </c>
      <c r="O216" s="11">
        <f>(((M216/60)/60)/24)+DATE(1970,1,1)</f>
        <v>40415.208333333336</v>
      </c>
      <c r="P216" t="b">
        <v>0</v>
      </c>
      <c r="Q216" t="b">
        <v>0</v>
      </c>
      <c r="R216" t="s">
        <v>23</v>
      </c>
      <c r="S216" t="str">
        <f t="shared" si="9"/>
        <v>music</v>
      </c>
      <c r="T216" t="str">
        <f t="shared" si="10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1"/>
        <v>4</v>
      </c>
      <c r="G217" t="s">
        <v>14</v>
      </c>
      <c r="H217">
        <v>143</v>
      </c>
      <c r="I217" s="7">
        <f>IFERROR(E217/H217,0)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>(((L217/60)/60)/24)+DATE(1970,1,1)</f>
        <v>43509.25</v>
      </c>
      <c r="O217" s="11">
        <f>(((M217/60)/60)/24)+DATE(1970,1,1)</f>
        <v>43511.25</v>
      </c>
      <c r="P217" t="b">
        <v>0</v>
      </c>
      <c r="Q217" t="b">
        <v>0</v>
      </c>
      <c r="R217" t="s">
        <v>33</v>
      </c>
      <c r="S217" t="str">
        <f t="shared" si="9"/>
        <v>theater</v>
      </c>
      <c r="T217" t="str">
        <f t="shared" si="10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1"/>
        <v>155</v>
      </c>
      <c r="G218" t="s">
        <v>20</v>
      </c>
      <c r="H218">
        <v>1815</v>
      </c>
      <c r="I218" s="7">
        <f>IFERROR(E218/H218,0)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>(((L218/60)/60)/24)+DATE(1970,1,1)</f>
        <v>40869.25</v>
      </c>
      <c r="O218" s="11">
        <f>(((M218/60)/60)/24)+DATE(1970,1,1)</f>
        <v>40871.25</v>
      </c>
      <c r="P218" t="b">
        <v>0</v>
      </c>
      <c r="Q218" t="b">
        <v>0</v>
      </c>
      <c r="R218" t="s">
        <v>33</v>
      </c>
      <c r="S218" t="str">
        <f t="shared" si="9"/>
        <v>theater</v>
      </c>
      <c r="T218" t="str">
        <f t="shared" si="10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1"/>
        <v>45</v>
      </c>
      <c r="G219" t="s">
        <v>14</v>
      </c>
      <c r="H219">
        <v>934</v>
      </c>
      <c r="I219" s="7">
        <f>IFERROR(E219/H219,0)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>(((L219/60)/60)/24)+DATE(1970,1,1)</f>
        <v>43583.208333333328</v>
      </c>
      <c r="O219" s="11">
        <f>(((M219/60)/60)/24)+DATE(1970,1,1)</f>
        <v>43592.208333333328</v>
      </c>
      <c r="P219" t="b">
        <v>0</v>
      </c>
      <c r="Q219" t="b">
        <v>0</v>
      </c>
      <c r="R219" t="s">
        <v>474</v>
      </c>
      <c r="S219" t="str">
        <f t="shared" si="9"/>
        <v>film &amp; video</v>
      </c>
      <c r="T219" t="str">
        <f t="shared" si="10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1"/>
        <v>216</v>
      </c>
      <c r="G220" t="s">
        <v>20</v>
      </c>
      <c r="H220">
        <v>397</v>
      </c>
      <c r="I220" s="7">
        <f>IFERROR(E220/H220,0)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>(((L220/60)/60)/24)+DATE(1970,1,1)</f>
        <v>40858.25</v>
      </c>
      <c r="O220" s="11">
        <f>(((M220/60)/60)/24)+DATE(1970,1,1)</f>
        <v>40892.25</v>
      </c>
      <c r="P220" t="b">
        <v>0</v>
      </c>
      <c r="Q220" t="b">
        <v>1</v>
      </c>
      <c r="R220" t="s">
        <v>100</v>
      </c>
      <c r="S220" t="str">
        <f t="shared" si="9"/>
        <v>film &amp; video</v>
      </c>
      <c r="T220" t="str">
        <f t="shared" si="10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1"/>
        <v>332</v>
      </c>
      <c r="G221" t="s">
        <v>20</v>
      </c>
      <c r="H221">
        <v>1539</v>
      </c>
      <c r="I221" s="7">
        <f>IFERROR(E221/H221,0)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>(((L221/60)/60)/24)+DATE(1970,1,1)</f>
        <v>41137.208333333336</v>
      </c>
      <c r="O221" s="11">
        <f>(((M221/60)/60)/24)+DATE(1970,1,1)</f>
        <v>41149.208333333336</v>
      </c>
      <c r="P221" t="b">
        <v>0</v>
      </c>
      <c r="Q221" t="b">
        <v>0</v>
      </c>
      <c r="R221" t="s">
        <v>71</v>
      </c>
      <c r="S221" t="str">
        <f t="shared" si="9"/>
        <v>film &amp; video</v>
      </c>
      <c r="T221" t="str">
        <f t="shared" si="10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1"/>
        <v>8</v>
      </c>
      <c r="G222" t="s">
        <v>14</v>
      </c>
      <c r="H222">
        <v>17</v>
      </c>
      <c r="I222" s="7">
        <f>IFERROR(E222/H222,0)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>(((L222/60)/60)/24)+DATE(1970,1,1)</f>
        <v>40725.208333333336</v>
      </c>
      <c r="O222" s="11">
        <f>(((M222/60)/60)/24)+DATE(1970,1,1)</f>
        <v>40743.208333333336</v>
      </c>
      <c r="P222" t="b">
        <v>1</v>
      </c>
      <c r="Q222" t="b">
        <v>0</v>
      </c>
      <c r="R222" t="s">
        <v>33</v>
      </c>
      <c r="S222" t="str">
        <f t="shared" si="9"/>
        <v>theater</v>
      </c>
      <c r="T222" t="str">
        <f t="shared" si="10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1"/>
        <v>99</v>
      </c>
      <c r="G223" t="s">
        <v>14</v>
      </c>
      <c r="H223">
        <v>2179</v>
      </c>
      <c r="I223" s="7">
        <f>IFERROR(E223/H223,0)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>(((L223/60)/60)/24)+DATE(1970,1,1)</f>
        <v>41081.208333333336</v>
      </c>
      <c r="O223" s="11">
        <f>(((M223/60)/60)/24)+DATE(1970,1,1)</f>
        <v>41083.208333333336</v>
      </c>
      <c r="P223" t="b">
        <v>1</v>
      </c>
      <c r="Q223" t="b">
        <v>0</v>
      </c>
      <c r="R223" t="s">
        <v>17</v>
      </c>
      <c r="S223" t="str">
        <f t="shared" si="9"/>
        <v>food</v>
      </c>
      <c r="T223" t="str">
        <f t="shared" si="10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1"/>
        <v>138</v>
      </c>
      <c r="G224" t="s">
        <v>20</v>
      </c>
      <c r="H224">
        <v>138</v>
      </c>
      <c r="I224" s="7">
        <f>IFERROR(E224/H224,0)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>(((L224/60)/60)/24)+DATE(1970,1,1)</f>
        <v>41914.208333333336</v>
      </c>
      <c r="O224" s="11">
        <f>(((M224/60)/60)/24)+DATE(1970,1,1)</f>
        <v>41915.208333333336</v>
      </c>
      <c r="P224" t="b">
        <v>0</v>
      </c>
      <c r="Q224" t="b">
        <v>0</v>
      </c>
      <c r="R224" t="s">
        <v>122</v>
      </c>
      <c r="S224" t="str">
        <f t="shared" si="9"/>
        <v>photography</v>
      </c>
      <c r="T224" t="str">
        <f t="shared" si="10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1"/>
        <v>94</v>
      </c>
      <c r="G225" t="s">
        <v>14</v>
      </c>
      <c r="H225">
        <v>931</v>
      </c>
      <c r="I225" s="7">
        <f>IFERROR(E225/H225,0)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>(((L225/60)/60)/24)+DATE(1970,1,1)</f>
        <v>42445.208333333328</v>
      </c>
      <c r="O225" s="11">
        <f>(((M225/60)/60)/24)+DATE(1970,1,1)</f>
        <v>42459.208333333328</v>
      </c>
      <c r="P225" t="b">
        <v>0</v>
      </c>
      <c r="Q225" t="b">
        <v>0</v>
      </c>
      <c r="R225" t="s">
        <v>33</v>
      </c>
      <c r="S225" t="str">
        <f t="shared" si="9"/>
        <v>theater</v>
      </c>
      <c r="T225" t="str">
        <f t="shared" si="10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1"/>
        <v>404</v>
      </c>
      <c r="G226" t="s">
        <v>20</v>
      </c>
      <c r="H226">
        <v>3594</v>
      </c>
      <c r="I226" s="7">
        <f>IFERROR(E226/H226,0)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>(((L226/60)/60)/24)+DATE(1970,1,1)</f>
        <v>41906.208333333336</v>
      </c>
      <c r="O226" s="11">
        <f>(((M226/60)/60)/24)+DATE(1970,1,1)</f>
        <v>41951.25</v>
      </c>
      <c r="P226" t="b">
        <v>0</v>
      </c>
      <c r="Q226" t="b">
        <v>0</v>
      </c>
      <c r="R226" t="s">
        <v>474</v>
      </c>
      <c r="S226" t="str">
        <f t="shared" si="9"/>
        <v>film &amp; video</v>
      </c>
      <c r="T226" t="str">
        <f t="shared" si="10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1"/>
        <v>260</v>
      </c>
      <c r="G227" t="s">
        <v>20</v>
      </c>
      <c r="H227">
        <v>5880</v>
      </c>
      <c r="I227" s="7">
        <f>IFERROR(E227/H227,0)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>(((L227/60)/60)/24)+DATE(1970,1,1)</f>
        <v>41762.208333333336</v>
      </c>
      <c r="O227" s="11">
        <f>(((M227/60)/60)/24)+DATE(1970,1,1)</f>
        <v>41762.208333333336</v>
      </c>
      <c r="P227" t="b">
        <v>1</v>
      </c>
      <c r="Q227" t="b">
        <v>0</v>
      </c>
      <c r="R227" t="s">
        <v>23</v>
      </c>
      <c r="S227" t="str">
        <f t="shared" si="9"/>
        <v>music</v>
      </c>
      <c r="T227" t="str">
        <f t="shared" si="10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1"/>
        <v>367</v>
      </c>
      <c r="G228" t="s">
        <v>20</v>
      </c>
      <c r="H228">
        <v>112</v>
      </c>
      <c r="I228" s="7">
        <f>IFERROR(E228/H228,0)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>(((L228/60)/60)/24)+DATE(1970,1,1)</f>
        <v>40276.208333333336</v>
      </c>
      <c r="O228" s="11">
        <f>(((M228/60)/60)/24)+DATE(1970,1,1)</f>
        <v>40313.208333333336</v>
      </c>
      <c r="P228" t="b">
        <v>0</v>
      </c>
      <c r="Q228" t="b">
        <v>0</v>
      </c>
      <c r="R228" t="s">
        <v>122</v>
      </c>
      <c r="S228" t="str">
        <f t="shared" si="9"/>
        <v>photography</v>
      </c>
      <c r="T228" t="str">
        <f t="shared" si="10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1"/>
        <v>169</v>
      </c>
      <c r="G229" t="s">
        <v>20</v>
      </c>
      <c r="H229">
        <v>943</v>
      </c>
      <c r="I229" s="7">
        <f>IFERROR(E229/H229,0)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>(((L229/60)/60)/24)+DATE(1970,1,1)</f>
        <v>42139.208333333328</v>
      </c>
      <c r="O229" s="11">
        <f>(((M229/60)/60)/24)+DATE(1970,1,1)</f>
        <v>42145.208333333328</v>
      </c>
      <c r="P229" t="b">
        <v>0</v>
      </c>
      <c r="Q229" t="b">
        <v>0</v>
      </c>
      <c r="R229" t="s">
        <v>292</v>
      </c>
      <c r="S229" t="str">
        <f t="shared" si="9"/>
        <v>games</v>
      </c>
      <c r="T229" t="str">
        <f t="shared" si="10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1"/>
        <v>120</v>
      </c>
      <c r="G230" t="s">
        <v>20</v>
      </c>
      <c r="H230">
        <v>2468</v>
      </c>
      <c r="I230" s="7">
        <f>IFERROR(E230/H230,0)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>(((L230/60)/60)/24)+DATE(1970,1,1)</f>
        <v>42613.208333333328</v>
      </c>
      <c r="O230" s="11">
        <f>(((M230/60)/60)/24)+DATE(1970,1,1)</f>
        <v>42638.208333333328</v>
      </c>
      <c r="P230" t="b">
        <v>0</v>
      </c>
      <c r="Q230" t="b">
        <v>0</v>
      </c>
      <c r="R230" t="s">
        <v>71</v>
      </c>
      <c r="S230" t="str">
        <f t="shared" si="9"/>
        <v>film &amp; video</v>
      </c>
      <c r="T230" t="str">
        <f t="shared" si="10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1"/>
        <v>194</v>
      </c>
      <c r="G231" t="s">
        <v>20</v>
      </c>
      <c r="H231">
        <v>2551</v>
      </c>
      <c r="I231" s="7">
        <f>IFERROR(E231/H231,0)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>(((L231/60)/60)/24)+DATE(1970,1,1)</f>
        <v>42887.208333333328</v>
      </c>
      <c r="O231" s="11">
        <f>(((M231/60)/60)/24)+DATE(1970,1,1)</f>
        <v>42935.208333333328</v>
      </c>
      <c r="P231" t="b">
        <v>0</v>
      </c>
      <c r="Q231" t="b">
        <v>1</v>
      </c>
      <c r="R231" t="s">
        <v>292</v>
      </c>
      <c r="S231" t="str">
        <f t="shared" si="9"/>
        <v>games</v>
      </c>
      <c r="T231" t="str">
        <f t="shared" si="10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1"/>
        <v>420</v>
      </c>
      <c r="G232" t="s">
        <v>20</v>
      </c>
      <c r="H232">
        <v>101</v>
      </c>
      <c r="I232" s="7">
        <f>IFERROR(E232/H232,0)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>(((L232/60)/60)/24)+DATE(1970,1,1)</f>
        <v>43805.25</v>
      </c>
      <c r="O232" s="11">
        <f>(((M232/60)/60)/24)+DATE(1970,1,1)</f>
        <v>43805.25</v>
      </c>
      <c r="P232" t="b">
        <v>0</v>
      </c>
      <c r="Q232" t="b">
        <v>0</v>
      </c>
      <c r="R232" t="s">
        <v>89</v>
      </c>
      <c r="S232" t="str">
        <f t="shared" si="9"/>
        <v>games</v>
      </c>
      <c r="T232" t="str">
        <f t="shared" si="10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1"/>
        <v>77</v>
      </c>
      <c r="G233" t="s">
        <v>74</v>
      </c>
      <c r="H233">
        <v>67</v>
      </c>
      <c r="I233" s="7">
        <f>IFERROR(E233/H233,0)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>(((L233/60)/60)/24)+DATE(1970,1,1)</f>
        <v>41415.208333333336</v>
      </c>
      <c r="O233" s="11">
        <f>(((M233/60)/60)/24)+DATE(1970,1,1)</f>
        <v>41473.208333333336</v>
      </c>
      <c r="P233" t="b">
        <v>0</v>
      </c>
      <c r="Q233" t="b">
        <v>0</v>
      </c>
      <c r="R233" t="s">
        <v>33</v>
      </c>
      <c r="S233" t="str">
        <f t="shared" si="9"/>
        <v>theater</v>
      </c>
      <c r="T233" t="str">
        <f t="shared" si="10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1"/>
        <v>171</v>
      </c>
      <c r="G234" t="s">
        <v>20</v>
      </c>
      <c r="H234">
        <v>92</v>
      </c>
      <c r="I234" s="7">
        <f>IFERROR(E234/H234,0)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>(((L234/60)/60)/24)+DATE(1970,1,1)</f>
        <v>42576.208333333328</v>
      </c>
      <c r="O234" s="11">
        <f>(((M234/60)/60)/24)+DATE(1970,1,1)</f>
        <v>42577.208333333328</v>
      </c>
      <c r="P234" t="b">
        <v>0</v>
      </c>
      <c r="Q234" t="b">
        <v>0</v>
      </c>
      <c r="R234" t="s">
        <v>33</v>
      </c>
      <c r="S234" t="str">
        <f t="shared" si="9"/>
        <v>theater</v>
      </c>
      <c r="T234" t="str">
        <f t="shared" si="10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1"/>
        <v>158</v>
      </c>
      <c r="G235" t="s">
        <v>20</v>
      </c>
      <c r="H235">
        <v>62</v>
      </c>
      <c r="I235" s="7">
        <f>IFERROR(E235/H235,0)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>(((L235/60)/60)/24)+DATE(1970,1,1)</f>
        <v>40706.208333333336</v>
      </c>
      <c r="O235" s="11">
        <f>(((M235/60)/60)/24)+DATE(1970,1,1)</f>
        <v>40722.208333333336</v>
      </c>
      <c r="P235" t="b">
        <v>0</v>
      </c>
      <c r="Q235" t="b">
        <v>0</v>
      </c>
      <c r="R235" t="s">
        <v>71</v>
      </c>
      <c r="S235" t="str">
        <f t="shared" si="9"/>
        <v>film &amp; video</v>
      </c>
      <c r="T235" t="str">
        <f t="shared" si="10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1"/>
        <v>109</v>
      </c>
      <c r="G236" t="s">
        <v>20</v>
      </c>
      <c r="H236">
        <v>149</v>
      </c>
      <c r="I236" s="7">
        <f>IFERROR(E236/H236,0)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>(((L236/60)/60)/24)+DATE(1970,1,1)</f>
        <v>42969.208333333328</v>
      </c>
      <c r="O236" s="11">
        <f>(((M236/60)/60)/24)+DATE(1970,1,1)</f>
        <v>42976.208333333328</v>
      </c>
      <c r="P236" t="b">
        <v>0</v>
      </c>
      <c r="Q236" t="b">
        <v>1</v>
      </c>
      <c r="R236" t="s">
        <v>89</v>
      </c>
      <c r="S236" t="str">
        <f t="shared" si="9"/>
        <v>games</v>
      </c>
      <c r="T236" t="str">
        <f t="shared" si="10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1"/>
        <v>42</v>
      </c>
      <c r="G237" t="s">
        <v>14</v>
      </c>
      <c r="H237">
        <v>92</v>
      </c>
      <c r="I237" s="7">
        <f>IFERROR(E237/H237,0)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>(((L237/60)/60)/24)+DATE(1970,1,1)</f>
        <v>42779.25</v>
      </c>
      <c r="O237" s="11">
        <f>(((M237/60)/60)/24)+DATE(1970,1,1)</f>
        <v>42784.25</v>
      </c>
      <c r="P237" t="b">
        <v>0</v>
      </c>
      <c r="Q237" t="b">
        <v>0</v>
      </c>
      <c r="R237" t="s">
        <v>71</v>
      </c>
      <c r="S237" t="str">
        <f t="shared" si="9"/>
        <v>film &amp; video</v>
      </c>
      <c r="T237" t="str">
        <f t="shared" si="10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1"/>
        <v>11</v>
      </c>
      <c r="G238" t="s">
        <v>14</v>
      </c>
      <c r="H238">
        <v>57</v>
      </c>
      <c r="I238" s="7">
        <f>IFERROR(E238/H238,0)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>(((L238/60)/60)/24)+DATE(1970,1,1)</f>
        <v>43641.208333333328</v>
      </c>
      <c r="O238" s="11">
        <f>(((M238/60)/60)/24)+DATE(1970,1,1)</f>
        <v>43648.208333333328</v>
      </c>
      <c r="P238" t="b">
        <v>0</v>
      </c>
      <c r="Q238" t="b">
        <v>1</v>
      </c>
      <c r="R238" t="s">
        <v>23</v>
      </c>
      <c r="S238" t="str">
        <f t="shared" si="9"/>
        <v>music</v>
      </c>
      <c r="T238" t="str">
        <f t="shared" si="10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1"/>
        <v>159</v>
      </c>
      <c r="G239" t="s">
        <v>20</v>
      </c>
      <c r="H239">
        <v>329</v>
      </c>
      <c r="I239" s="7">
        <f>IFERROR(E239/H239,0)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>(((L239/60)/60)/24)+DATE(1970,1,1)</f>
        <v>41754.208333333336</v>
      </c>
      <c r="O239" s="11">
        <f>(((M239/60)/60)/24)+DATE(1970,1,1)</f>
        <v>41756.208333333336</v>
      </c>
      <c r="P239" t="b">
        <v>0</v>
      </c>
      <c r="Q239" t="b">
        <v>0</v>
      </c>
      <c r="R239" t="s">
        <v>71</v>
      </c>
      <c r="S239" t="str">
        <f t="shared" si="9"/>
        <v>film &amp; video</v>
      </c>
      <c r="T239" t="str">
        <f t="shared" si="10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1"/>
        <v>422</v>
      </c>
      <c r="G240" t="s">
        <v>20</v>
      </c>
      <c r="H240">
        <v>97</v>
      </c>
      <c r="I240" s="7">
        <f>IFERROR(E240/H240,0)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>(((L240/60)/60)/24)+DATE(1970,1,1)</f>
        <v>43083.25</v>
      </c>
      <c r="O240" s="11">
        <f>(((M240/60)/60)/24)+DATE(1970,1,1)</f>
        <v>43108.25</v>
      </c>
      <c r="P240" t="b">
        <v>0</v>
      </c>
      <c r="Q240" t="b">
        <v>1</v>
      </c>
      <c r="R240" t="s">
        <v>33</v>
      </c>
      <c r="S240" t="str">
        <f t="shared" si="9"/>
        <v>theater</v>
      </c>
      <c r="T240" t="str">
        <f t="shared" si="10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1"/>
        <v>98</v>
      </c>
      <c r="G241" t="s">
        <v>14</v>
      </c>
      <c r="H241">
        <v>41</v>
      </c>
      <c r="I241" s="7">
        <f>IFERROR(E241/H241,0)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>(((L241/60)/60)/24)+DATE(1970,1,1)</f>
        <v>42245.208333333328</v>
      </c>
      <c r="O241" s="11">
        <f>(((M241/60)/60)/24)+DATE(1970,1,1)</f>
        <v>42249.208333333328</v>
      </c>
      <c r="P241" t="b">
        <v>0</v>
      </c>
      <c r="Q241" t="b">
        <v>0</v>
      </c>
      <c r="R241" t="s">
        <v>65</v>
      </c>
      <c r="S241" t="str">
        <f t="shared" si="9"/>
        <v>technology</v>
      </c>
      <c r="T241" t="str">
        <f t="shared" si="10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1"/>
        <v>419</v>
      </c>
      <c r="G242" t="s">
        <v>20</v>
      </c>
      <c r="H242">
        <v>1784</v>
      </c>
      <c r="I242" s="7">
        <f>IFERROR(E242/H242,0)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>(((L242/60)/60)/24)+DATE(1970,1,1)</f>
        <v>40396.208333333336</v>
      </c>
      <c r="O242" s="11">
        <f>(((M242/60)/60)/24)+DATE(1970,1,1)</f>
        <v>40397.208333333336</v>
      </c>
      <c r="P242" t="b">
        <v>0</v>
      </c>
      <c r="Q242" t="b">
        <v>0</v>
      </c>
      <c r="R242" t="s">
        <v>33</v>
      </c>
      <c r="S242" t="str">
        <f t="shared" si="9"/>
        <v>theater</v>
      </c>
      <c r="T242" t="str">
        <f t="shared" si="10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1"/>
        <v>102</v>
      </c>
      <c r="G243" t="s">
        <v>20</v>
      </c>
      <c r="H243">
        <v>1684</v>
      </c>
      <c r="I243" s="7">
        <f>IFERROR(E243/H243,0)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>(((L243/60)/60)/24)+DATE(1970,1,1)</f>
        <v>41742.208333333336</v>
      </c>
      <c r="O243" s="11">
        <f>(((M243/60)/60)/24)+DATE(1970,1,1)</f>
        <v>41752.208333333336</v>
      </c>
      <c r="P243" t="b">
        <v>0</v>
      </c>
      <c r="Q243" t="b">
        <v>1</v>
      </c>
      <c r="R243" t="s">
        <v>68</v>
      </c>
      <c r="S243" t="str">
        <f t="shared" si="9"/>
        <v>publishing</v>
      </c>
      <c r="T243" t="str">
        <f t="shared" si="10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1"/>
        <v>128</v>
      </c>
      <c r="G244" t="s">
        <v>20</v>
      </c>
      <c r="H244">
        <v>250</v>
      </c>
      <c r="I244" s="7">
        <f>IFERROR(E244/H244,0)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>(((L244/60)/60)/24)+DATE(1970,1,1)</f>
        <v>42865.208333333328</v>
      </c>
      <c r="O244" s="11">
        <f>(((M244/60)/60)/24)+DATE(1970,1,1)</f>
        <v>42875.208333333328</v>
      </c>
      <c r="P244" t="b">
        <v>0</v>
      </c>
      <c r="Q244" t="b">
        <v>1</v>
      </c>
      <c r="R244" t="s">
        <v>23</v>
      </c>
      <c r="S244" t="str">
        <f t="shared" si="9"/>
        <v>music</v>
      </c>
      <c r="T244" t="str">
        <f t="shared" si="10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1"/>
        <v>445</v>
      </c>
      <c r="G245" t="s">
        <v>20</v>
      </c>
      <c r="H245">
        <v>238</v>
      </c>
      <c r="I245" s="7">
        <f>IFERROR(E245/H245,0)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>(((L245/60)/60)/24)+DATE(1970,1,1)</f>
        <v>43163.25</v>
      </c>
      <c r="O245" s="11">
        <f>(((M245/60)/60)/24)+DATE(1970,1,1)</f>
        <v>43166.25</v>
      </c>
      <c r="P245" t="b">
        <v>0</v>
      </c>
      <c r="Q245" t="b">
        <v>0</v>
      </c>
      <c r="R245" t="s">
        <v>33</v>
      </c>
      <c r="S245" t="str">
        <f t="shared" si="9"/>
        <v>theater</v>
      </c>
      <c r="T245" t="str">
        <f t="shared" si="10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1"/>
        <v>570</v>
      </c>
      <c r="G246" t="s">
        <v>20</v>
      </c>
      <c r="H246">
        <v>53</v>
      </c>
      <c r="I246" s="7">
        <f>IFERROR(E246/H246,0)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>(((L246/60)/60)/24)+DATE(1970,1,1)</f>
        <v>41834.208333333336</v>
      </c>
      <c r="O246" s="11">
        <f>(((M246/60)/60)/24)+DATE(1970,1,1)</f>
        <v>41886.208333333336</v>
      </c>
      <c r="P246" t="b">
        <v>0</v>
      </c>
      <c r="Q246" t="b">
        <v>0</v>
      </c>
      <c r="R246" t="s">
        <v>33</v>
      </c>
      <c r="S246" t="str">
        <f t="shared" si="9"/>
        <v>theater</v>
      </c>
      <c r="T246" t="str">
        <f t="shared" si="10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1"/>
        <v>509</v>
      </c>
      <c r="G247" t="s">
        <v>20</v>
      </c>
      <c r="H247">
        <v>214</v>
      </c>
      <c r="I247" s="7">
        <f>IFERROR(E247/H247,0)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>(((L247/60)/60)/24)+DATE(1970,1,1)</f>
        <v>41736.208333333336</v>
      </c>
      <c r="O247" s="11">
        <f>(((M247/60)/60)/24)+DATE(1970,1,1)</f>
        <v>41737.208333333336</v>
      </c>
      <c r="P247" t="b">
        <v>0</v>
      </c>
      <c r="Q247" t="b">
        <v>0</v>
      </c>
      <c r="R247" t="s">
        <v>33</v>
      </c>
      <c r="S247" t="str">
        <f t="shared" si="9"/>
        <v>theater</v>
      </c>
      <c r="T247" t="str">
        <f t="shared" si="10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1"/>
        <v>326</v>
      </c>
      <c r="G248" t="s">
        <v>20</v>
      </c>
      <c r="H248">
        <v>222</v>
      </c>
      <c r="I248" s="7">
        <f>IFERROR(E248/H248,0)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>(((L248/60)/60)/24)+DATE(1970,1,1)</f>
        <v>41491.208333333336</v>
      </c>
      <c r="O248" s="11">
        <f>(((M248/60)/60)/24)+DATE(1970,1,1)</f>
        <v>41495.208333333336</v>
      </c>
      <c r="P248" t="b">
        <v>0</v>
      </c>
      <c r="Q248" t="b">
        <v>0</v>
      </c>
      <c r="R248" t="s">
        <v>28</v>
      </c>
      <c r="S248" t="str">
        <f t="shared" si="9"/>
        <v>technology</v>
      </c>
      <c r="T248" t="str">
        <f t="shared" si="10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1"/>
        <v>933</v>
      </c>
      <c r="G249" t="s">
        <v>20</v>
      </c>
      <c r="H249">
        <v>1884</v>
      </c>
      <c r="I249" s="7">
        <f>IFERROR(E249/H249,0)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>(((L249/60)/60)/24)+DATE(1970,1,1)</f>
        <v>42726.25</v>
      </c>
      <c r="O249" s="11">
        <f>(((M249/60)/60)/24)+DATE(1970,1,1)</f>
        <v>42741.25</v>
      </c>
      <c r="P249" t="b">
        <v>0</v>
      </c>
      <c r="Q249" t="b">
        <v>1</v>
      </c>
      <c r="R249" t="s">
        <v>119</v>
      </c>
      <c r="S249" t="str">
        <f t="shared" si="9"/>
        <v>publishing</v>
      </c>
      <c r="T249" t="str">
        <f t="shared" si="10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1"/>
        <v>211</v>
      </c>
      <c r="G250" t="s">
        <v>20</v>
      </c>
      <c r="H250">
        <v>218</v>
      </c>
      <c r="I250" s="7">
        <f>IFERROR(E250/H250,0)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>(((L250/60)/60)/24)+DATE(1970,1,1)</f>
        <v>42004.25</v>
      </c>
      <c r="O250" s="11">
        <f>(((M250/60)/60)/24)+DATE(1970,1,1)</f>
        <v>42009.25</v>
      </c>
      <c r="P250" t="b">
        <v>0</v>
      </c>
      <c r="Q250" t="b">
        <v>0</v>
      </c>
      <c r="R250" t="s">
        <v>292</v>
      </c>
      <c r="S250" t="str">
        <f t="shared" si="9"/>
        <v>games</v>
      </c>
      <c r="T250" t="str">
        <f t="shared" si="10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1"/>
        <v>273</v>
      </c>
      <c r="G251" t="s">
        <v>20</v>
      </c>
      <c r="H251">
        <v>6465</v>
      </c>
      <c r="I251" s="7">
        <f>IFERROR(E251/H251,0)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>(((L251/60)/60)/24)+DATE(1970,1,1)</f>
        <v>42006.25</v>
      </c>
      <c r="O251" s="11">
        <f>(((M251/60)/60)/24)+DATE(1970,1,1)</f>
        <v>42013.25</v>
      </c>
      <c r="P251" t="b">
        <v>0</v>
      </c>
      <c r="Q251" t="b">
        <v>0</v>
      </c>
      <c r="R251" t="s">
        <v>206</v>
      </c>
      <c r="S251" t="str">
        <f t="shared" si="9"/>
        <v>publishing</v>
      </c>
      <c r="T251" t="str">
        <f t="shared" si="10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1"/>
        <v>3</v>
      </c>
      <c r="G252" t="s">
        <v>14</v>
      </c>
      <c r="H252">
        <v>1</v>
      </c>
      <c r="I252" s="7">
        <f>IFERROR(E252/H252,0)</f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>(((L252/60)/60)/24)+DATE(1970,1,1)</f>
        <v>40203.25</v>
      </c>
      <c r="O252" s="11">
        <f>(((M252/60)/60)/24)+DATE(1970,1,1)</f>
        <v>40238.25</v>
      </c>
      <c r="P252" t="b">
        <v>0</v>
      </c>
      <c r="Q252" t="b">
        <v>0</v>
      </c>
      <c r="R252" t="s">
        <v>23</v>
      </c>
      <c r="S252" t="str">
        <f t="shared" si="9"/>
        <v>music</v>
      </c>
      <c r="T252" t="str">
        <f t="shared" si="10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1"/>
        <v>54</v>
      </c>
      <c r="G253" t="s">
        <v>14</v>
      </c>
      <c r="H253">
        <v>101</v>
      </c>
      <c r="I253" s="7">
        <f>IFERROR(E253/H253,0)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>(((L253/60)/60)/24)+DATE(1970,1,1)</f>
        <v>41252.25</v>
      </c>
      <c r="O253" s="11">
        <f>(((M253/60)/60)/24)+DATE(1970,1,1)</f>
        <v>41254.25</v>
      </c>
      <c r="P253" t="b">
        <v>0</v>
      </c>
      <c r="Q253" t="b">
        <v>0</v>
      </c>
      <c r="R253" t="s">
        <v>33</v>
      </c>
      <c r="S253" t="str">
        <f t="shared" si="9"/>
        <v>theater</v>
      </c>
      <c r="T253" t="str">
        <f t="shared" si="10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1"/>
        <v>626</v>
      </c>
      <c r="G254" t="s">
        <v>20</v>
      </c>
      <c r="H254">
        <v>59</v>
      </c>
      <c r="I254" s="7">
        <f>IFERROR(E254/H254,0)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>(((L254/60)/60)/24)+DATE(1970,1,1)</f>
        <v>41572.208333333336</v>
      </c>
      <c r="O254" s="11">
        <f>(((M254/60)/60)/24)+DATE(1970,1,1)</f>
        <v>41577.208333333336</v>
      </c>
      <c r="P254" t="b">
        <v>0</v>
      </c>
      <c r="Q254" t="b">
        <v>0</v>
      </c>
      <c r="R254" t="s">
        <v>33</v>
      </c>
      <c r="S254" t="str">
        <f t="shared" si="9"/>
        <v>theater</v>
      </c>
      <c r="T254" t="str">
        <f t="shared" si="10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1"/>
        <v>89</v>
      </c>
      <c r="G255" t="s">
        <v>14</v>
      </c>
      <c r="H255">
        <v>1335</v>
      </c>
      <c r="I255" s="7">
        <f>IFERROR(E255/H255,0)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>(((L255/60)/60)/24)+DATE(1970,1,1)</f>
        <v>40641.208333333336</v>
      </c>
      <c r="O255" s="11">
        <f>(((M255/60)/60)/24)+DATE(1970,1,1)</f>
        <v>40653.208333333336</v>
      </c>
      <c r="P255" t="b">
        <v>0</v>
      </c>
      <c r="Q255" t="b">
        <v>0</v>
      </c>
      <c r="R255" t="s">
        <v>53</v>
      </c>
      <c r="S255" t="str">
        <f t="shared" si="9"/>
        <v>film &amp; video</v>
      </c>
      <c r="T255" t="str">
        <f t="shared" si="10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1"/>
        <v>185</v>
      </c>
      <c r="G256" t="s">
        <v>20</v>
      </c>
      <c r="H256">
        <v>88</v>
      </c>
      <c r="I256" s="7">
        <f>IFERROR(E256/H256,0)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>(((L256/60)/60)/24)+DATE(1970,1,1)</f>
        <v>42787.25</v>
      </c>
      <c r="O256" s="11">
        <f>(((M256/60)/60)/24)+DATE(1970,1,1)</f>
        <v>42789.25</v>
      </c>
      <c r="P256" t="b">
        <v>0</v>
      </c>
      <c r="Q256" t="b">
        <v>0</v>
      </c>
      <c r="R256" t="s">
        <v>68</v>
      </c>
      <c r="S256" t="str">
        <f t="shared" si="9"/>
        <v>publishing</v>
      </c>
      <c r="T256" t="str">
        <f t="shared" si="10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1"/>
        <v>120</v>
      </c>
      <c r="G257" t="s">
        <v>20</v>
      </c>
      <c r="H257">
        <v>1697</v>
      </c>
      <c r="I257" s="7">
        <f>IFERROR(E257/H257,0)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>(((L257/60)/60)/24)+DATE(1970,1,1)</f>
        <v>40590.25</v>
      </c>
      <c r="O257" s="11">
        <f>(((M257/60)/60)/24)+DATE(1970,1,1)</f>
        <v>40595.25</v>
      </c>
      <c r="P257" t="b">
        <v>0</v>
      </c>
      <c r="Q257" t="b">
        <v>1</v>
      </c>
      <c r="R257" t="s">
        <v>23</v>
      </c>
      <c r="S257" t="str">
        <f t="shared" si="9"/>
        <v>music</v>
      </c>
      <c r="T257" t="str">
        <f t="shared" si="10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1"/>
        <v>23</v>
      </c>
      <c r="G258" t="s">
        <v>14</v>
      </c>
      <c r="H258">
        <v>15</v>
      </c>
      <c r="I258" s="7">
        <f>IFERROR(E258/H258,0)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>(((L258/60)/60)/24)+DATE(1970,1,1)</f>
        <v>42393.25</v>
      </c>
      <c r="O258" s="11">
        <f>(((M258/60)/60)/24)+DATE(1970,1,1)</f>
        <v>42430.25</v>
      </c>
      <c r="P258" t="b">
        <v>0</v>
      </c>
      <c r="Q258" t="b">
        <v>0</v>
      </c>
      <c r="R258" t="s">
        <v>23</v>
      </c>
      <c r="S258" t="str">
        <f t="shared" si="9"/>
        <v>music</v>
      </c>
      <c r="T258" t="str">
        <f t="shared" si="10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11"/>
        <v>146</v>
      </c>
      <c r="G259" t="s">
        <v>20</v>
      </c>
      <c r="H259">
        <v>92</v>
      </c>
      <c r="I259" s="7">
        <f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>(((L259/60)/60)/24)+DATE(1970,1,1)</f>
        <v>41338.25</v>
      </c>
      <c r="O259" s="11">
        <f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12">LEFT(R259,SEARCH("/",R259)-1)</f>
        <v>theater</v>
      </c>
      <c r="T259" t="str">
        <f t="shared" ref="T259:T322" si="13">RIGHT(R259,LEN(R259)-SEARCH("/",R259))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1"/>
        <v>268</v>
      </c>
      <c r="G260" t="s">
        <v>20</v>
      </c>
      <c r="H260">
        <v>186</v>
      </c>
      <c r="I260" s="7">
        <f>IFERROR(E260/H260,0)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>(((L260/60)/60)/24)+DATE(1970,1,1)</f>
        <v>42712.25</v>
      </c>
      <c r="O260" s="11">
        <f>(((M260/60)/60)/24)+DATE(1970,1,1)</f>
        <v>42732.25</v>
      </c>
      <c r="P260" t="b">
        <v>0</v>
      </c>
      <c r="Q260" t="b">
        <v>1</v>
      </c>
      <c r="R260" t="s">
        <v>33</v>
      </c>
      <c r="S260" t="str">
        <f t="shared" si="12"/>
        <v>theater</v>
      </c>
      <c r="T260" t="str">
        <f t="shared" si="13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ref="F261:F324" si="14">ROUND((E261/D261)*100,0)</f>
        <v>598</v>
      </c>
      <c r="G261" t="s">
        <v>20</v>
      </c>
      <c r="H261">
        <v>138</v>
      </c>
      <c r="I261" s="7">
        <f>IFERROR(E261/H261,0)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>(((L261/60)/60)/24)+DATE(1970,1,1)</f>
        <v>41251.25</v>
      </c>
      <c r="O261" s="11">
        <f>(((M261/60)/60)/24)+DATE(1970,1,1)</f>
        <v>41270.25</v>
      </c>
      <c r="P261" t="b">
        <v>1</v>
      </c>
      <c r="Q261" t="b">
        <v>0</v>
      </c>
      <c r="R261" t="s">
        <v>122</v>
      </c>
      <c r="S261" t="str">
        <f t="shared" si="12"/>
        <v>photography</v>
      </c>
      <c r="T261" t="str">
        <f t="shared" si="13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4"/>
        <v>158</v>
      </c>
      <c r="G262" t="s">
        <v>20</v>
      </c>
      <c r="H262">
        <v>261</v>
      </c>
      <c r="I262" s="7">
        <f>IFERROR(E262/H262,0)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>(((L262/60)/60)/24)+DATE(1970,1,1)</f>
        <v>41180.208333333336</v>
      </c>
      <c r="O262" s="11">
        <f>(((M262/60)/60)/24)+DATE(1970,1,1)</f>
        <v>41192.208333333336</v>
      </c>
      <c r="P262" t="b">
        <v>0</v>
      </c>
      <c r="Q262" t="b">
        <v>0</v>
      </c>
      <c r="R262" t="s">
        <v>23</v>
      </c>
      <c r="S262" t="str">
        <f t="shared" si="12"/>
        <v>music</v>
      </c>
      <c r="T262" t="str">
        <f t="shared" si="13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4"/>
        <v>31</v>
      </c>
      <c r="G263" t="s">
        <v>14</v>
      </c>
      <c r="H263">
        <v>454</v>
      </c>
      <c r="I263" s="7">
        <f>IFERROR(E263/H263,0)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>(((L263/60)/60)/24)+DATE(1970,1,1)</f>
        <v>40415.208333333336</v>
      </c>
      <c r="O263" s="11">
        <f>(((M263/60)/60)/24)+DATE(1970,1,1)</f>
        <v>40419.208333333336</v>
      </c>
      <c r="P263" t="b">
        <v>0</v>
      </c>
      <c r="Q263" t="b">
        <v>1</v>
      </c>
      <c r="R263" t="s">
        <v>23</v>
      </c>
      <c r="S263" t="str">
        <f t="shared" si="12"/>
        <v>music</v>
      </c>
      <c r="T263" t="str">
        <f t="shared" si="13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4"/>
        <v>313</v>
      </c>
      <c r="G264" t="s">
        <v>20</v>
      </c>
      <c r="H264">
        <v>107</v>
      </c>
      <c r="I264" s="7">
        <f>IFERROR(E264/H264,0)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>(((L264/60)/60)/24)+DATE(1970,1,1)</f>
        <v>40638.208333333336</v>
      </c>
      <c r="O264" s="11">
        <f>(((M264/60)/60)/24)+DATE(1970,1,1)</f>
        <v>40664.208333333336</v>
      </c>
      <c r="P264" t="b">
        <v>0</v>
      </c>
      <c r="Q264" t="b">
        <v>1</v>
      </c>
      <c r="R264" t="s">
        <v>60</v>
      </c>
      <c r="S264" t="str">
        <f t="shared" si="12"/>
        <v>music</v>
      </c>
      <c r="T264" t="str">
        <f t="shared" si="13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4"/>
        <v>371</v>
      </c>
      <c r="G265" t="s">
        <v>20</v>
      </c>
      <c r="H265">
        <v>199</v>
      </c>
      <c r="I265" s="7">
        <f>IFERROR(E265/H265,0)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>(((L265/60)/60)/24)+DATE(1970,1,1)</f>
        <v>40187.25</v>
      </c>
      <c r="O265" s="11">
        <f>(((M265/60)/60)/24)+DATE(1970,1,1)</f>
        <v>40187.25</v>
      </c>
      <c r="P265" t="b">
        <v>0</v>
      </c>
      <c r="Q265" t="b">
        <v>0</v>
      </c>
      <c r="R265" t="s">
        <v>122</v>
      </c>
      <c r="S265" t="str">
        <f t="shared" si="12"/>
        <v>photography</v>
      </c>
      <c r="T265" t="str">
        <f t="shared" si="13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4"/>
        <v>363</v>
      </c>
      <c r="G266" t="s">
        <v>20</v>
      </c>
      <c r="H266">
        <v>5512</v>
      </c>
      <c r="I266" s="7">
        <f>IFERROR(E266/H266,0)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>(((L266/60)/60)/24)+DATE(1970,1,1)</f>
        <v>41317.25</v>
      </c>
      <c r="O266" s="11">
        <f>(((M266/60)/60)/24)+DATE(1970,1,1)</f>
        <v>41333.25</v>
      </c>
      <c r="P266" t="b">
        <v>0</v>
      </c>
      <c r="Q266" t="b">
        <v>0</v>
      </c>
      <c r="R266" t="s">
        <v>33</v>
      </c>
      <c r="S266" t="str">
        <f t="shared" si="12"/>
        <v>theater</v>
      </c>
      <c r="T266" t="str">
        <f t="shared" si="13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4"/>
        <v>123</v>
      </c>
      <c r="G267" t="s">
        <v>20</v>
      </c>
      <c r="H267">
        <v>86</v>
      </c>
      <c r="I267" s="7">
        <f>IFERROR(E267/H267,0)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>(((L267/60)/60)/24)+DATE(1970,1,1)</f>
        <v>42372.25</v>
      </c>
      <c r="O267" s="11">
        <f>(((M267/60)/60)/24)+DATE(1970,1,1)</f>
        <v>42416.25</v>
      </c>
      <c r="P267" t="b">
        <v>0</v>
      </c>
      <c r="Q267" t="b">
        <v>0</v>
      </c>
      <c r="R267" t="s">
        <v>33</v>
      </c>
      <c r="S267" t="str">
        <f t="shared" si="12"/>
        <v>theater</v>
      </c>
      <c r="T267" t="str">
        <f t="shared" si="13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4"/>
        <v>77</v>
      </c>
      <c r="G268" t="s">
        <v>14</v>
      </c>
      <c r="H268">
        <v>3182</v>
      </c>
      <c r="I268" s="7">
        <f>IFERROR(E268/H268,0)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>(((L268/60)/60)/24)+DATE(1970,1,1)</f>
        <v>41950.25</v>
      </c>
      <c r="O268" s="11">
        <f>(((M268/60)/60)/24)+DATE(1970,1,1)</f>
        <v>41983.25</v>
      </c>
      <c r="P268" t="b">
        <v>0</v>
      </c>
      <c r="Q268" t="b">
        <v>1</v>
      </c>
      <c r="R268" t="s">
        <v>159</v>
      </c>
      <c r="S268" t="str">
        <f t="shared" si="12"/>
        <v>music</v>
      </c>
      <c r="T268" t="str">
        <f t="shared" si="13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4"/>
        <v>234</v>
      </c>
      <c r="G269" t="s">
        <v>20</v>
      </c>
      <c r="H269">
        <v>2768</v>
      </c>
      <c r="I269" s="7">
        <f>IFERROR(E269/H269,0)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>(((L269/60)/60)/24)+DATE(1970,1,1)</f>
        <v>41206.208333333336</v>
      </c>
      <c r="O269" s="11">
        <f>(((M269/60)/60)/24)+DATE(1970,1,1)</f>
        <v>41222.25</v>
      </c>
      <c r="P269" t="b">
        <v>0</v>
      </c>
      <c r="Q269" t="b">
        <v>0</v>
      </c>
      <c r="R269" t="s">
        <v>33</v>
      </c>
      <c r="S269" t="str">
        <f t="shared" si="12"/>
        <v>theater</v>
      </c>
      <c r="T269" t="str">
        <f t="shared" si="13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4"/>
        <v>181</v>
      </c>
      <c r="G270" t="s">
        <v>20</v>
      </c>
      <c r="H270">
        <v>48</v>
      </c>
      <c r="I270" s="7">
        <f>IFERROR(E270/H270,0)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>(((L270/60)/60)/24)+DATE(1970,1,1)</f>
        <v>41186.208333333336</v>
      </c>
      <c r="O270" s="11">
        <f>(((M270/60)/60)/24)+DATE(1970,1,1)</f>
        <v>41232.25</v>
      </c>
      <c r="P270" t="b">
        <v>0</v>
      </c>
      <c r="Q270" t="b">
        <v>0</v>
      </c>
      <c r="R270" t="s">
        <v>42</v>
      </c>
      <c r="S270" t="str">
        <f t="shared" si="12"/>
        <v>film &amp; video</v>
      </c>
      <c r="T270" t="str">
        <f t="shared" si="13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4"/>
        <v>253</v>
      </c>
      <c r="G271" t="s">
        <v>20</v>
      </c>
      <c r="H271">
        <v>87</v>
      </c>
      <c r="I271" s="7">
        <f>IFERROR(E271/H271,0)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>(((L271/60)/60)/24)+DATE(1970,1,1)</f>
        <v>43496.25</v>
      </c>
      <c r="O271" s="11">
        <f>(((M271/60)/60)/24)+DATE(1970,1,1)</f>
        <v>43517.25</v>
      </c>
      <c r="P271" t="b">
        <v>0</v>
      </c>
      <c r="Q271" t="b">
        <v>0</v>
      </c>
      <c r="R271" t="s">
        <v>269</v>
      </c>
      <c r="S271" t="str">
        <f t="shared" si="12"/>
        <v>film &amp; video</v>
      </c>
      <c r="T271" t="str">
        <f t="shared" si="13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4"/>
        <v>27</v>
      </c>
      <c r="G272" t="s">
        <v>74</v>
      </c>
      <c r="H272">
        <v>1890</v>
      </c>
      <c r="I272" s="7">
        <f>IFERROR(E272/H272,0)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>(((L272/60)/60)/24)+DATE(1970,1,1)</f>
        <v>40514.25</v>
      </c>
      <c r="O272" s="11">
        <f>(((M272/60)/60)/24)+DATE(1970,1,1)</f>
        <v>40516.25</v>
      </c>
      <c r="P272" t="b">
        <v>0</v>
      </c>
      <c r="Q272" t="b">
        <v>0</v>
      </c>
      <c r="R272" t="s">
        <v>89</v>
      </c>
      <c r="S272" t="str">
        <f t="shared" si="12"/>
        <v>games</v>
      </c>
      <c r="T272" t="str">
        <f t="shared" si="13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4"/>
        <v>1</v>
      </c>
      <c r="G273" t="s">
        <v>47</v>
      </c>
      <c r="H273">
        <v>61</v>
      </c>
      <c r="I273" s="7">
        <f>IFERROR(E273/H273,0)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>(((L273/60)/60)/24)+DATE(1970,1,1)</f>
        <v>42345.25</v>
      </c>
      <c r="O273" s="11">
        <f>(((M273/60)/60)/24)+DATE(1970,1,1)</f>
        <v>42376.25</v>
      </c>
      <c r="P273" t="b">
        <v>0</v>
      </c>
      <c r="Q273" t="b">
        <v>0</v>
      </c>
      <c r="R273" t="s">
        <v>122</v>
      </c>
      <c r="S273" t="str">
        <f t="shared" si="12"/>
        <v>photography</v>
      </c>
      <c r="T273" t="str">
        <f t="shared" si="13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4"/>
        <v>304</v>
      </c>
      <c r="G274" t="s">
        <v>20</v>
      </c>
      <c r="H274">
        <v>1894</v>
      </c>
      <c r="I274" s="7">
        <f>IFERROR(E274/H274,0)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>(((L274/60)/60)/24)+DATE(1970,1,1)</f>
        <v>43656.208333333328</v>
      </c>
      <c r="O274" s="11">
        <f>(((M274/60)/60)/24)+DATE(1970,1,1)</f>
        <v>43681.208333333328</v>
      </c>
      <c r="P274" t="b">
        <v>0</v>
      </c>
      <c r="Q274" t="b">
        <v>1</v>
      </c>
      <c r="R274" t="s">
        <v>33</v>
      </c>
      <c r="S274" t="str">
        <f t="shared" si="12"/>
        <v>theater</v>
      </c>
      <c r="T274" t="str">
        <f t="shared" si="13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4"/>
        <v>137</v>
      </c>
      <c r="G275" t="s">
        <v>20</v>
      </c>
      <c r="H275">
        <v>282</v>
      </c>
      <c r="I275" s="7">
        <f>IFERROR(E275/H275,0)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>(((L275/60)/60)/24)+DATE(1970,1,1)</f>
        <v>42995.208333333328</v>
      </c>
      <c r="O275" s="11">
        <f>(((M275/60)/60)/24)+DATE(1970,1,1)</f>
        <v>42998.208333333328</v>
      </c>
      <c r="P275" t="b">
        <v>0</v>
      </c>
      <c r="Q275" t="b">
        <v>0</v>
      </c>
      <c r="R275" t="s">
        <v>33</v>
      </c>
      <c r="S275" t="str">
        <f t="shared" si="12"/>
        <v>theater</v>
      </c>
      <c r="T275" t="str">
        <f t="shared" si="13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4"/>
        <v>32</v>
      </c>
      <c r="G276" t="s">
        <v>14</v>
      </c>
      <c r="H276">
        <v>15</v>
      </c>
      <c r="I276" s="7">
        <f>IFERROR(E276/H276,0)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>(((L276/60)/60)/24)+DATE(1970,1,1)</f>
        <v>43045.25</v>
      </c>
      <c r="O276" s="11">
        <f>(((M276/60)/60)/24)+DATE(1970,1,1)</f>
        <v>43050.25</v>
      </c>
      <c r="P276" t="b">
        <v>0</v>
      </c>
      <c r="Q276" t="b">
        <v>0</v>
      </c>
      <c r="R276" t="s">
        <v>33</v>
      </c>
      <c r="S276" t="str">
        <f t="shared" si="12"/>
        <v>theater</v>
      </c>
      <c r="T276" t="str">
        <f t="shared" si="13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4"/>
        <v>242</v>
      </c>
      <c r="G277" t="s">
        <v>20</v>
      </c>
      <c r="H277">
        <v>116</v>
      </c>
      <c r="I277" s="7">
        <f>IFERROR(E277/H277,0)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>(((L277/60)/60)/24)+DATE(1970,1,1)</f>
        <v>43561.208333333328</v>
      </c>
      <c r="O277" s="11">
        <f>(((M277/60)/60)/24)+DATE(1970,1,1)</f>
        <v>43569.208333333328</v>
      </c>
      <c r="P277" t="b">
        <v>0</v>
      </c>
      <c r="Q277" t="b">
        <v>0</v>
      </c>
      <c r="R277" t="s">
        <v>206</v>
      </c>
      <c r="S277" t="str">
        <f t="shared" si="12"/>
        <v>publishing</v>
      </c>
      <c r="T277" t="str">
        <f t="shared" si="13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4"/>
        <v>97</v>
      </c>
      <c r="G278" t="s">
        <v>14</v>
      </c>
      <c r="H278">
        <v>133</v>
      </c>
      <c r="I278" s="7">
        <f>IFERROR(E278/H278,0)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>(((L278/60)/60)/24)+DATE(1970,1,1)</f>
        <v>41018.208333333336</v>
      </c>
      <c r="O278" s="11">
        <f>(((M278/60)/60)/24)+DATE(1970,1,1)</f>
        <v>41023.208333333336</v>
      </c>
      <c r="P278" t="b">
        <v>0</v>
      </c>
      <c r="Q278" t="b">
        <v>1</v>
      </c>
      <c r="R278" t="s">
        <v>89</v>
      </c>
      <c r="S278" t="str">
        <f t="shared" si="12"/>
        <v>games</v>
      </c>
      <c r="T278" t="str">
        <f t="shared" si="13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4"/>
        <v>1066</v>
      </c>
      <c r="G279" t="s">
        <v>20</v>
      </c>
      <c r="H279">
        <v>83</v>
      </c>
      <c r="I279" s="7">
        <f>IFERROR(E279/H279,0)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>(((L279/60)/60)/24)+DATE(1970,1,1)</f>
        <v>40378.208333333336</v>
      </c>
      <c r="O279" s="11">
        <f>(((M279/60)/60)/24)+DATE(1970,1,1)</f>
        <v>40380.208333333336</v>
      </c>
      <c r="P279" t="b">
        <v>0</v>
      </c>
      <c r="Q279" t="b">
        <v>0</v>
      </c>
      <c r="R279" t="s">
        <v>33</v>
      </c>
      <c r="S279" t="str">
        <f t="shared" si="12"/>
        <v>theater</v>
      </c>
      <c r="T279" t="str">
        <f t="shared" si="13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4"/>
        <v>326</v>
      </c>
      <c r="G280" t="s">
        <v>20</v>
      </c>
      <c r="H280">
        <v>91</v>
      </c>
      <c r="I280" s="7">
        <f>IFERROR(E280/H280,0)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>(((L280/60)/60)/24)+DATE(1970,1,1)</f>
        <v>41239.25</v>
      </c>
      <c r="O280" s="11">
        <f>(((M280/60)/60)/24)+DATE(1970,1,1)</f>
        <v>41264.25</v>
      </c>
      <c r="P280" t="b">
        <v>0</v>
      </c>
      <c r="Q280" t="b">
        <v>0</v>
      </c>
      <c r="R280" t="s">
        <v>28</v>
      </c>
      <c r="S280" t="str">
        <f t="shared" si="12"/>
        <v>technology</v>
      </c>
      <c r="T280" t="str">
        <f t="shared" si="13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4"/>
        <v>171</v>
      </c>
      <c r="G281" t="s">
        <v>20</v>
      </c>
      <c r="H281">
        <v>546</v>
      </c>
      <c r="I281" s="7">
        <f>IFERROR(E281/H281,0)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>(((L281/60)/60)/24)+DATE(1970,1,1)</f>
        <v>43346.208333333328</v>
      </c>
      <c r="O281" s="11">
        <f>(((M281/60)/60)/24)+DATE(1970,1,1)</f>
        <v>43349.208333333328</v>
      </c>
      <c r="P281" t="b">
        <v>0</v>
      </c>
      <c r="Q281" t="b">
        <v>0</v>
      </c>
      <c r="R281" t="s">
        <v>33</v>
      </c>
      <c r="S281" t="str">
        <f t="shared" si="12"/>
        <v>theater</v>
      </c>
      <c r="T281" t="str">
        <f t="shared" si="13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4"/>
        <v>581</v>
      </c>
      <c r="G282" t="s">
        <v>20</v>
      </c>
      <c r="H282">
        <v>393</v>
      </c>
      <c r="I282" s="7">
        <f>IFERROR(E282/H282,0)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>(((L282/60)/60)/24)+DATE(1970,1,1)</f>
        <v>43060.25</v>
      </c>
      <c r="O282" s="11">
        <f>(((M282/60)/60)/24)+DATE(1970,1,1)</f>
        <v>43066.25</v>
      </c>
      <c r="P282" t="b">
        <v>0</v>
      </c>
      <c r="Q282" t="b">
        <v>0</v>
      </c>
      <c r="R282" t="s">
        <v>71</v>
      </c>
      <c r="S282" t="str">
        <f t="shared" si="12"/>
        <v>film &amp; video</v>
      </c>
      <c r="T282" t="str">
        <f t="shared" si="13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4"/>
        <v>92</v>
      </c>
      <c r="G283" t="s">
        <v>14</v>
      </c>
      <c r="H283">
        <v>2062</v>
      </c>
      <c r="I283" s="7">
        <f>IFERROR(E283/H283,0)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>(((L283/60)/60)/24)+DATE(1970,1,1)</f>
        <v>40979.25</v>
      </c>
      <c r="O283" s="11">
        <f>(((M283/60)/60)/24)+DATE(1970,1,1)</f>
        <v>41000.208333333336</v>
      </c>
      <c r="P283" t="b">
        <v>0</v>
      </c>
      <c r="Q283" t="b">
        <v>1</v>
      </c>
      <c r="R283" t="s">
        <v>33</v>
      </c>
      <c r="S283" t="str">
        <f t="shared" si="12"/>
        <v>theater</v>
      </c>
      <c r="T283" t="str">
        <f t="shared" si="13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4"/>
        <v>108</v>
      </c>
      <c r="G284" t="s">
        <v>20</v>
      </c>
      <c r="H284">
        <v>133</v>
      </c>
      <c r="I284" s="7">
        <f>IFERROR(E284/H284,0)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>(((L284/60)/60)/24)+DATE(1970,1,1)</f>
        <v>42701.25</v>
      </c>
      <c r="O284" s="11">
        <f>(((M284/60)/60)/24)+DATE(1970,1,1)</f>
        <v>42707.25</v>
      </c>
      <c r="P284" t="b">
        <v>0</v>
      </c>
      <c r="Q284" t="b">
        <v>1</v>
      </c>
      <c r="R284" t="s">
        <v>269</v>
      </c>
      <c r="S284" t="str">
        <f t="shared" si="12"/>
        <v>film &amp; video</v>
      </c>
      <c r="T284" t="str">
        <f t="shared" si="13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4"/>
        <v>19</v>
      </c>
      <c r="G285" t="s">
        <v>14</v>
      </c>
      <c r="H285">
        <v>29</v>
      </c>
      <c r="I285" s="7">
        <f>IFERROR(E285/H285,0)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>(((L285/60)/60)/24)+DATE(1970,1,1)</f>
        <v>42520.208333333328</v>
      </c>
      <c r="O285" s="11">
        <f>(((M285/60)/60)/24)+DATE(1970,1,1)</f>
        <v>42525.208333333328</v>
      </c>
      <c r="P285" t="b">
        <v>0</v>
      </c>
      <c r="Q285" t="b">
        <v>0</v>
      </c>
      <c r="R285" t="s">
        <v>23</v>
      </c>
      <c r="S285" t="str">
        <f t="shared" si="12"/>
        <v>music</v>
      </c>
      <c r="T285" t="str">
        <f t="shared" si="13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4"/>
        <v>83</v>
      </c>
      <c r="G286" t="s">
        <v>14</v>
      </c>
      <c r="H286">
        <v>132</v>
      </c>
      <c r="I286" s="7">
        <f>IFERROR(E286/H286,0)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>(((L286/60)/60)/24)+DATE(1970,1,1)</f>
        <v>41030.208333333336</v>
      </c>
      <c r="O286" s="11">
        <f>(((M286/60)/60)/24)+DATE(1970,1,1)</f>
        <v>41035.208333333336</v>
      </c>
      <c r="P286" t="b">
        <v>0</v>
      </c>
      <c r="Q286" t="b">
        <v>0</v>
      </c>
      <c r="R286" t="s">
        <v>28</v>
      </c>
      <c r="S286" t="str">
        <f t="shared" si="12"/>
        <v>technology</v>
      </c>
      <c r="T286" t="str">
        <f t="shared" si="13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4"/>
        <v>706</v>
      </c>
      <c r="G287" t="s">
        <v>20</v>
      </c>
      <c r="H287">
        <v>254</v>
      </c>
      <c r="I287" s="7">
        <f>IFERROR(E287/H287,0)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>(((L287/60)/60)/24)+DATE(1970,1,1)</f>
        <v>42623.208333333328</v>
      </c>
      <c r="O287" s="11">
        <f>(((M287/60)/60)/24)+DATE(1970,1,1)</f>
        <v>42661.208333333328</v>
      </c>
      <c r="P287" t="b">
        <v>0</v>
      </c>
      <c r="Q287" t="b">
        <v>0</v>
      </c>
      <c r="R287" t="s">
        <v>33</v>
      </c>
      <c r="S287" t="str">
        <f t="shared" si="12"/>
        <v>theater</v>
      </c>
      <c r="T287" t="str">
        <f t="shared" si="13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4"/>
        <v>17</v>
      </c>
      <c r="G288" t="s">
        <v>74</v>
      </c>
      <c r="H288">
        <v>184</v>
      </c>
      <c r="I288" s="7">
        <f>IFERROR(E288/H288,0)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>(((L288/60)/60)/24)+DATE(1970,1,1)</f>
        <v>42697.25</v>
      </c>
      <c r="O288" s="11">
        <f>(((M288/60)/60)/24)+DATE(1970,1,1)</f>
        <v>42704.25</v>
      </c>
      <c r="P288" t="b">
        <v>0</v>
      </c>
      <c r="Q288" t="b">
        <v>0</v>
      </c>
      <c r="R288" t="s">
        <v>33</v>
      </c>
      <c r="S288" t="str">
        <f t="shared" si="12"/>
        <v>theater</v>
      </c>
      <c r="T288" t="str">
        <f t="shared" si="13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4"/>
        <v>210</v>
      </c>
      <c r="G289" t="s">
        <v>20</v>
      </c>
      <c r="H289">
        <v>176</v>
      </c>
      <c r="I289" s="7">
        <f>IFERROR(E289/H289,0)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>(((L289/60)/60)/24)+DATE(1970,1,1)</f>
        <v>42122.208333333328</v>
      </c>
      <c r="O289" s="11">
        <f>(((M289/60)/60)/24)+DATE(1970,1,1)</f>
        <v>42122.208333333328</v>
      </c>
      <c r="P289" t="b">
        <v>0</v>
      </c>
      <c r="Q289" t="b">
        <v>0</v>
      </c>
      <c r="R289" t="s">
        <v>50</v>
      </c>
      <c r="S289" t="str">
        <f t="shared" si="12"/>
        <v>music</v>
      </c>
      <c r="T289" t="str">
        <f t="shared" si="13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4"/>
        <v>98</v>
      </c>
      <c r="G290" t="s">
        <v>14</v>
      </c>
      <c r="H290">
        <v>137</v>
      </c>
      <c r="I290" s="7">
        <f>IFERROR(E290/H290,0)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>(((L290/60)/60)/24)+DATE(1970,1,1)</f>
        <v>40982.208333333336</v>
      </c>
      <c r="O290" s="11">
        <f>(((M290/60)/60)/24)+DATE(1970,1,1)</f>
        <v>40983.208333333336</v>
      </c>
      <c r="P290" t="b">
        <v>0</v>
      </c>
      <c r="Q290" t="b">
        <v>1</v>
      </c>
      <c r="R290" t="s">
        <v>148</v>
      </c>
      <c r="S290" t="str">
        <f t="shared" si="12"/>
        <v>music</v>
      </c>
      <c r="T290" t="str">
        <f t="shared" si="13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4"/>
        <v>1684</v>
      </c>
      <c r="G291" t="s">
        <v>20</v>
      </c>
      <c r="H291">
        <v>337</v>
      </c>
      <c r="I291" s="7">
        <f>IFERROR(E291/H291,0)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>(((L291/60)/60)/24)+DATE(1970,1,1)</f>
        <v>42219.208333333328</v>
      </c>
      <c r="O291" s="11">
        <f>(((M291/60)/60)/24)+DATE(1970,1,1)</f>
        <v>42222.208333333328</v>
      </c>
      <c r="P291" t="b">
        <v>0</v>
      </c>
      <c r="Q291" t="b">
        <v>0</v>
      </c>
      <c r="R291" t="s">
        <v>33</v>
      </c>
      <c r="S291" t="str">
        <f t="shared" si="12"/>
        <v>theater</v>
      </c>
      <c r="T291" t="str">
        <f t="shared" si="13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4"/>
        <v>54</v>
      </c>
      <c r="G292" t="s">
        <v>14</v>
      </c>
      <c r="H292">
        <v>908</v>
      </c>
      <c r="I292" s="7">
        <f>IFERROR(E292/H292,0)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>(((L292/60)/60)/24)+DATE(1970,1,1)</f>
        <v>41404.208333333336</v>
      </c>
      <c r="O292" s="11">
        <f>(((M292/60)/60)/24)+DATE(1970,1,1)</f>
        <v>41436.208333333336</v>
      </c>
      <c r="P292" t="b">
        <v>0</v>
      </c>
      <c r="Q292" t="b">
        <v>1</v>
      </c>
      <c r="R292" t="s">
        <v>42</v>
      </c>
      <c r="S292" t="str">
        <f t="shared" si="12"/>
        <v>film &amp; video</v>
      </c>
      <c r="T292" t="str">
        <f t="shared" si="13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4"/>
        <v>457</v>
      </c>
      <c r="G293" t="s">
        <v>20</v>
      </c>
      <c r="H293">
        <v>107</v>
      </c>
      <c r="I293" s="7">
        <f>IFERROR(E293/H293,0)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>(((L293/60)/60)/24)+DATE(1970,1,1)</f>
        <v>40831.208333333336</v>
      </c>
      <c r="O293" s="11">
        <f>(((M293/60)/60)/24)+DATE(1970,1,1)</f>
        <v>40835.208333333336</v>
      </c>
      <c r="P293" t="b">
        <v>1</v>
      </c>
      <c r="Q293" t="b">
        <v>0</v>
      </c>
      <c r="R293" t="s">
        <v>28</v>
      </c>
      <c r="S293" t="str">
        <f t="shared" si="12"/>
        <v>technology</v>
      </c>
      <c r="T293" t="str">
        <f t="shared" si="13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4"/>
        <v>10</v>
      </c>
      <c r="G294" t="s">
        <v>14</v>
      </c>
      <c r="H294">
        <v>10</v>
      </c>
      <c r="I294" s="7">
        <f>IFERROR(E294/H294,0)</f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>(((L294/60)/60)/24)+DATE(1970,1,1)</f>
        <v>40984.208333333336</v>
      </c>
      <c r="O294" s="11">
        <f>(((M294/60)/60)/24)+DATE(1970,1,1)</f>
        <v>41002.208333333336</v>
      </c>
      <c r="P294" t="b">
        <v>0</v>
      </c>
      <c r="Q294" t="b">
        <v>0</v>
      </c>
      <c r="R294" t="s">
        <v>17</v>
      </c>
      <c r="S294" t="str">
        <f t="shared" si="12"/>
        <v>food</v>
      </c>
      <c r="T294" t="str">
        <f t="shared" si="13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4"/>
        <v>16</v>
      </c>
      <c r="G295" t="s">
        <v>74</v>
      </c>
      <c r="H295">
        <v>32</v>
      </c>
      <c r="I295" s="7">
        <f>IFERROR(E295/H295,0)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>(((L295/60)/60)/24)+DATE(1970,1,1)</f>
        <v>40456.208333333336</v>
      </c>
      <c r="O295" s="11">
        <f>(((M295/60)/60)/24)+DATE(1970,1,1)</f>
        <v>40465.208333333336</v>
      </c>
      <c r="P295" t="b">
        <v>0</v>
      </c>
      <c r="Q295" t="b">
        <v>0</v>
      </c>
      <c r="R295" t="s">
        <v>33</v>
      </c>
      <c r="S295" t="str">
        <f t="shared" si="12"/>
        <v>theater</v>
      </c>
      <c r="T295" t="str">
        <f t="shared" si="13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4"/>
        <v>1340</v>
      </c>
      <c r="G296" t="s">
        <v>20</v>
      </c>
      <c r="H296">
        <v>183</v>
      </c>
      <c r="I296" s="7">
        <f>IFERROR(E296/H296,0)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>(((L296/60)/60)/24)+DATE(1970,1,1)</f>
        <v>43399.208333333328</v>
      </c>
      <c r="O296" s="11">
        <f>(((M296/60)/60)/24)+DATE(1970,1,1)</f>
        <v>43411.25</v>
      </c>
      <c r="P296" t="b">
        <v>0</v>
      </c>
      <c r="Q296" t="b">
        <v>0</v>
      </c>
      <c r="R296" t="s">
        <v>33</v>
      </c>
      <c r="S296" t="str">
        <f t="shared" si="12"/>
        <v>theater</v>
      </c>
      <c r="T296" t="str">
        <f t="shared" si="13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4"/>
        <v>36</v>
      </c>
      <c r="G297" t="s">
        <v>14</v>
      </c>
      <c r="H297">
        <v>1910</v>
      </c>
      <c r="I297" s="7">
        <f>IFERROR(E297/H297,0)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>(((L297/60)/60)/24)+DATE(1970,1,1)</f>
        <v>41562.208333333336</v>
      </c>
      <c r="O297" s="11">
        <f>(((M297/60)/60)/24)+DATE(1970,1,1)</f>
        <v>41587.25</v>
      </c>
      <c r="P297" t="b">
        <v>0</v>
      </c>
      <c r="Q297" t="b">
        <v>0</v>
      </c>
      <c r="R297" t="s">
        <v>33</v>
      </c>
      <c r="S297" t="str">
        <f t="shared" si="12"/>
        <v>theater</v>
      </c>
      <c r="T297" t="str">
        <f t="shared" si="13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4"/>
        <v>55</v>
      </c>
      <c r="G298" t="s">
        <v>14</v>
      </c>
      <c r="H298">
        <v>38</v>
      </c>
      <c r="I298" s="7">
        <f>IFERROR(E298/H298,0)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>(((L298/60)/60)/24)+DATE(1970,1,1)</f>
        <v>43493.25</v>
      </c>
      <c r="O298" s="11">
        <f>(((M298/60)/60)/24)+DATE(1970,1,1)</f>
        <v>43515.25</v>
      </c>
      <c r="P298" t="b">
        <v>0</v>
      </c>
      <c r="Q298" t="b">
        <v>0</v>
      </c>
      <c r="R298" t="s">
        <v>33</v>
      </c>
      <c r="S298" t="str">
        <f t="shared" si="12"/>
        <v>theater</v>
      </c>
      <c r="T298" t="str">
        <f t="shared" si="13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4"/>
        <v>94</v>
      </c>
      <c r="G299" t="s">
        <v>14</v>
      </c>
      <c r="H299">
        <v>104</v>
      </c>
      <c r="I299" s="7">
        <f>IFERROR(E299/H299,0)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>(((L299/60)/60)/24)+DATE(1970,1,1)</f>
        <v>41653.25</v>
      </c>
      <c r="O299" s="11">
        <f>(((M299/60)/60)/24)+DATE(1970,1,1)</f>
        <v>41662.25</v>
      </c>
      <c r="P299" t="b">
        <v>0</v>
      </c>
      <c r="Q299" t="b">
        <v>1</v>
      </c>
      <c r="R299" t="s">
        <v>33</v>
      </c>
      <c r="S299" t="str">
        <f t="shared" si="12"/>
        <v>theater</v>
      </c>
      <c r="T299" t="str">
        <f t="shared" si="13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4"/>
        <v>144</v>
      </c>
      <c r="G300" t="s">
        <v>20</v>
      </c>
      <c r="H300">
        <v>72</v>
      </c>
      <c r="I300" s="7">
        <f>IFERROR(E300/H300,0)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>(((L300/60)/60)/24)+DATE(1970,1,1)</f>
        <v>42426.25</v>
      </c>
      <c r="O300" s="11">
        <f>(((M300/60)/60)/24)+DATE(1970,1,1)</f>
        <v>42444.208333333328</v>
      </c>
      <c r="P300" t="b">
        <v>0</v>
      </c>
      <c r="Q300" t="b">
        <v>1</v>
      </c>
      <c r="R300" t="s">
        <v>23</v>
      </c>
      <c r="S300" t="str">
        <f t="shared" si="12"/>
        <v>music</v>
      </c>
      <c r="T300" t="str">
        <f t="shared" si="13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4"/>
        <v>51</v>
      </c>
      <c r="G301" t="s">
        <v>14</v>
      </c>
      <c r="H301">
        <v>49</v>
      </c>
      <c r="I301" s="7">
        <f>IFERROR(E301/H301,0)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>(((L301/60)/60)/24)+DATE(1970,1,1)</f>
        <v>42432.25</v>
      </c>
      <c r="O301" s="11">
        <f>(((M301/60)/60)/24)+DATE(1970,1,1)</f>
        <v>42488.208333333328</v>
      </c>
      <c r="P301" t="b">
        <v>0</v>
      </c>
      <c r="Q301" t="b">
        <v>0</v>
      </c>
      <c r="R301" t="s">
        <v>17</v>
      </c>
      <c r="S301" t="str">
        <f t="shared" si="12"/>
        <v>food</v>
      </c>
      <c r="T301" t="str">
        <f t="shared" si="13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4"/>
        <v>5</v>
      </c>
      <c r="G302" t="s">
        <v>14</v>
      </c>
      <c r="H302">
        <v>1</v>
      </c>
      <c r="I302" s="7">
        <f>IFERROR(E302/H302,0)</f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>(((L302/60)/60)/24)+DATE(1970,1,1)</f>
        <v>42977.208333333328</v>
      </c>
      <c r="O302" s="11">
        <f>(((M302/60)/60)/24)+DATE(1970,1,1)</f>
        <v>42978.208333333328</v>
      </c>
      <c r="P302" t="b">
        <v>0</v>
      </c>
      <c r="Q302" t="b">
        <v>1</v>
      </c>
      <c r="R302" t="s">
        <v>68</v>
      </c>
      <c r="S302" t="str">
        <f t="shared" si="12"/>
        <v>publishing</v>
      </c>
      <c r="T302" t="str">
        <f t="shared" si="13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4"/>
        <v>1345</v>
      </c>
      <c r="G303" t="s">
        <v>20</v>
      </c>
      <c r="H303">
        <v>295</v>
      </c>
      <c r="I303" s="7">
        <f>IFERROR(E303/H303,0)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>(((L303/60)/60)/24)+DATE(1970,1,1)</f>
        <v>42061.25</v>
      </c>
      <c r="O303" s="11">
        <f>(((M303/60)/60)/24)+DATE(1970,1,1)</f>
        <v>42078.208333333328</v>
      </c>
      <c r="P303" t="b">
        <v>0</v>
      </c>
      <c r="Q303" t="b">
        <v>0</v>
      </c>
      <c r="R303" t="s">
        <v>42</v>
      </c>
      <c r="S303" t="str">
        <f t="shared" si="12"/>
        <v>film &amp; video</v>
      </c>
      <c r="T303" t="str">
        <f t="shared" si="13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4"/>
        <v>32</v>
      </c>
      <c r="G304" t="s">
        <v>14</v>
      </c>
      <c r="H304">
        <v>245</v>
      </c>
      <c r="I304" s="7">
        <f>IFERROR(E304/H304,0)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>(((L304/60)/60)/24)+DATE(1970,1,1)</f>
        <v>43345.208333333328</v>
      </c>
      <c r="O304" s="11">
        <f>(((M304/60)/60)/24)+DATE(1970,1,1)</f>
        <v>43359.208333333328</v>
      </c>
      <c r="P304" t="b">
        <v>0</v>
      </c>
      <c r="Q304" t="b">
        <v>0</v>
      </c>
      <c r="R304" t="s">
        <v>33</v>
      </c>
      <c r="S304" t="str">
        <f t="shared" si="12"/>
        <v>theater</v>
      </c>
      <c r="T304" t="str">
        <f t="shared" si="13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4"/>
        <v>83</v>
      </c>
      <c r="G305" t="s">
        <v>14</v>
      </c>
      <c r="H305">
        <v>32</v>
      </c>
      <c r="I305" s="7">
        <f>IFERROR(E305/H305,0)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>(((L305/60)/60)/24)+DATE(1970,1,1)</f>
        <v>42376.25</v>
      </c>
      <c r="O305" s="11">
        <f>(((M305/60)/60)/24)+DATE(1970,1,1)</f>
        <v>42381.25</v>
      </c>
      <c r="P305" t="b">
        <v>0</v>
      </c>
      <c r="Q305" t="b">
        <v>0</v>
      </c>
      <c r="R305" t="s">
        <v>60</v>
      </c>
      <c r="S305" t="str">
        <f t="shared" si="12"/>
        <v>music</v>
      </c>
      <c r="T305" t="str">
        <f t="shared" si="13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4"/>
        <v>546</v>
      </c>
      <c r="G306" t="s">
        <v>20</v>
      </c>
      <c r="H306">
        <v>142</v>
      </c>
      <c r="I306" s="7">
        <f>IFERROR(E306/H306,0)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>(((L306/60)/60)/24)+DATE(1970,1,1)</f>
        <v>42589.208333333328</v>
      </c>
      <c r="O306" s="11">
        <f>(((M306/60)/60)/24)+DATE(1970,1,1)</f>
        <v>42630.208333333328</v>
      </c>
      <c r="P306" t="b">
        <v>0</v>
      </c>
      <c r="Q306" t="b">
        <v>0</v>
      </c>
      <c r="R306" t="s">
        <v>42</v>
      </c>
      <c r="S306" t="str">
        <f t="shared" si="12"/>
        <v>film &amp; video</v>
      </c>
      <c r="T306" t="str">
        <f t="shared" si="13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4"/>
        <v>286</v>
      </c>
      <c r="G307" t="s">
        <v>20</v>
      </c>
      <c r="H307">
        <v>85</v>
      </c>
      <c r="I307" s="7">
        <f>IFERROR(E307/H307,0)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>(((L307/60)/60)/24)+DATE(1970,1,1)</f>
        <v>42448.208333333328</v>
      </c>
      <c r="O307" s="11">
        <f>(((M307/60)/60)/24)+DATE(1970,1,1)</f>
        <v>42489.208333333328</v>
      </c>
      <c r="P307" t="b">
        <v>0</v>
      </c>
      <c r="Q307" t="b">
        <v>0</v>
      </c>
      <c r="R307" t="s">
        <v>33</v>
      </c>
      <c r="S307" t="str">
        <f t="shared" si="12"/>
        <v>theater</v>
      </c>
      <c r="T307" t="str">
        <f t="shared" si="13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4"/>
        <v>8</v>
      </c>
      <c r="G308" t="s">
        <v>14</v>
      </c>
      <c r="H308">
        <v>7</v>
      </c>
      <c r="I308" s="7">
        <f>IFERROR(E308/H308,0)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>(((L308/60)/60)/24)+DATE(1970,1,1)</f>
        <v>42930.208333333328</v>
      </c>
      <c r="O308" s="11">
        <f>(((M308/60)/60)/24)+DATE(1970,1,1)</f>
        <v>42933.208333333328</v>
      </c>
      <c r="P308" t="b">
        <v>0</v>
      </c>
      <c r="Q308" t="b">
        <v>1</v>
      </c>
      <c r="R308" t="s">
        <v>33</v>
      </c>
      <c r="S308" t="str">
        <f t="shared" si="12"/>
        <v>theater</v>
      </c>
      <c r="T308" t="str">
        <f t="shared" si="13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4"/>
        <v>132</v>
      </c>
      <c r="G309" t="s">
        <v>20</v>
      </c>
      <c r="H309">
        <v>659</v>
      </c>
      <c r="I309" s="7">
        <f>IFERROR(E309/H309,0)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>(((L309/60)/60)/24)+DATE(1970,1,1)</f>
        <v>41066.208333333336</v>
      </c>
      <c r="O309" s="11">
        <f>(((M309/60)/60)/24)+DATE(1970,1,1)</f>
        <v>41086.208333333336</v>
      </c>
      <c r="P309" t="b">
        <v>0</v>
      </c>
      <c r="Q309" t="b">
        <v>1</v>
      </c>
      <c r="R309" t="s">
        <v>119</v>
      </c>
      <c r="S309" t="str">
        <f t="shared" si="12"/>
        <v>publishing</v>
      </c>
      <c r="T309" t="str">
        <f t="shared" si="13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4"/>
        <v>74</v>
      </c>
      <c r="G310" t="s">
        <v>14</v>
      </c>
      <c r="H310">
        <v>803</v>
      </c>
      <c r="I310" s="7">
        <f>IFERROR(E310/H310,0)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>(((L310/60)/60)/24)+DATE(1970,1,1)</f>
        <v>40651.208333333336</v>
      </c>
      <c r="O310" s="11">
        <f>(((M310/60)/60)/24)+DATE(1970,1,1)</f>
        <v>40652.208333333336</v>
      </c>
      <c r="P310" t="b">
        <v>0</v>
      </c>
      <c r="Q310" t="b">
        <v>0</v>
      </c>
      <c r="R310" t="s">
        <v>33</v>
      </c>
      <c r="S310" t="str">
        <f t="shared" si="12"/>
        <v>theater</v>
      </c>
      <c r="T310" t="str">
        <f t="shared" si="13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4"/>
        <v>75</v>
      </c>
      <c r="G311" t="s">
        <v>74</v>
      </c>
      <c r="H311">
        <v>75</v>
      </c>
      <c r="I311" s="7">
        <f>IFERROR(E311/H311,0)</f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>(((L311/60)/60)/24)+DATE(1970,1,1)</f>
        <v>40807.208333333336</v>
      </c>
      <c r="O311" s="11">
        <f>(((M311/60)/60)/24)+DATE(1970,1,1)</f>
        <v>40827.208333333336</v>
      </c>
      <c r="P311" t="b">
        <v>0</v>
      </c>
      <c r="Q311" t="b">
        <v>1</v>
      </c>
      <c r="R311" t="s">
        <v>60</v>
      </c>
      <c r="S311" t="str">
        <f t="shared" si="12"/>
        <v>music</v>
      </c>
      <c r="T311" t="str">
        <f t="shared" si="13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4"/>
        <v>20</v>
      </c>
      <c r="G312" t="s">
        <v>14</v>
      </c>
      <c r="H312">
        <v>16</v>
      </c>
      <c r="I312" s="7">
        <f>IFERROR(E312/H312,0)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>(((L312/60)/60)/24)+DATE(1970,1,1)</f>
        <v>40277.208333333336</v>
      </c>
      <c r="O312" s="11">
        <f>(((M312/60)/60)/24)+DATE(1970,1,1)</f>
        <v>40293.208333333336</v>
      </c>
      <c r="P312" t="b">
        <v>0</v>
      </c>
      <c r="Q312" t="b">
        <v>0</v>
      </c>
      <c r="R312" t="s">
        <v>89</v>
      </c>
      <c r="S312" t="str">
        <f t="shared" si="12"/>
        <v>games</v>
      </c>
      <c r="T312" t="str">
        <f t="shared" si="13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4"/>
        <v>203</v>
      </c>
      <c r="G313" t="s">
        <v>20</v>
      </c>
      <c r="H313">
        <v>121</v>
      </c>
      <c r="I313" s="7">
        <f>IFERROR(E313/H313,0)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>(((L313/60)/60)/24)+DATE(1970,1,1)</f>
        <v>40590.25</v>
      </c>
      <c r="O313" s="11">
        <f>(((M313/60)/60)/24)+DATE(1970,1,1)</f>
        <v>40602.25</v>
      </c>
      <c r="P313" t="b">
        <v>0</v>
      </c>
      <c r="Q313" t="b">
        <v>0</v>
      </c>
      <c r="R313" t="s">
        <v>33</v>
      </c>
      <c r="S313" t="str">
        <f t="shared" si="12"/>
        <v>theater</v>
      </c>
      <c r="T313" t="str">
        <f t="shared" si="13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4"/>
        <v>310</v>
      </c>
      <c r="G314" t="s">
        <v>20</v>
      </c>
      <c r="H314">
        <v>3742</v>
      </c>
      <c r="I314" s="7">
        <f>IFERROR(E314/H314,0)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>(((L314/60)/60)/24)+DATE(1970,1,1)</f>
        <v>41572.208333333336</v>
      </c>
      <c r="O314" s="11">
        <f>(((M314/60)/60)/24)+DATE(1970,1,1)</f>
        <v>41579.208333333336</v>
      </c>
      <c r="P314" t="b">
        <v>0</v>
      </c>
      <c r="Q314" t="b">
        <v>0</v>
      </c>
      <c r="R314" t="s">
        <v>33</v>
      </c>
      <c r="S314" t="str">
        <f t="shared" si="12"/>
        <v>theater</v>
      </c>
      <c r="T314" t="str">
        <f t="shared" si="13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4"/>
        <v>395</v>
      </c>
      <c r="G315" t="s">
        <v>20</v>
      </c>
      <c r="H315">
        <v>223</v>
      </c>
      <c r="I315" s="7">
        <f>IFERROR(E315/H315,0)</f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>(((L315/60)/60)/24)+DATE(1970,1,1)</f>
        <v>40966.25</v>
      </c>
      <c r="O315" s="11">
        <f>(((M315/60)/60)/24)+DATE(1970,1,1)</f>
        <v>40968.25</v>
      </c>
      <c r="P315" t="b">
        <v>0</v>
      </c>
      <c r="Q315" t="b">
        <v>0</v>
      </c>
      <c r="R315" t="s">
        <v>23</v>
      </c>
      <c r="S315" t="str">
        <f t="shared" si="12"/>
        <v>music</v>
      </c>
      <c r="T315" t="str">
        <f t="shared" si="13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4"/>
        <v>295</v>
      </c>
      <c r="G316" t="s">
        <v>20</v>
      </c>
      <c r="H316">
        <v>133</v>
      </c>
      <c r="I316" s="7">
        <f>IFERROR(E316/H316,0)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>(((L316/60)/60)/24)+DATE(1970,1,1)</f>
        <v>43536.208333333328</v>
      </c>
      <c r="O316" s="11">
        <f>(((M316/60)/60)/24)+DATE(1970,1,1)</f>
        <v>43541.208333333328</v>
      </c>
      <c r="P316" t="b">
        <v>0</v>
      </c>
      <c r="Q316" t="b">
        <v>1</v>
      </c>
      <c r="R316" t="s">
        <v>42</v>
      </c>
      <c r="S316" t="str">
        <f t="shared" si="12"/>
        <v>film &amp; video</v>
      </c>
      <c r="T316" t="str">
        <f t="shared" si="13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4"/>
        <v>34</v>
      </c>
      <c r="G317" t="s">
        <v>14</v>
      </c>
      <c r="H317">
        <v>31</v>
      </c>
      <c r="I317" s="7">
        <f>IFERROR(E317/H317,0)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>(((L317/60)/60)/24)+DATE(1970,1,1)</f>
        <v>41783.208333333336</v>
      </c>
      <c r="O317" s="11">
        <f>(((M317/60)/60)/24)+DATE(1970,1,1)</f>
        <v>41812.208333333336</v>
      </c>
      <c r="P317" t="b">
        <v>0</v>
      </c>
      <c r="Q317" t="b">
        <v>0</v>
      </c>
      <c r="R317" t="s">
        <v>33</v>
      </c>
      <c r="S317" t="str">
        <f t="shared" si="12"/>
        <v>theater</v>
      </c>
      <c r="T317" t="str">
        <f t="shared" si="13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4"/>
        <v>67</v>
      </c>
      <c r="G318" t="s">
        <v>14</v>
      </c>
      <c r="H318">
        <v>108</v>
      </c>
      <c r="I318" s="7">
        <f>IFERROR(E318/H318,0)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>(((L318/60)/60)/24)+DATE(1970,1,1)</f>
        <v>43788.25</v>
      </c>
      <c r="O318" s="11">
        <f>(((M318/60)/60)/24)+DATE(1970,1,1)</f>
        <v>43789.25</v>
      </c>
      <c r="P318" t="b">
        <v>0</v>
      </c>
      <c r="Q318" t="b">
        <v>1</v>
      </c>
      <c r="R318" t="s">
        <v>17</v>
      </c>
      <c r="S318" t="str">
        <f t="shared" si="12"/>
        <v>food</v>
      </c>
      <c r="T318" t="str">
        <f t="shared" si="13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4"/>
        <v>19</v>
      </c>
      <c r="G319" t="s">
        <v>14</v>
      </c>
      <c r="H319">
        <v>30</v>
      </c>
      <c r="I319" s="7">
        <f>IFERROR(E319/H319,0)</f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>(((L319/60)/60)/24)+DATE(1970,1,1)</f>
        <v>42869.208333333328</v>
      </c>
      <c r="O319" s="11">
        <f>(((M319/60)/60)/24)+DATE(1970,1,1)</f>
        <v>42882.208333333328</v>
      </c>
      <c r="P319" t="b">
        <v>0</v>
      </c>
      <c r="Q319" t="b">
        <v>0</v>
      </c>
      <c r="R319" t="s">
        <v>33</v>
      </c>
      <c r="S319" t="str">
        <f t="shared" si="12"/>
        <v>theater</v>
      </c>
      <c r="T319" t="str">
        <f t="shared" si="13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4"/>
        <v>16</v>
      </c>
      <c r="G320" t="s">
        <v>14</v>
      </c>
      <c r="H320">
        <v>17</v>
      </c>
      <c r="I320" s="7">
        <f>IFERROR(E320/H320,0)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>(((L320/60)/60)/24)+DATE(1970,1,1)</f>
        <v>41684.25</v>
      </c>
      <c r="O320" s="11">
        <f>(((M320/60)/60)/24)+DATE(1970,1,1)</f>
        <v>41686.25</v>
      </c>
      <c r="P320" t="b">
        <v>0</v>
      </c>
      <c r="Q320" t="b">
        <v>0</v>
      </c>
      <c r="R320" t="s">
        <v>23</v>
      </c>
      <c r="S320" t="str">
        <f t="shared" si="12"/>
        <v>music</v>
      </c>
      <c r="T320" t="str">
        <f t="shared" si="13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4"/>
        <v>39</v>
      </c>
      <c r="G321" t="s">
        <v>74</v>
      </c>
      <c r="H321">
        <v>64</v>
      </c>
      <c r="I321" s="7">
        <f>IFERROR(E321/H321,0)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>(((L321/60)/60)/24)+DATE(1970,1,1)</f>
        <v>40402.208333333336</v>
      </c>
      <c r="O321" s="11">
        <f>(((M321/60)/60)/24)+DATE(1970,1,1)</f>
        <v>40426.208333333336</v>
      </c>
      <c r="P321" t="b">
        <v>0</v>
      </c>
      <c r="Q321" t="b">
        <v>0</v>
      </c>
      <c r="R321" t="s">
        <v>28</v>
      </c>
      <c r="S321" t="str">
        <f t="shared" si="12"/>
        <v>technology</v>
      </c>
      <c r="T321" t="str">
        <f t="shared" si="13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4"/>
        <v>10</v>
      </c>
      <c r="G322" t="s">
        <v>14</v>
      </c>
      <c r="H322">
        <v>80</v>
      </c>
      <c r="I322" s="7">
        <f>IFERROR(E322/H322,0)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>(((L322/60)/60)/24)+DATE(1970,1,1)</f>
        <v>40673.208333333336</v>
      </c>
      <c r="O322" s="11">
        <f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si="12"/>
        <v>publishing</v>
      </c>
      <c r="T322" t="str">
        <f t="shared" si="13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14"/>
        <v>94</v>
      </c>
      <c r="G323" t="s">
        <v>14</v>
      </c>
      <c r="H323">
        <v>2468</v>
      </c>
      <c r="I323" s="7">
        <f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>(((L323/60)/60)/24)+DATE(1970,1,1)</f>
        <v>40634.208333333336</v>
      </c>
      <c r="O323" s="11">
        <f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15">LEFT(R323,SEARCH("/",R323)-1)</f>
        <v>film &amp; video</v>
      </c>
      <c r="T323" t="str">
        <f t="shared" ref="T323:T386" si="16">RIGHT(R323,LEN(R323)-SEARCH("/",R323))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14"/>
        <v>167</v>
      </c>
      <c r="G324" t="s">
        <v>20</v>
      </c>
      <c r="H324">
        <v>5168</v>
      </c>
      <c r="I324" s="7">
        <f>IFERROR(E324/H324,0)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>(((L324/60)/60)/24)+DATE(1970,1,1)</f>
        <v>40507.25</v>
      </c>
      <c r="O324" s="11">
        <f>(((M324/60)/60)/24)+DATE(1970,1,1)</f>
        <v>40520.25</v>
      </c>
      <c r="P324" t="b">
        <v>0</v>
      </c>
      <c r="Q324" t="b">
        <v>0</v>
      </c>
      <c r="R324" t="s">
        <v>33</v>
      </c>
      <c r="S324" t="str">
        <f t="shared" si="15"/>
        <v>theater</v>
      </c>
      <c r="T324" t="str">
        <f t="shared" si="16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ref="F325:F388" si="17">ROUND((E325/D325)*100,0)</f>
        <v>24</v>
      </c>
      <c r="G325" t="s">
        <v>14</v>
      </c>
      <c r="H325">
        <v>26</v>
      </c>
      <c r="I325" s="7">
        <f>IFERROR(E325/H325,0)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>(((L325/60)/60)/24)+DATE(1970,1,1)</f>
        <v>41725.208333333336</v>
      </c>
      <c r="O325" s="11">
        <f>(((M325/60)/60)/24)+DATE(1970,1,1)</f>
        <v>41727.208333333336</v>
      </c>
      <c r="P325" t="b">
        <v>0</v>
      </c>
      <c r="Q325" t="b">
        <v>0</v>
      </c>
      <c r="R325" t="s">
        <v>42</v>
      </c>
      <c r="S325" t="str">
        <f t="shared" si="15"/>
        <v>film &amp; video</v>
      </c>
      <c r="T325" t="str">
        <f t="shared" si="16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17"/>
        <v>164</v>
      </c>
      <c r="G326" t="s">
        <v>20</v>
      </c>
      <c r="H326">
        <v>307</v>
      </c>
      <c r="I326" s="7">
        <f>IFERROR(E326/H326,0)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>(((L326/60)/60)/24)+DATE(1970,1,1)</f>
        <v>42176.208333333328</v>
      </c>
      <c r="O326" s="11">
        <f>(((M326/60)/60)/24)+DATE(1970,1,1)</f>
        <v>42188.208333333328</v>
      </c>
      <c r="P326" t="b">
        <v>0</v>
      </c>
      <c r="Q326" t="b">
        <v>1</v>
      </c>
      <c r="R326" t="s">
        <v>33</v>
      </c>
      <c r="S326" t="str">
        <f t="shared" si="15"/>
        <v>theater</v>
      </c>
      <c r="T326" t="str">
        <f t="shared" si="16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17"/>
        <v>91</v>
      </c>
      <c r="G327" t="s">
        <v>14</v>
      </c>
      <c r="H327">
        <v>73</v>
      </c>
      <c r="I327" s="7">
        <f>IFERROR(E327/H327,0)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>(((L327/60)/60)/24)+DATE(1970,1,1)</f>
        <v>43267.208333333328</v>
      </c>
      <c r="O327" s="11">
        <f>(((M327/60)/60)/24)+DATE(1970,1,1)</f>
        <v>43290.208333333328</v>
      </c>
      <c r="P327" t="b">
        <v>0</v>
      </c>
      <c r="Q327" t="b">
        <v>1</v>
      </c>
      <c r="R327" t="s">
        <v>33</v>
      </c>
      <c r="S327" t="str">
        <f t="shared" si="15"/>
        <v>theater</v>
      </c>
      <c r="T327" t="str">
        <f t="shared" si="16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17"/>
        <v>46</v>
      </c>
      <c r="G328" t="s">
        <v>14</v>
      </c>
      <c r="H328">
        <v>128</v>
      </c>
      <c r="I328" s="7">
        <f>IFERROR(E328/H328,0)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>(((L328/60)/60)/24)+DATE(1970,1,1)</f>
        <v>42364.25</v>
      </c>
      <c r="O328" s="11">
        <f>(((M328/60)/60)/24)+DATE(1970,1,1)</f>
        <v>42370.25</v>
      </c>
      <c r="P328" t="b">
        <v>0</v>
      </c>
      <c r="Q328" t="b">
        <v>0</v>
      </c>
      <c r="R328" t="s">
        <v>71</v>
      </c>
      <c r="S328" t="str">
        <f t="shared" si="15"/>
        <v>film &amp; video</v>
      </c>
      <c r="T328" t="str">
        <f t="shared" si="16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17"/>
        <v>39</v>
      </c>
      <c r="G329" t="s">
        <v>14</v>
      </c>
      <c r="H329">
        <v>33</v>
      </c>
      <c r="I329" s="7">
        <f>IFERROR(E329/H329,0)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>(((L329/60)/60)/24)+DATE(1970,1,1)</f>
        <v>43705.208333333328</v>
      </c>
      <c r="O329" s="11">
        <f>(((M329/60)/60)/24)+DATE(1970,1,1)</f>
        <v>43709.208333333328</v>
      </c>
      <c r="P329" t="b">
        <v>0</v>
      </c>
      <c r="Q329" t="b">
        <v>1</v>
      </c>
      <c r="R329" t="s">
        <v>33</v>
      </c>
      <c r="S329" t="str">
        <f t="shared" si="15"/>
        <v>theater</v>
      </c>
      <c r="T329" t="str">
        <f t="shared" si="16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17"/>
        <v>134</v>
      </c>
      <c r="G330" t="s">
        <v>20</v>
      </c>
      <c r="H330">
        <v>2441</v>
      </c>
      <c r="I330" s="7">
        <f>IFERROR(E330/H330,0)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>(((L330/60)/60)/24)+DATE(1970,1,1)</f>
        <v>43434.25</v>
      </c>
      <c r="O330" s="11">
        <f>(((M330/60)/60)/24)+DATE(1970,1,1)</f>
        <v>43445.25</v>
      </c>
      <c r="P330" t="b">
        <v>0</v>
      </c>
      <c r="Q330" t="b">
        <v>0</v>
      </c>
      <c r="R330" t="s">
        <v>23</v>
      </c>
      <c r="S330" t="str">
        <f t="shared" si="15"/>
        <v>music</v>
      </c>
      <c r="T330" t="str">
        <f t="shared" si="16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17"/>
        <v>23</v>
      </c>
      <c r="G331" t="s">
        <v>47</v>
      </c>
      <c r="H331">
        <v>211</v>
      </c>
      <c r="I331" s="7">
        <f>IFERROR(E331/H331,0)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>(((L331/60)/60)/24)+DATE(1970,1,1)</f>
        <v>42716.25</v>
      </c>
      <c r="O331" s="11">
        <f>(((M331/60)/60)/24)+DATE(1970,1,1)</f>
        <v>42727.25</v>
      </c>
      <c r="P331" t="b">
        <v>0</v>
      </c>
      <c r="Q331" t="b">
        <v>0</v>
      </c>
      <c r="R331" t="s">
        <v>89</v>
      </c>
      <c r="S331" t="str">
        <f t="shared" si="15"/>
        <v>games</v>
      </c>
      <c r="T331" t="str">
        <f t="shared" si="16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17"/>
        <v>185</v>
      </c>
      <c r="G332" t="s">
        <v>20</v>
      </c>
      <c r="H332">
        <v>1385</v>
      </c>
      <c r="I332" s="7">
        <f>IFERROR(E332/H332,0)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>(((L332/60)/60)/24)+DATE(1970,1,1)</f>
        <v>43077.25</v>
      </c>
      <c r="O332" s="11">
        <f>(((M332/60)/60)/24)+DATE(1970,1,1)</f>
        <v>43078.25</v>
      </c>
      <c r="P332" t="b">
        <v>0</v>
      </c>
      <c r="Q332" t="b">
        <v>0</v>
      </c>
      <c r="R332" t="s">
        <v>42</v>
      </c>
      <c r="S332" t="str">
        <f t="shared" si="15"/>
        <v>film &amp; video</v>
      </c>
      <c r="T332" t="str">
        <f t="shared" si="16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17"/>
        <v>444</v>
      </c>
      <c r="G333" t="s">
        <v>20</v>
      </c>
      <c r="H333">
        <v>190</v>
      </c>
      <c r="I333" s="7">
        <f>IFERROR(E333/H333,0)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>(((L333/60)/60)/24)+DATE(1970,1,1)</f>
        <v>40896.25</v>
      </c>
      <c r="O333" s="11">
        <f>(((M333/60)/60)/24)+DATE(1970,1,1)</f>
        <v>40897.25</v>
      </c>
      <c r="P333" t="b">
        <v>0</v>
      </c>
      <c r="Q333" t="b">
        <v>0</v>
      </c>
      <c r="R333" t="s">
        <v>17</v>
      </c>
      <c r="S333" t="str">
        <f t="shared" si="15"/>
        <v>food</v>
      </c>
      <c r="T333" t="str">
        <f t="shared" si="16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17"/>
        <v>200</v>
      </c>
      <c r="G334" t="s">
        <v>20</v>
      </c>
      <c r="H334">
        <v>470</v>
      </c>
      <c r="I334" s="7">
        <f>IFERROR(E334/H334,0)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>(((L334/60)/60)/24)+DATE(1970,1,1)</f>
        <v>41361.208333333336</v>
      </c>
      <c r="O334" s="11">
        <f>(((M334/60)/60)/24)+DATE(1970,1,1)</f>
        <v>41362.208333333336</v>
      </c>
      <c r="P334" t="b">
        <v>0</v>
      </c>
      <c r="Q334" t="b">
        <v>0</v>
      </c>
      <c r="R334" t="s">
        <v>65</v>
      </c>
      <c r="S334" t="str">
        <f t="shared" si="15"/>
        <v>technology</v>
      </c>
      <c r="T334" t="str">
        <f t="shared" si="16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17"/>
        <v>124</v>
      </c>
      <c r="G335" t="s">
        <v>20</v>
      </c>
      <c r="H335">
        <v>253</v>
      </c>
      <c r="I335" s="7">
        <f>IFERROR(E335/H335,0)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>(((L335/60)/60)/24)+DATE(1970,1,1)</f>
        <v>43424.25</v>
      </c>
      <c r="O335" s="11">
        <f>(((M335/60)/60)/24)+DATE(1970,1,1)</f>
        <v>43452.25</v>
      </c>
      <c r="P335" t="b">
        <v>0</v>
      </c>
      <c r="Q335" t="b">
        <v>0</v>
      </c>
      <c r="R335" t="s">
        <v>33</v>
      </c>
      <c r="S335" t="str">
        <f t="shared" si="15"/>
        <v>theater</v>
      </c>
      <c r="T335" t="str">
        <f t="shared" si="16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17"/>
        <v>187</v>
      </c>
      <c r="G336" t="s">
        <v>20</v>
      </c>
      <c r="H336">
        <v>1113</v>
      </c>
      <c r="I336" s="7">
        <f>IFERROR(E336/H336,0)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>(((L336/60)/60)/24)+DATE(1970,1,1)</f>
        <v>43110.25</v>
      </c>
      <c r="O336" s="11">
        <f>(((M336/60)/60)/24)+DATE(1970,1,1)</f>
        <v>43117.25</v>
      </c>
      <c r="P336" t="b">
        <v>0</v>
      </c>
      <c r="Q336" t="b">
        <v>0</v>
      </c>
      <c r="R336" t="s">
        <v>23</v>
      </c>
      <c r="S336" t="str">
        <f t="shared" si="15"/>
        <v>music</v>
      </c>
      <c r="T336" t="str">
        <f t="shared" si="16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17"/>
        <v>114</v>
      </c>
      <c r="G337" t="s">
        <v>20</v>
      </c>
      <c r="H337">
        <v>2283</v>
      </c>
      <c r="I337" s="7">
        <f>IFERROR(E337/H337,0)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>(((L337/60)/60)/24)+DATE(1970,1,1)</f>
        <v>43784.25</v>
      </c>
      <c r="O337" s="11">
        <f>(((M337/60)/60)/24)+DATE(1970,1,1)</f>
        <v>43797.25</v>
      </c>
      <c r="P337" t="b">
        <v>0</v>
      </c>
      <c r="Q337" t="b">
        <v>0</v>
      </c>
      <c r="R337" t="s">
        <v>23</v>
      </c>
      <c r="S337" t="str">
        <f t="shared" si="15"/>
        <v>music</v>
      </c>
      <c r="T337" t="str">
        <f t="shared" si="16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17"/>
        <v>97</v>
      </c>
      <c r="G338" t="s">
        <v>14</v>
      </c>
      <c r="H338">
        <v>1072</v>
      </c>
      <c r="I338" s="7">
        <f>IFERROR(E338/H338,0)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>(((L338/60)/60)/24)+DATE(1970,1,1)</f>
        <v>40527.25</v>
      </c>
      <c r="O338" s="11">
        <f>(((M338/60)/60)/24)+DATE(1970,1,1)</f>
        <v>40528.25</v>
      </c>
      <c r="P338" t="b">
        <v>0</v>
      </c>
      <c r="Q338" t="b">
        <v>1</v>
      </c>
      <c r="R338" t="s">
        <v>23</v>
      </c>
      <c r="S338" t="str">
        <f t="shared" si="15"/>
        <v>music</v>
      </c>
      <c r="T338" t="str">
        <f t="shared" si="16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17"/>
        <v>123</v>
      </c>
      <c r="G339" t="s">
        <v>20</v>
      </c>
      <c r="H339">
        <v>1095</v>
      </c>
      <c r="I339" s="7">
        <f>IFERROR(E339/H339,0)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>(((L339/60)/60)/24)+DATE(1970,1,1)</f>
        <v>43780.25</v>
      </c>
      <c r="O339" s="11">
        <f>(((M339/60)/60)/24)+DATE(1970,1,1)</f>
        <v>43781.25</v>
      </c>
      <c r="P339" t="b">
        <v>0</v>
      </c>
      <c r="Q339" t="b">
        <v>0</v>
      </c>
      <c r="R339" t="s">
        <v>33</v>
      </c>
      <c r="S339" t="str">
        <f t="shared" si="15"/>
        <v>theater</v>
      </c>
      <c r="T339" t="str">
        <f t="shared" si="16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17"/>
        <v>179</v>
      </c>
      <c r="G340" t="s">
        <v>20</v>
      </c>
      <c r="H340">
        <v>1690</v>
      </c>
      <c r="I340" s="7">
        <f>IFERROR(E340/H340,0)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>(((L340/60)/60)/24)+DATE(1970,1,1)</f>
        <v>40821.208333333336</v>
      </c>
      <c r="O340" s="11">
        <f>(((M340/60)/60)/24)+DATE(1970,1,1)</f>
        <v>40851.208333333336</v>
      </c>
      <c r="P340" t="b">
        <v>0</v>
      </c>
      <c r="Q340" t="b">
        <v>0</v>
      </c>
      <c r="R340" t="s">
        <v>33</v>
      </c>
      <c r="S340" t="str">
        <f t="shared" si="15"/>
        <v>theater</v>
      </c>
      <c r="T340" t="str">
        <f t="shared" si="16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17"/>
        <v>80</v>
      </c>
      <c r="G341" t="s">
        <v>74</v>
      </c>
      <c r="H341">
        <v>1297</v>
      </c>
      <c r="I341" s="7">
        <f>IFERROR(E341/H341,0)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>(((L341/60)/60)/24)+DATE(1970,1,1)</f>
        <v>42949.208333333328</v>
      </c>
      <c r="O341" s="11">
        <f>(((M341/60)/60)/24)+DATE(1970,1,1)</f>
        <v>42963.208333333328</v>
      </c>
      <c r="P341" t="b">
        <v>0</v>
      </c>
      <c r="Q341" t="b">
        <v>0</v>
      </c>
      <c r="R341" t="s">
        <v>33</v>
      </c>
      <c r="S341" t="str">
        <f t="shared" si="15"/>
        <v>theater</v>
      </c>
      <c r="T341" t="str">
        <f t="shared" si="16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17"/>
        <v>94</v>
      </c>
      <c r="G342" t="s">
        <v>14</v>
      </c>
      <c r="H342">
        <v>393</v>
      </c>
      <c r="I342" s="7">
        <f>IFERROR(E342/H342,0)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>(((L342/60)/60)/24)+DATE(1970,1,1)</f>
        <v>40889.25</v>
      </c>
      <c r="O342" s="11">
        <f>(((M342/60)/60)/24)+DATE(1970,1,1)</f>
        <v>40890.25</v>
      </c>
      <c r="P342" t="b">
        <v>0</v>
      </c>
      <c r="Q342" t="b">
        <v>0</v>
      </c>
      <c r="R342" t="s">
        <v>122</v>
      </c>
      <c r="S342" t="str">
        <f t="shared" si="15"/>
        <v>photography</v>
      </c>
      <c r="T342" t="str">
        <f t="shared" si="16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17"/>
        <v>85</v>
      </c>
      <c r="G343" t="s">
        <v>14</v>
      </c>
      <c r="H343">
        <v>1257</v>
      </c>
      <c r="I343" s="7">
        <f>IFERROR(E343/H343,0)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>(((L343/60)/60)/24)+DATE(1970,1,1)</f>
        <v>42244.208333333328</v>
      </c>
      <c r="O343" s="11">
        <f>(((M343/60)/60)/24)+DATE(1970,1,1)</f>
        <v>42251.208333333328</v>
      </c>
      <c r="P343" t="b">
        <v>0</v>
      </c>
      <c r="Q343" t="b">
        <v>0</v>
      </c>
      <c r="R343" t="s">
        <v>60</v>
      </c>
      <c r="S343" t="str">
        <f t="shared" si="15"/>
        <v>music</v>
      </c>
      <c r="T343" t="str">
        <f t="shared" si="16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17"/>
        <v>67</v>
      </c>
      <c r="G344" t="s">
        <v>14</v>
      </c>
      <c r="H344">
        <v>328</v>
      </c>
      <c r="I344" s="7">
        <f>IFERROR(E344/H344,0)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>(((L344/60)/60)/24)+DATE(1970,1,1)</f>
        <v>41475.208333333336</v>
      </c>
      <c r="O344" s="11">
        <f>(((M344/60)/60)/24)+DATE(1970,1,1)</f>
        <v>41487.208333333336</v>
      </c>
      <c r="P344" t="b">
        <v>0</v>
      </c>
      <c r="Q344" t="b">
        <v>0</v>
      </c>
      <c r="R344" t="s">
        <v>33</v>
      </c>
      <c r="S344" t="str">
        <f t="shared" si="15"/>
        <v>theater</v>
      </c>
      <c r="T344" t="str">
        <f t="shared" si="16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17"/>
        <v>54</v>
      </c>
      <c r="G345" t="s">
        <v>14</v>
      </c>
      <c r="H345">
        <v>147</v>
      </c>
      <c r="I345" s="7">
        <f>IFERROR(E345/H345,0)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>(((L345/60)/60)/24)+DATE(1970,1,1)</f>
        <v>41597.25</v>
      </c>
      <c r="O345" s="11">
        <f>(((M345/60)/60)/24)+DATE(1970,1,1)</f>
        <v>41650.25</v>
      </c>
      <c r="P345" t="b">
        <v>0</v>
      </c>
      <c r="Q345" t="b">
        <v>0</v>
      </c>
      <c r="R345" t="s">
        <v>33</v>
      </c>
      <c r="S345" t="str">
        <f t="shared" si="15"/>
        <v>theater</v>
      </c>
      <c r="T345" t="str">
        <f t="shared" si="16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17"/>
        <v>42</v>
      </c>
      <c r="G346" t="s">
        <v>14</v>
      </c>
      <c r="H346">
        <v>830</v>
      </c>
      <c r="I346" s="7">
        <f>IFERROR(E346/H346,0)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>(((L346/60)/60)/24)+DATE(1970,1,1)</f>
        <v>43122.25</v>
      </c>
      <c r="O346" s="11">
        <f>(((M346/60)/60)/24)+DATE(1970,1,1)</f>
        <v>43162.25</v>
      </c>
      <c r="P346" t="b">
        <v>0</v>
      </c>
      <c r="Q346" t="b">
        <v>0</v>
      </c>
      <c r="R346" t="s">
        <v>89</v>
      </c>
      <c r="S346" t="str">
        <f t="shared" si="15"/>
        <v>games</v>
      </c>
      <c r="T346" t="str">
        <f t="shared" si="16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17"/>
        <v>15</v>
      </c>
      <c r="G347" t="s">
        <v>14</v>
      </c>
      <c r="H347">
        <v>331</v>
      </c>
      <c r="I347" s="7">
        <f>IFERROR(E347/H347,0)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>(((L347/60)/60)/24)+DATE(1970,1,1)</f>
        <v>42194.208333333328</v>
      </c>
      <c r="O347" s="11">
        <f>(((M347/60)/60)/24)+DATE(1970,1,1)</f>
        <v>42195.208333333328</v>
      </c>
      <c r="P347" t="b">
        <v>0</v>
      </c>
      <c r="Q347" t="b">
        <v>0</v>
      </c>
      <c r="R347" t="s">
        <v>53</v>
      </c>
      <c r="S347" t="str">
        <f t="shared" si="15"/>
        <v>film &amp; video</v>
      </c>
      <c r="T347" t="str">
        <f t="shared" si="16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17"/>
        <v>34</v>
      </c>
      <c r="G348" t="s">
        <v>14</v>
      </c>
      <c r="H348">
        <v>25</v>
      </c>
      <c r="I348" s="7">
        <f>IFERROR(E348/H348,0)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>(((L348/60)/60)/24)+DATE(1970,1,1)</f>
        <v>42971.208333333328</v>
      </c>
      <c r="O348" s="11">
        <f>(((M348/60)/60)/24)+DATE(1970,1,1)</f>
        <v>43026.208333333328</v>
      </c>
      <c r="P348" t="b">
        <v>0</v>
      </c>
      <c r="Q348" t="b">
        <v>1</v>
      </c>
      <c r="R348" t="s">
        <v>60</v>
      </c>
      <c r="S348" t="str">
        <f t="shared" si="15"/>
        <v>music</v>
      </c>
      <c r="T348" t="str">
        <f t="shared" si="16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17"/>
        <v>1401</v>
      </c>
      <c r="G349" t="s">
        <v>20</v>
      </c>
      <c r="H349">
        <v>191</v>
      </c>
      <c r="I349" s="7">
        <f>IFERROR(E349/H349,0)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>(((L349/60)/60)/24)+DATE(1970,1,1)</f>
        <v>42046.25</v>
      </c>
      <c r="O349" s="11">
        <f>(((M349/60)/60)/24)+DATE(1970,1,1)</f>
        <v>42070.25</v>
      </c>
      <c r="P349" t="b">
        <v>0</v>
      </c>
      <c r="Q349" t="b">
        <v>0</v>
      </c>
      <c r="R349" t="s">
        <v>28</v>
      </c>
      <c r="S349" t="str">
        <f t="shared" si="15"/>
        <v>technology</v>
      </c>
      <c r="T349" t="str">
        <f t="shared" si="16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17"/>
        <v>72</v>
      </c>
      <c r="G350" t="s">
        <v>14</v>
      </c>
      <c r="H350">
        <v>3483</v>
      </c>
      <c r="I350" s="7">
        <f>IFERROR(E350/H350,0)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>(((L350/60)/60)/24)+DATE(1970,1,1)</f>
        <v>42782.25</v>
      </c>
      <c r="O350" s="11">
        <f>(((M350/60)/60)/24)+DATE(1970,1,1)</f>
        <v>42795.25</v>
      </c>
      <c r="P350" t="b">
        <v>0</v>
      </c>
      <c r="Q350" t="b">
        <v>0</v>
      </c>
      <c r="R350" t="s">
        <v>17</v>
      </c>
      <c r="S350" t="str">
        <f t="shared" si="15"/>
        <v>food</v>
      </c>
      <c r="T350" t="str">
        <f t="shared" si="16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17"/>
        <v>53</v>
      </c>
      <c r="G351" t="s">
        <v>14</v>
      </c>
      <c r="H351">
        <v>923</v>
      </c>
      <c r="I351" s="7">
        <f>IFERROR(E351/H351,0)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>(((L351/60)/60)/24)+DATE(1970,1,1)</f>
        <v>42930.208333333328</v>
      </c>
      <c r="O351" s="11">
        <f>(((M351/60)/60)/24)+DATE(1970,1,1)</f>
        <v>42960.208333333328</v>
      </c>
      <c r="P351" t="b">
        <v>0</v>
      </c>
      <c r="Q351" t="b">
        <v>0</v>
      </c>
      <c r="R351" t="s">
        <v>33</v>
      </c>
      <c r="S351" t="str">
        <f t="shared" si="15"/>
        <v>theater</v>
      </c>
      <c r="T351" t="str">
        <f t="shared" si="16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17"/>
        <v>5</v>
      </c>
      <c r="G352" t="s">
        <v>14</v>
      </c>
      <c r="H352">
        <v>1</v>
      </c>
      <c r="I352" s="7">
        <f>IFERROR(E352/H352,0)</f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>(((L352/60)/60)/24)+DATE(1970,1,1)</f>
        <v>42144.208333333328</v>
      </c>
      <c r="O352" s="11">
        <f>(((M352/60)/60)/24)+DATE(1970,1,1)</f>
        <v>42162.208333333328</v>
      </c>
      <c r="P352" t="b">
        <v>0</v>
      </c>
      <c r="Q352" t="b">
        <v>1</v>
      </c>
      <c r="R352" t="s">
        <v>159</v>
      </c>
      <c r="S352" t="str">
        <f t="shared" si="15"/>
        <v>music</v>
      </c>
      <c r="T352" t="str">
        <f t="shared" si="16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17"/>
        <v>128</v>
      </c>
      <c r="G353" t="s">
        <v>20</v>
      </c>
      <c r="H353">
        <v>2013</v>
      </c>
      <c r="I353" s="7">
        <f>IFERROR(E353/H353,0)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>(((L353/60)/60)/24)+DATE(1970,1,1)</f>
        <v>42240.208333333328</v>
      </c>
      <c r="O353" s="11">
        <f>(((M353/60)/60)/24)+DATE(1970,1,1)</f>
        <v>42254.208333333328</v>
      </c>
      <c r="P353" t="b">
        <v>0</v>
      </c>
      <c r="Q353" t="b">
        <v>0</v>
      </c>
      <c r="R353" t="s">
        <v>23</v>
      </c>
      <c r="S353" t="str">
        <f t="shared" si="15"/>
        <v>music</v>
      </c>
      <c r="T353" t="str">
        <f t="shared" si="16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17"/>
        <v>35</v>
      </c>
      <c r="G354" t="s">
        <v>14</v>
      </c>
      <c r="H354">
        <v>33</v>
      </c>
      <c r="I354" s="7">
        <f>IFERROR(E354/H354,0)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>(((L354/60)/60)/24)+DATE(1970,1,1)</f>
        <v>42315.25</v>
      </c>
      <c r="O354" s="11">
        <f>(((M354/60)/60)/24)+DATE(1970,1,1)</f>
        <v>42323.25</v>
      </c>
      <c r="P354" t="b">
        <v>0</v>
      </c>
      <c r="Q354" t="b">
        <v>0</v>
      </c>
      <c r="R354" t="s">
        <v>33</v>
      </c>
      <c r="S354" t="str">
        <f t="shared" si="15"/>
        <v>theater</v>
      </c>
      <c r="T354" t="str">
        <f t="shared" si="16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17"/>
        <v>411</v>
      </c>
      <c r="G355" t="s">
        <v>20</v>
      </c>
      <c r="H355">
        <v>1703</v>
      </c>
      <c r="I355" s="7">
        <f>IFERROR(E355/H355,0)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>(((L355/60)/60)/24)+DATE(1970,1,1)</f>
        <v>43651.208333333328</v>
      </c>
      <c r="O355" s="11">
        <f>(((M355/60)/60)/24)+DATE(1970,1,1)</f>
        <v>43652.208333333328</v>
      </c>
      <c r="P355" t="b">
        <v>0</v>
      </c>
      <c r="Q355" t="b">
        <v>0</v>
      </c>
      <c r="R355" t="s">
        <v>33</v>
      </c>
      <c r="S355" t="str">
        <f t="shared" si="15"/>
        <v>theater</v>
      </c>
      <c r="T355" t="str">
        <f t="shared" si="16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17"/>
        <v>124</v>
      </c>
      <c r="G356" t="s">
        <v>20</v>
      </c>
      <c r="H356">
        <v>80</v>
      </c>
      <c r="I356" s="7">
        <f>IFERROR(E356/H356,0)</f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>(((L356/60)/60)/24)+DATE(1970,1,1)</f>
        <v>41520.208333333336</v>
      </c>
      <c r="O356" s="11">
        <f>(((M356/60)/60)/24)+DATE(1970,1,1)</f>
        <v>41527.208333333336</v>
      </c>
      <c r="P356" t="b">
        <v>0</v>
      </c>
      <c r="Q356" t="b">
        <v>0</v>
      </c>
      <c r="R356" t="s">
        <v>42</v>
      </c>
      <c r="S356" t="str">
        <f t="shared" si="15"/>
        <v>film &amp; video</v>
      </c>
      <c r="T356" t="str">
        <f t="shared" si="16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17"/>
        <v>59</v>
      </c>
      <c r="G357" t="s">
        <v>47</v>
      </c>
      <c r="H357">
        <v>86</v>
      </c>
      <c r="I357" s="7">
        <f>IFERROR(E357/H357,0)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>(((L357/60)/60)/24)+DATE(1970,1,1)</f>
        <v>42757.25</v>
      </c>
      <c r="O357" s="11">
        <f>(((M357/60)/60)/24)+DATE(1970,1,1)</f>
        <v>42797.25</v>
      </c>
      <c r="P357" t="b">
        <v>0</v>
      </c>
      <c r="Q357" t="b">
        <v>0</v>
      </c>
      <c r="R357" t="s">
        <v>65</v>
      </c>
      <c r="S357" t="str">
        <f t="shared" si="15"/>
        <v>technology</v>
      </c>
      <c r="T357" t="str">
        <f t="shared" si="16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17"/>
        <v>37</v>
      </c>
      <c r="G358" t="s">
        <v>14</v>
      </c>
      <c r="H358">
        <v>40</v>
      </c>
      <c r="I358" s="7">
        <f>IFERROR(E358/H358,0)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>(((L358/60)/60)/24)+DATE(1970,1,1)</f>
        <v>40922.25</v>
      </c>
      <c r="O358" s="11">
        <f>(((M358/60)/60)/24)+DATE(1970,1,1)</f>
        <v>40931.25</v>
      </c>
      <c r="P358" t="b">
        <v>0</v>
      </c>
      <c r="Q358" t="b">
        <v>0</v>
      </c>
      <c r="R358" t="s">
        <v>33</v>
      </c>
      <c r="S358" t="str">
        <f t="shared" si="15"/>
        <v>theater</v>
      </c>
      <c r="T358" t="str">
        <f t="shared" si="16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17"/>
        <v>185</v>
      </c>
      <c r="G359" t="s">
        <v>20</v>
      </c>
      <c r="H359">
        <v>41</v>
      </c>
      <c r="I359" s="7">
        <f>IFERROR(E359/H359,0)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>(((L359/60)/60)/24)+DATE(1970,1,1)</f>
        <v>42250.208333333328</v>
      </c>
      <c r="O359" s="11">
        <f>(((M359/60)/60)/24)+DATE(1970,1,1)</f>
        <v>42275.208333333328</v>
      </c>
      <c r="P359" t="b">
        <v>0</v>
      </c>
      <c r="Q359" t="b">
        <v>0</v>
      </c>
      <c r="R359" t="s">
        <v>89</v>
      </c>
      <c r="S359" t="str">
        <f t="shared" si="15"/>
        <v>games</v>
      </c>
      <c r="T359" t="str">
        <f t="shared" si="16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17"/>
        <v>12</v>
      </c>
      <c r="G360" t="s">
        <v>14</v>
      </c>
      <c r="H360">
        <v>23</v>
      </c>
      <c r="I360" s="7">
        <f>IFERROR(E360/H360,0)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>(((L360/60)/60)/24)+DATE(1970,1,1)</f>
        <v>43322.208333333328</v>
      </c>
      <c r="O360" s="11">
        <f>(((M360/60)/60)/24)+DATE(1970,1,1)</f>
        <v>43325.208333333328</v>
      </c>
      <c r="P360" t="b">
        <v>1</v>
      </c>
      <c r="Q360" t="b">
        <v>0</v>
      </c>
      <c r="R360" t="s">
        <v>122</v>
      </c>
      <c r="S360" t="str">
        <f t="shared" si="15"/>
        <v>photography</v>
      </c>
      <c r="T360" t="str">
        <f t="shared" si="16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17"/>
        <v>299</v>
      </c>
      <c r="G361" t="s">
        <v>20</v>
      </c>
      <c r="H361">
        <v>187</v>
      </c>
      <c r="I361" s="7">
        <f>IFERROR(E361/H361,0)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>(((L361/60)/60)/24)+DATE(1970,1,1)</f>
        <v>40782.208333333336</v>
      </c>
      <c r="O361" s="11">
        <f>(((M361/60)/60)/24)+DATE(1970,1,1)</f>
        <v>40789.208333333336</v>
      </c>
      <c r="P361" t="b">
        <v>0</v>
      </c>
      <c r="Q361" t="b">
        <v>0</v>
      </c>
      <c r="R361" t="s">
        <v>71</v>
      </c>
      <c r="S361" t="str">
        <f t="shared" si="15"/>
        <v>film &amp; video</v>
      </c>
      <c r="T361" t="str">
        <f t="shared" si="16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17"/>
        <v>226</v>
      </c>
      <c r="G362" t="s">
        <v>20</v>
      </c>
      <c r="H362">
        <v>2875</v>
      </c>
      <c r="I362" s="7">
        <f>IFERROR(E362/H362,0)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>(((L362/60)/60)/24)+DATE(1970,1,1)</f>
        <v>40544.25</v>
      </c>
      <c r="O362" s="11">
        <f>(((M362/60)/60)/24)+DATE(1970,1,1)</f>
        <v>40558.25</v>
      </c>
      <c r="P362" t="b">
        <v>0</v>
      </c>
      <c r="Q362" t="b">
        <v>1</v>
      </c>
      <c r="R362" t="s">
        <v>33</v>
      </c>
      <c r="S362" t="str">
        <f t="shared" si="15"/>
        <v>theater</v>
      </c>
      <c r="T362" t="str">
        <f t="shared" si="16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17"/>
        <v>174</v>
      </c>
      <c r="G363" t="s">
        <v>20</v>
      </c>
      <c r="H363">
        <v>88</v>
      </c>
      <c r="I363" s="7">
        <f>IFERROR(E363/H363,0)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>(((L363/60)/60)/24)+DATE(1970,1,1)</f>
        <v>43015.208333333328</v>
      </c>
      <c r="O363" s="11">
        <f>(((M363/60)/60)/24)+DATE(1970,1,1)</f>
        <v>43039.208333333328</v>
      </c>
      <c r="P363" t="b">
        <v>0</v>
      </c>
      <c r="Q363" t="b">
        <v>0</v>
      </c>
      <c r="R363" t="s">
        <v>33</v>
      </c>
      <c r="S363" t="str">
        <f t="shared" si="15"/>
        <v>theater</v>
      </c>
      <c r="T363" t="str">
        <f t="shared" si="16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17"/>
        <v>372</v>
      </c>
      <c r="G364" t="s">
        <v>20</v>
      </c>
      <c r="H364">
        <v>191</v>
      </c>
      <c r="I364" s="7">
        <f>IFERROR(E364/H364,0)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>(((L364/60)/60)/24)+DATE(1970,1,1)</f>
        <v>40570.25</v>
      </c>
      <c r="O364" s="11">
        <f>(((M364/60)/60)/24)+DATE(1970,1,1)</f>
        <v>40608.25</v>
      </c>
      <c r="P364" t="b">
        <v>0</v>
      </c>
      <c r="Q364" t="b">
        <v>0</v>
      </c>
      <c r="R364" t="s">
        <v>23</v>
      </c>
      <c r="S364" t="str">
        <f t="shared" si="15"/>
        <v>music</v>
      </c>
      <c r="T364" t="str">
        <f t="shared" si="16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17"/>
        <v>160</v>
      </c>
      <c r="G365" t="s">
        <v>20</v>
      </c>
      <c r="H365">
        <v>139</v>
      </c>
      <c r="I365" s="7">
        <f>IFERROR(E365/H365,0)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>(((L365/60)/60)/24)+DATE(1970,1,1)</f>
        <v>40904.25</v>
      </c>
      <c r="O365" s="11">
        <f>(((M365/60)/60)/24)+DATE(1970,1,1)</f>
        <v>40905.25</v>
      </c>
      <c r="P365" t="b">
        <v>0</v>
      </c>
      <c r="Q365" t="b">
        <v>0</v>
      </c>
      <c r="R365" t="s">
        <v>23</v>
      </c>
      <c r="S365" t="str">
        <f t="shared" si="15"/>
        <v>music</v>
      </c>
      <c r="T365" t="str">
        <f t="shared" si="16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17"/>
        <v>1616</v>
      </c>
      <c r="G366" t="s">
        <v>20</v>
      </c>
      <c r="H366">
        <v>186</v>
      </c>
      <c r="I366" s="7">
        <f>IFERROR(E366/H366,0)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>(((L366/60)/60)/24)+DATE(1970,1,1)</f>
        <v>43164.25</v>
      </c>
      <c r="O366" s="11">
        <f>(((M366/60)/60)/24)+DATE(1970,1,1)</f>
        <v>43194.208333333328</v>
      </c>
      <c r="P366" t="b">
        <v>0</v>
      </c>
      <c r="Q366" t="b">
        <v>0</v>
      </c>
      <c r="R366" t="s">
        <v>60</v>
      </c>
      <c r="S366" t="str">
        <f t="shared" si="15"/>
        <v>music</v>
      </c>
      <c r="T366" t="str">
        <f t="shared" si="16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17"/>
        <v>733</v>
      </c>
      <c r="G367" t="s">
        <v>20</v>
      </c>
      <c r="H367">
        <v>112</v>
      </c>
      <c r="I367" s="7">
        <f>IFERROR(E367/H367,0)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>(((L367/60)/60)/24)+DATE(1970,1,1)</f>
        <v>42733.25</v>
      </c>
      <c r="O367" s="11">
        <f>(((M367/60)/60)/24)+DATE(1970,1,1)</f>
        <v>42760.25</v>
      </c>
      <c r="P367" t="b">
        <v>0</v>
      </c>
      <c r="Q367" t="b">
        <v>0</v>
      </c>
      <c r="R367" t="s">
        <v>33</v>
      </c>
      <c r="S367" t="str">
        <f t="shared" si="15"/>
        <v>theater</v>
      </c>
      <c r="T367" t="str">
        <f t="shared" si="16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17"/>
        <v>592</v>
      </c>
      <c r="G368" t="s">
        <v>20</v>
      </c>
      <c r="H368">
        <v>101</v>
      </c>
      <c r="I368" s="7">
        <f>IFERROR(E368/H368,0)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>(((L368/60)/60)/24)+DATE(1970,1,1)</f>
        <v>40546.25</v>
      </c>
      <c r="O368" s="11">
        <f>(((M368/60)/60)/24)+DATE(1970,1,1)</f>
        <v>40547.25</v>
      </c>
      <c r="P368" t="b">
        <v>0</v>
      </c>
      <c r="Q368" t="b">
        <v>1</v>
      </c>
      <c r="R368" t="s">
        <v>33</v>
      </c>
      <c r="S368" t="str">
        <f t="shared" si="15"/>
        <v>theater</v>
      </c>
      <c r="T368" t="str">
        <f t="shared" si="16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17"/>
        <v>19</v>
      </c>
      <c r="G369" t="s">
        <v>14</v>
      </c>
      <c r="H369">
        <v>75</v>
      </c>
      <c r="I369" s="7">
        <f>IFERROR(E369/H369,0)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>(((L369/60)/60)/24)+DATE(1970,1,1)</f>
        <v>41930.208333333336</v>
      </c>
      <c r="O369" s="11">
        <f>(((M369/60)/60)/24)+DATE(1970,1,1)</f>
        <v>41954.25</v>
      </c>
      <c r="P369" t="b">
        <v>0</v>
      </c>
      <c r="Q369" t="b">
        <v>1</v>
      </c>
      <c r="R369" t="s">
        <v>33</v>
      </c>
      <c r="S369" t="str">
        <f t="shared" si="15"/>
        <v>theater</v>
      </c>
      <c r="T369" t="str">
        <f t="shared" si="16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17"/>
        <v>277</v>
      </c>
      <c r="G370" t="s">
        <v>20</v>
      </c>
      <c r="H370">
        <v>206</v>
      </c>
      <c r="I370" s="7">
        <f>IFERROR(E370/H370,0)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>(((L370/60)/60)/24)+DATE(1970,1,1)</f>
        <v>40464.208333333336</v>
      </c>
      <c r="O370" s="11">
        <f>(((M370/60)/60)/24)+DATE(1970,1,1)</f>
        <v>40487.208333333336</v>
      </c>
      <c r="P370" t="b">
        <v>0</v>
      </c>
      <c r="Q370" t="b">
        <v>1</v>
      </c>
      <c r="R370" t="s">
        <v>42</v>
      </c>
      <c r="S370" t="str">
        <f t="shared" si="15"/>
        <v>film &amp; video</v>
      </c>
      <c r="T370" t="str">
        <f t="shared" si="16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17"/>
        <v>273</v>
      </c>
      <c r="G371" t="s">
        <v>20</v>
      </c>
      <c r="H371">
        <v>154</v>
      </c>
      <c r="I371" s="7">
        <f>IFERROR(E371/H371,0)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>(((L371/60)/60)/24)+DATE(1970,1,1)</f>
        <v>41308.25</v>
      </c>
      <c r="O371" s="11">
        <f>(((M371/60)/60)/24)+DATE(1970,1,1)</f>
        <v>41347.208333333336</v>
      </c>
      <c r="P371" t="b">
        <v>0</v>
      </c>
      <c r="Q371" t="b">
        <v>1</v>
      </c>
      <c r="R371" t="s">
        <v>269</v>
      </c>
      <c r="S371" t="str">
        <f t="shared" si="15"/>
        <v>film &amp; video</v>
      </c>
      <c r="T371" t="str">
        <f t="shared" si="16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17"/>
        <v>159</v>
      </c>
      <c r="G372" t="s">
        <v>20</v>
      </c>
      <c r="H372">
        <v>5966</v>
      </c>
      <c r="I372" s="7">
        <f>IFERROR(E372/H372,0)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>(((L372/60)/60)/24)+DATE(1970,1,1)</f>
        <v>43570.208333333328</v>
      </c>
      <c r="O372" s="11">
        <f>(((M372/60)/60)/24)+DATE(1970,1,1)</f>
        <v>43576.208333333328</v>
      </c>
      <c r="P372" t="b">
        <v>0</v>
      </c>
      <c r="Q372" t="b">
        <v>0</v>
      </c>
      <c r="R372" t="s">
        <v>33</v>
      </c>
      <c r="S372" t="str">
        <f t="shared" si="15"/>
        <v>theater</v>
      </c>
      <c r="T372" t="str">
        <f t="shared" si="16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17"/>
        <v>68</v>
      </c>
      <c r="G373" t="s">
        <v>14</v>
      </c>
      <c r="H373">
        <v>2176</v>
      </c>
      <c r="I373" s="7">
        <f>IFERROR(E373/H373,0)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>(((L373/60)/60)/24)+DATE(1970,1,1)</f>
        <v>42043.25</v>
      </c>
      <c r="O373" s="11">
        <f>(((M373/60)/60)/24)+DATE(1970,1,1)</f>
        <v>42094.208333333328</v>
      </c>
      <c r="P373" t="b">
        <v>0</v>
      </c>
      <c r="Q373" t="b">
        <v>0</v>
      </c>
      <c r="R373" t="s">
        <v>33</v>
      </c>
      <c r="S373" t="str">
        <f t="shared" si="15"/>
        <v>theater</v>
      </c>
      <c r="T373" t="str">
        <f t="shared" si="16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17"/>
        <v>1592</v>
      </c>
      <c r="G374" t="s">
        <v>20</v>
      </c>
      <c r="H374">
        <v>169</v>
      </c>
      <c r="I374" s="7">
        <f>IFERROR(E374/H374,0)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>(((L374/60)/60)/24)+DATE(1970,1,1)</f>
        <v>42012.25</v>
      </c>
      <c r="O374" s="11">
        <f>(((M374/60)/60)/24)+DATE(1970,1,1)</f>
        <v>42032.25</v>
      </c>
      <c r="P374" t="b">
        <v>0</v>
      </c>
      <c r="Q374" t="b">
        <v>1</v>
      </c>
      <c r="R374" t="s">
        <v>42</v>
      </c>
      <c r="S374" t="str">
        <f t="shared" si="15"/>
        <v>film &amp; video</v>
      </c>
      <c r="T374" t="str">
        <f t="shared" si="16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17"/>
        <v>730</v>
      </c>
      <c r="G375" t="s">
        <v>20</v>
      </c>
      <c r="H375">
        <v>2106</v>
      </c>
      <c r="I375" s="7">
        <f>IFERROR(E375/H375,0)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>(((L375/60)/60)/24)+DATE(1970,1,1)</f>
        <v>42964.208333333328</v>
      </c>
      <c r="O375" s="11">
        <f>(((M375/60)/60)/24)+DATE(1970,1,1)</f>
        <v>42972.208333333328</v>
      </c>
      <c r="P375" t="b">
        <v>0</v>
      </c>
      <c r="Q375" t="b">
        <v>0</v>
      </c>
      <c r="R375" t="s">
        <v>33</v>
      </c>
      <c r="S375" t="str">
        <f t="shared" si="15"/>
        <v>theater</v>
      </c>
      <c r="T375" t="str">
        <f t="shared" si="16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17"/>
        <v>13</v>
      </c>
      <c r="G376" t="s">
        <v>14</v>
      </c>
      <c r="H376">
        <v>441</v>
      </c>
      <c r="I376" s="7">
        <f>IFERROR(E376/H376,0)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>(((L376/60)/60)/24)+DATE(1970,1,1)</f>
        <v>43476.25</v>
      </c>
      <c r="O376" s="11">
        <f>(((M376/60)/60)/24)+DATE(1970,1,1)</f>
        <v>43481.25</v>
      </c>
      <c r="P376" t="b">
        <v>0</v>
      </c>
      <c r="Q376" t="b">
        <v>1</v>
      </c>
      <c r="R376" t="s">
        <v>42</v>
      </c>
      <c r="S376" t="str">
        <f t="shared" si="15"/>
        <v>film &amp; video</v>
      </c>
      <c r="T376" t="str">
        <f t="shared" si="16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17"/>
        <v>55</v>
      </c>
      <c r="G377" t="s">
        <v>14</v>
      </c>
      <c r="H377">
        <v>25</v>
      </c>
      <c r="I377" s="7">
        <f>IFERROR(E377/H377,0)</f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>(((L377/60)/60)/24)+DATE(1970,1,1)</f>
        <v>42293.208333333328</v>
      </c>
      <c r="O377" s="11">
        <f>(((M377/60)/60)/24)+DATE(1970,1,1)</f>
        <v>42350.25</v>
      </c>
      <c r="P377" t="b">
        <v>0</v>
      </c>
      <c r="Q377" t="b">
        <v>0</v>
      </c>
      <c r="R377" t="s">
        <v>60</v>
      </c>
      <c r="S377" t="str">
        <f t="shared" si="15"/>
        <v>music</v>
      </c>
      <c r="T377" t="str">
        <f t="shared" si="16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17"/>
        <v>361</v>
      </c>
      <c r="G378" t="s">
        <v>20</v>
      </c>
      <c r="H378">
        <v>131</v>
      </c>
      <c r="I378" s="7">
        <f>IFERROR(E378/H378,0)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>(((L378/60)/60)/24)+DATE(1970,1,1)</f>
        <v>41826.208333333336</v>
      </c>
      <c r="O378" s="11">
        <f>(((M378/60)/60)/24)+DATE(1970,1,1)</f>
        <v>41832.208333333336</v>
      </c>
      <c r="P378" t="b">
        <v>0</v>
      </c>
      <c r="Q378" t="b">
        <v>0</v>
      </c>
      <c r="R378" t="s">
        <v>23</v>
      </c>
      <c r="S378" t="str">
        <f t="shared" si="15"/>
        <v>music</v>
      </c>
      <c r="T378" t="str">
        <f t="shared" si="16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17"/>
        <v>10</v>
      </c>
      <c r="G379" t="s">
        <v>14</v>
      </c>
      <c r="H379">
        <v>127</v>
      </c>
      <c r="I379" s="7">
        <f>IFERROR(E379/H379,0)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>(((L379/60)/60)/24)+DATE(1970,1,1)</f>
        <v>43760.208333333328</v>
      </c>
      <c r="O379" s="11">
        <f>(((M379/60)/60)/24)+DATE(1970,1,1)</f>
        <v>43774.25</v>
      </c>
      <c r="P379" t="b">
        <v>0</v>
      </c>
      <c r="Q379" t="b">
        <v>0</v>
      </c>
      <c r="R379" t="s">
        <v>33</v>
      </c>
      <c r="S379" t="str">
        <f t="shared" si="15"/>
        <v>theater</v>
      </c>
      <c r="T379" t="str">
        <f t="shared" si="16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17"/>
        <v>14</v>
      </c>
      <c r="G380" t="s">
        <v>14</v>
      </c>
      <c r="H380">
        <v>355</v>
      </c>
      <c r="I380" s="7">
        <f>IFERROR(E380/H380,0)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>(((L380/60)/60)/24)+DATE(1970,1,1)</f>
        <v>43241.208333333328</v>
      </c>
      <c r="O380" s="11">
        <f>(((M380/60)/60)/24)+DATE(1970,1,1)</f>
        <v>43279.208333333328</v>
      </c>
      <c r="P380" t="b">
        <v>0</v>
      </c>
      <c r="Q380" t="b">
        <v>0</v>
      </c>
      <c r="R380" t="s">
        <v>42</v>
      </c>
      <c r="S380" t="str">
        <f t="shared" si="15"/>
        <v>film &amp; video</v>
      </c>
      <c r="T380" t="str">
        <f t="shared" si="16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17"/>
        <v>40</v>
      </c>
      <c r="G381" t="s">
        <v>14</v>
      </c>
      <c r="H381">
        <v>44</v>
      </c>
      <c r="I381" s="7">
        <f>IFERROR(E381/H381,0)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>(((L381/60)/60)/24)+DATE(1970,1,1)</f>
        <v>40843.208333333336</v>
      </c>
      <c r="O381" s="11">
        <f>(((M381/60)/60)/24)+DATE(1970,1,1)</f>
        <v>40857.25</v>
      </c>
      <c r="P381" t="b">
        <v>0</v>
      </c>
      <c r="Q381" t="b">
        <v>0</v>
      </c>
      <c r="R381" t="s">
        <v>33</v>
      </c>
      <c r="S381" t="str">
        <f t="shared" si="15"/>
        <v>theater</v>
      </c>
      <c r="T381" t="str">
        <f t="shared" si="16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17"/>
        <v>160</v>
      </c>
      <c r="G382" t="s">
        <v>20</v>
      </c>
      <c r="H382">
        <v>84</v>
      </c>
      <c r="I382" s="7">
        <f>IFERROR(E382/H382,0)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>(((L382/60)/60)/24)+DATE(1970,1,1)</f>
        <v>41448.208333333336</v>
      </c>
      <c r="O382" s="11">
        <f>(((M382/60)/60)/24)+DATE(1970,1,1)</f>
        <v>41453.208333333336</v>
      </c>
      <c r="P382" t="b">
        <v>0</v>
      </c>
      <c r="Q382" t="b">
        <v>0</v>
      </c>
      <c r="R382" t="s">
        <v>33</v>
      </c>
      <c r="S382" t="str">
        <f t="shared" si="15"/>
        <v>theater</v>
      </c>
      <c r="T382" t="str">
        <f t="shared" si="16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17"/>
        <v>184</v>
      </c>
      <c r="G383" t="s">
        <v>20</v>
      </c>
      <c r="H383">
        <v>155</v>
      </c>
      <c r="I383" s="7">
        <f>IFERROR(E383/H383,0)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>(((L383/60)/60)/24)+DATE(1970,1,1)</f>
        <v>42163.208333333328</v>
      </c>
      <c r="O383" s="11">
        <f>(((M383/60)/60)/24)+DATE(1970,1,1)</f>
        <v>42209.208333333328</v>
      </c>
      <c r="P383" t="b">
        <v>0</v>
      </c>
      <c r="Q383" t="b">
        <v>0</v>
      </c>
      <c r="R383" t="s">
        <v>33</v>
      </c>
      <c r="S383" t="str">
        <f t="shared" si="15"/>
        <v>theater</v>
      </c>
      <c r="T383" t="str">
        <f t="shared" si="16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17"/>
        <v>64</v>
      </c>
      <c r="G384" t="s">
        <v>14</v>
      </c>
      <c r="H384">
        <v>67</v>
      </c>
      <c r="I384" s="7">
        <f>IFERROR(E384/H384,0)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>(((L384/60)/60)/24)+DATE(1970,1,1)</f>
        <v>43024.208333333328</v>
      </c>
      <c r="O384" s="11">
        <f>(((M384/60)/60)/24)+DATE(1970,1,1)</f>
        <v>43043.208333333328</v>
      </c>
      <c r="P384" t="b">
        <v>0</v>
      </c>
      <c r="Q384" t="b">
        <v>0</v>
      </c>
      <c r="R384" t="s">
        <v>122</v>
      </c>
      <c r="S384" t="str">
        <f t="shared" si="15"/>
        <v>photography</v>
      </c>
      <c r="T384" t="str">
        <f t="shared" si="16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17"/>
        <v>225</v>
      </c>
      <c r="G385" t="s">
        <v>20</v>
      </c>
      <c r="H385">
        <v>189</v>
      </c>
      <c r="I385" s="7">
        <f>IFERROR(E385/H385,0)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>(((L385/60)/60)/24)+DATE(1970,1,1)</f>
        <v>43509.25</v>
      </c>
      <c r="O385" s="11">
        <f>(((M385/60)/60)/24)+DATE(1970,1,1)</f>
        <v>43515.25</v>
      </c>
      <c r="P385" t="b">
        <v>0</v>
      </c>
      <c r="Q385" t="b">
        <v>1</v>
      </c>
      <c r="R385" t="s">
        <v>17</v>
      </c>
      <c r="S385" t="str">
        <f t="shared" si="15"/>
        <v>food</v>
      </c>
      <c r="T385" t="str">
        <f t="shared" si="16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17"/>
        <v>172</v>
      </c>
      <c r="G386" t="s">
        <v>20</v>
      </c>
      <c r="H386">
        <v>4799</v>
      </c>
      <c r="I386" s="7">
        <f>IFERROR(E386/H386,0)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>(((L386/60)/60)/24)+DATE(1970,1,1)</f>
        <v>42776.25</v>
      </c>
      <c r="O386" s="11">
        <f>(((M386/60)/60)/24)+DATE(1970,1,1)</f>
        <v>42803.25</v>
      </c>
      <c r="P386" t="b">
        <v>1</v>
      </c>
      <c r="Q386" t="b">
        <v>1</v>
      </c>
      <c r="R386" t="s">
        <v>42</v>
      </c>
      <c r="S386" t="str">
        <f t="shared" si="15"/>
        <v>film &amp; video</v>
      </c>
      <c r="T386" t="str">
        <f t="shared" si="16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17"/>
        <v>146</v>
      </c>
      <c r="G387" t="s">
        <v>20</v>
      </c>
      <c r="H387">
        <v>1137</v>
      </c>
      <c r="I387" s="7">
        <f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>(((L387/60)/60)/24)+DATE(1970,1,1)</f>
        <v>43553.208333333328</v>
      </c>
      <c r="O387" s="11">
        <f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18">LEFT(R387,SEARCH("/",R387)-1)</f>
        <v>publishing</v>
      </c>
      <c r="T387" t="str">
        <f t="shared" ref="T387:T450" si="19">RIGHT(R387,LEN(R387)-SEARCH("/",R387))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17"/>
        <v>76</v>
      </c>
      <c r="G388" t="s">
        <v>14</v>
      </c>
      <c r="H388">
        <v>1068</v>
      </c>
      <c r="I388" s="7">
        <f>IFERROR(E388/H388,0)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>(((L388/60)/60)/24)+DATE(1970,1,1)</f>
        <v>40355.208333333336</v>
      </c>
      <c r="O388" s="11">
        <f>(((M388/60)/60)/24)+DATE(1970,1,1)</f>
        <v>40367.208333333336</v>
      </c>
      <c r="P388" t="b">
        <v>0</v>
      </c>
      <c r="Q388" t="b">
        <v>0</v>
      </c>
      <c r="R388" t="s">
        <v>33</v>
      </c>
      <c r="S388" t="str">
        <f t="shared" si="18"/>
        <v>theater</v>
      </c>
      <c r="T388" t="str">
        <f t="shared" si="19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ref="F389:F452" si="20">ROUND((E389/D389)*100,0)</f>
        <v>39</v>
      </c>
      <c r="G389" t="s">
        <v>14</v>
      </c>
      <c r="H389">
        <v>424</v>
      </c>
      <c r="I389" s="7">
        <f>IFERROR(E389/H389,0)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>(((L389/60)/60)/24)+DATE(1970,1,1)</f>
        <v>41072.208333333336</v>
      </c>
      <c r="O389" s="11">
        <f>(((M389/60)/60)/24)+DATE(1970,1,1)</f>
        <v>41077.208333333336</v>
      </c>
      <c r="P389" t="b">
        <v>0</v>
      </c>
      <c r="Q389" t="b">
        <v>0</v>
      </c>
      <c r="R389" t="s">
        <v>65</v>
      </c>
      <c r="S389" t="str">
        <f t="shared" si="18"/>
        <v>technology</v>
      </c>
      <c r="T389" t="str">
        <f t="shared" si="19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0"/>
        <v>11</v>
      </c>
      <c r="G390" t="s">
        <v>74</v>
      </c>
      <c r="H390">
        <v>145</v>
      </c>
      <c r="I390" s="7">
        <f>IFERROR(E390/H390,0)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>(((L390/60)/60)/24)+DATE(1970,1,1)</f>
        <v>40912.25</v>
      </c>
      <c r="O390" s="11">
        <f>(((M390/60)/60)/24)+DATE(1970,1,1)</f>
        <v>40914.25</v>
      </c>
      <c r="P390" t="b">
        <v>0</v>
      </c>
      <c r="Q390" t="b">
        <v>0</v>
      </c>
      <c r="R390" t="s">
        <v>60</v>
      </c>
      <c r="S390" t="str">
        <f t="shared" si="18"/>
        <v>music</v>
      </c>
      <c r="T390" t="str">
        <f t="shared" si="19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0"/>
        <v>122</v>
      </c>
      <c r="G391" t="s">
        <v>20</v>
      </c>
      <c r="H391">
        <v>1152</v>
      </c>
      <c r="I391" s="7">
        <f>IFERROR(E391/H391,0)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>(((L391/60)/60)/24)+DATE(1970,1,1)</f>
        <v>40479.208333333336</v>
      </c>
      <c r="O391" s="11">
        <f>(((M391/60)/60)/24)+DATE(1970,1,1)</f>
        <v>40506.25</v>
      </c>
      <c r="P391" t="b">
        <v>0</v>
      </c>
      <c r="Q391" t="b">
        <v>0</v>
      </c>
      <c r="R391" t="s">
        <v>33</v>
      </c>
      <c r="S391" t="str">
        <f t="shared" si="18"/>
        <v>theater</v>
      </c>
      <c r="T391" t="str">
        <f t="shared" si="19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0"/>
        <v>187</v>
      </c>
      <c r="G392" t="s">
        <v>20</v>
      </c>
      <c r="H392">
        <v>50</v>
      </c>
      <c r="I392" s="7">
        <f>IFERROR(E392/H392,0)</f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>(((L392/60)/60)/24)+DATE(1970,1,1)</f>
        <v>41530.208333333336</v>
      </c>
      <c r="O392" s="11">
        <f>(((M392/60)/60)/24)+DATE(1970,1,1)</f>
        <v>41545.208333333336</v>
      </c>
      <c r="P392" t="b">
        <v>0</v>
      </c>
      <c r="Q392" t="b">
        <v>0</v>
      </c>
      <c r="R392" t="s">
        <v>122</v>
      </c>
      <c r="S392" t="str">
        <f t="shared" si="18"/>
        <v>photography</v>
      </c>
      <c r="T392" t="str">
        <f t="shared" si="19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0"/>
        <v>7</v>
      </c>
      <c r="G393" t="s">
        <v>14</v>
      </c>
      <c r="H393">
        <v>151</v>
      </c>
      <c r="I393" s="7">
        <f>IFERROR(E393/H393,0)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>(((L393/60)/60)/24)+DATE(1970,1,1)</f>
        <v>41653.25</v>
      </c>
      <c r="O393" s="11">
        <f>(((M393/60)/60)/24)+DATE(1970,1,1)</f>
        <v>41655.25</v>
      </c>
      <c r="P393" t="b">
        <v>0</v>
      </c>
      <c r="Q393" t="b">
        <v>0</v>
      </c>
      <c r="R393" t="s">
        <v>68</v>
      </c>
      <c r="S393" t="str">
        <f t="shared" si="18"/>
        <v>publishing</v>
      </c>
      <c r="T393" t="str">
        <f t="shared" si="19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0"/>
        <v>66</v>
      </c>
      <c r="G394" t="s">
        <v>14</v>
      </c>
      <c r="H394">
        <v>1608</v>
      </c>
      <c r="I394" s="7">
        <f>IFERROR(E394/H394,0)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>(((L394/60)/60)/24)+DATE(1970,1,1)</f>
        <v>40549.25</v>
      </c>
      <c r="O394" s="11">
        <f>(((M394/60)/60)/24)+DATE(1970,1,1)</f>
        <v>40551.25</v>
      </c>
      <c r="P394" t="b">
        <v>0</v>
      </c>
      <c r="Q394" t="b">
        <v>0</v>
      </c>
      <c r="R394" t="s">
        <v>65</v>
      </c>
      <c r="S394" t="str">
        <f t="shared" si="18"/>
        <v>technology</v>
      </c>
      <c r="T394" t="str">
        <f t="shared" si="19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0"/>
        <v>229</v>
      </c>
      <c r="G395" t="s">
        <v>20</v>
      </c>
      <c r="H395">
        <v>3059</v>
      </c>
      <c r="I395" s="7">
        <f>IFERROR(E395/H395,0)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>(((L395/60)/60)/24)+DATE(1970,1,1)</f>
        <v>42933.208333333328</v>
      </c>
      <c r="O395" s="11">
        <f>(((M395/60)/60)/24)+DATE(1970,1,1)</f>
        <v>42934.208333333328</v>
      </c>
      <c r="P395" t="b">
        <v>0</v>
      </c>
      <c r="Q395" t="b">
        <v>0</v>
      </c>
      <c r="R395" t="s">
        <v>159</v>
      </c>
      <c r="S395" t="str">
        <f t="shared" si="18"/>
        <v>music</v>
      </c>
      <c r="T395" t="str">
        <f t="shared" si="19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0"/>
        <v>469</v>
      </c>
      <c r="G396" t="s">
        <v>20</v>
      </c>
      <c r="H396">
        <v>34</v>
      </c>
      <c r="I396" s="7">
        <f>IFERROR(E396/H396,0)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>(((L396/60)/60)/24)+DATE(1970,1,1)</f>
        <v>41484.208333333336</v>
      </c>
      <c r="O396" s="11">
        <f>(((M396/60)/60)/24)+DATE(1970,1,1)</f>
        <v>41494.208333333336</v>
      </c>
      <c r="P396" t="b">
        <v>0</v>
      </c>
      <c r="Q396" t="b">
        <v>1</v>
      </c>
      <c r="R396" t="s">
        <v>42</v>
      </c>
      <c r="S396" t="str">
        <f t="shared" si="18"/>
        <v>film &amp; video</v>
      </c>
      <c r="T396" t="str">
        <f t="shared" si="19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0"/>
        <v>130</v>
      </c>
      <c r="G397" t="s">
        <v>20</v>
      </c>
      <c r="H397">
        <v>220</v>
      </c>
      <c r="I397" s="7">
        <f>IFERROR(E397/H397,0)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>(((L397/60)/60)/24)+DATE(1970,1,1)</f>
        <v>40885.25</v>
      </c>
      <c r="O397" s="11">
        <f>(((M397/60)/60)/24)+DATE(1970,1,1)</f>
        <v>40886.25</v>
      </c>
      <c r="P397" t="b">
        <v>1</v>
      </c>
      <c r="Q397" t="b">
        <v>0</v>
      </c>
      <c r="R397" t="s">
        <v>33</v>
      </c>
      <c r="S397" t="str">
        <f t="shared" si="18"/>
        <v>theater</v>
      </c>
      <c r="T397" t="str">
        <f t="shared" si="19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0"/>
        <v>167</v>
      </c>
      <c r="G398" t="s">
        <v>20</v>
      </c>
      <c r="H398">
        <v>1604</v>
      </c>
      <c r="I398" s="7">
        <f>IFERROR(E398/H398,0)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>(((L398/60)/60)/24)+DATE(1970,1,1)</f>
        <v>43378.208333333328</v>
      </c>
      <c r="O398" s="11">
        <f>(((M398/60)/60)/24)+DATE(1970,1,1)</f>
        <v>43386.208333333328</v>
      </c>
      <c r="P398" t="b">
        <v>0</v>
      </c>
      <c r="Q398" t="b">
        <v>0</v>
      </c>
      <c r="R398" t="s">
        <v>53</v>
      </c>
      <c r="S398" t="str">
        <f t="shared" si="18"/>
        <v>film &amp; video</v>
      </c>
      <c r="T398" t="str">
        <f t="shared" si="19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0"/>
        <v>174</v>
      </c>
      <c r="G399" t="s">
        <v>20</v>
      </c>
      <c r="H399">
        <v>454</v>
      </c>
      <c r="I399" s="7">
        <f>IFERROR(E399/H399,0)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>(((L399/60)/60)/24)+DATE(1970,1,1)</f>
        <v>41417.208333333336</v>
      </c>
      <c r="O399" s="11">
        <f>(((M399/60)/60)/24)+DATE(1970,1,1)</f>
        <v>41423.208333333336</v>
      </c>
      <c r="P399" t="b">
        <v>0</v>
      </c>
      <c r="Q399" t="b">
        <v>0</v>
      </c>
      <c r="R399" t="s">
        <v>23</v>
      </c>
      <c r="S399" t="str">
        <f t="shared" si="18"/>
        <v>music</v>
      </c>
      <c r="T399" t="str">
        <f t="shared" si="19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0"/>
        <v>718</v>
      </c>
      <c r="G400" t="s">
        <v>20</v>
      </c>
      <c r="H400">
        <v>123</v>
      </c>
      <c r="I400" s="7">
        <f>IFERROR(E400/H400,0)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>(((L400/60)/60)/24)+DATE(1970,1,1)</f>
        <v>43228.208333333328</v>
      </c>
      <c r="O400" s="11">
        <f>(((M400/60)/60)/24)+DATE(1970,1,1)</f>
        <v>43230.208333333328</v>
      </c>
      <c r="P400" t="b">
        <v>0</v>
      </c>
      <c r="Q400" t="b">
        <v>1</v>
      </c>
      <c r="R400" t="s">
        <v>71</v>
      </c>
      <c r="S400" t="str">
        <f t="shared" si="18"/>
        <v>film &amp; video</v>
      </c>
      <c r="T400" t="str">
        <f t="shared" si="19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0"/>
        <v>64</v>
      </c>
      <c r="G401" t="s">
        <v>14</v>
      </c>
      <c r="H401">
        <v>941</v>
      </c>
      <c r="I401" s="7">
        <f>IFERROR(E401/H401,0)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>(((L401/60)/60)/24)+DATE(1970,1,1)</f>
        <v>40576.25</v>
      </c>
      <c r="O401" s="11">
        <f>(((M401/60)/60)/24)+DATE(1970,1,1)</f>
        <v>40583.25</v>
      </c>
      <c r="P401" t="b">
        <v>0</v>
      </c>
      <c r="Q401" t="b">
        <v>0</v>
      </c>
      <c r="R401" t="s">
        <v>60</v>
      </c>
      <c r="S401" t="str">
        <f t="shared" si="18"/>
        <v>music</v>
      </c>
      <c r="T401" t="str">
        <f t="shared" si="19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0"/>
        <v>2</v>
      </c>
      <c r="G402" t="s">
        <v>14</v>
      </c>
      <c r="H402">
        <v>1</v>
      </c>
      <c r="I402" s="7">
        <f>IFERROR(E402/H402,0)</f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>(((L402/60)/60)/24)+DATE(1970,1,1)</f>
        <v>41502.208333333336</v>
      </c>
      <c r="O402" s="11">
        <f>(((M402/60)/60)/24)+DATE(1970,1,1)</f>
        <v>41524.208333333336</v>
      </c>
      <c r="P402" t="b">
        <v>0</v>
      </c>
      <c r="Q402" t="b">
        <v>1</v>
      </c>
      <c r="R402" t="s">
        <v>122</v>
      </c>
      <c r="S402" t="str">
        <f t="shared" si="18"/>
        <v>photography</v>
      </c>
      <c r="T402" t="str">
        <f t="shared" si="19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0"/>
        <v>1530</v>
      </c>
      <c r="G403" t="s">
        <v>20</v>
      </c>
      <c r="H403">
        <v>299</v>
      </c>
      <c r="I403" s="7">
        <f>IFERROR(E403/H403,0)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>(((L403/60)/60)/24)+DATE(1970,1,1)</f>
        <v>43765.208333333328</v>
      </c>
      <c r="O403" s="11">
        <f>(((M403/60)/60)/24)+DATE(1970,1,1)</f>
        <v>43765.208333333328</v>
      </c>
      <c r="P403" t="b">
        <v>0</v>
      </c>
      <c r="Q403" t="b">
        <v>0</v>
      </c>
      <c r="R403" t="s">
        <v>33</v>
      </c>
      <c r="S403" t="str">
        <f t="shared" si="18"/>
        <v>theater</v>
      </c>
      <c r="T403" t="str">
        <f t="shared" si="19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0"/>
        <v>40</v>
      </c>
      <c r="G404" t="s">
        <v>14</v>
      </c>
      <c r="H404">
        <v>40</v>
      </c>
      <c r="I404" s="7">
        <f>IFERROR(E404/H404,0)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>(((L404/60)/60)/24)+DATE(1970,1,1)</f>
        <v>40914.25</v>
      </c>
      <c r="O404" s="11">
        <f>(((M404/60)/60)/24)+DATE(1970,1,1)</f>
        <v>40961.25</v>
      </c>
      <c r="P404" t="b">
        <v>0</v>
      </c>
      <c r="Q404" t="b">
        <v>1</v>
      </c>
      <c r="R404" t="s">
        <v>100</v>
      </c>
      <c r="S404" t="str">
        <f t="shared" si="18"/>
        <v>film &amp; video</v>
      </c>
      <c r="T404" t="str">
        <f t="shared" si="19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0"/>
        <v>86</v>
      </c>
      <c r="G405" t="s">
        <v>14</v>
      </c>
      <c r="H405">
        <v>3015</v>
      </c>
      <c r="I405" s="7">
        <f>IFERROR(E405/H405,0)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>(((L405/60)/60)/24)+DATE(1970,1,1)</f>
        <v>40310.208333333336</v>
      </c>
      <c r="O405" s="11">
        <f>(((M405/60)/60)/24)+DATE(1970,1,1)</f>
        <v>40346.208333333336</v>
      </c>
      <c r="P405" t="b">
        <v>0</v>
      </c>
      <c r="Q405" t="b">
        <v>1</v>
      </c>
      <c r="R405" t="s">
        <v>33</v>
      </c>
      <c r="S405" t="str">
        <f t="shared" si="18"/>
        <v>theater</v>
      </c>
      <c r="T405" t="str">
        <f t="shared" si="19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0"/>
        <v>316</v>
      </c>
      <c r="G406" t="s">
        <v>20</v>
      </c>
      <c r="H406">
        <v>2237</v>
      </c>
      <c r="I406" s="7">
        <f>IFERROR(E406/H406,0)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>(((L406/60)/60)/24)+DATE(1970,1,1)</f>
        <v>43053.25</v>
      </c>
      <c r="O406" s="11">
        <f>(((M406/60)/60)/24)+DATE(1970,1,1)</f>
        <v>43056.25</v>
      </c>
      <c r="P406" t="b">
        <v>0</v>
      </c>
      <c r="Q406" t="b">
        <v>0</v>
      </c>
      <c r="R406" t="s">
        <v>33</v>
      </c>
      <c r="S406" t="str">
        <f t="shared" si="18"/>
        <v>theater</v>
      </c>
      <c r="T406" t="str">
        <f t="shared" si="19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0"/>
        <v>90</v>
      </c>
      <c r="G407" t="s">
        <v>14</v>
      </c>
      <c r="H407">
        <v>435</v>
      </c>
      <c r="I407" s="7">
        <f>IFERROR(E407/H407,0)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>(((L407/60)/60)/24)+DATE(1970,1,1)</f>
        <v>43255.208333333328</v>
      </c>
      <c r="O407" s="11">
        <f>(((M407/60)/60)/24)+DATE(1970,1,1)</f>
        <v>43305.208333333328</v>
      </c>
      <c r="P407" t="b">
        <v>0</v>
      </c>
      <c r="Q407" t="b">
        <v>0</v>
      </c>
      <c r="R407" t="s">
        <v>33</v>
      </c>
      <c r="S407" t="str">
        <f t="shared" si="18"/>
        <v>theater</v>
      </c>
      <c r="T407" t="str">
        <f t="shared" si="19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0"/>
        <v>182</v>
      </c>
      <c r="G408" t="s">
        <v>20</v>
      </c>
      <c r="H408">
        <v>645</v>
      </c>
      <c r="I408" s="7">
        <f>IFERROR(E408/H408,0)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>(((L408/60)/60)/24)+DATE(1970,1,1)</f>
        <v>41304.25</v>
      </c>
      <c r="O408" s="11">
        <f>(((M408/60)/60)/24)+DATE(1970,1,1)</f>
        <v>41316.25</v>
      </c>
      <c r="P408" t="b">
        <v>1</v>
      </c>
      <c r="Q408" t="b">
        <v>0</v>
      </c>
      <c r="R408" t="s">
        <v>42</v>
      </c>
      <c r="S408" t="str">
        <f t="shared" si="18"/>
        <v>film &amp; video</v>
      </c>
      <c r="T408" t="str">
        <f t="shared" si="19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0"/>
        <v>356</v>
      </c>
      <c r="G409" t="s">
        <v>20</v>
      </c>
      <c r="H409">
        <v>484</v>
      </c>
      <c r="I409" s="7">
        <f>IFERROR(E409/H409,0)</f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>(((L409/60)/60)/24)+DATE(1970,1,1)</f>
        <v>43751.208333333328</v>
      </c>
      <c r="O409" s="11">
        <f>(((M409/60)/60)/24)+DATE(1970,1,1)</f>
        <v>43758.208333333328</v>
      </c>
      <c r="P409" t="b">
        <v>0</v>
      </c>
      <c r="Q409" t="b">
        <v>0</v>
      </c>
      <c r="R409" t="s">
        <v>33</v>
      </c>
      <c r="S409" t="str">
        <f t="shared" si="18"/>
        <v>theater</v>
      </c>
      <c r="T409" t="str">
        <f t="shared" si="19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0"/>
        <v>132</v>
      </c>
      <c r="G410" t="s">
        <v>20</v>
      </c>
      <c r="H410">
        <v>154</v>
      </c>
      <c r="I410" s="7">
        <f>IFERROR(E410/H410,0)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>(((L410/60)/60)/24)+DATE(1970,1,1)</f>
        <v>42541.208333333328</v>
      </c>
      <c r="O410" s="11">
        <f>(((M410/60)/60)/24)+DATE(1970,1,1)</f>
        <v>42561.208333333328</v>
      </c>
      <c r="P410" t="b">
        <v>0</v>
      </c>
      <c r="Q410" t="b">
        <v>0</v>
      </c>
      <c r="R410" t="s">
        <v>42</v>
      </c>
      <c r="S410" t="str">
        <f t="shared" si="18"/>
        <v>film &amp; video</v>
      </c>
      <c r="T410" t="str">
        <f t="shared" si="19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0"/>
        <v>46</v>
      </c>
      <c r="G411" t="s">
        <v>14</v>
      </c>
      <c r="H411">
        <v>714</v>
      </c>
      <c r="I411" s="7">
        <f>IFERROR(E411/H411,0)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>(((L411/60)/60)/24)+DATE(1970,1,1)</f>
        <v>42843.208333333328</v>
      </c>
      <c r="O411" s="11">
        <f>(((M411/60)/60)/24)+DATE(1970,1,1)</f>
        <v>42847.208333333328</v>
      </c>
      <c r="P411" t="b">
        <v>0</v>
      </c>
      <c r="Q411" t="b">
        <v>0</v>
      </c>
      <c r="R411" t="s">
        <v>23</v>
      </c>
      <c r="S411" t="str">
        <f t="shared" si="18"/>
        <v>music</v>
      </c>
      <c r="T411" t="str">
        <f t="shared" si="19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0"/>
        <v>36</v>
      </c>
      <c r="G412" t="s">
        <v>47</v>
      </c>
      <c r="H412">
        <v>1111</v>
      </c>
      <c r="I412" s="7">
        <f>IFERROR(E412/H412,0)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>(((L412/60)/60)/24)+DATE(1970,1,1)</f>
        <v>42122.208333333328</v>
      </c>
      <c r="O412" s="11">
        <f>(((M412/60)/60)/24)+DATE(1970,1,1)</f>
        <v>42122.208333333328</v>
      </c>
      <c r="P412" t="b">
        <v>0</v>
      </c>
      <c r="Q412" t="b">
        <v>0</v>
      </c>
      <c r="R412" t="s">
        <v>292</v>
      </c>
      <c r="S412" t="str">
        <f t="shared" si="18"/>
        <v>games</v>
      </c>
      <c r="T412" t="str">
        <f t="shared" si="19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0"/>
        <v>105</v>
      </c>
      <c r="G413" t="s">
        <v>20</v>
      </c>
      <c r="H413">
        <v>82</v>
      </c>
      <c r="I413" s="7">
        <f>IFERROR(E413/H413,0)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>(((L413/60)/60)/24)+DATE(1970,1,1)</f>
        <v>42884.208333333328</v>
      </c>
      <c r="O413" s="11">
        <f>(((M413/60)/60)/24)+DATE(1970,1,1)</f>
        <v>42886.208333333328</v>
      </c>
      <c r="P413" t="b">
        <v>0</v>
      </c>
      <c r="Q413" t="b">
        <v>0</v>
      </c>
      <c r="R413" t="s">
        <v>33</v>
      </c>
      <c r="S413" t="str">
        <f t="shared" si="18"/>
        <v>theater</v>
      </c>
      <c r="T413" t="str">
        <f t="shared" si="19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0"/>
        <v>669</v>
      </c>
      <c r="G414" t="s">
        <v>20</v>
      </c>
      <c r="H414">
        <v>134</v>
      </c>
      <c r="I414" s="7">
        <f>IFERROR(E414/H414,0)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>(((L414/60)/60)/24)+DATE(1970,1,1)</f>
        <v>41642.25</v>
      </c>
      <c r="O414" s="11">
        <f>(((M414/60)/60)/24)+DATE(1970,1,1)</f>
        <v>41652.25</v>
      </c>
      <c r="P414" t="b">
        <v>0</v>
      </c>
      <c r="Q414" t="b">
        <v>0</v>
      </c>
      <c r="R414" t="s">
        <v>119</v>
      </c>
      <c r="S414" t="str">
        <f t="shared" si="18"/>
        <v>publishing</v>
      </c>
      <c r="T414" t="str">
        <f t="shared" si="19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0"/>
        <v>62</v>
      </c>
      <c r="G415" t="s">
        <v>47</v>
      </c>
      <c r="H415">
        <v>1089</v>
      </c>
      <c r="I415" s="7">
        <f>IFERROR(E415/H415,0)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>(((L415/60)/60)/24)+DATE(1970,1,1)</f>
        <v>43431.25</v>
      </c>
      <c r="O415" s="11">
        <f>(((M415/60)/60)/24)+DATE(1970,1,1)</f>
        <v>43458.25</v>
      </c>
      <c r="P415" t="b">
        <v>0</v>
      </c>
      <c r="Q415" t="b">
        <v>0</v>
      </c>
      <c r="R415" t="s">
        <v>71</v>
      </c>
      <c r="S415" t="str">
        <f t="shared" si="18"/>
        <v>film &amp; video</v>
      </c>
      <c r="T415" t="str">
        <f t="shared" si="19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0"/>
        <v>85</v>
      </c>
      <c r="G416" t="s">
        <v>14</v>
      </c>
      <c r="H416">
        <v>5497</v>
      </c>
      <c r="I416" s="7">
        <f>IFERROR(E416/H416,0)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>(((L416/60)/60)/24)+DATE(1970,1,1)</f>
        <v>40288.208333333336</v>
      </c>
      <c r="O416" s="11">
        <f>(((M416/60)/60)/24)+DATE(1970,1,1)</f>
        <v>40296.208333333336</v>
      </c>
      <c r="P416" t="b">
        <v>0</v>
      </c>
      <c r="Q416" t="b">
        <v>1</v>
      </c>
      <c r="R416" t="s">
        <v>17</v>
      </c>
      <c r="S416" t="str">
        <f t="shared" si="18"/>
        <v>food</v>
      </c>
      <c r="T416" t="str">
        <f t="shared" si="19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0"/>
        <v>11</v>
      </c>
      <c r="G417" t="s">
        <v>14</v>
      </c>
      <c r="H417">
        <v>418</v>
      </c>
      <c r="I417" s="7">
        <f>IFERROR(E417/H417,0)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>(((L417/60)/60)/24)+DATE(1970,1,1)</f>
        <v>40921.25</v>
      </c>
      <c r="O417" s="11">
        <f>(((M417/60)/60)/24)+DATE(1970,1,1)</f>
        <v>40938.25</v>
      </c>
      <c r="P417" t="b">
        <v>0</v>
      </c>
      <c r="Q417" t="b">
        <v>0</v>
      </c>
      <c r="R417" t="s">
        <v>33</v>
      </c>
      <c r="S417" t="str">
        <f t="shared" si="18"/>
        <v>theater</v>
      </c>
      <c r="T417" t="str">
        <f t="shared" si="19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0"/>
        <v>44</v>
      </c>
      <c r="G418" t="s">
        <v>14</v>
      </c>
      <c r="H418">
        <v>1439</v>
      </c>
      <c r="I418" s="7">
        <f>IFERROR(E418/H418,0)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>(((L418/60)/60)/24)+DATE(1970,1,1)</f>
        <v>40560.25</v>
      </c>
      <c r="O418" s="11">
        <f>(((M418/60)/60)/24)+DATE(1970,1,1)</f>
        <v>40569.25</v>
      </c>
      <c r="P418" t="b">
        <v>0</v>
      </c>
      <c r="Q418" t="b">
        <v>1</v>
      </c>
      <c r="R418" t="s">
        <v>42</v>
      </c>
      <c r="S418" t="str">
        <f t="shared" si="18"/>
        <v>film &amp; video</v>
      </c>
      <c r="T418" t="str">
        <f t="shared" si="19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0"/>
        <v>55</v>
      </c>
      <c r="G419" t="s">
        <v>14</v>
      </c>
      <c r="H419">
        <v>15</v>
      </c>
      <c r="I419" s="7">
        <f>IFERROR(E419/H419,0)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>(((L419/60)/60)/24)+DATE(1970,1,1)</f>
        <v>43407.208333333328</v>
      </c>
      <c r="O419" s="11">
        <f>(((M419/60)/60)/24)+DATE(1970,1,1)</f>
        <v>43431.25</v>
      </c>
      <c r="P419" t="b">
        <v>0</v>
      </c>
      <c r="Q419" t="b">
        <v>0</v>
      </c>
      <c r="R419" t="s">
        <v>33</v>
      </c>
      <c r="S419" t="str">
        <f t="shared" si="18"/>
        <v>theater</v>
      </c>
      <c r="T419" t="str">
        <f t="shared" si="19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0"/>
        <v>57</v>
      </c>
      <c r="G420" t="s">
        <v>14</v>
      </c>
      <c r="H420">
        <v>1999</v>
      </c>
      <c r="I420" s="7">
        <f>IFERROR(E420/H420,0)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>(((L420/60)/60)/24)+DATE(1970,1,1)</f>
        <v>41035.208333333336</v>
      </c>
      <c r="O420" s="11">
        <f>(((M420/60)/60)/24)+DATE(1970,1,1)</f>
        <v>41036.208333333336</v>
      </c>
      <c r="P420" t="b">
        <v>0</v>
      </c>
      <c r="Q420" t="b">
        <v>0</v>
      </c>
      <c r="R420" t="s">
        <v>42</v>
      </c>
      <c r="S420" t="str">
        <f t="shared" si="18"/>
        <v>film &amp; video</v>
      </c>
      <c r="T420" t="str">
        <f t="shared" si="19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0"/>
        <v>123</v>
      </c>
      <c r="G421" t="s">
        <v>20</v>
      </c>
      <c r="H421">
        <v>5203</v>
      </c>
      <c r="I421" s="7">
        <f>IFERROR(E421/H421,0)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>(((L421/60)/60)/24)+DATE(1970,1,1)</f>
        <v>40899.25</v>
      </c>
      <c r="O421" s="11">
        <f>(((M421/60)/60)/24)+DATE(1970,1,1)</f>
        <v>40905.25</v>
      </c>
      <c r="P421" t="b">
        <v>0</v>
      </c>
      <c r="Q421" t="b">
        <v>0</v>
      </c>
      <c r="R421" t="s">
        <v>28</v>
      </c>
      <c r="S421" t="str">
        <f t="shared" si="18"/>
        <v>technology</v>
      </c>
      <c r="T421" t="str">
        <f t="shared" si="19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0"/>
        <v>128</v>
      </c>
      <c r="G422" t="s">
        <v>20</v>
      </c>
      <c r="H422">
        <v>94</v>
      </c>
      <c r="I422" s="7">
        <f>IFERROR(E422/H422,0)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>(((L422/60)/60)/24)+DATE(1970,1,1)</f>
        <v>42911.208333333328</v>
      </c>
      <c r="O422" s="11">
        <f>(((M422/60)/60)/24)+DATE(1970,1,1)</f>
        <v>42925.208333333328</v>
      </c>
      <c r="P422" t="b">
        <v>0</v>
      </c>
      <c r="Q422" t="b">
        <v>0</v>
      </c>
      <c r="R422" t="s">
        <v>33</v>
      </c>
      <c r="S422" t="str">
        <f t="shared" si="18"/>
        <v>theater</v>
      </c>
      <c r="T422" t="str">
        <f t="shared" si="19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0"/>
        <v>64</v>
      </c>
      <c r="G423" t="s">
        <v>14</v>
      </c>
      <c r="H423">
        <v>118</v>
      </c>
      <c r="I423" s="7">
        <f>IFERROR(E423/H423,0)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>(((L423/60)/60)/24)+DATE(1970,1,1)</f>
        <v>42915.208333333328</v>
      </c>
      <c r="O423" s="11">
        <f>(((M423/60)/60)/24)+DATE(1970,1,1)</f>
        <v>42945.208333333328</v>
      </c>
      <c r="P423" t="b">
        <v>0</v>
      </c>
      <c r="Q423" t="b">
        <v>1</v>
      </c>
      <c r="R423" t="s">
        <v>65</v>
      </c>
      <c r="S423" t="str">
        <f t="shared" si="18"/>
        <v>technology</v>
      </c>
      <c r="T423" t="str">
        <f t="shared" si="19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0"/>
        <v>127</v>
      </c>
      <c r="G424" t="s">
        <v>20</v>
      </c>
      <c r="H424">
        <v>205</v>
      </c>
      <c r="I424" s="7">
        <f>IFERROR(E424/H424,0)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>(((L424/60)/60)/24)+DATE(1970,1,1)</f>
        <v>40285.208333333336</v>
      </c>
      <c r="O424" s="11">
        <f>(((M424/60)/60)/24)+DATE(1970,1,1)</f>
        <v>40305.208333333336</v>
      </c>
      <c r="P424" t="b">
        <v>0</v>
      </c>
      <c r="Q424" t="b">
        <v>1</v>
      </c>
      <c r="R424" t="s">
        <v>33</v>
      </c>
      <c r="S424" t="str">
        <f t="shared" si="18"/>
        <v>theater</v>
      </c>
      <c r="T424" t="str">
        <f t="shared" si="19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0"/>
        <v>11</v>
      </c>
      <c r="G425" t="s">
        <v>14</v>
      </c>
      <c r="H425">
        <v>162</v>
      </c>
      <c r="I425" s="7">
        <f>IFERROR(E425/H425,0)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>(((L425/60)/60)/24)+DATE(1970,1,1)</f>
        <v>40808.208333333336</v>
      </c>
      <c r="O425" s="11">
        <f>(((M425/60)/60)/24)+DATE(1970,1,1)</f>
        <v>40810.208333333336</v>
      </c>
      <c r="P425" t="b">
        <v>0</v>
      </c>
      <c r="Q425" t="b">
        <v>1</v>
      </c>
      <c r="R425" t="s">
        <v>17</v>
      </c>
      <c r="S425" t="str">
        <f t="shared" si="18"/>
        <v>food</v>
      </c>
      <c r="T425" t="str">
        <f t="shared" si="19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0"/>
        <v>40</v>
      </c>
      <c r="G426" t="s">
        <v>14</v>
      </c>
      <c r="H426">
        <v>83</v>
      </c>
      <c r="I426" s="7">
        <f>IFERROR(E426/H426,0)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>(((L426/60)/60)/24)+DATE(1970,1,1)</f>
        <v>43208.208333333328</v>
      </c>
      <c r="O426" s="11">
        <f>(((M426/60)/60)/24)+DATE(1970,1,1)</f>
        <v>43214.208333333328</v>
      </c>
      <c r="P426" t="b">
        <v>0</v>
      </c>
      <c r="Q426" t="b">
        <v>0</v>
      </c>
      <c r="R426" t="s">
        <v>60</v>
      </c>
      <c r="S426" t="str">
        <f t="shared" si="18"/>
        <v>music</v>
      </c>
      <c r="T426" t="str">
        <f t="shared" si="19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0"/>
        <v>288</v>
      </c>
      <c r="G427" t="s">
        <v>20</v>
      </c>
      <c r="H427">
        <v>92</v>
      </c>
      <c r="I427" s="7">
        <f>IFERROR(E427/H427,0)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>(((L427/60)/60)/24)+DATE(1970,1,1)</f>
        <v>42213.208333333328</v>
      </c>
      <c r="O427" s="11">
        <f>(((M427/60)/60)/24)+DATE(1970,1,1)</f>
        <v>42219.208333333328</v>
      </c>
      <c r="P427" t="b">
        <v>0</v>
      </c>
      <c r="Q427" t="b">
        <v>0</v>
      </c>
      <c r="R427" t="s">
        <v>122</v>
      </c>
      <c r="S427" t="str">
        <f t="shared" si="18"/>
        <v>photography</v>
      </c>
      <c r="T427" t="str">
        <f t="shared" si="19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0"/>
        <v>573</v>
      </c>
      <c r="G428" t="s">
        <v>20</v>
      </c>
      <c r="H428">
        <v>219</v>
      </c>
      <c r="I428" s="7">
        <f>IFERROR(E428/H428,0)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>(((L428/60)/60)/24)+DATE(1970,1,1)</f>
        <v>41332.25</v>
      </c>
      <c r="O428" s="11">
        <f>(((M428/60)/60)/24)+DATE(1970,1,1)</f>
        <v>41339.25</v>
      </c>
      <c r="P428" t="b">
        <v>0</v>
      </c>
      <c r="Q428" t="b">
        <v>0</v>
      </c>
      <c r="R428" t="s">
        <v>33</v>
      </c>
      <c r="S428" t="str">
        <f t="shared" si="18"/>
        <v>theater</v>
      </c>
      <c r="T428" t="str">
        <f t="shared" si="19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0"/>
        <v>113</v>
      </c>
      <c r="G429" t="s">
        <v>20</v>
      </c>
      <c r="H429">
        <v>2526</v>
      </c>
      <c r="I429" s="7">
        <f>IFERROR(E429/H429,0)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>(((L429/60)/60)/24)+DATE(1970,1,1)</f>
        <v>41895.208333333336</v>
      </c>
      <c r="O429" s="11">
        <f>(((M429/60)/60)/24)+DATE(1970,1,1)</f>
        <v>41927.208333333336</v>
      </c>
      <c r="P429" t="b">
        <v>0</v>
      </c>
      <c r="Q429" t="b">
        <v>1</v>
      </c>
      <c r="R429" t="s">
        <v>33</v>
      </c>
      <c r="S429" t="str">
        <f t="shared" si="18"/>
        <v>theater</v>
      </c>
      <c r="T429" t="str">
        <f t="shared" si="19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0"/>
        <v>46</v>
      </c>
      <c r="G430" t="s">
        <v>14</v>
      </c>
      <c r="H430">
        <v>747</v>
      </c>
      <c r="I430" s="7">
        <f>IFERROR(E430/H430,0)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>(((L430/60)/60)/24)+DATE(1970,1,1)</f>
        <v>40585.25</v>
      </c>
      <c r="O430" s="11">
        <f>(((M430/60)/60)/24)+DATE(1970,1,1)</f>
        <v>40592.25</v>
      </c>
      <c r="P430" t="b">
        <v>0</v>
      </c>
      <c r="Q430" t="b">
        <v>0</v>
      </c>
      <c r="R430" t="s">
        <v>71</v>
      </c>
      <c r="S430" t="str">
        <f t="shared" si="18"/>
        <v>film &amp; video</v>
      </c>
      <c r="T430" t="str">
        <f t="shared" si="19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0"/>
        <v>91</v>
      </c>
      <c r="G431" t="s">
        <v>74</v>
      </c>
      <c r="H431">
        <v>2138</v>
      </c>
      <c r="I431" s="7">
        <f>IFERROR(E431/H431,0)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>(((L431/60)/60)/24)+DATE(1970,1,1)</f>
        <v>41680.25</v>
      </c>
      <c r="O431" s="11">
        <f>(((M431/60)/60)/24)+DATE(1970,1,1)</f>
        <v>41708.208333333336</v>
      </c>
      <c r="P431" t="b">
        <v>0</v>
      </c>
      <c r="Q431" t="b">
        <v>1</v>
      </c>
      <c r="R431" t="s">
        <v>122</v>
      </c>
      <c r="S431" t="str">
        <f t="shared" si="18"/>
        <v>photography</v>
      </c>
      <c r="T431" t="str">
        <f t="shared" si="19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0"/>
        <v>68</v>
      </c>
      <c r="G432" t="s">
        <v>14</v>
      </c>
      <c r="H432">
        <v>84</v>
      </c>
      <c r="I432" s="7">
        <f>IFERROR(E432/H432,0)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>(((L432/60)/60)/24)+DATE(1970,1,1)</f>
        <v>43737.208333333328</v>
      </c>
      <c r="O432" s="11">
        <f>(((M432/60)/60)/24)+DATE(1970,1,1)</f>
        <v>43771.208333333328</v>
      </c>
      <c r="P432" t="b">
        <v>0</v>
      </c>
      <c r="Q432" t="b">
        <v>0</v>
      </c>
      <c r="R432" t="s">
        <v>33</v>
      </c>
      <c r="S432" t="str">
        <f t="shared" si="18"/>
        <v>theater</v>
      </c>
      <c r="T432" t="str">
        <f t="shared" si="19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0"/>
        <v>192</v>
      </c>
      <c r="G433" t="s">
        <v>20</v>
      </c>
      <c r="H433">
        <v>94</v>
      </c>
      <c r="I433" s="7">
        <f>IFERROR(E433/H433,0)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>(((L433/60)/60)/24)+DATE(1970,1,1)</f>
        <v>43273.208333333328</v>
      </c>
      <c r="O433" s="11">
        <f>(((M433/60)/60)/24)+DATE(1970,1,1)</f>
        <v>43290.208333333328</v>
      </c>
      <c r="P433" t="b">
        <v>1</v>
      </c>
      <c r="Q433" t="b">
        <v>0</v>
      </c>
      <c r="R433" t="s">
        <v>33</v>
      </c>
      <c r="S433" t="str">
        <f t="shared" si="18"/>
        <v>theater</v>
      </c>
      <c r="T433" t="str">
        <f t="shared" si="19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0"/>
        <v>83</v>
      </c>
      <c r="G434" t="s">
        <v>14</v>
      </c>
      <c r="H434">
        <v>91</v>
      </c>
      <c r="I434" s="7">
        <f>IFERROR(E434/H434,0)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>(((L434/60)/60)/24)+DATE(1970,1,1)</f>
        <v>41761.208333333336</v>
      </c>
      <c r="O434" s="11">
        <f>(((M434/60)/60)/24)+DATE(1970,1,1)</f>
        <v>41781.208333333336</v>
      </c>
      <c r="P434" t="b">
        <v>0</v>
      </c>
      <c r="Q434" t="b">
        <v>0</v>
      </c>
      <c r="R434" t="s">
        <v>33</v>
      </c>
      <c r="S434" t="str">
        <f t="shared" si="18"/>
        <v>theater</v>
      </c>
      <c r="T434" t="str">
        <f t="shared" si="19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0"/>
        <v>54</v>
      </c>
      <c r="G435" t="s">
        <v>14</v>
      </c>
      <c r="H435">
        <v>792</v>
      </c>
      <c r="I435" s="7">
        <f>IFERROR(E435/H435,0)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>(((L435/60)/60)/24)+DATE(1970,1,1)</f>
        <v>41603.25</v>
      </c>
      <c r="O435" s="11">
        <f>(((M435/60)/60)/24)+DATE(1970,1,1)</f>
        <v>41619.25</v>
      </c>
      <c r="P435" t="b">
        <v>0</v>
      </c>
      <c r="Q435" t="b">
        <v>1</v>
      </c>
      <c r="R435" t="s">
        <v>42</v>
      </c>
      <c r="S435" t="str">
        <f t="shared" si="18"/>
        <v>film &amp; video</v>
      </c>
      <c r="T435" t="str">
        <f t="shared" si="19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0"/>
        <v>17</v>
      </c>
      <c r="G436" t="s">
        <v>74</v>
      </c>
      <c r="H436">
        <v>10</v>
      </c>
      <c r="I436" s="7">
        <f>IFERROR(E436/H436,0)</f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>(((L436/60)/60)/24)+DATE(1970,1,1)</f>
        <v>42705.25</v>
      </c>
      <c r="O436" s="11">
        <f>(((M436/60)/60)/24)+DATE(1970,1,1)</f>
        <v>42719.25</v>
      </c>
      <c r="P436" t="b">
        <v>1</v>
      </c>
      <c r="Q436" t="b">
        <v>0</v>
      </c>
      <c r="R436" t="s">
        <v>33</v>
      </c>
      <c r="S436" t="str">
        <f t="shared" si="18"/>
        <v>theater</v>
      </c>
      <c r="T436" t="str">
        <f t="shared" si="19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0"/>
        <v>117</v>
      </c>
      <c r="G437" t="s">
        <v>20</v>
      </c>
      <c r="H437">
        <v>1713</v>
      </c>
      <c r="I437" s="7">
        <f>IFERROR(E437/H437,0)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>(((L437/60)/60)/24)+DATE(1970,1,1)</f>
        <v>41988.25</v>
      </c>
      <c r="O437" s="11">
        <f>(((M437/60)/60)/24)+DATE(1970,1,1)</f>
        <v>42000.25</v>
      </c>
      <c r="P437" t="b">
        <v>0</v>
      </c>
      <c r="Q437" t="b">
        <v>1</v>
      </c>
      <c r="R437" t="s">
        <v>33</v>
      </c>
      <c r="S437" t="str">
        <f t="shared" si="18"/>
        <v>theater</v>
      </c>
      <c r="T437" t="str">
        <f t="shared" si="19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0"/>
        <v>1052</v>
      </c>
      <c r="G438" t="s">
        <v>20</v>
      </c>
      <c r="H438">
        <v>249</v>
      </c>
      <c r="I438" s="7">
        <f>IFERROR(E438/H438,0)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>(((L438/60)/60)/24)+DATE(1970,1,1)</f>
        <v>43575.208333333328</v>
      </c>
      <c r="O438" s="11">
        <f>(((M438/60)/60)/24)+DATE(1970,1,1)</f>
        <v>43576.208333333328</v>
      </c>
      <c r="P438" t="b">
        <v>0</v>
      </c>
      <c r="Q438" t="b">
        <v>0</v>
      </c>
      <c r="R438" t="s">
        <v>159</v>
      </c>
      <c r="S438" t="str">
        <f t="shared" si="18"/>
        <v>music</v>
      </c>
      <c r="T438" t="str">
        <f t="shared" si="19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0"/>
        <v>123</v>
      </c>
      <c r="G439" t="s">
        <v>20</v>
      </c>
      <c r="H439">
        <v>192</v>
      </c>
      <c r="I439" s="7">
        <f>IFERROR(E439/H439,0)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>(((L439/60)/60)/24)+DATE(1970,1,1)</f>
        <v>42260.208333333328</v>
      </c>
      <c r="O439" s="11">
        <f>(((M439/60)/60)/24)+DATE(1970,1,1)</f>
        <v>42263.208333333328</v>
      </c>
      <c r="P439" t="b">
        <v>0</v>
      </c>
      <c r="Q439" t="b">
        <v>1</v>
      </c>
      <c r="R439" t="s">
        <v>71</v>
      </c>
      <c r="S439" t="str">
        <f t="shared" si="18"/>
        <v>film &amp; video</v>
      </c>
      <c r="T439" t="str">
        <f t="shared" si="19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0"/>
        <v>179</v>
      </c>
      <c r="G440" t="s">
        <v>20</v>
      </c>
      <c r="H440">
        <v>247</v>
      </c>
      <c r="I440" s="7">
        <f>IFERROR(E440/H440,0)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>(((L440/60)/60)/24)+DATE(1970,1,1)</f>
        <v>41337.25</v>
      </c>
      <c r="O440" s="11">
        <f>(((M440/60)/60)/24)+DATE(1970,1,1)</f>
        <v>41367.208333333336</v>
      </c>
      <c r="P440" t="b">
        <v>0</v>
      </c>
      <c r="Q440" t="b">
        <v>0</v>
      </c>
      <c r="R440" t="s">
        <v>33</v>
      </c>
      <c r="S440" t="str">
        <f t="shared" si="18"/>
        <v>theater</v>
      </c>
      <c r="T440" t="str">
        <f t="shared" si="19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0"/>
        <v>355</v>
      </c>
      <c r="G441" t="s">
        <v>20</v>
      </c>
      <c r="H441">
        <v>2293</v>
      </c>
      <c r="I441" s="7">
        <f>IFERROR(E441/H441,0)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>(((L441/60)/60)/24)+DATE(1970,1,1)</f>
        <v>42680.208333333328</v>
      </c>
      <c r="O441" s="11">
        <f>(((M441/60)/60)/24)+DATE(1970,1,1)</f>
        <v>42687.25</v>
      </c>
      <c r="P441" t="b">
        <v>0</v>
      </c>
      <c r="Q441" t="b">
        <v>0</v>
      </c>
      <c r="R441" t="s">
        <v>474</v>
      </c>
      <c r="S441" t="str">
        <f t="shared" si="18"/>
        <v>film &amp; video</v>
      </c>
      <c r="T441" t="str">
        <f t="shared" si="19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0"/>
        <v>162</v>
      </c>
      <c r="G442" t="s">
        <v>20</v>
      </c>
      <c r="H442">
        <v>3131</v>
      </c>
      <c r="I442" s="7">
        <f>IFERROR(E442/H442,0)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>(((L442/60)/60)/24)+DATE(1970,1,1)</f>
        <v>42916.208333333328</v>
      </c>
      <c r="O442" s="11">
        <f>(((M442/60)/60)/24)+DATE(1970,1,1)</f>
        <v>42926.208333333328</v>
      </c>
      <c r="P442" t="b">
        <v>0</v>
      </c>
      <c r="Q442" t="b">
        <v>0</v>
      </c>
      <c r="R442" t="s">
        <v>269</v>
      </c>
      <c r="S442" t="str">
        <f t="shared" si="18"/>
        <v>film &amp; video</v>
      </c>
      <c r="T442" t="str">
        <f t="shared" si="19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0"/>
        <v>25</v>
      </c>
      <c r="G443" t="s">
        <v>14</v>
      </c>
      <c r="H443">
        <v>32</v>
      </c>
      <c r="I443" s="7">
        <f>IFERROR(E443/H443,0)</f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>(((L443/60)/60)/24)+DATE(1970,1,1)</f>
        <v>41025.208333333336</v>
      </c>
      <c r="O443" s="11">
        <f>(((M443/60)/60)/24)+DATE(1970,1,1)</f>
        <v>41053.208333333336</v>
      </c>
      <c r="P443" t="b">
        <v>0</v>
      </c>
      <c r="Q443" t="b">
        <v>0</v>
      </c>
      <c r="R443" t="s">
        <v>65</v>
      </c>
      <c r="S443" t="str">
        <f t="shared" si="18"/>
        <v>technology</v>
      </c>
      <c r="T443" t="str">
        <f t="shared" si="19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0"/>
        <v>199</v>
      </c>
      <c r="G444" t="s">
        <v>20</v>
      </c>
      <c r="H444">
        <v>143</v>
      </c>
      <c r="I444" s="7">
        <f>IFERROR(E444/H444,0)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>(((L444/60)/60)/24)+DATE(1970,1,1)</f>
        <v>42980.208333333328</v>
      </c>
      <c r="O444" s="11">
        <f>(((M444/60)/60)/24)+DATE(1970,1,1)</f>
        <v>42996.208333333328</v>
      </c>
      <c r="P444" t="b">
        <v>0</v>
      </c>
      <c r="Q444" t="b">
        <v>0</v>
      </c>
      <c r="R444" t="s">
        <v>33</v>
      </c>
      <c r="S444" t="str">
        <f t="shared" si="18"/>
        <v>theater</v>
      </c>
      <c r="T444" t="str">
        <f t="shared" si="19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0"/>
        <v>35</v>
      </c>
      <c r="G445" t="s">
        <v>74</v>
      </c>
      <c r="H445">
        <v>90</v>
      </c>
      <c r="I445" s="7">
        <f>IFERROR(E445/H445,0)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>(((L445/60)/60)/24)+DATE(1970,1,1)</f>
        <v>40451.208333333336</v>
      </c>
      <c r="O445" s="11">
        <f>(((M445/60)/60)/24)+DATE(1970,1,1)</f>
        <v>40470.208333333336</v>
      </c>
      <c r="P445" t="b">
        <v>0</v>
      </c>
      <c r="Q445" t="b">
        <v>0</v>
      </c>
      <c r="R445" t="s">
        <v>33</v>
      </c>
      <c r="S445" t="str">
        <f t="shared" si="18"/>
        <v>theater</v>
      </c>
      <c r="T445" t="str">
        <f t="shared" si="19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0"/>
        <v>176</v>
      </c>
      <c r="G446" t="s">
        <v>20</v>
      </c>
      <c r="H446">
        <v>296</v>
      </c>
      <c r="I446" s="7">
        <f>IFERROR(E446/H446,0)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>(((L446/60)/60)/24)+DATE(1970,1,1)</f>
        <v>40748.208333333336</v>
      </c>
      <c r="O446" s="11">
        <f>(((M446/60)/60)/24)+DATE(1970,1,1)</f>
        <v>40750.208333333336</v>
      </c>
      <c r="P446" t="b">
        <v>0</v>
      </c>
      <c r="Q446" t="b">
        <v>1</v>
      </c>
      <c r="R446" t="s">
        <v>60</v>
      </c>
      <c r="S446" t="str">
        <f t="shared" si="18"/>
        <v>music</v>
      </c>
      <c r="T446" t="str">
        <f t="shared" si="19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0"/>
        <v>511</v>
      </c>
      <c r="G447" t="s">
        <v>20</v>
      </c>
      <c r="H447">
        <v>170</v>
      </c>
      <c r="I447" s="7">
        <f>IFERROR(E447/H447,0)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>(((L447/60)/60)/24)+DATE(1970,1,1)</f>
        <v>40515.25</v>
      </c>
      <c r="O447" s="11">
        <f>(((M447/60)/60)/24)+DATE(1970,1,1)</f>
        <v>40536.25</v>
      </c>
      <c r="P447" t="b">
        <v>0</v>
      </c>
      <c r="Q447" t="b">
        <v>1</v>
      </c>
      <c r="R447" t="s">
        <v>33</v>
      </c>
      <c r="S447" t="str">
        <f t="shared" si="18"/>
        <v>theater</v>
      </c>
      <c r="T447" t="str">
        <f t="shared" si="19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0"/>
        <v>82</v>
      </c>
      <c r="G448" t="s">
        <v>14</v>
      </c>
      <c r="H448">
        <v>186</v>
      </c>
      <c r="I448" s="7">
        <f>IFERROR(E448/H448,0)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>(((L448/60)/60)/24)+DATE(1970,1,1)</f>
        <v>41261.25</v>
      </c>
      <c r="O448" s="11">
        <f>(((M448/60)/60)/24)+DATE(1970,1,1)</f>
        <v>41263.25</v>
      </c>
      <c r="P448" t="b">
        <v>0</v>
      </c>
      <c r="Q448" t="b">
        <v>0</v>
      </c>
      <c r="R448" t="s">
        <v>65</v>
      </c>
      <c r="S448" t="str">
        <f t="shared" si="18"/>
        <v>technology</v>
      </c>
      <c r="T448" t="str">
        <f t="shared" si="19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0"/>
        <v>24</v>
      </c>
      <c r="G449" t="s">
        <v>74</v>
      </c>
      <c r="H449">
        <v>439</v>
      </c>
      <c r="I449" s="7">
        <f>IFERROR(E449/H449,0)</f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>(((L449/60)/60)/24)+DATE(1970,1,1)</f>
        <v>43088.25</v>
      </c>
      <c r="O449" s="11">
        <f>(((M449/60)/60)/24)+DATE(1970,1,1)</f>
        <v>43104.25</v>
      </c>
      <c r="P449" t="b">
        <v>0</v>
      </c>
      <c r="Q449" t="b">
        <v>0</v>
      </c>
      <c r="R449" t="s">
        <v>269</v>
      </c>
      <c r="S449" t="str">
        <f t="shared" si="18"/>
        <v>film &amp; video</v>
      </c>
      <c r="T449" t="str">
        <f t="shared" si="19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0"/>
        <v>50</v>
      </c>
      <c r="G450" t="s">
        <v>14</v>
      </c>
      <c r="H450">
        <v>605</v>
      </c>
      <c r="I450" s="7">
        <f>IFERROR(E450/H450,0)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>(((L450/60)/60)/24)+DATE(1970,1,1)</f>
        <v>41378.208333333336</v>
      </c>
      <c r="O450" s="11">
        <f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si="18"/>
        <v>games</v>
      </c>
      <c r="T450" t="str">
        <f t="shared" si="19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20"/>
        <v>967</v>
      </c>
      <c r="G451" t="s">
        <v>20</v>
      </c>
      <c r="H451">
        <v>86</v>
      </c>
      <c r="I451" s="7">
        <f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>(((L451/60)/60)/24)+DATE(1970,1,1)</f>
        <v>43530.25</v>
      </c>
      <c r="O451" s="11">
        <f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21">LEFT(R451,SEARCH("/",R451)-1)</f>
        <v>games</v>
      </c>
      <c r="T451" t="str">
        <f t="shared" ref="T451:T514" si="22">RIGHT(R451,LEN(R451)-SEARCH("/",R451))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0"/>
        <v>4</v>
      </c>
      <c r="G452" t="s">
        <v>14</v>
      </c>
      <c r="H452">
        <v>1</v>
      </c>
      <c r="I452" s="7">
        <f>IFERROR(E452/H452,0)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>(((L452/60)/60)/24)+DATE(1970,1,1)</f>
        <v>43394.208333333328</v>
      </c>
      <c r="O452" s="11">
        <f>(((M452/60)/60)/24)+DATE(1970,1,1)</f>
        <v>43417.25</v>
      </c>
      <c r="P452" t="b">
        <v>0</v>
      </c>
      <c r="Q452" t="b">
        <v>0</v>
      </c>
      <c r="R452" t="s">
        <v>71</v>
      </c>
      <c r="S452" t="str">
        <f t="shared" si="21"/>
        <v>film &amp; video</v>
      </c>
      <c r="T452" t="str">
        <f t="shared" si="22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ref="F453:F516" si="23">ROUND((E453/D453)*100,0)</f>
        <v>123</v>
      </c>
      <c r="G453" t="s">
        <v>20</v>
      </c>
      <c r="H453">
        <v>6286</v>
      </c>
      <c r="I453" s="7">
        <f>IFERROR(E453/H453,0)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>(((L453/60)/60)/24)+DATE(1970,1,1)</f>
        <v>42935.208333333328</v>
      </c>
      <c r="O453" s="11">
        <f>(((M453/60)/60)/24)+DATE(1970,1,1)</f>
        <v>42966.208333333328</v>
      </c>
      <c r="P453" t="b">
        <v>0</v>
      </c>
      <c r="Q453" t="b">
        <v>0</v>
      </c>
      <c r="R453" t="s">
        <v>23</v>
      </c>
      <c r="S453" t="str">
        <f t="shared" si="21"/>
        <v>music</v>
      </c>
      <c r="T453" t="str">
        <f t="shared" si="22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3"/>
        <v>63</v>
      </c>
      <c r="G454" t="s">
        <v>14</v>
      </c>
      <c r="H454">
        <v>31</v>
      </c>
      <c r="I454" s="7">
        <f>IFERROR(E454/H454,0)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>(((L454/60)/60)/24)+DATE(1970,1,1)</f>
        <v>40365.208333333336</v>
      </c>
      <c r="O454" s="11">
        <f>(((M454/60)/60)/24)+DATE(1970,1,1)</f>
        <v>40366.208333333336</v>
      </c>
      <c r="P454" t="b">
        <v>0</v>
      </c>
      <c r="Q454" t="b">
        <v>0</v>
      </c>
      <c r="R454" t="s">
        <v>53</v>
      </c>
      <c r="S454" t="str">
        <f t="shared" si="21"/>
        <v>film &amp; video</v>
      </c>
      <c r="T454" t="str">
        <f t="shared" si="22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3"/>
        <v>56</v>
      </c>
      <c r="G455" t="s">
        <v>14</v>
      </c>
      <c r="H455">
        <v>1181</v>
      </c>
      <c r="I455" s="7">
        <f>IFERROR(E455/H455,0)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>(((L455/60)/60)/24)+DATE(1970,1,1)</f>
        <v>42705.25</v>
      </c>
      <c r="O455" s="11">
        <f>(((M455/60)/60)/24)+DATE(1970,1,1)</f>
        <v>42746.25</v>
      </c>
      <c r="P455" t="b">
        <v>0</v>
      </c>
      <c r="Q455" t="b">
        <v>0</v>
      </c>
      <c r="R455" t="s">
        <v>474</v>
      </c>
      <c r="S455" t="str">
        <f t="shared" si="21"/>
        <v>film &amp; video</v>
      </c>
      <c r="T455" t="str">
        <f t="shared" si="22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3"/>
        <v>44</v>
      </c>
      <c r="G456" t="s">
        <v>14</v>
      </c>
      <c r="H456">
        <v>39</v>
      </c>
      <c r="I456" s="7">
        <f>IFERROR(E456/H456,0)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>(((L456/60)/60)/24)+DATE(1970,1,1)</f>
        <v>41568.208333333336</v>
      </c>
      <c r="O456" s="11">
        <f>(((M456/60)/60)/24)+DATE(1970,1,1)</f>
        <v>41604.25</v>
      </c>
      <c r="P456" t="b">
        <v>0</v>
      </c>
      <c r="Q456" t="b">
        <v>1</v>
      </c>
      <c r="R456" t="s">
        <v>53</v>
      </c>
      <c r="S456" t="str">
        <f t="shared" si="21"/>
        <v>film &amp; video</v>
      </c>
      <c r="T456" t="str">
        <f t="shared" si="22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3"/>
        <v>118</v>
      </c>
      <c r="G457" t="s">
        <v>20</v>
      </c>
      <c r="H457">
        <v>3727</v>
      </c>
      <c r="I457" s="7">
        <f>IFERROR(E457/H457,0)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>(((L457/60)/60)/24)+DATE(1970,1,1)</f>
        <v>40809.208333333336</v>
      </c>
      <c r="O457" s="11">
        <f>(((M457/60)/60)/24)+DATE(1970,1,1)</f>
        <v>40832.208333333336</v>
      </c>
      <c r="P457" t="b">
        <v>0</v>
      </c>
      <c r="Q457" t="b">
        <v>0</v>
      </c>
      <c r="R457" t="s">
        <v>33</v>
      </c>
      <c r="S457" t="str">
        <f t="shared" si="21"/>
        <v>theater</v>
      </c>
      <c r="T457" t="str">
        <f t="shared" si="22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3"/>
        <v>104</v>
      </c>
      <c r="G458" t="s">
        <v>20</v>
      </c>
      <c r="H458">
        <v>1605</v>
      </c>
      <c r="I458" s="7">
        <f>IFERROR(E458/H458,0)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>(((L458/60)/60)/24)+DATE(1970,1,1)</f>
        <v>43141.25</v>
      </c>
      <c r="O458" s="11">
        <f>(((M458/60)/60)/24)+DATE(1970,1,1)</f>
        <v>43141.25</v>
      </c>
      <c r="P458" t="b">
        <v>0</v>
      </c>
      <c r="Q458" t="b">
        <v>1</v>
      </c>
      <c r="R458" t="s">
        <v>60</v>
      </c>
      <c r="S458" t="str">
        <f t="shared" si="21"/>
        <v>music</v>
      </c>
      <c r="T458" t="str">
        <f t="shared" si="22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3"/>
        <v>27</v>
      </c>
      <c r="G459" t="s">
        <v>14</v>
      </c>
      <c r="H459">
        <v>46</v>
      </c>
      <c r="I459" s="7">
        <f>IFERROR(E459/H459,0)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>(((L459/60)/60)/24)+DATE(1970,1,1)</f>
        <v>42657.208333333328</v>
      </c>
      <c r="O459" s="11">
        <f>(((M459/60)/60)/24)+DATE(1970,1,1)</f>
        <v>42659.208333333328</v>
      </c>
      <c r="P459" t="b">
        <v>0</v>
      </c>
      <c r="Q459" t="b">
        <v>0</v>
      </c>
      <c r="R459" t="s">
        <v>33</v>
      </c>
      <c r="S459" t="str">
        <f t="shared" si="21"/>
        <v>theater</v>
      </c>
      <c r="T459" t="str">
        <f t="shared" si="22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3"/>
        <v>351</v>
      </c>
      <c r="G460" t="s">
        <v>20</v>
      </c>
      <c r="H460">
        <v>2120</v>
      </c>
      <c r="I460" s="7">
        <f>IFERROR(E460/H460,0)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>(((L460/60)/60)/24)+DATE(1970,1,1)</f>
        <v>40265.208333333336</v>
      </c>
      <c r="O460" s="11">
        <f>(((M460/60)/60)/24)+DATE(1970,1,1)</f>
        <v>40309.208333333336</v>
      </c>
      <c r="P460" t="b">
        <v>0</v>
      </c>
      <c r="Q460" t="b">
        <v>0</v>
      </c>
      <c r="R460" t="s">
        <v>33</v>
      </c>
      <c r="S460" t="str">
        <f t="shared" si="21"/>
        <v>theater</v>
      </c>
      <c r="T460" t="str">
        <f t="shared" si="22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3"/>
        <v>90</v>
      </c>
      <c r="G461" t="s">
        <v>14</v>
      </c>
      <c r="H461">
        <v>105</v>
      </c>
      <c r="I461" s="7">
        <f>IFERROR(E461/H461,0)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>(((L461/60)/60)/24)+DATE(1970,1,1)</f>
        <v>42001.25</v>
      </c>
      <c r="O461" s="11">
        <f>(((M461/60)/60)/24)+DATE(1970,1,1)</f>
        <v>42026.25</v>
      </c>
      <c r="P461" t="b">
        <v>0</v>
      </c>
      <c r="Q461" t="b">
        <v>0</v>
      </c>
      <c r="R461" t="s">
        <v>42</v>
      </c>
      <c r="S461" t="str">
        <f t="shared" si="21"/>
        <v>film &amp; video</v>
      </c>
      <c r="T461" t="str">
        <f t="shared" si="22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3"/>
        <v>172</v>
      </c>
      <c r="G462" t="s">
        <v>20</v>
      </c>
      <c r="H462">
        <v>50</v>
      </c>
      <c r="I462" s="7">
        <f>IFERROR(E462/H462,0)</f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>(((L462/60)/60)/24)+DATE(1970,1,1)</f>
        <v>40399.208333333336</v>
      </c>
      <c r="O462" s="11">
        <f>(((M462/60)/60)/24)+DATE(1970,1,1)</f>
        <v>40402.208333333336</v>
      </c>
      <c r="P462" t="b">
        <v>0</v>
      </c>
      <c r="Q462" t="b">
        <v>0</v>
      </c>
      <c r="R462" t="s">
        <v>33</v>
      </c>
      <c r="S462" t="str">
        <f t="shared" si="21"/>
        <v>theater</v>
      </c>
      <c r="T462" t="str">
        <f t="shared" si="22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3"/>
        <v>141</v>
      </c>
      <c r="G463" t="s">
        <v>20</v>
      </c>
      <c r="H463">
        <v>2080</v>
      </c>
      <c r="I463" s="7">
        <f>IFERROR(E463/H463,0)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>(((L463/60)/60)/24)+DATE(1970,1,1)</f>
        <v>41757.208333333336</v>
      </c>
      <c r="O463" s="11">
        <f>(((M463/60)/60)/24)+DATE(1970,1,1)</f>
        <v>41777.208333333336</v>
      </c>
      <c r="P463" t="b">
        <v>0</v>
      </c>
      <c r="Q463" t="b">
        <v>0</v>
      </c>
      <c r="R463" t="s">
        <v>53</v>
      </c>
      <c r="S463" t="str">
        <f t="shared" si="21"/>
        <v>film &amp; video</v>
      </c>
      <c r="T463" t="str">
        <f t="shared" si="22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3"/>
        <v>31</v>
      </c>
      <c r="G464" t="s">
        <v>14</v>
      </c>
      <c r="H464">
        <v>535</v>
      </c>
      <c r="I464" s="7">
        <f>IFERROR(E464/H464,0)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>(((L464/60)/60)/24)+DATE(1970,1,1)</f>
        <v>41304.25</v>
      </c>
      <c r="O464" s="11">
        <f>(((M464/60)/60)/24)+DATE(1970,1,1)</f>
        <v>41342.25</v>
      </c>
      <c r="P464" t="b">
        <v>0</v>
      </c>
      <c r="Q464" t="b">
        <v>0</v>
      </c>
      <c r="R464" t="s">
        <v>292</v>
      </c>
      <c r="S464" t="str">
        <f t="shared" si="21"/>
        <v>games</v>
      </c>
      <c r="T464" t="str">
        <f t="shared" si="22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3"/>
        <v>108</v>
      </c>
      <c r="G465" t="s">
        <v>20</v>
      </c>
      <c r="H465">
        <v>2105</v>
      </c>
      <c r="I465" s="7">
        <f>IFERROR(E465/H465,0)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>(((L465/60)/60)/24)+DATE(1970,1,1)</f>
        <v>41639.25</v>
      </c>
      <c r="O465" s="11">
        <f>(((M465/60)/60)/24)+DATE(1970,1,1)</f>
        <v>41643.25</v>
      </c>
      <c r="P465" t="b">
        <v>0</v>
      </c>
      <c r="Q465" t="b">
        <v>0</v>
      </c>
      <c r="R465" t="s">
        <v>71</v>
      </c>
      <c r="S465" t="str">
        <f t="shared" si="21"/>
        <v>film &amp; video</v>
      </c>
      <c r="T465" t="str">
        <f t="shared" si="22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3"/>
        <v>133</v>
      </c>
      <c r="G466" t="s">
        <v>20</v>
      </c>
      <c r="H466">
        <v>2436</v>
      </c>
      <c r="I466" s="7">
        <f>IFERROR(E466/H466,0)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>(((L466/60)/60)/24)+DATE(1970,1,1)</f>
        <v>43142.25</v>
      </c>
      <c r="O466" s="11">
        <f>(((M466/60)/60)/24)+DATE(1970,1,1)</f>
        <v>43156.25</v>
      </c>
      <c r="P466" t="b">
        <v>0</v>
      </c>
      <c r="Q466" t="b">
        <v>0</v>
      </c>
      <c r="R466" t="s">
        <v>33</v>
      </c>
      <c r="S466" t="str">
        <f t="shared" si="21"/>
        <v>theater</v>
      </c>
      <c r="T466" t="str">
        <f t="shared" si="22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3"/>
        <v>188</v>
      </c>
      <c r="G467" t="s">
        <v>20</v>
      </c>
      <c r="H467">
        <v>80</v>
      </c>
      <c r="I467" s="7">
        <f>IFERROR(E467/H467,0)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>(((L467/60)/60)/24)+DATE(1970,1,1)</f>
        <v>43127.25</v>
      </c>
      <c r="O467" s="11">
        <f>(((M467/60)/60)/24)+DATE(1970,1,1)</f>
        <v>43136.25</v>
      </c>
      <c r="P467" t="b">
        <v>0</v>
      </c>
      <c r="Q467" t="b">
        <v>0</v>
      </c>
      <c r="R467" t="s">
        <v>206</v>
      </c>
      <c r="S467" t="str">
        <f t="shared" si="21"/>
        <v>publishing</v>
      </c>
      <c r="T467" t="str">
        <f t="shared" si="22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3"/>
        <v>332</v>
      </c>
      <c r="G468" t="s">
        <v>20</v>
      </c>
      <c r="H468">
        <v>42</v>
      </c>
      <c r="I468" s="7">
        <f>IFERROR(E468/H468,0)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>(((L468/60)/60)/24)+DATE(1970,1,1)</f>
        <v>41409.208333333336</v>
      </c>
      <c r="O468" s="11">
        <f>(((M468/60)/60)/24)+DATE(1970,1,1)</f>
        <v>41432.208333333336</v>
      </c>
      <c r="P468" t="b">
        <v>0</v>
      </c>
      <c r="Q468" t="b">
        <v>1</v>
      </c>
      <c r="R468" t="s">
        <v>65</v>
      </c>
      <c r="S468" t="str">
        <f t="shared" si="21"/>
        <v>technology</v>
      </c>
      <c r="T468" t="str">
        <f t="shared" si="22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3"/>
        <v>575</v>
      </c>
      <c r="G469" t="s">
        <v>20</v>
      </c>
      <c r="H469">
        <v>139</v>
      </c>
      <c r="I469" s="7">
        <f>IFERROR(E469/H469,0)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>(((L469/60)/60)/24)+DATE(1970,1,1)</f>
        <v>42331.25</v>
      </c>
      <c r="O469" s="11">
        <f>(((M469/60)/60)/24)+DATE(1970,1,1)</f>
        <v>42338.25</v>
      </c>
      <c r="P469" t="b">
        <v>0</v>
      </c>
      <c r="Q469" t="b">
        <v>1</v>
      </c>
      <c r="R469" t="s">
        <v>28</v>
      </c>
      <c r="S469" t="str">
        <f t="shared" si="21"/>
        <v>technology</v>
      </c>
      <c r="T469" t="str">
        <f t="shared" si="22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3"/>
        <v>41</v>
      </c>
      <c r="G470" t="s">
        <v>14</v>
      </c>
      <c r="H470">
        <v>16</v>
      </c>
      <c r="I470" s="7">
        <f>IFERROR(E470/H470,0)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>(((L470/60)/60)/24)+DATE(1970,1,1)</f>
        <v>43569.208333333328</v>
      </c>
      <c r="O470" s="11">
        <f>(((M470/60)/60)/24)+DATE(1970,1,1)</f>
        <v>43585.208333333328</v>
      </c>
      <c r="P470" t="b">
        <v>0</v>
      </c>
      <c r="Q470" t="b">
        <v>0</v>
      </c>
      <c r="R470" t="s">
        <v>33</v>
      </c>
      <c r="S470" t="str">
        <f t="shared" si="21"/>
        <v>theater</v>
      </c>
      <c r="T470" t="str">
        <f t="shared" si="22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3"/>
        <v>184</v>
      </c>
      <c r="G471" t="s">
        <v>20</v>
      </c>
      <c r="H471">
        <v>159</v>
      </c>
      <c r="I471" s="7">
        <f>IFERROR(E471/H471,0)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>(((L471/60)/60)/24)+DATE(1970,1,1)</f>
        <v>42142.208333333328</v>
      </c>
      <c r="O471" s="11">
        <f>(((M471/60)/60)/24)+DATE(1970,1,1)</f>
        <v>42144.208333333328</v>
      </c>
      <c r="P471" t="b">
        <v>0</v>
      </c>
      <c r="Q471" t="b">
        <v>0</v>
      </c>
      <c r="R471" t="s">
        <v>53</v>
      </c>
      <c r="S471" t="str">
        <f t="shared" si="21"/>
        <v>film &amp; video</v>
      </c>
      <c r="T471" t="str">
        <f t="shared" si="22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3"/>
        <v>286</v>
      </c>
      <c r="G472" t="s">
        <v>20</v>
      </c>
      <c r="H472">
        <v>381</v>
      </c>
      <c r="I472" s="7">
        <f>IFERROR(E472/H472,0)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>(((L472/60)/60)/24)+DATE(1970,1,1)</f>
        <v>42716.25</v>
      </c>
      <c r="O472" s="11">
        <f>(((M472/60)/60)/24)+DATE(1970,1,1)</f>
        <v>42723.25</v>
      </c>
      <c r="P472" t="b">
        <v>0</v>
      </c>
      <c r="Q472" t="b">
        <v>0</v>
      </c>
      <c r="R472" t="s">
        <v>65</v>
      </c>
      <c r="S472" t="str">
        <f t="shared" si="21"/>
        <v>technology</v>
      </c>
      <c r="T472" t="str">
        <f t="shared" si="22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3"/>
        <v>319</v>
      </c>
      <c r="G473" t="s">
        <v>20</v>
      </c>
      <c r="H473">
        <v>194</v>
      </c>
      <c r="I473" s="7">
        <f>IFERROR(E473/H473,0)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>(((L473/60)/60)/24)+DATE(1970,1,1)</f>
        <v>41031.208333333336</v>
      </c>
      <c r="O473" s="11">
        <f>(((M473/60)/60)/24)+DATE(1970,1,1)</f>
        <v>41031.208333333336</v>
      </c>
      <c r="P473" t="b">
        <v>0</v>
      </c>
      <c r="Q473" t="b">
        <v>1</v>
      </c>
      <c r="R473" t="s">
        <v>17</v>
      </c>
      <c r="S473" t="str">
        <f t="shared" si="21"/>
        <v>food</v>
      </c>
      <c r="T473" t="str">
        <f t="shared" si="22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3"/>
        <v>39</v>
      </c>
      <c r="G474" t="s">
        <v>14</v>
      </c>
      <c r="H474">
        <v>575</v>
      </c>
      <c r="I474" s="7">
        <f>IFERROR(E474/H474,0)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>(((L474/60)/60)/24)+DATE(1970,1,1)</f>
        <v>43535.208333333328</v>
      </c>
      <c r="O474" s="11">
        <f>(((M474/60)/60)/24)+DATE(1970,1,1)</f>
        <v>43589.208333333328</v>
      </c>
      <c r="P474" t="b">
        <v>0</v>
      </c>
      <c r="Q474" t="b">
        <v>0</v>
      </c>
      <c r="R474" t="s">
        <v>23</v>
      </c>
      <c r="S474" t="str">
        <f t="shared" si="21"/>
        <v>music</v>
      </c>
      <c r="T474" t="str">
        <f t="shared" si="22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3"/>
        <v>178</v>
      </c>
      <c r="G475" t="s">
        <v>20</v>
      </c>
      <c r="H475">
        <v>106</v>
      </c>
      <c r="I475" s="7">
        <f>IFERROR(E475/H475,0)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>(((L475/60)/60)/24)+DATE(1970,1,1)</f>
        <v>43277.208333333328</v>
      </c>
      <c r="O475" s="11">
        <f>(((M475/60)/60)/24)+DATE(1970,1,1)</f>
        <v>43278.208333333328</v>
      </c>
      <c r="P475" t="b">
        <v>0</v>
      </c>
      <c r="Q475" t="b">
        <v>0</v>
      </c>
      <c r="R475" t="s">
        <v>50</v>
      </c>
      <c r="S475" t="str">
        <f t="shared" si="21"/>
        <v>music</v>
      </c>
      <c r="T475" t="str">
        <f t="shared" si="22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3"/>
        <v>365</v>
      </c>
      <c r="G476" t="s">
        <v>20</v>
      </c>
      <c r="H476">
        <v>142</v>
      </c>
      <c r="I476" s="7">
        <f>IFERROR(E476/H476,0)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>(((L476/60)/60)/24)+DATE(1970,1,1)</f>
        <v>41989.25</v>
      </c>
      <c r="O476" s="11">
        <f>(((M476/60)/60)/24)+DATE(1970,1,1)</f>
        <v>41990.25</v>
      </c>
      <c r="P476" t="b">
        <v>0</v>
      </c>
      <c r="Q476" t="b">
        <v>0</v>
      </c>
      <c r="R476" t="s">
        <v>269</v>
      </c>
      <c r="S476" t="str">
        <f t="shared" si="21"/>
        <v>film &amp; video</v>
      </c>
      <c r="T476" t="str">
        <f t="shared" si="22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3"/>
        <v>114</v>
      </c>
      <c r="G477" t="s">
        <v>20</v>
      </c>
      <c r="H477">
        <v>211</v>
      </c>
      <c r="I477" s="7">
        <f>IFERROR(E477/H477,0)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>(((L477/60)/60)/24)+DATE(1970,1,1)</f>
        <v>41450.208333333336</v>
      </c>
      <c r="O477" s="11">
        <f>(((M477/60)/60)/24)+DATE(1970,1,1)</f>
        <v>41454.208333333336</v>
      </c>
      <c r="P477" t="b">
        <v>0</v>
      </c>
      <c r="Q477" t="b">
        <v>1</v>
      </c>
      <c r="R477" t="s">
        <v>206</v>
      </c>
      <c r="S477" t="str">
        <f t="shared" si="21"/>
        <v>publishing</v>
      </c>
      <c r="T477" t="str">
        <f t="shared" si="22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3"/>
        <v>30</v>
      </c>
      <c r="G478" t="s">
        <v>14</v>
      </c>
      <c r="H478">
        <v>1120</v>
      </c>
      <c r="I478" s="7">
        <f>IFERROR(E478/H478,0)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>(((L478/60)/60)/24)+DATE(1970,1,1)</f>
        <v>43322.208333333328</v>
      </c>
      <c r="O478" s="11">
        <f>(((M478/60)/60)/24)+DATE(1970,1,1)</f>
        <v>43328.208333333328</v>
      </c>
      <c r="P478" t="b">
        <v>0</v>
      </c>
      <c r="Q478" t="b">
        <v>0</v>
      </c>
      <c r="R478" t="s">
        <v>119</v>
      </c>
      <c r="S478" t="str">
        <f t="shared" si="21"/>
        <v>publishing</v>
      </c>
      <c r="T478" t="str">
        <f t="shared" si="22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3"/>
        <v>54</v>
      </c>
      <c r="G479" t="s">
        <v>14</v>
      </c>
      <c r="H479">
        <v>113</v>
      </c>
      <c r="I479" s="7">
        <f>IFERROR(E479/H479,0)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>(((L479/60)/60)/24)+DATE(1970,1,1)</f>
        <v>40720.208333333336</v>
      </c>
      <c r="O479" s="11">
        <f>(((M479/60)/60)/24)+DATE(1970,1,1)</f>
        <v>40747.208333333336</v>
      </c>
      <c r="P479" t="b">
        <v>0</v>
      </c>
      <c r="Q479" t="b">
        <v>0</v>
      </c>
      <c r="R479" t="s">
        <v>474</v>
      </c>
      <c r="S479" t="str">
        <f t="shared" si="21"/>
        <v>film &amp; video</v>
      </c>
      <c r="T479" t="str">
        <f t="shared" si="22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3"/>
        <v>236</v>
      </c>
      <c r="G480" t="s">
        <v>20</v>
      </c>
      <c r="H480">
        <v>2756</v>
      </c>
      <c r="I480" s="7">
        <f>IFERROR(E480/H480,0)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>(((L480/60)/60)/24)+DATE(1970,1,1)</f>
        <v>42072.208333333328</v>
      </c>
      <c r="O480" s="11">
        <f>(((M480/60)/60)/24)+DATE(1970,1,1)</f>
        <v>42084.208333333328</v>
      </c>
      <c r="P480" t="b">
        <v>0</v>
      </c>
      <c r="Q480" t="b">
        <v>0</v>
      </c>
      <c r="R480" t="s">
        <v>65</v>
      </c>
      <c r="S480" t="str">
        <f t="shared" si="21"/>
        <v>technology</v>
      </c>
      <c r="T480" t="str">
        <f t="shared" si="22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3"/>
        <v>513</v>
      </c>
      <c r="G481" t="s">
        <v>20</v>
      </c>
      <c r="H481">
        <v>173</v>
      </c>
      <c r="I481" s="7">
        <f>IFERROR(E481/H481,0)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>(((L481/60)/60)/24)+DATE(1970,1,1)</f>
        <v>42945.208333333328</v>
      </c>
      <c r="O481" s="11">
        <f>(((M481/60)/60)/24)+DATE(1970,1,1)</f>
        <v>42947.208333333328</v>
      </c>
      <c r="P481" t="b">
        <v>0</v>
      </c>
      <c r="Q481" t="b">
        <v>0</v>
      </c>
      <c r="R481" t="s">
        <v>17</v>
      </c>
      <c r="S481" t="str">
        <f t="shared" si="21"/>
        <v>food</v>
      </c>
      <c r="T481" t="str">
        <f t="shared" si="22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3"/>
        <v>101</v>
      </c>
      <c r="G482" t="s">
        <v>20</v>
      </c>
      <c r="H482">
        <v>87</v>
      </c>
      <c r="I482" s="7">
        <f>IFERROR(E482/H482,0)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>(((L482/60)/60)/24)+DATE(1970,1,1)</f>
        <v>40248.25</v>
      </c>
      <c r="O482" s="11">
        <f>(((M482/60)/60)/24)+DATE(1970,1,1)</f>
        <v>40257.208333333336</v>
      </c>
      <c r="P482" t="b">
        <v>0</v>
      </c>
      <c r="Q482" t="b">
        <v>1</v>
      </c>
      <c r="R482" t="s">
        <v>122</v>
      </c>
      <c r="S482" t="str">
        <f t="shared" si="21"/>
        <v>photography</v>
      </c>
      <c r="T482" t="str">
        <f t="shared" si="22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3"/>
        <v>81</v>
      </c>
      <c r="G483" t="s">
        <v>14</v>
      </c>
      <c r="H483">
        <v>1538</v>
      </c>
      <c r="I483" s="7">
        <f>IFERROR(E483/H483,0)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>(((L483/60)/60)/24)+DATE(1970,1,1)</f>
        <v>41913.208333333336</v>
      </c>
      <c r="O483" s="11">
        <f>(((M483/60)/60)/24)+DATE(1970,1,1)</f>
        <v>41955.25</v>
      </c>
      <c r="P483" t="b">
        <v>0</v>
      </c>
      <c r="Q483" t="b">
        <v>1</v>
      </c>
      <c r="R483" t="s">
        <v>33</v>
      </c>
      <c r="S483" t="str">
        <f t="shared" si="21"/>
        <v>theater</v>
      </c>
      <c r="T483" t="str">
        <f t="shared" si="22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3"/>
        <v>16</v>
      </c>
      <c r="G484" t="s">
        <v>14</v>
      </c>
      <c r="H484">
        <v>9</v>
      </c>
      <c r="I484" s="7">
        <f>IFERROR(E484/H484,0)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>(((L484/60)/60)/24)+DATE(1970,1,1)</f>
        <v>40963.25</v>
      </c>
      <c r="O484" s="11">
        <f>(((M484/60)/60)/24)+DATE(1970,1,1)</f>
        <v>40974.25</v>
      </c>
      <c r="P484" t="b">
        <v>0</v>
      </c>
      <c r="Q484" t="b">
        <v>1</v>
      </c>
      <c r="R484" t="s">
        <v>119</v>
      </c>
      <c r="S484" t="str">
        <f t="shared" si="21"/>
        <v>publishing</v>
      </c>
      <c r="T484" t="str">
        <f t="shared" si="22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3"/>
        <v>53</v>
      </c>
      <c r="G485" t="s">
        <v>14</v>
      </c>
      <c r="H485">
        <v>554</v>
      </c>
      <c r="I485" s="7">
        <f>IFERROR(E485/H485,0)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>(((L485/60)/60)/24)+DATE(1970,1,1)</f>
        <v>43811.25</v>
      </c>
      <c r="O485" s="11">
        <f>(((M485/60)/60)/24)+DATE(1970,1,1)</f>
        <v>43818.25</v>
      </c>
      <c r="P485" t="b">
        <v>0</v>
      </c>
      <c r="Q485" t="b">
        <v>0</v>
      </c>
      <c r="R485" t="s">
        <v>33</v>
      </c>
      <c r="S485" t="str">
        <f t="shared" si="21"/>
        <v>theater</v>
      </c>
      <c r="T485" t="str">
        <f t="shared" si="22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3"/>
        <v>260</v>
      </c>
      <c r="G486" t="s">
        <v>20</v>
      </c>
      <c r="H486">
        <v>1572</v>
      </c>
      <c r="I486" s="7">
        <f>IFERROR(E486/H486,0)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>(((L486/60)/60)/24)+DATE(1970,1,1)</f>
        <v>41855.208333333336</v>
      </c>
      <c r="O486" s="11">
        <f>(((M486/60)/60)/24)+DATE(1970,1,1)</f>
        <v>41904.208333333336</v>
      </c>
      <c r="P486" t="b">
        <v>0</v>
      </c>
      <c r="Q486" t="b">
        <v>1</v>
      </c>
      <c r="R486" t="s">
        <v>17</v>
      </c>
      <c r="S486" t="str">
        <f t="shared" si="21"/>
        <v>food</v>
      </c>
      <c r="T486" t="str">
        <f t="shared" si="22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3"/>
        <v>31</v>
      </c>
      <c r="G487" t="s">
        <v>14</v>
      </c>
      <c r="H487">
        <v>648</v>
      </c>
      <c r="I487" s="7">
        <f>IFERROR(E487/H487,0)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>(((L487/60)/60)/24)+DATE(1970,1,1)</f>
        <v>43626.208333333328</v>
      </c>
      <c r="O487" s="11">
        <f>(((M487/60)/60)/24)+DATE(1970,1,1)</f>
        <v>43667.208333333328</v>
      </c>
      <c r="P487" t="b">
        <v>0</v>
      </c>
      <c r="Q487" t="b">
        <v>0</v>
      </c>
      <c r="R487" t="s">
        <v>33</v>
      </c>
      <c r="S487" t="str">
        <f t="shared" si="21"/>
        <v>theater</v>
      </c>
      <c r="T487" t="str">
        <f t="shared" si="22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3"/>
        <v>14</v>
      </c>
      <c r="G488" t="s">
        <v>14</v>
      </c>
      <c r="H488">
        <v>21</v>
      </c>
      <c r="I488" s="7">
        <f>IFERROR(E488/H488,0)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>(((L488/60)/60)/24)+DATE(1970,1,1)</f>
        <v>43168.25</v>
      </c>
      <c r="O488" s="11">
        <f>(((M488/60)/60)/24)+DATE(1970,1,1)</f>
        <v>43183.208333333328</v>
      </c>
      <c r="P488" t="b">
        <v>0</v>
      </c>
      <c r="Q488" t="b">
        <v>1</v>
      </c>
      <c r="R488" t="s">
        <v>206</v>
      </c>
      <c r="S488" t="str">
        <f t="shared" si="21"/>
        <v>publishing</v>
      </c>
      <c r="T488" t="str">
        <f t="shared" si="22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3"/>
        <v>179</v>
      </c>
      <c r="G489" t="s">
        <v>20</v>
      </c>
      <c r="H489">
        <v>2346</v>
      </c>
      <c r="I489" s="7">
        <f>IFERROR(E489/H489,0)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>(((L489/60)/60)/24)+DATE(1970,1,1)</f>
        <v>42845.208333333328</v>
      </c>
      <c r="O489" s="11">
        <f>(((M489/60)/60)/24)+DATE(1970,1,1)</f>
        <v>42878.208333333328</v>
      </c>
      <c r="P489" t="b">
        <v>0</v>
      </c>
      <c r="Q489" t="b">
        <v>0</v>
      </c>
      <c r="R489" t="s">
        <v>33</v>
      </c>
      <c r="S489" t="str">
        <f t="shared" si="21"/>
        <v>theater</v>
      </c>
      <c r="T489" t="str">
        <f t="shared" si="22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3"/>
        <v>220</v>
      </c>
      <c r="G490" t="s">
        <v>20</v>
      </c>
      <c r="H490">
        <v>115</v>
      </c>
      <c r="I490" s="7">
        <f>IFERROR(E490/H490,0)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>(((L490/60)/60)/24)+DATE(1970,1,1)</f>
        <v>42403.25</v>
      </c>
      <c r="O490" s="11">
        <f>(((M490/60)/60)/24)+DATE(1970,1,1)</f>
        <v>42420.25</v>
      </c>
      <c r="P490" t="b">
        <v>0</v>
      </c>
      <c r="Q490" t="b">
        <v>0</v>
      </c>
      <c r="R490" t="s">
        <v>33</v>
      </c>
      <c r="S490" t="str">
        <f t="shared" si="21"/>
        <v>theater</v>
      </c>
      <c r="T490" t="str">
        <f t="shared" si="22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3"/>
        <v>102</v>
      </c>
      <c r="G491" t="s">
        <v>20</v>
      </c>
      <c r="H491">
        <v>85</v>
      </c>
      <c r="I491" s="7">
        <f>IFERROR(E491/H491,0)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>(((L491/60)/60)/24)+DATE(1970,1,1)</f>
        <v>40406.208333333336</v>
      </c>
      <c r="O491" s="11">
        <f>(((M491/60)/60)/24)+DATE(1970,1,1)</f>
        <v>40411.208333333336</v>
      </c>
      <c r="P491" t="b">
        <v>0</v>
      </c>
      <c r="Q491" t="b">
        <v>0</v>
      </c>
      <c r="R491" t="s">
        <v>65</v>
      </c>
      <c r="S491" t="str">
        <f t="shared" si="21"/>
        <v>technology</v>
      </c>
      <c r="T491" t="str">
        <f t="shared" si="22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3"/>
        <v>192</v>
      </c>
      <c r="G492" t="s">
        <v>20</v>
      </c>
      <c r="H492">
        <v>144</v>
      </c>
      <c r="I492" s="7">
        <f>IFERROR(E492/H492,0)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>(((L492/60)/60)/24)+DATE(1970,1,1)</f>
        <v>43786.25</v>
      </c>
      <c r="O492" s="11">
        <f>(((M492/60)/60)/24)+DATE(1970,1,1)</f>
        <v>43793.25</v>
      </c>
      <c r="P492" t="b">
        <v>0</v>
      </c>
      <c r="Q492" t="b">
        <v>0</v>
      </c>
      <c r="R492" t="s">
        <v>1029</v>
      </c>
      <c r="S492" t="str">
        <f t="shared" si="21"/>
        <v>journalism</v>
      </c>
      <c r="T492" t="str">
        <f t="shared" si="22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3"/>
        <v>305</v>
      </c>
      <c r="G493" t="s">
        <v>20</v>
      </c>
      <c r="H493">
        <v>2443</v>
      </c>
      <c r="I493" s="7">
        <f>IFERROR(E493/H493,0)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>(((L493/60)/60)/24)+DATE(1970,1,1)</f>
        <v>41456.208333333336</v>
      </c>
      <c r="O493" s="11">
        <f>(((M493/60)/60)/24)+DATE(1970,1,1)</f>
        <v>41482.208333333336</v>
      </c>
      <c r="P493" t="b">
        <v>0</v>
      </c>
      <c r="Q493" t="b">
        <v>1</v>
      </c>
      <c r="R493" t="s">
        <v>17</v>
      </c>
      <c r="S493" t="str">
        <f t="shared" si="21"/>
        <v>food</v>
      </c>
      <c r="T493" t="str">
        <f t="shared" si="22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3"/>
        <v>24</v>
      </c>
      <c r="G494" t="s">
        <v>74</v>
      </c>
      <c r="H494">
        <v>595</v>
      </c>
      <c r="I494" s="7">
        <f>IFERROR(E494/H494,0)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>(((L494/60)/60)/24)+DATE(1970,1,1)</f>
        <v>40336.208333333336</v>
      </c>
      <c r="O494" s="11">
        <f>(((M494/60)/60)/24)+DATE(1970,1,1)</f>
        <v>40371.208333333336</v>
      </c>
      <c r="P494" t="b">
        <v>1</v>
      </c>
      <c r="Q494" t="b">
        <v>1</v>
      </c>
      <c r="R494" t="s">
        <v>100</v>
      </c>
      <c r="S494" t="str">
        <f t="shared" si="21"/>
        <v>film &amp; video</v>
      </c>
      <c r="T494" t="str">
        <f t="shared" si="22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3"/>
        <v>724</v>
      </c>
      <c r="G495" t="s">
        <v>20</v>
      </c>
      <c r="H495">
        <v>64</v>
      </c>
      <c r="I495" s="7">
        <f>IFERROR(E495/H495,0)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>(((L495/60)/60)/24)+DATE(1970,1,1)</f>
        <v>43645.208333333328</v>
      </c>
      <c r="O495" s="11">
        <f>(((M495/60)/60)/24)+DATE(1970,1,1)</f>
        <v>43658.208333333328</v>
      </c>
      <c r="P495" t="b">
        <v>0</v>
      </c>
      <c r="Q495" t="b">
        <v>0</v>
      </c>
      <c r="R495" t="s">
        <v>122</v>
      </c>
      <c r="S495" t="str">
        <f t="shared" si="21"/>
        <v>photography</v>
      </c>
      <c r="T495" t="str">
        <f t="shared" si="22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3"/>
        <v>547</v>
      </c>
      <c r="G496" t="s">
        <v>20</v>
      </c>
      <c r="H496">
        <v>268</v>
      </c>
      <c r="I496" s="7">
        <f>IFERROR(E496/H496,0)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>(((L496/60)/60)/24)+DATE(1970,1,1)</f>
        <v>40990.208333333336</v>
      </c>
      <c r="O496" s="11">
        <f>(((M496/60)/60)/24)+DATE(1970,1,1)</f>
        <v>40991.208333333336</v>
      </c>
      <c r="P496" t="b">
        <v>0</v>
      </c>
      <c r="Q496" t="b">
        <v>0</v>
      </c>
      <c r="R496" t="s">
        <v>65</v>
      </c>
      <c r="S496" t="str">
        <f t="shared" si="21"/>
        <v>technology</v>
      </c>
      <c r="T496" t="str">
        <f t="shared" si="22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3"/>
        <v>415</v>
      </c>
      <c r="G497" t="s">
        <v>20</v>
      </c>
      <c r="H497">
        <v>195</v>
      </c>
      <c r="I497" s="7">
        <f>IFERROR(E497/H497,0)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>(((L497/60)/60)/24)+DATE(1970,1,1)</f>
        <v>41800.208333333336</v>
      </c>
      <c r="O497" s="11">
        <f>(((M497/60)/60)/24)+DATE(1970,1,1)</f>
        <v>41804.208333333336</v>
      </c>
      <c r="P497" t="b">
        <v>0</v>
      </c>
      <c r="Q497" t="b">
        <v>0</v>
      </c>
      <c r="R497" t="s">
        <v>33</v>
      </c>
      <c r="S497" t="str">
        <f t="shared" si="21"/>
        <v>theater</v>
      </c>
      <c r="T497" t="str">
        <f t="shared" si="22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3"/>
        <v>1</v>
      </c>
      <c r="G498" t="s">
        <v>14</v>
      </c>
      <c r="H498">
        <v>54</v>
      </c>
      <c r="I498" s="7">
        <f>IFERROR(E498/H498,0)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>(((L498/60)/60)/24)+DATE(1970,1,1)</f>
        <v>42876.208333333328</v>
      </c>
      <c r="O498" s="11">
        <f>(((M498/60)/60)/24)+DATE(1970,1,1)</f>
        <v>42893.208333333328</v>
      </c>
      <c r="P498" t="b">
        <v>0</v>
      </c>
      <c r="Q498" t="b">
        <v>0</v>
      </c>
      <c r="R498" t="s">
        <v>71</v>
      </c>
      <c r="S498" t="str">
        <f t="shared" si="21"/>
        <v>film &amp; video</v>
      </c>
      <c r="T498" t="str">
        <f t="shared" si="22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3"/>
        <v>34</v>
      </c>
      <c r="G499" t="s">
        <v>14</v>
      </c>
      <c r="H499">
        <v>120</v>
      </c>
      <c r="I499" s="7">
        <f>IFERROR(E499/H499,0)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>(((L499/60)/60)/24)+DATE(1970,1,1)</f>
        <v>42724.25</v>
      </c>
      <c r="O499" s="11">
        <f>(((M499/60)/60)/24)+DATE(1970,1,1)</f>
        <v>42724.25</v>
      </c>
      <c r="P499" t="b">
        <v>0</v>
      </c>
      <c r="Q499" t="b">
        <v>1</v>
      </c>
      <c r="R499" t="s">
        <v>65</v>
      </c>
      <c r="S499" t="str">
        <f t="shared" si="21"/>
        <v>technology</v>
      </c>
      <c r="T499" t="str">
        <f t="shared" si="22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3"/>
        <v>24</v>
      </c>
      <c r="G500" t="s">
        <v>14</v>
      </c>
      <c r="H500">
        <v>579</v>
      </c>
      <c r="I500" s="7">
        <f>IFERROR(E500/H500,0)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>(((L500/60)/60)/24)+DATE(1970,1,1)</f>
        <v>42005.25</v>
      </c>
      <c r="O500" s="11">
        <f>(((M500/60)/60)/24)+DATE(1970,1,1)</f>
        <v>42007.25</v>
      </c>
      <c r="P500" t="b">
        <v>0</v>
      </c>
      <c r="Q500" t="b">
        <v>0</v>
      </c>
      <c r="R500" t="s">
        <v>28</v>
      </c>
      <c r="S500" t="str">
        <f t="shared" si="21"/>
        <v>technology</v>
      </c>
      <c r="T500" t="str">
        <f t="shared" si="22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3"/>
        <v>48</v>
      </c>
      <c r="G501" t="s">
        <v>14</v>
      </c>
      <c r="H501">
        <v>2072</v>
      </c>
      <c r="I501" s="7">
        <f>IFERROR(E501/H501,0)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>(((L501/60)/60)/24)+DATE(1970,1,1)</f>
        <v>42444.208333333328</v>
      </c>
      <c r="O501" s="11">
        <f>(((M501/60)/60)/24)+DATE(1970,1,1)</f>
        <v>42449.208333333328</v>
      </c>
      <c r="P501" t="b">
        <v>0</v>
      </c>
      <c r="Q501" t="b">
        <v>1</v>
      </c>
      <c r="R501" t="s">
        <v>42</v>
      </c>
      <c r="S501" t="str">
        <f t="shared" si="21"/>
        <v>film &amp; video</v>
      </c>
      <c r="T501" t="str">
        <f t="shared" si="22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3"/>
        <v>0</v>
      </c>
      <c r="G502" t="s">
        <v>14</v>
      </c>
      <c r="H502">
        <v>0</v>
      </c>
      <c r="I502" s="7">
        <f>IFERROR(E502/H502,0)</f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>(((L502/60)/60)/24)+DATE(1970,1,1)</f>
        <v>41395.208333333336</v>
      </c>
      <c r="O502" s="11">
        <f>(((M502/60)/60)/24)+DATE(1970,1,1)</f>
        <v>41423.208333333336</v>
      </c>
      <c r="P502" t="b">
        <v>0</v>
      </c>
      <c r="Q502" t="b">
        <v>1</v>
      </c>
      <c r="R502" t="s">
        <v>33</v>
      </c>
      <c r="S502" t="str">
        <f t="shared" si="21"/>
        <v>theater</v>
      </c>
      <c r="T502" t="str">
        <f t="shared" si="22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3"/>
        <v>70</v>
      </c>
      <c r="G503" t="s">
        <v>14</v>
      </c>
      <c r="H503">
        <v>1796</v>
      </c>
      <c r="I503" s="7">
        <f>IFERROR(E503/H503,0)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>(((L503/60)/60)/24)+DATE(1970,1,1)</f>
        <v>41345.208333333336</v>
      </c>
      <c r="O503" s="11">
        <f>(((M503/60)/60)/24)+DATE(1970,1,1)</f>
        <v>41347.208333333336</v>
      </c>
      <c r="P503" t="b">
        <v>0</v>
      </c>
      <c r="Q503" t="b">
        <v>0</v>
      </c>
      <c r="R503" t="s">
        <v>42</v>
      </c>
      <c r="S503" t="str">
        <f t="shared" si="21"/>
        <v>film &amp; video</v>
      </c>
      <c r="T503" t="str">
        <f t="shared" si="22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3"/>
        <v>530</v>
      </c>
      <c r="G504" t="s">
        <v>20</v>
      </c>
      <c r="H504">
        <v>186</v>
      </c>
      <c r="I504" s="7">
        <f>IFERROR(E504/H504,0)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>(((L504/60)/60)/24)+DATE(1970,1,1)</f>
        <v>41117.208333333336</v>
      </c>
      <c r="O504" s="11">
        <f>(((M504/60)/60)/24)+DATE(1970,1,1)</f>
        <v>41146.208333333336</v>
      </c>
      <c r="P504" t="b">
        <v>0</v>
      </c>
      <c r="Q504" t="b">
        <v>1</v>
      </c>
      <c r="R504" t="s">
        <v>89</v>
      </c>
      <c r="S504" t="str">
        <f t="shared" si="21"/>
        <v>games</v>
      </c>
      <c r="T504" t="str">
        <f t="shared" si="22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3"/>
        <v>180</v>
      </c>
      <c r="G505" t="s">
        <v>20</v>
      </c>
      <c r="H505">
        <v>460</v>
      </c>
      <c r="I505" s="7">
        <f>IFERROR(E505/H505,0)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>(((L505/60)/60)/24)+DATE(1970,1,1)</f>
        <v>42186.208333333328</v>
      </c>
      <c r="O505" s="11">
        <f>(((M505/60)/60)/24)+DATE(1970,1,1)</f>
        <v>42206.208333333328</v>
      </c>
      <c r="P505" t="b">
        <v>0</v>
      </c>
      <c r="Q505" t="b">
        <v>0</v>
      </c>
      <c r="R505" t="s">
        <v>53</v>
      </c>
      <c r="S505" t="str">
        <f t="shared" si="21"/>
        <v>film &amp; video</v>
      </c>
      <c r="T505" t="str">
        <f t="shared" si="22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3"/>
        <v>92</v>
      </c>
      <c r="G506" t="s">
        <v>14</v>
      </c>
      <c r="H506">
        <v>62</v>
      </c>
      <c r="I506" s="7">
        <f>IFERROR(E506/H506,0)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>(((L506/60)/60)/24)+DATE(1970,1,1)</f>
        <v>42142.208333333328</v>
      </c>
      <c r="O506" s="11">
        <f>(((M506/60)/60)/24)+DATE(1970,1,1)</f>
        <v>42143.208333333328</v>
      </c>
      <c r="P506" t="b">
        <v>0</v>
      </c>
      <c r="Q506" t="b">
        <v>0</v>
      </c>
      <c r="R506" t="s">
        <v>23</v>
      </c>
      <c r="S506" t="str">
        <f t="shared" si="21"/>
        <v>music</v>
      </c>
      <c r="T506" t="str">
        <f t="shared" si="22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3"/>
        <v>14</v>
      </c>
      <c r="G507" t="s">
        <v>14</v>
      </c>
      <c r="H507">
        <v>347</v>
      </c>
      <c r="I507" s="7">
        <f>IFERROR(E507/H507,0)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>(((L507/60)/60)/24)+DATE(1970,1,1)</f>
        <v>41341.25</v>
      </c>
      <c r="O507" s="11">
        <f>(((M507/60)/60)/24)+DATE(1970,1,1)</f>
        <v>41383.208333333336</v>
      </c>
      <c r="P507" t="b">
        <v>0</v>
      </c>
      <c r="Q507" t="b">
        <v>1</v>
      </c>
      <c r="R507" t="s">
        <v>133</v>
      </c>
      <c r="S507" t="str">
        <f t="shared" si="21"/>
        <v>publishing</v>
      </c>
      <c r="T507" t="str">
        <f t="shared" si="22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3"/>
        <v>927</v>
      </c>
      <c r="G508" t="s">
        <v>20</v>
      </c>
      <c r="H508">
        <v>2528</v>
      </c>
      <c r="I508" s="7">
        <f>IFERROR(E508/H508,0)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>(((L508/60)/60)/24)+DATE(1970,1,1)</f>
        <v>43062.25</v>
      </c>
      <c r="O508" s="11">
        <f>(((M508/60)/60)/24)+DATE(1970,1,1)</f>
        <v>43079.25</v>
      </c>
      <c r="P508" t="b">
        <v>0</v>
      </c>
      <c r="Q508" t="b">
        <v>1</v>
      </c>
      <c r="R508" t="s">
        <v>33</v>
      </c>
      <c r="S508" t="str">
        <f t="shared" si="21"/>
        <v>theater</v>
      </c>
      <c r="T508" t="str">
        <f t="shared" si="22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3"/>
        <v>40</v>
      </c>
      <c r="G509" t="s">
        <v>14</v>
      </c>
      <c r="H509">
        <v>19</v>
      </c>
      <c r="I509" s="7">
        <f>IFERROR(E509/H509,0)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>(((L509/60)/60)/24)+DATE(1970,1,1)</f>
        <v>41373.208333333336</v>
      </c>
      <c r="O509" s="11">
        <f>(((M509/60)/60)/24)+DATE(1970,1,1)</f>
        <v>41422.208333333336</v>
      </c>
      <c r="P509" t="b">
        <v>0</v>
      </c>
      <c r="Q509" t="b">
        <v>1</v>
      </c>
      <c r="R509" t="s">
        <v>28</v>
      </c>
      <c r="S509" t="str">
        <f t="shared" si="21"/>
        <v>technology</v>
      </c>
      <c r="T509" t="str">
        <f t="shared" si="22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3"/>
        <v>112</v>
      </c>
      <c r="G510" t="s">
        <v>20</v>
      </c>
      <c r="H510">
        <v>3657</v>
      </c>
      <c r="I510" s="7">
        <f>IFERROR(E510/H510,0)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>(((L510/60)/60)/24)+DATE(1970,1,1)</f>
        <v>43310.208333333328</v>
      </c>
      <c r="O510" s="11">
        <f>(((M510/60)/60)/24)+DATE(1970,1,1)</f>
        <v>43331.208333333328</v>
      </c>
      <c r="P510" t="b">
        <v>0</v>
      </c>
      <c r="Q510" t="b">
        <v>0</v>
      </c>
      <c r="R510" t="s">
        <v>33</v>
      </c>
      <c r="S510" t="str">
        <f t="shared" si="21"/>
        <v>theater</v>
      </c>
      <c r="T510" t="str">
        <f t="shared" si="22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3"/>
        <v>71</v>
      </c>
      <c r="G511" t="s">
        <v>14</v>
      </c>
      <c r="H511">
        <v>1258</v>
      </c>
      <c r="I511" s="7">
        <f>IFERROR(E511/H511,0)</f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>(((L511/60)/60)/24)+DATE(1970,1,1)</f>
        <v>41034.208333333336</v>
      </c>
      <c r="O511" s="11">
        <f>(((M511/60)/60)/24)+DATE(1970,1,1)</f>
        <v>41044.208333333336</v>
      </c>
      <c r="P511" t="b">
        <v>0</v>
      </c>
      <c r="Q511" t="b">
        <v>0</v>
      </c>
      <c r="R511" t="s">
        <v>33</v>
      </c>
      <c r="S511" t="str">
        <f t="shared" si="21"/>
        <v>theater</v>
      </c>
      <c r="T511" t="str">
        <f t="shared" si="22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3"/>
        <v>119</v>
      </c>
      <c r="G512" t="s">
        <v>20</v>
      </c>
      <c r="H512">
        <v>131</v>
      </c>
      <c r="I512" s="7">
        <f>IFERROR(E512/H512,0)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>(((L512/60)/60)/24)+DATE(1970,1,1)</f>
        <v>43251.208333333328</v>
      </c>
      <c r="O512" s="11">
        <f>(((M512/60)/60)/24)+DATE(1970,1,1)</f>
        <v>43275.208333333328</v>
      </c>
      <c r="P512" t="b">
        <v>0</v>
      </c>
      <c r="Q512" t="b">
        <v>0</v>
      </c>
      <c r="R512" t="s">
        <v>53</v>
      </c>
      <c r="S512" t="str">
        <f t="shared" si="21"/>
        <v>film &amp; video</v>
      </c>
      <c r="T512" t="str">
        <f t="shared" si="22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3"/>
        <v>24</v>
      </c>
      <c r="G513" t="s">
        <v>14</v>
      </c>
      <c r="H513">
        <v>362</v>
      </c>
      <c r="I513" s="7">
        <f>IFERROR(E513/H513,0)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>(((L513/60)/60)/24)+DATE(1970,1,1)</f>
        <v>43671.208333333328</v>
      </c>
      <c r="O513" s="11">
        <f>(((M513/60)/60)/24)+DATE(1970,1,1)</f>
        <v>43681.208333333328</v>
      </c>
      <c r="P513" t="b">
        <v>0</v>
      </c>
      <c r="Q513" t="b">
        <v>0</v>
      </c>
      <c r="R513" t="s">
        <v>33</v>
      </c>
      <c r="S513" t="str">
        <f t="shared" si="21"/>
        <v>theater</v>
      </c>
      <c r="T513" t="str">
        <f t="shared" si="22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3"/>
        <v>139</v>
      </c>
      <c r="G514" t="s">
        <v>20</v>
      </c>
      <c r="H514">
        <v>239</v>
      </c>
      <c r="I514" s="7">
        <f>IFERROR(E514/H514,0)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>(((L514/60)/60)/24)+DATE(1970,1,1)</f>
        <v>41825.208333333336</v>
      </c>
      <c r="O514" s="11">
        <f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si="21"/>
        <v>games</v>
      </c>
      <c r="T514" t="str">
        <f t="shared" si="22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23"/>
        <v>39</v>
      </c>
      <c r="G515" t="s">
        <v>74</v>
      </c>
      <c r="H515">
        <v>35</v>
      </c>
      <c r="I515" s="7">
        <f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>(((L515/60)/60)/24)+DATE(1970,1,1)</f>
        <v>40430.208333333336</v>
      </c>
      <c r="O515" s="11">
        <f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24">LEFT(R515,SEARCH("/",R515)-1)</f>
        <v>film &amp; video</v>
      </c>
      <c r="T515" t="str">
        <f t="shared" ref="T515:T578" si="25">RIGHT(R515,LEN(R515)-SEARCH("/",R515))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23"/>
        <v>22</v>
      </c>
      <c r="G516" t="s">
        <v>74</v>
      </c>
      <c r="H516">
        <v>528</v>
      </c>
      <c r="I516" s="7">
        <f>IFERROR(E516/H516,0)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>(((L516/60)/60)/24)+DATE(1970,1,1)</f>
        <v>41614.25</v>
      </c>
      <c r="O516" s="11">
        <f>(((M516/60)/60)/24)+DATE(1970,1,1)</f>
        <v>41619.25</v>
      </c>
      <c r="P516" t="b">
        <v>0</v>
      </c>
      <c r="Q516" t="b">
        <v>1</v>
      </c>
      <c r="R516" t="s">
        <v>23</v>
      </c>
      <c r="S516" t="str">
        <f t="shared" si="24"/>
        <v>music</v>
      </c>
      <c r="T516" t="str">
        <f t="shared" si="25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ref="F517:F580" si="26">ROUND((E517/D517)*100,0)</f>
        <v>56</v>
      </c>
      <c r="G517" t="s">
        <v>14</v>
      </c>
      <c r="H517">
        <v>133</v>
      </c>
      <c r="I517" s="7">
        <f>IFERROR(E517/H517,0)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>(((L517/60)/60)/24)+DATE(1970,1,1)</f>
        <v>40900.25</v>
      </c>
      <c r="O517" s="11">
        <f>(((M517/60)/60)/24)+DATE(1970,1,1)</f>
        <v>40902.25</v>
      </c>
      <c r="P517" t="b">
        <v>0</v>
      </c>
      <c r="Q517" t="b">
        <v>1</v>
      </c>
      <c r="R517" t="s">
        <v>33</v>
      </c>
      <c r="S517" t="str">
        <f t="shared" si="24"/>
        <v>theater</v>
      </c>
      <c r="T517" t="str">
        <f t="shared" si="25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26"/>
        <v>43</v>
      </c>
      <c r="G518" t="s">
        <v>14</v>
      </c>
      <c r="H518">
        <v>846</v>
      </c>
      <c r="I518" s="7">
        <f>IFERROR(E518/H518,0)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>(((L518/60)/60)/24)+DATE(1970,1,1)</f>
        <v>40396.208333333336</v>
      </c>
      <c r="O518" s="11">
        <f>(((M518/60)/60)/24)+DATE(1970,1,1)</f>
        <v>40434.208333333336</v>
      </c>
      <c r="P518" t="b">
        <v>0</v>
      </c>
      <c r="Q518" t="b">
        <v>0</v>
      </c>
      <c r="R518" t="s">
        <v>68</v>
      </c>
      <c r="S518" t="str">
        <f t="shared" si="24"/>
        <v>publishing</v>
      </c>
      <c r="T518" t="str">
        <f t="shared" si="25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26"/>
        <v>112</v>
      </c>
      <c r="G519" t="s">
        <v>20</v>
      </c>
      <c r="H519">
        <v>78</v>
      </c>
      <c r="I519" s="7">
        <f>IFERROR(E519/H519,0)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>(((L519/60)/60)/24)+DATE(1970,1,1)</f>
        <v>42860.208333333328</v>
      </c>
      <c r="O519" s="11">
        <f>(((M519/60)/60)/24)+DATE(1970,1,1)</f>
        <v>42865.208333333328</v>
      </c>
      <c r="P519" t="b">
        <v>0</v>
      </c>
      <c r="Q519" t="b">
        <v>0</v>
      </c>
      <c r="R519" t="s">
        <v>17</v>
      </c>
      <c r="S519" t="str">
        <f t="shared" si="24"/>
        <v>food</v>
      </c>
      <c r="T519" t="str">
        <f t="shared" si="25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26"/>
        <v>7</v>
      </c>
      <c r="G520" t="s">
        <v>14</v>
      </c>
      <c r="H520">
        <v>10</v>
      </c>
      <c r="I520" s="7">
        <f>IFERROR(E520/H520,0)</f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>(((L520/60)/60)/24)+DATE(1970,1,1)</f>
        <v>43154.25</v>
      </c>
      <c r="O520" s="11">
        <f>(((M520/60)/60)/24)+DATE(1970,1,1)</f>
        <v>43156.25</v>
      </c>
      <c r="P520" t="b">
        <v>0</v>
      </c>
      <c r="Q520" t="b">
        <v>1</v>
      </c>
      <c r="R520" t="s">
        <v>71</v>
      </c>
      <c r="S520" t="str">
        <f t="shared" si="24"/>
        <v>film &amp; video</v>
      </c>
      <c r="T520" t="str">
        <f t="shared" si="25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26"/>
        <v>102</v>
      </c>
      <c r="G521" t="s">
        <v>20</v>
      </c>
      <c r="H521">
        <v>1773</v>
      </c>
      <c r="I521" s="7">
        <f>IFERROR(E521/H521,0)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>(((L521/60)/60)/24)+DATE(1970,1,1)</f>
        <v>42012.25</v>
      </c>
      <c r="O521" s="11">
        <f>(((M521/60)/60)/24)+DATE(1970,1,1)</f>
        <v>42026.25</v>
      </c>
      <c r="P521" t="b">
        <v>0</v>
      </c>
      <c r="Q521" t="b">
        <v>1</v>
      </c>
      <c r="R521" t="s">
        <v>23</v>
      </c>
      <c r="S521" t="str">
        <f t="shared" si="24"/>
        <v>music</v>
      </c>
      <c r="T521" t="str">
        <f t="shared" si="25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26"/>
        <v>426</v>
      </c>
      <c r="G522" t="s">
        <v>20</v>
      </c>
      <c r="H522">
        <v>32</v>
      </c>
      <c r="I522" s="7">
        <f>IFERROR(E522/H522,0)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>(((L522/60)/60)/24)+DATE(1970,1,1)</f>
        <v>43574.208333333328</v>
      </c>
      <c r="O522" s="11">
        <f>(((M522/60)/60)/24)+DATE(1970,1,1)</f>
        <v>43577.208333333328</v>
      </c>
      <c r="P522" t="b">
        <v>0</v>
      </c>
      <c r="Q522" t="b">
        <v>0</v>
      </c>
      <c r="R522" t="s">
        <v>33</v>
      </c>
      <c r="S522" t="str">
        <f t="shared" si="24"/>
        <v>theater</v>
      </c>
      <c r="T522" t="str">
        <f t="shared" si="25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26"/>
        <v>146</v>
      </c>
      <c r="G523" t="s">
        <v>20</v>
      </c>
      <c r="H523">
        <v>369</v>
      </c>
      <c r="I523" s="7">
        <f>IFERROR(E523/H523,0)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>(((L523/60)/60)/24)+DATE(1970,1,1)</f>
        <v>42605.208333333328</v>
      </c>
      <c r="O523" s="11">
        <f>(((M523/60)/60)/24)+DATE(1970,1,1)</f>
        <v>42611.208333333328</v>
      </c>
      <c r="P523" t="b">
        <v>0</v>
      </c>
      <c r="Q523" t="b">
        <v>1</v>
      </c>
      <c r="R523" t="s">
        <v>53</v>
      </c>
      <c r="S523" t="str">
        <f t="shared" si="24"/>
        <v>film &amp; video</v>
      </c>
      <c r="T523" t="str">
        <f t="shared" si="25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26"/>
        <v>32</v>
      </c>
      <c r="G524" t="s">
        <v>14</v>
      </c>
      <c r="H524">
        <v>191</v>
      </c>
      <c r="I524" s="7">
        <f>IFERROR(E524/H524,0)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>(((L524/60)/60)/24)+DATE(1970,1,1)</f>
        <v>41093.208333333336</v>
      </c>
      <c r="O524" s="11">
        <f>(((M524/60)/60)/24)+DATE(1970,1,1)</f>
        <v>41105.208333333336</v>
      </c>
      <c r="P524" t="b">
        <v>0</v>
      </c>
      <c r="Q524" t="b">
        <v>0</v>
      </c>
      <c r="R524" t="s">
        <v>100</v>
      </c>
      <c r="S524" t="str">
        <f t="shared" si="24"/>
        <v>film &amp; video</v>
      </c>
      <c r="T524" t="str">
        <f t="shared" si="25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26"/>
        <v>700</v>
      </c>
      <c r="G525" t="s">
        <v>20</v>
      </c>
      <c r="H525">
        <v>89</v>
      </c>
      <c r="I525" s="7">
        <f>IFERROR(E525/H525,0)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>(((L525/60)/60)/24)+DATE(1970,1,1)</f>
        <v>40241.25</v>
      </c>
      <c r="O525" s="11">
        <f>(((M525/60)/60)/24)+DATE(1970,1,1)</f>
        <v>40246.25</v>
      </c>
      <c r="P525" t="b">
        <v>0</v>
      </c>
      <c r="Q525" t="b">
        <v>0</v>
      </c>
      <c r="R525" t="s">
        <v>100</v>
      </c>
      <c r="S525" t="str">
        <f t="shared" si="24"/>
        <v>film &amp; video</v>
      </c>
      <c r="T525" t="str">
        <f t="shared" si="25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26"/>
        <v>84</v>
      </c>
      <c r="G526" t="s">
        <v>14</v>
      </c>
      <c r="H526">
        <v>1979</v>
      </c>
      <c r="I526" s="7">
        <f>IFERROR(E526/H526,0)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>(((L526/60)/60)/24)+DATE(1970,1,1)</f>
        <v>40294.208333333336</v>
      </c>
      <c r="O526" s="11">
        <f>(((M526/60)/60)/24)+DATE(1970,1,1)</f>
        <v>40307.208333333336</v>
      </c>
      <c r="P526" t="b">
        <v>0</v>
      </c>
      <c r="Q526" t="b">
        <v>0</v>
      </c>
      <c r="R526" t="s">
        <v>33</v>
      </c>
      <c r="S526" t="str">
        <f t="shared" si="24"/>
        <v>theater</v>
      </c>
      <c r="T526" t="str">
        <f t="shared" si="25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26"/>
        <v>84</v>
      </c>
      <c r="G527" t="s">
        <v>14</v>
      </c>
      <c r="H527">
        <v>63</v>
      </c>
      <c r="I527" s="7">
        <f>IFERROR(E527/H527,0)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>(((L527/60)/60)/24)+DATE(1970,1,1)</f>
        <v>40505.25</v>
      </c>
      <c r="O527" s="11">
        <f>(((M527/60)/60)/24)+DATE(1970,1,1)</f>
        <v>40509.25</v>
      </c>
      <c r="P527" t="b">
        <v>0</v>
      </c>
      <c r="Q527" t="b">
        <v>0</v>
      </c>
      <c r="R527" t="s">
        <v>65</v>
      </c>
      <c r="S527" t="str">
        <f t="shared" si="24"/>
        <v>technology</v>
      </c>
      <c r="T527" t="str">
        <f t="shared" si="25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26"/>
        <v>156</v>
      </c>
      <c r="G528" t="s">
        <v>20</v>
      </c>
      <c r="H528">
        <v>147</v>
      </c>
      <c r="I528" s="7">
        <f>IFERROR(E528/H528,0)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>(((L528/60)/60)/24)+DATE(1970,1,1)</f>
        <v>42364.25</v>
      </c>
      <c r="O528" s="11">
        <f>(((M528/60)/60)/24)+DATE(1970,1,1)</f>
        <v>42401.25</v>
      </c>
      <c r="P528" t="b">
        <v>0</v>
      </c>
      <c r="Q528" t="b">
        <v>1</v>
      </c>
      <c r="R528" t="s">
        <v>33</v>
      </c>
      <c r="S528" t="str">
        <f t="shared" si="24"/>
        <v>theater</v>
      </c>
      <c r="T528" t="str">
        <f t="shared" si="25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26"/>
        <v>100</v>
      </c>
      <c r="G529" t="s">
        <v>14</v>
      </c>
      <c r="H529">
        <v>6080</v>
      </c>
      <c r="I529" s="7">
        <f>IFERROR(E529/H529,0)</f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>(((L529/60)/60)/24)+DATE(1970,1,1)</f>
        <v>42405.25</v>
      </c>
      <c r="O529" s="11">
        <f>(((M529/60)/60)/24)+DATE(1970,1,1)</f>
        <v>42441.25</v>
      </c>
      <c r="P529" t="b">
        <v>0</v>
      </c>
      <c r="Q529" t="b">
        <v>0</v>
      </c>
      <c r="R529" t="s">
        <v>71</v>
      </c>
      <c r="S529" t="str">
        <f t="shared" si="24"/>
        <v>film &amp; video</v>
      </c>
      <c r="T529" t="str">
        <f t="shared" si="25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26"/>
        <v>80</v>
      </c>
      <c r="G530" t="s">
        <v>14</v>
      </c>
      <c r="H530">
        <v>80</v>
      </c>
      <c r="I530" s="7">
        <f>IFERROR(E530/H530,0)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>(((L530/60)/60)/24)+DATE(1970,1,1)</f>
        <v>41601.25</v>
      </c>
      <c r="O530" s="11">
        <f>(((M530/60)/60)/24)+DATE(1970,1,1)</f>
        <v>41646.25</v>
      </c>
      <c r="P530" t="b">
        <v>0</v>
      </c>
      <c r="Q530" t="b">
        <v>0</v>
      </c>
      <c r="R530" t="s">
        <v>60</v>
      </c>
      <c r="S530" t="str">
        <f t="shared" si="24"/>
        <v>music</v>
      </c>
      <c r="T530" t="str">
        <f t="shared" si="25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26"/>
        <v>11</v>
      </c>
      <c r="G531" t="s">
        <v>14</v>
      </c>
      <c r="H531">
        <v>9</v>
      </c>
      <c r="I531" s="7">
        <f>IFERROR(E531/H531,0)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>(((L531/60)/60)/24)+DATE(1970,1,1)</f>
        <v>41769.208333333336</v>
      </c>
      <c r="O531" s="11">
        <f>(((M531/60)/60)/24)+DATE(1970,1,1)</f>
        <v>41797.208333333336</v>
      </c>
      <c r="P531" t="b">
        <v>0</v>
      </c>
      <c r="Q531" t="b">
        <v>0</v>
      </c>
      <c r="R531" t="s">
        <v>89</v>
      </c>
      <c r="S531" t="str">
        <f t="shared" si="24"/>
        <v>games</v>
      </c>
      <c r="T531" t="str">
        <f t="shared" si="25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26"/>
        <v>92</v>
      </c>
      <c r="G532" t="s">
        <v>14</v>
      </c>
      <c r="H532">
        <v>1784</v>
      </c>
      <c r="I532" s="7">
        <f>IFERROR(E532/H532,0)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>(((L532/60)/60)/24)+DATE(1970,1,1)</f>
        <v>40421.208333333336</v>
      </c>
      <c r="O532" s="11">
        <f>(((M532/60)/60)/24)+DATE(1970,1,1)</f>
        <v>40435.208333333336</v>
      </c>
      <c r="P532" t="b">
        <v>0</v>
      </c>
      <c r="Q532" t="b">
        <v>1</v>
      </c>
      <c r="R532" t="s">
        <v>119</v>
      </c>
      <c r="S532" t="str">
        <f t="shared" si="24"/>
        <v>publishing</v>
      </c>
      <c r="T532" t="str">
        <f t="shared" si="25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26"/>
        <v>96</v>
      </c>
      <c r="G533" t="s">
        <v>47</v>
      </c>
      <c r="H533">
        <v>3640</v>
      </c>
      <c r="I533" s="7">
        <f>IFERROR(E533/H533,0)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>(((L533/60)/60)/24)+DATE(1970,1,1)</f>
        <v>41589.25</v>
      </c>
      <c r="O533" s="11">
        <f>(((M533/60)/60)/24)+DATE(1970,1,1)</f>
        <v>41645.25</v>
      </c>
      <c r="P533" t="b">
        <v>0</v>
      </c>
      <c r="Q533" t="b">
        <v>0</v>
      </c>
      <c r="R533" t="s">
        <v>89</v>
      </c>
      <c r="S533" t="str">
        <f t="shared" si="24"/>
        <v>games</v>
      </c>
      <c r="T533" t="str">
        <f t="shared" si="25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26"/>
        <v>503</v>
      </c>
      <c r="G534" t="s">
        <v>20</v>
      </c>
      <c r="H534">
        <v>126</v>
      </c>
      <c r="I534" s="7">
        <f>IFERROR(E534/H534,0)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>(((L534/60)/60)/24)+DATE(1970,1,1)</f>
        <v>43125.25</v>
      </c>
      <c r="O534" s="11">
        <f>(((M534/60)/60)/24)+DATE(1970,1,1)</f>
        <v>43126.25</v>
      </c>
      <c r="P534" t="b">
        <v>0</v>
      </c>
      <c r="Q534" t="b">
        <v>0</v>
      </c>
      <c r="R534" t="s">
        <v>33</v>
      </c>
      <c r="S534" t="str">
        <f t="shared" si="24"/>
        <v>theater</v>
      </c>
      <c r="T534" t="str">
        <f t="shared" si="25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26"/>
        <v>159</v>
      </c>
      <c r="G535" t="s">
        <v>20</v>
      </c>
      <c r="H535">
        <v>2218</v>
      </c>
      <c r="I535" s="7">
        <f>IFERROR(E535/H535,0)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>(((L535/60)/60)/24)+DATE(1970,1,1)</f>
        <v>41479.208333333336</v>
      </c>
      <c r="O535" s="11">
        <f>(((M535/60)/60)/24)+DATE(1970,1,1)</f>
        <v>41515.208333333336</v>
      </c>
      <c r="P535" t="b">
        <v>0</v>
      </c>
      <c r="Q535" t="b">
        <v>0</v>
      </c>
      <c r="R535" t="s">
        <v>60</v>
      </c>
      <c r="S535" t="str">
        <f t="shared" si="24"/>
        <v>music</v>
      </c>
      <c r="T535" t="str">
        <f t="shared" si="25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26"/>
        <v>15</v>
      </c>
      <c r="G536" t="s">
        <v>14</v>
      </c>
      <c r="H536">
        <v>243</v>
      </c>
      <c r="I536" s="7">
        <f>IFERROR(E536/H536,0)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>(((L536/60)/60)/24)+DATE(1970,1,1)</f>
        <v>43329.208333333328</v>
      </c>
      <c r="O536" s="11">
        <f>(((M536/60)/60)/24)+DATE(1970,1,1)</f>
        <v>43330.208333333328</v>
      </c>
      <c r="P536" t="b">
        <v>0</v>
      </c>
      <c r="Q536" t="b">
        <v>1</v>
      </c>
      <c r="R536" t="s">
        <v>53</v>
      </c>
      <c r="S536" t="str">
        <f t="shared" si="24"/>
        <v>film &amp; video</v>
      </c>
      <c r="T536" t="str">
        <f t="shared" si="25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26"/>
        <v>482</v>
      </c>
      <c r="G537" t="s">
        <v>20</v>
      </c>
      <c r="H537">
        <v>202</v>
      </c>
      <c r="I537" s="7">
        <f>IFERROR(E537/H537,0)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>(((L537/60)/60)/24)+DATE(1970,1,1)</f>
        <v>43259.208333333328</v>
      </c>
      <c r="O537" s="11">
        <f>(((M537/60)/60)/24)+DATE(1970,1,1)</f>
        <v>43261.208333333328</v>
      </c>
      <c r="P537" t="b">
        <v>0</v>
      </c>
      <c r="Q537" t="b">
        <v>1</v>
      </c>
      <c r="R537" t="s">
        <v>33</v>
      </c>
      <c r="S537" t="str">
        <f t="shared" si="24"/>
        <v>theater</v>
      </c>
      <c r="T537" t="str">
        <f t="shared" si="25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26"/>
        <v>150</v>
      </c>
      <c r="G538" t="s">
        <v>20</v>
      </c>
      <c r="H538">
        <v>140</v>
      </c>
      <c r="I538" s="7">
        <f>IFERROR(E538/H538,0)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>(((L538/60)/60)/24)+DATE(1970,1,1)</f>
        <v>40414.208333333336</v>
      </c>
      <c r="O538" s="11">
        <f>(((M538/60)/60)/24)+DATE(1970,1,1)</f>
        <v>40440.208333333336</v>
      </c>
      <c r="P538" t="b">
        <v>0</v>
      </c>
      <c r="Q538" t="b">
        <v>0</v>
      </c>
      <c r="R538" t="s">
        <v>119</v>
      </c>
      <c r="S538" t="str">
        <f t="shared" si="24"/>
        <v>publishing</v>
      </c>
      <c r="T538" t="str">
        <f t="shared" si="25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26"/>
        <v>117</v>
      </c>
      <c r="G539" t="s">
        <v>20</v>
      </c>
      <c r="H539">
        <v>1052</v>
      </c>
      <c r="I539" s="7">
        <f>IFERROR(E539/H539,0)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>(((L539/60)/60)/24)+DATE(1970,1,1)</f>
        <v>43342.208333333328</v>
      </c>
      <c r="O539" s="11">
        <f>(((M539/60)/60)/24)+DATE(1970,1,1)</f>
        <v>43365.208333333328</v>
      </c>
      <c r="P539" t="b">
        <v>1</v>
      </c>
      <c r="Q539" t="b">
        <v>1</v>
      </c>
      <c r="R539" t="s">
        <v>42</v>
      </c>
      <c r="S539" t="str">
        <f t="shared" si="24"/>
        <v>film &amp; video</v>
      </c>
      <c r="T539" t="str">
        <f t="shared" si="25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26"/>
        <v>38</v>
      </c>
      <c r="G540" t="s">
        <v>14</v>
      </c>
      <c r="H540">
        <v>1296</v>
      </c>
      <c r="I540" s="7">
        <f>IFERROR(E540/H540,0)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>(((L540/60)/60)/24)+DATE(1970,1,1)</f>
        <v>41539.208333333336</v>
      </c>
      <c r="O540" s="11">
        <f>(((M540/60)/60)/24)+DATE(1970,1,1)</f>
        <v>41555.208333333336</v>
      </c>
      <c r="P540" t="b">
        <v>0</v>
      </c>
      <c r="Q540" t="b">
        <v>0</v>
      </c>
      <c r="R540" t="s">
        <v>292</v>
      </c>
      <c r="S540" t="str">
        <f t="shared" si="24"/>
        <v>games</v>
      </c>
      <c r="T540" t="str">
        <f t="shared" si="25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26"/>
        <v>73</v>
      </c>
      <c r="G541" t="s">
        <v>14</v>
      </c>
      <c r="H541">
        <v>77</v>
      </c>
      <c r="I541" s="7">
        <f>IFERROR(E541/H541,0)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>(((L541/60)/60)/24)+DATE(1970,1,1)</f>
        <v>43647.208333333328</v>
      </c>
      <c r="O541" s="11">
        <f>(((M541/60)/60)/24)+DATE(1970,1,1)</f>
        <v>43653.208333333328</v>
      </c>
      <c r="P541" t="b">
        <v>0</v>
      </c>
      <c r="Q541" t="b">
        <v>1</v>
      </c>
      <c r="R541" t="s">
        <v>17</v>
      </c>
      <c r="S541" t="str">
        <f t="shared" si="24"/>
        <v>food</v>
      </c>
      <c r="T541" t="str">
        <f t="shared" si="25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26"/>
        <v>266</v>
      </c>
      <c r="G542" t="s">
        <v>20</v>
      </c>
      <c r="H542">
        <v>247</v>
      </c>
      <c r="I542" s="7">
        <f>IFERROR(E542/H542,0)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>(((L542/60)/60)/24)+DATE(1970,1,1)</f>
        <v>43225.208333333328</v>
      </c>
      <c r="O542" s="11">
        <f>(((M542/60)/60)/24)+DATE(1970,1,1)</f>
        <v>43247.208333333328</v>
      </c>
      <c r="P542" t="b">
        <v>0</v>
      </c>
      <c r="Q542" t="b">
        <v>0</v>
      </c>
      <c r="R542" t="s">
        <v>122</v>
      </c>
      <c r="S542" t="str">
        <f t="shared" si="24"/>
        <v>photography</v>
      </c>
      <c r="T542" t="str">
        <f t="shared" si="25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26"/>
        <v>24</v>
      </c>
      <c r="G543" t="s">
        <v>14</v>
      </c>
      <c r="H543">
        <v>395</v>
      </c>
      <c r="I543" s="7">
        <f>IFERROR(E543/H543,0)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>(((L543/60)/60)/24)+DATE(1970,1,1)</f>
        <v>42165.208333333328</v>
      </c>
      <c r="O543" s="11">
        <f>(((M543/60)/60)/24)+DATE(1970,1,1)</f>
        <v>42191.208333333328</v>
      </c>
      <c r="P543" t="b">
        <v>0</v>
      </c>
      <c r="Q543" t="b">
        <v>0</v>
      </c>
      <c r="R543" t="s">
        <v>292</v>
      </c>
      <c r="S543" t="str">
        <f t="shared" si="24"/>
        <v>games</v>
      </c>
      <c r="T543" t="str">
        <f t="shared" si="25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26"/>
        <v>3</v>
      </c>
      <c r="G544" t="s">
        <v>14</v>
      </c>
      <c r="H544">
        <v>49</v>
      </c>
      <c r="I544" s="7">
        <f>IFERROR(E544/H544,0)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>(((L544/60)/60)/24)+DATE(1970,1,1)</f>
        <v>42391.25</v>
      </c>
      <c r="O544" s="11">
        <f>(((M544/60)/60)/24)+DATE(1970,1,1)</f>
        <v>42421.25</v>
      </c>
      <c r="P544" t="b">
        <v>0</v>
      </c>
      <c r="Q544" t="b">
        <v>0</v>
      </c>
      <c r="R544" t="s">
        <v>60</v>
      </c>
      <c r="S544" t="str">
        <f t="shared" si="24"/>
        <v>music</v>
      </c>
      <c r="T544" t="str">
        <f t="shared" si="25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26"/>
        <v>16</v>
      </c>
      <c r="G545" t="s">
        <v>14</v>
      </c>
      <c r="H545">
        <v>180</v>
      </c>
      <c r="I545" s="7">
        <f>IFERROR(E545/H545,0)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>(((L545/60)/60)/24)+DATE(1970,1,1)</f>
        <v>41528.208333333336</v>
      </c>
      <c r="O545" s="11">
        <f>(((M545/60)/60)/24)+DATE(1970,1,1)</f>
        <v>41543.208333333336</v>
      </c>
      <c r="P545" t="b">
        <v>0</v>
      </c>
      <c r="Q545" t="b">
        <v>0</v>
      </c>
      <c r="R545" t="s">
        <v>89</v>
      </c>
      <c r="S545" t="str">
        <f t="shared" si="24"/>
        <v>games</v>
      </c>
      <c r="T545" t="str">
        <f t="shared" si="25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26"/>
        <v>277</v>
      </c>
      <c r="G546" t="s">
        <v>20</v>
      </c>
      <c r="H546">
        <v>84</v>
      </c>
      <c r="I546" s="7">
        <f>IFERROR(E546/H546,0)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>(((L546/60)/60)/24)+DATE(1970,1,1)</f>
        <v>42377.25</v>
      </c>
      <c r="O546" s="11">
        <f>(((M546/60)/60)/24)+DATE(1970,1,1)</f>
        <v>42390.25</v>
      </c>
      <c r="P546" t="b">
        <v>0</v>
      </c>
      <c r="Q546" t="b">
        <v>0</v>
      </c>
      <c r="R546" t="s">
        <v>23</v>
      </c>
      <c r="S546" t="str">
        <f t="shared" si="24"/>
        <v>music</v>
      </c>
      <c r="T546" t="str">
        <f t="shared" si="25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26"/>
        <v>89</v>
      </c>
      <c r="G547" t="s">
        <v>14</v>
      </c>
      <c r="H547">
        <v>2690</v>
      </c>
      <c r="I547" s="7">
        <f>IFERROR(E547/H547,0)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>(((L547/60)/60)/24)+DATE(1970,1,1)</f>
        <v>43824.25</v>
      </c>
      <c r="O547" s="11">
        <f>(((M547/60)/60)/24)+DATE(1970,1,1)</f>
        <v>43844.25</v>
      </c>
      <c r="P547" t="b">
        <v>0</v>
      </c>
      <c r="Q547" t="b">
        <v>0</v>
      </c>
      <c r="R547" t="s">
        <v>33</v>
      </c>
      <c r="S547" t="str">
        <f t="shared" si="24"/>
        <v>theater</v>
      </c>
      <c r="T547" t="str">
        <f t="shared" si="25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26"/>
        <v>164</v>
      </c>
      <c r="G548" t="s">
        <v>20</v>
      </c>
      <c r="H548">
        <v>88</v>
      </c>
      <c r="I548" s="7">
        <f>IFERROR(E548/H548,0)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>(((L548/60)/60)/24)+DATE(1970,1,1)</f>
        <v>43360.208333333328</v>
      </c>
      <c r="O548" s="11">
        <f>(((M548/60)/60)/24)+DATE(1970,1,1)</f>
        <v>43363.208333333328</v>
      </c>
      <c r="P548" t="b">
        <v>0</v>
      </c>
      <c r="Q548" t="b">
        <v>1</v>
      </c>
      <c r="R548" t="s">
        <v>33</v>
      </c>
      <c r="S548" t="str">
        <f t="shared" si="24"/>
        <v>theater</v>
      </c>
      <c r="T548" t="str">
        <f t="shared" si="25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26"/>
        <v>969</v>
      </c>
      <c r="G549" t="s">
        <v>20</v>
      </c>
      <c r="H549">
        <v>156</v>
      </c>
      <c r="I549" s="7">
        <f>IFERROR(E549/H549,0)</f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>(((L549/60)/60)/24)+DATE(1970,1,1)</f>
        <v>42029.25</v>
      </c>
      <c r="O549" s="11">
        <f>(((M549/60)/60)/24)+DATE(1970,1,1)</f>
        <v>42041.25</v>
      </c>
      <c r="P549" t="b">
        <v>0</v>
      </c>
      <c r="Q549" t="b">
        <v>0</v>
      </c>
      <c r="R549" t="s">
        <v>53</v>
      </c>
      <c r="S549" t="str">
        <f t="shared" si="24"/>
        <v>film &amp; video</v>
      </c>
      <c r="T549" t="str">
        <f t="shared" si="25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26"/>
        <v>271</v>
      </c>
      <c r="G550" t="s">
        <v>20</v>
      </c>
      <c r="H550">
        <v>2985</v>
      </c>
      <c r="I550" s="7">
        <f>IFERROR(E550/H550,0)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>(((L550/60)/60)/24)+DATE(1970,1,1)</f>
        <v>42461.208333333328</v>
      </c>
      <c r="O550" s="11">
        <f>(((M550/60)/60)/24)+DATE(1970,1,1)</f>
        <v>42474.208333333328</v>
      </c>
      <c r="P550" t="b">
        <v>0</v>
      </c>
      <c r="Q550" t="b">
        <v>0</v>
      </c>
      <c r="R550" t="s">
        <v>33</v>
      </c>
      <c r="S550" t="str">
        <f t="shared" si="24"/>
        <v>theater</v>
      </c>
      <c r="T550" t="str">
        <f t="shared" si="25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26"/>
        <v>284</v>
      </c>
      <c r="G551" t="s">
        <v>20</v>
      </c>
      <c r="H551">
        <v>762</v>
      </c>
      <c r="I551" s="7">
        <f>IFERROR(E551/H551,0)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>(((L551/60)/60)/24)+DATE(1970,1,1)</f>
        <v>41422.208333333336</v>
      </c>
      <c r="O551" s="11">
        <f>(((M551/60)/60)/24)+DATE(1970,1,1)</f>
        <v>41431.208333333336</v>
      </c>
      <c r="P551" t="b">
        <v>0</v>
      </c>
      <c r="Q551" t="b">
        <v>0</v>
      </c>
      <c r="R551" t="s">
        <v>65</v>
      </c>
      <c r="S551" t="str">
        <f t="shared" si="24"/>
        <v>technology</v>
      </c>
      <c r="T551" t="str">
        <f t="shared" si="25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26"/>
        <v>4</v>
      </c>
      <c r="G552" t="s">
        <v>74</v>
      </c>
      <c r="H552">
        <v>1</v>
      </c>
      <c r="I552" s="7">
        <f>IFERROR(E552/H552,0)</f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>(((L552/60)/60)/24)+DATE(1970,1,1)</f>
        <v>40968.25</v>
      </c>
      <c r="O552" s="11">
        <f>(((M552/60)/60)/24)+DATE(1970,1,1)</f>
        <v>40989.208333333336</v>
      </c>
      <c r="P552" t="b">
        <v>0</v>
      </c>
      <c r="Q552" t="b">
        <v>0</v>
      </c>
      <c r="R552" t="s">
        <v>60</v>
      </c>
      <c r="S552" t="str">
        <f t="shared" si="24"/>
        <v>music</v>
      </c>
      <c r="T552" t="str">
        <f t="shared" si="25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26"/>
        <v>59</v>
      </c>
      <c r="G553" t="s">
        <v>14</v>
      </c>
      <c r="H553">
        <v>2779</v>
      </c>
      <c r="I553" s="7">
        <f>IFERROR(E553/H553,0)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>(((L553/60)/60)/24)+DATE(1970,1,1)</f>
        <v>41993.25</v>
      </c>
      <c r="O553" s="11">
        <f>(((M553/60)/60)/24)+DATE(1970,1,1)</f>
        <v>42033.25</v>
      </c>
      <c r="P553" t="b">
        <v>0</v>
      </c>
      <c r="Q553" t="b">
        <v>1</v>
      </c>
      <c r="R553" t="s">
        <v>28</v>
      </c>
      <c r="S553" t="str">
        <f t="shared" si="24"/>
        <v>technology</v>
      </c>
      <c r="T553" t="str">
        <f t="shared" si="25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26"/>
        <v>99</v>
      </c>
      <c r="G554" t="s">
        <v>14</v>
      </c>
      <c r="H554">
        <v>92</v>
      </c>
      <c r="I554" s="7">
        <f>IFERROR(E554/H554,0)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>(((L554/60)/60)/24)+DATE(1970,1,1)</f>
        <v>42700.25</v>
      </c>
      <c r="O554" s="11">
        <f>(((M554/60)/60)/24)+DATE(1970,1,1)</f>
        <v>42702.25</v>
      </c>
      <c r="P554" t="b">
        <v>0</v>
      </c>
      <c r="Q554" t="b">
        <v>0</v>
      </c>
      <c r="R554" t="s">
        <v>33</v>
      </c>
      <c r="S554" t="str">
        <f t="shared" si="24"/>
        <v>theater</v>
      </c>
      <c r="T554" t="str">
        <f t="shared" si="25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26"/>
        <v>44</v>
      </c>
      <c r="G555" t="s">
        <v>14</v>
      </c>
      <c r="H555">
        <v>1028</v>
      </c>
      <c r="I555" s="7">
        <f>IFERROR(E555/H555,0)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>(((L555/60)/60)/24)+DATE(1970,1,1)</f>
        <v>40545.25</v>
      </c>
      <c r="O555" s="11">
        <f>(((M555/60)/60)/24)+DATE(1970,1,1)</f>
        <v>40546.25</v>
      </c>
      <c r="P555" t="b">
        <v>0</v>
      </c>
      <c r="Q555" t="b">
        <v>0</v>
      </c>
      <c r="R555" t="s">
        <v>23</v>
      </c>
      <c r="S555" t="str">
        <f t="shared" si="24"/>
        <v>music</v>
      </c>
      <c r="T555" t="str">
        <f t="shared" si="25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26"/>
        <v>152</v>
      </c>
      <c r="G556" t="s">
        <v>20</v>
      </c>
      <c r="H556">
        <v>554</v>
      </c>
      <c r="I556" s="7">
        <f>IFERROR(E556/H556,0)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>(((L556/60)/60)/24)+DATE(1970,1,1)</f>
        <v>42723.25</v>
      </c>
      <c r="O556" s="11">
        <f>(((M556/60)/60)/24)+DATE(1970,1,1)</f>
        <v>42729.25</v>
      </c>
      <c r="P556" t="b">
        <v>0</v>
      </c>
      <c r="Q556" t="b">
        <v>0</v>
      </c>
      <c r="R556" t="s">
        <v>60</v>
      </c>
      <c r="S556" t="str">
        <f t="shared" si="24"/>
        <v>music</v>
      </c>
      <c r="T556" t="str">
        <f t="shared" si="25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26"/>
        <v>224</v>
      </c>
      <c r="G557" t="s">
        <v>20</v>
      </c>
      <c r="H557">
        <v>135</v>
      </c>
      <c r="I557" s="7">
        <f>IFERROR(E557/H557,0)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>(((L557/60)/60)/24)+DATE(1970,1,1)</f>
        <v>41731.208333333336</v>
      </c>
      <c r="O557" s="11">
        <f>(((M557/60)/60)/24)+DATE(1970,1,1)</f>
        <v>41762.208333333336</v>
      </c>
      <c r="P557" t="b">
        <v>0</v>
      </c>
      <c r="Q557" t="b">
        <v>0</v>
      </c>
      <c r="R557" t="s">
        <v>23</v>
      </c>
      <c r="S557" t="str">
        <f t="shared" si="24"/>
        <v>music</v>
      </c>
      <c r="T557" t="str">
        <f t="shared" si="25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26"/>
        <v>240</v>
      </c>
      <c r="G558" t="s">
        <v>20</v>
      </c>
      <c r="H558">
        <v>122</v>
      </c>
      <c r="I558" s="7">
        <f>IFERROR(E558/H558,0)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>(((L558/60)/60)/24)+DATE(1970,1,1)</f>
        <v>40792.208333333336</v>
      </c>
      <c r="O558" s="11">
        <f>(((M558/60)/60)/24)+DATE(1970,1,1)</f>
        <v>40799.208333333336</v>
      </c>
      <c r="P558" t="b">
        <v>0</v>
      </c>
      <c r="Q558" t="b">
        <v>1</v>
      </c>
      <c r="R558" t="s">
        <v>206</v>
      </c>
      <c r="S558" t="str">
        <f t="shared" si="24"/>
        <v>publishing</v>
      </c>
      <c r="T558" t="str">
        <f t="shared" si="25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26"/>
        <v>199</v>
      </c>
      <c r="G559" t="s">
        <v>20</v>
      </c>
      <c r="H559">
        <v>221</v>
      </c>
      <c r="I559" s="7">
        <f>IFERROR(E559/H559,0)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>(((L559/60)/60)/24)+DATE(1970,1,1)</f>
        <v>42279.208333333328</v>
      </c>
      <c r="O559" s="11">
        <f>(((M559/60)/60)/24)+DATE(1970,1,1)</f>
        <v>42282.208333333328</v>
      </c>
      <c r="P559" t="b">
        <v>0</v>
      </c>
      <c r="Q559" t="b">
        <v>1</v>
      </c>
      <c r="R559" t="s">
        <v>474</v>
      </c>
      <c r="S559" t="str">
        <f t="shared" si="24"/>
        <v>film &amp; video</v>
      </c>
      <c r="T559" t="str">
        <f t="shared" si="25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26"/>
        <v>137</v>
      </c>
      <c r="G560" t="s">
        <v>20</v>
      </c>
      <c r="H560">
        <v>126</v>
      </c>
      <c r="I560" s="7">
        <f>IFERROR(E560/H560,0)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>(((L560/60)/60)/24)+DATE(1970,1,1)</f>
        <v>42424.25</v>
      </c>
      <c r="O560" s="11">
        <f>(((M560/60)/60)/24)+DATE(1970,1,1)</f>
        <v>42467.208333333328</v>
      </c>
      <c r="P560" t="b">
        <v>0</v>
      </c>
      <c r="Q560" t="b">
        <v>0</v>
      </c>
      <c r="R560" t="s">
        <v>33</v>
      </c>
      <c r="S560" t="str">
        <f t="shared" si="24"/>
        <v>theater</v>
      </c>
      <c r="T560" t="str">
        <f t="shared" si="25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26"/>
        <v>101</v>
      </c>
      <c r="G561" t="s">
        <v>20</v>
      </c>
      <c r="H561">
        <v>1022</v>
      </c>
      <c r="I561" s="7">
        <f>IFERROR(E561/H561,0)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>(((L561/60)/60)/24)+DATE(1970,1,1)</f>
        <v>42584.208333333328</v>
      </c>
      <c r="O561" s="11">
        <f>(((M561/60)/60)/24)+DATE(1970,1,1)</f>
        <v>42591.208333333328</v>
      </c>
      <c r="P561" t="b">
        <v>0</v>
      </c>
      <c r="Q561" t="b">
        <v>0</v>
      </c>
      <c r="R561" t="s">
        <v>33</v>
      </c>
      <c r="S561" t="str">
        <f t="shared" si="24"/>
        <v>theater</v>
      </c>
      <c r="T561" t="str">
        <f t="shared" si="25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26"/>
        <v>794</v>
      </c>
      <c r="G562" t="s">
        <v>20</v>
      </c>
      <c r="H562">
        <v>3177</v>
      </c>
      <c r="I562" s="7">
        <f>IFERROR(E562/H562,0)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>(((L562/60)/60)/24)+DATE(1970,1,1)</f>
        <v>40865.25</v>
      </c>
      <c r="O562" s="11">
        <f>(((M562/60)/60)/24)+DATE(1970,1,1)</f>
        <v>40905.25</v>
      </c>
      <c r="P562" t="b">
        <v>0</v>
      </c>
      <c r="Q562" t="b">
        <v>0</v>
      </c>
      <c r="R562" t="s">
        <v>71</v>
      </c>
      <c r="S562" t="str">
        <f t="shared" si="24"/>
        <v>film &amp; video</v>
      </c>
      <c r="T562" t="str">
        <f t="shared" si="25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26"/>
        <v>370</v>
      </c>
      <c r="G563" t="s">
        <v>20</v>
      </c>
      <c r="H563">
        <v>198</v>
      </c>
      <c r="I563" s="7">
        <f>IFERROR(E563/H563,0)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>(((L563/60)/60)/24)+DATE(1970,1,1)</f>
        <v>40833.208333333336</v>
      </c>
      <c r="O563" s="11">
        <f>(((M563/60)/60)/24)+DATE(1970,1,1)</f>
        <v>40835.208333333336</v>
      </c>
      <c r="P563" t="b">
        <v>0</v>
      </c>
      <c r="Q563" t="b">
        <v>0</v>
      </c>
      <c r="R563" t="s">
        <v>33</v>
      </c>
      <c r="S563" t="str">
        <f t="shared" si="24"/>
        <v>theater</v>
      </c>
      <c r="T563" t="str">
        <f t="shared" si="25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26"/>
        <v>13</v>
      </c>
      <c r="G564" t="s">
        <v>14</v>
      </c>
      <c r="H564">
        <v>26</v>
      </c>
      <c r="I564" s="7">
        <f>IFERROR(E564/H564,0)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>(((L564/60)/60)/24)+DATE(1970,1,1)</f>
        <v>43536.208333333328</v>
      </c>
      <c r="O564" s="11">
        <f>(((M564/60)/60)/24)+DATE(1970,1,1)</f>
        <v>43538.208333333328</v>
      </c>
      <c r="P564" t="b">
        <v>0</v>
      </c>
      <c r="Q564" t="b">
        <v>0</v>
      </c>
      <c r="R564" t="s">
        <v>23</v>
      </c>
      <c r="S564" t="str">
        <f t="shared" si="24"/>
        <v>music</v>
      </c>
      <c r="T564" t="str">
        <f t="shared" si="25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26"/>
        <v>138</v>
      </c>
      <c r="G565" t="s">
        <v>20</v>
      </c>
      <c r="H565">
        <v>85</v>
      </c>
      <c r="I565" s="7">
        <f>IFERROR(E565/H565,0)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>(((L565/60)/60)/24)+DATE(1970,1,1)</f>
        <v>43417.25</v>
      </c>
      <c r="O565" s="11">
        <f>(((M565/60)/60)/24)+DATE(1970,1,1)</f>
        <v>43437.25</v>
      </c>
      <c r="P565" t="b">
        <v>0</v>
      </c>
      <c r="Q565" t="b">
        <v>0</v>
      </c>
      <c r="R565" t="s">
        <v>42</v>
      </c>
      <c r="S565" t="str">
        <f t="shared" si="24"/>
        <v>film &amp; video</v>
      </c>
      <c r="T565" t="str">
        <f t="shared" si="25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26"/>
        <v>84</v>
      </c>
      <c r="G566" t="s">
        <v>14</v>
      </c>
      <c r="H566">
        <v>1790</v>
      </c>
      <c r="I566" s="7">
        <f>IFERROR(E566/H566,0)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>(((L566/60)/60)/24)+DATE(1970,1,1)</f>
        <v>42078.208333333328</v>
      </c>
      <c r="O566" s="11">
        <f>(((M566/60)/60)/24)+DATE(1970,1,1)</f>
        <v>42086.208333333328</v>
      </c>
      <c r="P566" t="b">
        <v>0</v>
      </c>
      <c r="Q566" t="b">
        <v>0</v>
      </c>
      <c r="R566" t="s">
        <v>33</v>
      </c>
      <c r="S566" t="str">
        <f t="shared" si="24"/>
        <v>theater</v>
      </c>
      <c r="T566" t="str">
        <f t="shared" si="25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26"/>
        <v>205</v>
      </c>
      <c r="G567" t="s">
        <v>20</v>
      </c>
      <c r="H567">
        <v>3596</v>
      </c>
      <c r="I567" s="7">
        <f>IFERROR(E567/H567,0)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>(((L567/60)/60)/24)+DATE(1970,1,1)</f>
        <v>40862.25</v>
      </c>
      <c r="O567" s="11">
        <f>(((M567/60)/60)/24)+DATE(1970,1,1)</f>
        <v>40882.25</v>
      </c>
      <c r="P567" t="b">
        <v>0</v>
      </c>
      <c r="Q567" t="b">
        <v>0</v>
      </c>
      <c r="R567" t="s">
        <v>33</v>
      </c>
      <c r="S567" t="str">
        <f t="shared" si="24"/>
        <v>theater</v>
      </c>
      <c r="T567" t="str">
        <f t="shared" si="25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26"/>
        <v>44</v>
      </c>
      <c r="G568" t="s">
        <v>14</v>
      </c>
      <c r="H568">
        <v>37</v>
      </c>
      <c r="I568" s="7">
        <f>IFERROR(E568/H568,0)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>(((L568/60)/60)/24)+DATE(1970,1,1)</f>
        <v>42424.25</v>
      </c>
      <c r="O568" s="11">
        <f>(((M568/60)/60)/24)+DATE(1970,1,1)</f>
        <v>42447.208333333328</v>
      </c>
      <c r="P568" t="b">
        <v>0</v>
      </c>
      <c r="Q568" t="b">
        <v>1</v>
      </c>
      <c r="R568" t="s">
        <v>50</v>
      </c>
      <c r="S568" t="str">
        <f t="shared" si="24"/>
        <v>music</v>
      </c>
      <c r="T568" t="str">
        <f t="shared" si="25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26"/>
        <v>219</v>
      </c>
      <c r="G569" t="s">
        <v>20</v>
      </c>
      <c r="H569">
        <v>244</v>
      </c>
      <c r="I569" s="7">
        <f>IFERROR(E569/H569,0)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>(((L569/60)/60)/24)+DATE(1970,1,1)</f>
        <v>41830.208333333336</v>
      </c>
      <c r="O569" s="11">
        <f>(((M569/60)/60)/24)+DATE(1970,1,1)</f>
        <v>41832.208333333336</v>
      </c>
      <c r="P569" t="b">
        <v>0</v>
      </c>
      <c r="Q569" t="b">
        <v>0</v>
      </c>
      <c r="R569" t="s">
        <v>23</v>
      </c>
      <c r="S569" t="str">
        <f t="shared" si="24"/>
        <v>music</v>
      </c>
      <c r="T569" t="str">
        <f t="shared" si="25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26"/>
        <v>186</v>
      </c>
      <c r="G570" t="s">
        <v>20</v>
      </c>
      <c r="H570">
        <v>5180</v>
      </c>
      <c r="I570" s="7">
        <f>IFERROR(E570/H570,0)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>(((L570/60)/60)/24)+DATE(1970,1,1)</f>
        <v>40374.208333333336</v>
      </c>
      <c r="O570" s="11">
        <f>(((M570/60)/60)/24)+DATE(1970,1,1)</f>
        <v>40419.208333333336</v>
      </c>
      <c r="P570" t="b">
        <v>0</v>
      </c>
      <c r="Q570" t="b">
        <v>0</v>
      </c>
      <c r="R570" t="s">
        <v>33</v>
      </c>
      <c r="S570" t="str">
        <f t="shared" si="24"/>
        <v>theater</v>
      </c>
      <c r="T570" t="str">
        <f t="shared" si="25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26"/>
        <v>237</v>
      </c>
      <c r="G571" t="s">
        <v>20</v>
      </c>
      <c r="H571">
        <v>589</v>
      </c>
      <c r="I571" s="7">
        <f>IFERROR(E571/H571,0)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>(((L571/60)/60)/24)+DATE(1970,1,1)</f>
        <v>40554.25</v>
      </c>
      <c r="O571" s="11">
        <f>(((M571/60)/60)/24)+DATE(1970,1,1)</f>
        <v>40566.25</v>
      </c>
      <c r="P571" t="b">
        <v>0</v>
      </c>
      <c r="Q571" t="b">
        <v>0</v>
      </c>
      <c r="R571" t="s">
        <v>71</v>
      </c>
      <c r="S571" t="str">
        <f t="shared" si="24"/>
        <v>film &amp; video</v>
      </c>
      <c r="T571" t="str">
        <f t="shared" si="25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26"/>
        <v>306</v>
      </c>
      <c r="G572" t="s">
        <v>20</v>
      </c>
      <c r="H572">
        <v>2725</v>
      </c>
      <c r="I572" s="7">
        <f>IFERROR(E572/H572,0)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>(((L572/60)/60)/24)+DATE(1970,1,1)</f>
        <v>41993.25</v>
      </c>
      <c r="O572" s="11">
        <f>(((M572/60)/60)/24)+DATE(1970,1,1)</f>
        <v>41999.25</v>
      </c>
      <c r="P572" t="b">
        <v>0</v>
      </c>
      <c r="Q572" t="b">
        <v>1</v>
      </c>
      <c r="R572" t="s">
        <v>23</v>
      </c>
      <c r="S572" t="str">
        <f t="shared" si="24"/>
        <v>music</v>
      </c>
      <c r="T572" t="str">
        <f t="shared" si="25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26"/>
        <v>94</v>
      </c>
      <c r="G573" t="s">
        <v>14</v>
      </c>
      <c r="H573">
        <v>35</v>
      </c>
      <c r="I573" s="7">
        <f>IFERROR(E573/H573,0)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>(((L573/60)/60)/24)+DATE(1970,1,1)</f>
        <v>42174.208333333328</v>
      </c>
      <c r="O573" s="11">
        <f>(((M573/60)/60)/24)+DATE(1970,1,1)</f>
        <v>42221.208333333328</v>
      </c>
      <c r="P573" t="b">
        <v>0</v>
      </c>
      <c r="Q573" t="b">
        <v>0</v>
      </c>
      <c r="R573" t="s">
        <v>100</v>
      </c>
      <c r="S573" t="str">
        <f t="shared" si="24"/>
        <v>film &amp; video</v>
      </c>
      <c r="T573" t="str">
        <f t="shared" si="25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26"/>
        <v>54</v>
      </c>
      <c r="G574" t="s">
        <v>74</v>
      </c>
      <c r="H574">
        <v>94</v>
      </c>
      <c r="I574" s="7">
        <f>IFERROR(E574/H574,0)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>(((L574/60)/60)/24)+DATE(1970,1,1)</f>
        <v>42275.208333333328</v>
      </c>
      <c r="O574" s="11">
        <f>(((M574/60)/60)/24)+DATE(1970,1,1)</f>
        <v>42291.208333333328</v>
      </c>
      <c r="P574" t="b">
        <v>0</v>
      </c>
      <c r="Q574" t="b">
        <v>1</v>
      </c>
      <c r="R574" t="s">
        <v>23</v>
      </c>
      <c r="S574" t="str">
        <f t="shared" si="24"/>
        <v>music</v>
      </c>
      <c r="T574" t="str">
        <f t="shared" si="25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26"/>
        <v>112</v>
      </c>
      <c r="G575" t="s">
        <v>20</v>
      </c>
      <c r="H575">
        <v>300</v>
      </c>
      <c r="I575" s="7">
        <f>IFERROR(E575/H575,0)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>(((L575/60)/60)/24)+DATE(1970,1,1)</f>
        <v>41761.208333333336</v>
      </c>
      <c r="O575" s="11">
        <f>(((M575/60)/60)/24)+DATE(1970,1,1)</f>
        <v>41763.208333333336</v>
      </c>
      <c r="P575" t="b">
        <v>0</v>
      </c>
      <c r="Q575" t="b">
        <v>0</v>
      </c>
      <c r="R575" t="s">
        <v>1029</v>
      </c>
      <c r="S575" t="str">
        <f t="shared" si="24"/>
        <v>journalism</v>
      </c>
      <c r="T575" t="str">
        <f t="shared" si="25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26"/>
        <v>369</v>
      </c>
      <c r="G576" t="s">
        <v>20</v>
      </c>
      <c r="H576">
        <v>144</v>
      </c>
      <c r="I576" s="7">
        <f>IFERROR(E576/H576,0)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>(((L576/60)/60)/24)+DATE(1970,1,1)</f>
        <v>43806.25</v>
      </c>
      <c r="O576" s="11">
        <f>(((M576/60)/60)/24)+DATE(1970,1,1)</f>
        <v>43816.25</v>
      </c>
      <c r="P576" t="b">
        <v>0</v>
      </c>
      <c r="Q576" t="b">
        <v>1</v>
      </c>
      <c r="R576" t="s">
        <v>17</v>
      </c>
      <c r="S576" t="str">
        <f t="shared" si="24"/>
        <v>food</v>
      </c>
      <c r="T576" t="str">
        <f t="shared" si="25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26"/>
        <v>63</v>
      </c>
      <c r="G577" t="s">
        <v>14</v>
      </c>
      <c r="H577">
        <v>558</v>
      </c>
      <c r="I577" s="7">
        <f>IFERROR(E577/H577,0)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>(((L577/60)/60)/24)+DATE(1970,1,1)</f>
        <v>41779.208333333336</v>
      </c>
      <c r="O577" s="11">
        <f>(((M577/60)/60)/24)+DATE(1970,1,1)</f>
        <v>41782.208333333336</v>
      </c>
      <c r="P577" t="b">
        <v>0</v>
      </c>
      <c r="Q577" t="b">
        <v>1</v>
      </c>
      <c r="R577" t="s">
        <v>33</v>
      </c>
      <c r="S577" t="str">
        <f t="shared" si="24"/>
        <v>theater</v>
      </c>
      <c r="T577" t="str">
        <f t="shared" si="25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26"/>
        <v>65</v>
      </c>
      <c r="G578" t="s">
        <v>14</v>
      </c>
      <c r="H578">
        <v>64</v>
      </c>
      <c r="I578" s="7">
        <f>IFERROR(E578/H578,0)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>(((L578/60)/60)/24)+DATE(1970,1,1)</f>
        <v>43040.208333333328</v>
      </c>
      <c r="O578" s="11">
        <f>(((M578/60)/60)/24)+DATE(1970,1,1)</f>
        <v>43057.25</v>
      </c>
      <c r="P578" t="b">
        <v>0</v>
      </c>
      <c r="Q578" t="b">
        <v>0</v>
      </c>
      <c r="R578" t="s">
        <v>33</v>
      </c>
      <c r="S578" t="str">
        <f t="shared" si="24"/>
        <v>theater</v>
      </c>
      <c r="T578" t="str">
        <f t="shared" si="25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26"/>
        <v>19</v>
      </c>
      <c r="G579" t="s">
        <v>74</v>
      </c>
      <c r="H579">
        <v>37</v>
      </c>
      <c r="I579" s="7">
        <f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>(((L579/60)/60)/24)+DATE(1970,1,1)</f>
        <v>40613.25</v>
      </c>
      <c r="O579" s="11">
        <f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27">LEFT(R579,SEARCH("/",R579)-1)</f>
        <v>music</v>
      </c>
      <c r="T579" t="str">
        <f t="shared" ref="T579:T642" si="28">RIGHT(R579,LEN(R579)-SEARCH("/",R579))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26"/>
        <v>17</v>
      </c>
      <c r="G580" t="s">
        <v>14</v>
      </c>
      <c r="H580">
        <v>245</v>
      </c>
      <c r="I580" s="7">
        <f>IFERROR(E580/H580,0)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>(((L580/60)/60)/24)+DATE(1970,1,1)</f>
        <v>40878.25</v>
      </c>
      <c r="O580" s="11">
        <f>(((M580/60)/60)/24)+DATE(1970,1,1)</f>
        <v>40881.25</v>
      </c>
      <c r="P580" t="b">
        <v>0</v>
      </c>
      <c r="Q580" t="b">
        <v>0</v>
      </c>
      <c r="R580" t="s">
        <v>474</v>
      </c>
      <c r="S580" t="str">
        <f t="shared" si="27"/>
        <v>film &amp; video</v>
      </c>
      <c r="T580" t="str">
        <f t="shared" si="28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ref="F581:F644" si="29">ROUND((E581/D581)*100,0)</f>
        <v>101</v>
      </c>
      <c r="G581" t="s">
        <v>20</v>
      </c>
      <c r="H581">
        <v>87</v>
      </c>
      <c r="I581" s="7">
        <f>IFERROR(E581/H581,0)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>(((L581/60)/60)/24)+DATE(1970,1,1)</f>
        <v>40762.208333333336</v>
      </c>
      <c r="O581" s="11">
        <f>(((M581/60)/60)/24)+DATE(1970,1,1)</f>
        <v>40774.208333333336</v>
      </c>
      <c r="P581" t="b">
        <v>0</v>
      </c>
      <c r="Q581" t="b">
        <v>0</v>
      </c>
      <c r="R581" t="s">
        <v>159</v>
      </c>
      <c r="S581" t="str">
        <f t="shared" si="27"/>
        <v>music</v>
      </c>
      <c r="T581" t="str">
        <f t="shared" si="28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29"/>
        <v>342</v>
      </c>
      <c r="G582" t="s">
        <v>20</v>
      </c>
      <c r="H582">
        <v>3116</v>
      </c>
      <c r="I582" s="7">
        <f>IFERROR(E582/H582,0)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>(((L582/60)/60)/24)+DATE(1970,1,1)</f>
        <v>41696.25</v>
      </c>
      <c r="O582" s="11">
        <f>(((M582/60)/60)/24)+DATE(1970,1,1)</f>
        <v>41704.25</v>
      </c>
      <c r="P582" t="b">
        <v>0</v>
      </c>
      <c r="Q582" t="b">
        <v>0</v>
      </c>
      <c r="R582" t="s">
        <v>33</v>
      </c>
      <c r="S582" t="str">
        <f t="shared" si="27"/>
        <v>theater</v>
      </c>
      <c r="T582" t="str">
        <f t="shared" si="28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29"/>
        <v>64</v>
      </c>
      <c r="G583" t="s">
        <v>14</v>
      </c>
      <c r="H583">
        <v>71</v>
      </c>
      <c r="I583" s="7">
        <f>IFERROR(E583/H583,0)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>(((L583/60)/60)/24)+DATE(1970,1,1)</f>
        <v>40662.208333333336</v>
      </c>
      <c r="O583" s="11">
        <f>(((M583/60)/60)/24)+DATE(1970,1,1)</f>
        <v>40677.208333333336</v>
      </c>
      <c r="P583" t="b">
        <v>0</v>
      </c>
      <c r="Q583" t="b">
        <v>0</v>
      </c>
      <c r="R583" t="s">
        <v>28</v>
      </c>
      <c r="S583" t="str">
        <f t="shared" si="27"/>
        <v>technology</v>
      </c>
      <c r="T583" t="str">
        <f t="shared" si="28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29"/>
        <v>52</v>
      </c>
      <c r="G584" t="s">
        <v>14</v>
      </c>
      <c r="H584">
        <v>42</v>
      </c>
      <c r="I584" s="7">
        <f>IFERROR(E584/H584,0)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>(((L584/60)/60)/24)+DATE(1970,1,1)</f>
        <v>42165.208333333328</v>
      </c>
      <c r="O584" s="11">
        <f>(((M584/60)/60)/24)+DATE(1970,1,1)</f>
        <v>42170.208333333328</v>
      </c>
      <c r="P584" t="b">
        <v>0</v>
      </c>
      <c r="Q584" t="b">
        <v>1</v>
      </c>
      <c r="R584" t="s">
        <v>89</v>
      </c>
      <c r="S584" t="str">
        <f t="shared" si="27"/>
        <v>games</v>
      </c>
      <c r="T584" t="str">
        <f t="shared" si="28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29"/>
        <v>322</v>
      </c>
      <c r="G585" t="s">
        <v>20</v>
      </c>
      <c r="H585">
        <v>909</v>
      </c>
      <c r="I585" s="7">
        <f>IFERROR(E585/H585,0)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>(((L585/60)/60)/24)+DATE(1970,1,1)</f>
        <v>40959.25</v>
      </c>
      <c r="O585" s="11">
        <f>(((M585/60)/60)/24)+DATE(1970,1,1)</f>
        <v>40976.25</v>
      </c>
      <c r="P585" t="b">
        <v>0</v>
      </c>
      <c r="Q585" t="b">
        <v>0</v>
      </c>
      <c r="R585" t="s">
        <v>42</v>
      </c>
      <c r="S585" t="str">
        <f t="shared" si="27"/>
        <v>film &amp; video</v>
      </c>
      <c r="T585" t="str">
        <f t="shared" si="28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29"/>
        <v>120</v>
      </c>
      <c r="G586" t="s">
        <v>20</v>
      </c>
      <c r="H586">
        <v>1613</v>
      </c>
      <c r="I586" s="7">
        <f>IFERROR(E586/H586,0)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>(((L586/60)/60)/24)+DATE(1970,1,1)</f>
        <v>41024.208333333336</v>
      </c>
      <c r="O586" s="11">
        <f>(((M586/60)/60)/24)+DATE(1970,1,1)</f>
        <v>41038.208333333336</v>
      </c>
      <c r="P586" t="b">
        <v>0</v>
      </c>
      <c r="Q586" t="b">
        <v>0</v>
      </c>
      <c r="R586" t="s">
        <v>28</v>
      </c>
      <c r="S586" t="str">
        <f t="shared" si="27"/>
        <v>technology</v>
      </c>
      <c r="T586" t="str">
        <f t="shared" si="28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29"/>
        <v>147</v>
      </c>
      <c r="G587" t="s">
        <v>20</v>
      </c>
      <c r="H587">
        <v>136</v>
      </c>
      <c r="I587" s="7">
        <f>IFERROR(E587/H587,0)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>(((L587/60)/60)/24)+DATE(1970,1,1)</f>
        <v>40255.208333333336</v>
      </c>
      <c r="O587" s="11">
        <f>(((M587/60)/60)/24)+DATE(1970,1,1)</f>
        <v>40265.208333333336</v>
      </c>
      <c r="P587" t="b">
        <v>0</v>
      </c>
      <c r="Q587" t="b">
        <v>0</v>
      </c>
      <c r="R587" t="s">
        <v>206</v>
      </c>
      <c r="S587" t="str">
        <f t="shared" si="27"/>
        <v>publishing</v>
      </c>
      <c r="T587" t="str">
        <f t="shared" si="28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29"/>
        <v>951</v>
      </c>
      <c r="G588" t="s">
        <v>20</v>
      </c>
      <c r="H588">
        <v>130</v>
      </c>
      <c r="I588" s="7">
        <f>IFERROR(E588/H588,0)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>(((L588/60)/60)/24)+DATE(1970,1,1)</f>
        <v>40499.25</v>
      </c>
      <c r="O588" s="11">
        <f>(((M588/60)/60)/24)+DATE(1970,1,1)</f>
        <v>40518.25</v>
      </c>
      <c r="P588" t="b">
        <v>0</v>
      </c>
      <c r="Q588" t="b">
        <v>0</v>
      </c>
      <c r="R588" t="s">
        <v>23</v>
      </c>
      <c r="S588" t="str">
        <f t="shared" si="27"/>
        <v>music</v>
      </c>
      <c r="T588" t="str">
        <f t="shared" si="28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29"/>
        <v>73</v>
      </c>
      <c r="G589" t="s">
        <v>14</v>
      </c>
      <c r="H589">
        <v>156</v>
      </c>
      <c r="I589" s="7">
        <f>IFERROR(E589/H589,0)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>(((L589/60)/60)/24)+DATE(1970,1,1)</f>
        <v>43484.25</v>
      </c>
      <c r="O589" s="11">
        <f>(((M589/60)/60)/24)+DATE(1970,1,1)</f>
        <v>43536.208333333328</v>
      </c>
      <c r="P589" t="b">
        <v>0</v>
      </c>
      <c r="Q589" t="b">
        <v>1</v>
      </c>
      <c r="R589" t="s">
        <v>17</v>
      </c>
      <c r="S589" t="str">
        <f t="shared" si="27"/>
        <v>food</v>
      </c>
      <c r="T589" t="str">
        <f t="shared" si="28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29"/>
        <v>79</v>
      </c>
      <c r="G590" t="s">
        <v>14</v>
      </c>
      <c r="H590">
        <v>1368</v>
      </c>
      <c r="I590" s="7">
        <f>IFERROR(E590/H590,0)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>(((L590/60)/60)/24)+DATE(1970,1,1)</f>
        <v>40262.208333333336</v>
      </c>
      <c r="O590" s="11">
        <f>(((M590/60)/60)/24)+DATE(1970,1,1)</f>
        <v>40293.208333333336</v>
      </c>
      <c r="P590" t="b">
        <v>0</v>
      </c>
      <c r="Q590" t="b">
        <v>0</v>
      </c>
      <c r="R590" t="s">
        <v>33</v>
      </c>
      <c r="S590" t="str">
        <f t="shared" si="27"/>
        <v>theater</v>
      </c>
      <c r="T590" t="str">
        <f t="shared" si="28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29"/>
        <v>65</v>
      </c>
      <c r="G591" t="s">
        <v>14</v>
      </c>
      <c r="H591">
        <v>102</v>
      </c>
      <c r="I591" s="7">
        <f>IFERROR(E591/H591,0)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>(((L591/60)/60)/24)+DATE(1970,1,1)</f>
        <v>42190.208333333328</v>
      </c>
      <c r="O591" s="11">
        <f>(((M591/60)/60)/24)+DATE(1970,1,1)</f>
        <v>42197.208333333328</v>
      </c>
      <c r="P591" t="b">
        <v>0</v>
      </c>
      <c r="Q591" t="b">
        <v>0</v>
      </c>
      <c r="R591" t="s">
        <v>42</v>
      </c>
      <c r="S591" t="str">
        <f t="shared" si="27"/>
        <v>film &amp; video</v>
      </c>
      <c r="T591" t="str">
        <f t="shared" si="28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29"/>
        <v>82</v>
      </c>
      <c r="G592" t="s">
        <v>14</v>
      </c>
      <c r="H592">
        <v>86</v>
      </c>
      <c r="I592" s="7">
        <f>IFERROR(E592/H592,0)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>(((L592/60)/60)/24)+DATE(1970,1,1)</f>
        <v>41994.25</v>
      </c>
      <c r="O592" s="11">
        <f>(((M592/60)/60)/24)+DATE(1970,1,1)</f>
        <v>42005.25</v>
      </c>
      <c r="P592" t="b">
        <v>0</v>
      </c>
      <c r="Q592" t="b">
        <v>0</v>
      </c>
      <c r="R592" t="s">
        <v>133</v>
      </c>
      <c r="S592" t="str">
        <f t="shared" si="27"/>
        <v>publishing</v>
      </c>
      <c r="T592" t="str">
        <f t="shared" si="28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29"/>
        <v>1038</v>
      </c>
      <c r="G593" t="s">
        <v>20</v>
      </c>
      <c r="H593">
        <v>102</v>
      </c>
      <c r="I593" s="7">
        <f>IFERROR(E593/H593,0)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>(((L593/60)/60)/24)+DATE(1970,1,1)</f>
        <v>40373.208333333336</v>
      </c>
      <c r="O593" s="11">
        <f>(((M593/60)/60)/24)+DATE(1970,1,1)</f>
        <v>40383.208333333336</v>
      </c>
      <c r="P593" t="b">
        <v>0</v>
      </c>
      <c r="Q593" t="b">
        <v>0</v>
      </c>
      <c r="R593" t="s">
        <v>89</v>
      </c>
      <c r="S593" t="str">
        <f t="shared" si="27"/>
        <v>games</v>
      </c>
      <c r="T593" t="str">
        <f t="shared" si="28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29"/>
        <v>13</v>
      </c>
      <c r="G594" t="s">
        <v>14</v>
      </c>
      <c r="H594">
        <v>253</v>
      </c>
      <c r="I594" s="7">
        <f>IFERROR(E594/H594,0)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>(((L594/60)/60)/24)+DATE(1970,1,1)</f>
        <v>41789.208333333336</v>
      </c>
      <c r="O594" s="11">
        <f>(((M594/60)/60)/24)+DATE(1970,1,1)</f>
        <v>41798.208333333336</v>
      </c>
      <c r="P594" t="b">
        <v>0</v>
      </c>
      <c r="Q594" t="b">
        <v>0</v>
      </c>
      <c r="R594" t="s">
        <v>33</v>
      </c>
      <c r="S594" t="str">
        <f t="shared" si="27"/>
        <v>theater</v>
      </c>
      <c r="T594" t="str">
        <f t="shared" si="28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29"/>
        <v>155</v>
      </c>
      <c r="G595" t="s">
        <v>20</v>
      </c>
      <c r="H595">
        <v>4006</v>
      </c>
      <c r="I595" s="7">
        <f>IFERROR(E595/H595,0)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>(((L595/60)/60)/24)+DATE(1970,1,1)</f>
        <v>41724.208333333336</v>
      </c>
      <c r="O595" s="11">
        <f>(((M595/60)/60)/24)+DATE(1970,1,1)</f>
        <v>41737.208333333336</v>
      </c>
      <c r="P595" t="b">
        <v>0</v>
      </c>
      <c r="Q595" t="b">
        <v>0</v>
      </c>
      <c r="R595" t="s">
        <v>71</v>
      </c>
      <c r="S595" t="str">
        <f t="shared" si="27"/>
        <v>film &amp; video</v>
      </c>
      <c r="T595" t="str">
        <f t="shared" si="28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29"/>
        <v>7</v>
      </c>
      <c r="G596" t="s">
        <v>14</v>
      </c>
      <c r="H596">
        <v>157</v>
      </c>
      <c r="I596" s="7">
        <f>IFERROR(E596/H596,0)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>(((L596/60)/60)/24)+DATE(1970,1,1)</f>
        <v>42548.208333333328</v>
      </c>
      <c r="O596" s="11">
        <f>(((M596/60)/60)/24)+DATE(1970,1,1)</f>
        <v>42551.208333333328</v>
      </c>
      <c r="P596" t="b">
        <v>0</v>
      </c>
      <c r="Q596" t="b">
        <v>1</v>
      </c>
      <c r="R596" t="s">
        <v>33</v>
      </c>
      <c r="S596" t="str">
        <f t="shared" si="27"/>
        <v>theater</v>
      </c>
      <c r="T596" t="str">
        <f t="shared" si="28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29"/>
        <v>209</v>
      </c>
      <c r="G597" t="s">
        <v>20</v>
      </c>
      <c r="H597">
        <v>1629</v>
      </c>
      <c r="I597" s="7">
        <f>IFERROR(E597/H597,0)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>(((L597/60)/60)/24)+DATE(1970,1,1)</f>
        <v>40253.208333333336</v>
      </c>
      <c r="O597" s="11">
        <f>(((M597/60)/60)/24)+DATE(1970,1,1)</f>
        <v>40274.208333333336</v>
      </c>
      <c r="P597" t="b">
        <v>0</v>
      </c>
      <c r="Q597" t="b">
        <v>1</v>
      </c>
      <c r="R597" t="s">
        <v>33</v>
      </c>
      <c r="S597" t="str">
        <f t="shared" si="27"/>
        <v>theater</v>
      </c>
      <c r="T597" t="str">
        <f t="shared" si="28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29"/>
        <v>100</v>
      </c>
      <c r="G598" t="s">
        <v>14</v>
      </c>
      <c r="H598">
        <v>183</v>
      </c>
      <c r="I598" s="7">
        <f>IFERROR(E598/H598,0)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>(((L598/60)/60)/24)+DATE(1970,1,1)</f>
        <v>42434.25</v>
      </c>
      <c r="O598" s="11">
        <f>(((M598/60)/60)/24)+DATE(1970,1,1)</f>
        <v>42441.25</v>
      </c>
      <c r="P598" t="b">
        <v>0</v>
      </c>
      <c r="Q598" t="b">
        <v>1</v>
      </c>
      <c r="R598" t="s">
        <v>53</v>
      </c>
      <c r="S598" t="str">
        <f t="shared" si="27"/>
        <v>film &amp; video</v>
      </c>
      <c r="T598" t="str">
        <f t="shared" si="28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29"/>
        <v>202</v>
      </c>
      <c r="G599" t="s">
        <v>20</v>
      </c>
      <c r="H599">
        <v>2188</v>
      </c>
      <c r="I599" s="7">
        <f>IFERROR(E599/H599,0)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>(((L599/60)/60)/24)+DATE(1970,1,1)</f>
        <v>43786.25</v>
      </c>
      <c r="O599" s="11">
        <f>(((M599/60)/60)/24)+DATE(1970,1,1)</f>
        <v>43804.25</v>
      </c>
      <c r="P599" t="b">
        <v>0</v>
      </c>
      <c r="Q599" t="b">
        <v>0</v>
      </c>
      <c r="R599" t="s">
        <v>33</v>
      </c>
      <c r="S599" t="str">
        <f t="shared" si="27"/>
        <v>theater</v>
      </c>
      <c r="T599" t="str">
        <f t="shared" si="28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29"/>
        <v>162</v>
      </c>
      <c r="G600" t="s">
        <v>20</v>
      </c>
      <c r="H600">
        <v>2409</v>
      </c>
      <c r="I600" s="7">
        <f>IFERROR(E600/H600,0)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>(((L600/60)/60)/24)+DATE(1970,1,1)</f>
        <v>40344.208333333336</v>
      </c>
      <c r="O600" s="11">
        <f>(((M600/60)/60)/24)+DATE(1970,1,1)</f>
        <v>40373.208333333336</v>
      </c>
      <c r="P600" t="b">
        <v>0</v>
      </c>
      <c r="Q600" t="b">
        <v>0</v>
      </c>
      <c r="R600" t="s">
        <v>23</v>
      </c>
      <c r="S600" t="str">
        <f t="shared" si="27"/>
        <v>music</v>
      </c>
      <c r="T600" t="str">
        <f t="shared" si="28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29"/>
        <v>4</v>
      </c>
      <c r="G601" t="s">
        <v>14</v>
      </c>
      <c r="H601">
        <v>82</v>
      </c>
      <c r="I601" s="7">
        <f>IFERROR(E601/H601,0)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>(((L601/60)/60)/24)+DATE(1970,1,1)</f>
        <v>42047.25</v>
      </c>
      <c r="O601" s="11">
        <f>(((M601/60)/60)/24)+DATE(1970,1,1)</f>
        <v>42055.25</v>
      </c>
      <c r="P601" t="b">
        <v>0</v>
      </c>
      <c r="Q601" t="b">
        <v>0</v>
      </c>
      <c r="R601" t="s">
        <v>42</v>
      </c>
      <c r="S601" t="str">
        <f t="shared" si="27"/>
        <v>film &amp; video</v>
      </c>
      <c r="T601" t="str">
        <f t="shared" si="28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29"/>
        <v>5</v>
      </c>
      <c r="G602" t="s">
        <v>14</v>
      </c>
      <c r="H602">
        <v>1</v>
      </c>
      <c r="I602" s="7">
        <f>IFERROR(E602/H602,0)</f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>(((L602/60)/60)/24)+DATE(1970,1,1)</f>
        <v>41485.208333333336</v>
      </c>
      <c r="O602" s="11">
        <f>(((M602/60)/60)/24)+DATE(1970,1,1)</f>
        <v>41497.208333333336</v>
      </c>
      <c r="P602" t="b">
        <v>0</v>
      </c>
      <c r="Q602" t="b">
        <v>0</v>
      </c>
      <c r="R602" t="s">
        <v>17</v>
      </c>
      <c r="S602" t="str">
        <f t="shared" si="27"/>
        <v>food</v>
      </c>
      <c r="T602" t="str">
        <f t="shared" si="28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29"/>
        <v>207</v>
      </c>
      <c r="G603" t="s">
        <v>20</v>
      </c>
      <c r="H603">
        <v>194</v>
      </c>
      <c r="I603" s="7">
        <f>IFERROR(E603/H603,0)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>(((L603/60)/60)/24)+DATE(1970,1,1)</f>
        <v>41789.208333333336</v>
      </c>
      <c r="O603" s="11">
        <f>(((M603/60)/60)/24)+DATE(1970,1,1)</f>
        <v>41806.208333333336</v>
      </c>
      <c r="P603" t="b">
        <v>1</v>
      </c>
      <c r="Q603" t="b">
        <v>0</v>
      </c>
      <c r="R603" t="s">
        <v>65</v>
      </c>
      <c r="S603" t="str">
        <f t="shared" si="27"/>
        <v>technology</v>
      </c>
      <c r="T603" t="str">
        <f t="shared" si="28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29"/>
        <v>128</v>
      </c>
      <c r="G604" t="s">
        <v>20</v>
      </c>
      <c r="H604">
        <v>1140</v>
      </c>
      <c r="I604" s="7">
        <f>IFERROR(E604/H604,0)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>(((L604/60)/60)/24)+DATE(1970,1,1)</f>
        <v>42160.208333333328</v>
      </c>
      <c r="O604" s="11">
        <f>(((M604/60)/60)/24)+DATE(1970,1,1)</f>
        <v>42171.208333333328</v>
      </c>
      <c r="P604" t="b">
        <v>0</v>
      </c>
      <c r="Q604" t="b">
        <v>0</v>
      </c>
      <c r="R604" t="s">
        <v>33</v>
      </c>
      <c r="S604" t="str">
        <f t="shared" si="27"/>
        <v>theater</v>
      </c>
      <c r="T604" t="str">
        <f t="shared" si="28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29"/>
        <v>120</v>
      </c>
      <c r="G605" t="s">
        <v>20</v>
      </c>
      <c r="H605">
        <v>102</v>
      </c>
      <c r="I605" s="7">
        <f>IFERROR(E605/H605,0)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>(((L605/60)/60)/24)+DATE(1970,1,1)</f>
        <v>43573.208333333328</v>
      </c>
      <c r="O605" s="11">
        <f>(((M605/60)/60)/24)+DATE(1970,1,1)</f>
        <v>43600.208333333328</v>
      </c>
      <c r="P605" t="b">
        <v>0</v>
      </c>
      <c r="Q605" t="b">
        <v>0</v>
      </c>
      <c r="R605" t="s">
        <v>33</v>
      </c>
      <c r="S605" t="str">
        <f t="shared" si="27"/>
        <v>theater</v>
      </c>
      <c r="T605" t="str">
        <f t="shared" si="28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29"/>
        <v>171</v>
      </c>
      <c r="G606" t="s">
        <v>20</v>
      </c>
      <c r="H606">
        <v>2857</v>
      </c>
      <c r="I606" s="7">
        <f>IFERROR(E606/H606,0)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>(((L606/60)/60)/24)+DATE(1970,1,1)</f>
        <v>40565.25</v>
      </c>
      <c r="O606" s="11">
        <f>(((M606/60)/60)/24)+DATE(1970,1,1)</f>
        <v>40586.25</v>
      </c>
      <c r="P606" t="b">
        <v>0</v>
      </c>
      <c r="Q606" t="b">
        <v>0</v>
      </c>
      <c r="R606" t="s">
        <v>33</v>
      </c>
      <c r="S606" t="str">
        <f t="shared" si="27"/>
        <v>theater</v>
      </c>
      <c r="T606" t="str">
        <f t="shared" si="28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29"/>
        <v>187</v>
      </c>
      <c r="G607" t="s">
        <v>20</v>
      </c>
      <c r="H607">
        <v>107</v>
      </c>
      <c r="I607" s="7">
        <f>IFERROR(E607/H607,0)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>(((L607/60)/60)/24)+DATE(1970,1,1)</f>
        <v>42280.208333333328</v>
      </c>
      <c r="O607" s="11">
        <f>(((M607/60)/60)/24)+DATE(1970,1,1)</f>
        <v>42321.25</v>
      </c>
      <c r="P607" t="b">
        <v>0</v>
      </c>
      <c r="Q607" t="b">
        <v>0</v>
      </c>
      <c r="R607" t="s">
        <v>68</v>
      </c>
      <c r="S607" t="str">
        <f t="shared" si="27"/>
        <v>publishing</v>
      </c>
      <c r="T607" t="str">
        <f t="shared" si="28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29"/>
        <v>188</v>
      </c>
      <c r="G608" t="s">
        <v>20</v>
      </c>
      <c r="H608">
        <v>160</v>
      </c>
      <c r="I608" s="7">
        <f>IFERROR(E608/H608,0)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>(((L608/60)/60)/24)+DATE(1970,1,1)</f>
        <v>42436.25</v>
      </c>
      <c r="O608" s="11">
        <f>(((M608/60)/60)/24)+DATE(1970,1,1)</f>
        <v>42447.208333333328</v>
      </c>
      <c r="P608" t="b">
        <v>0</v>
      </c>
      <c r="Q608" t="b">
        <v>0</v>
      </c>
      <c r="R608" t="s">
        <v>23</v>
      </c>
      <c r="S608" t="str">
        <f t="shared" si="27"/>
        <v>music</v>
      </c>
      <c r="T608" t="str">
        <f t="shared" si="28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29"/>
        <v>131</v>
      </c>
      <c r="G609" t="s">
        <v>20</v>
      </c>
      <c r="H609">
        <v>2230</v>
      </c>
      <c r="I609" s="7">
        <f>IFERROR(E609/H609,0)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>(((L609/60)/60)/24)+DATE(1970,1,1)</f>
        <v>41721.208333333336</v>
      </c>
      <c r="O609" s="11">
        <f>(((M609/60)/60)/24)+DATE(1970,1,1)</f>
        <v>41723.208333333336</v>
      </c>
      <c r="P609" t="b">
        <v>0</v>
      </c>
      <c r="Q609" t="b">
        <v>0</v>
      </c>
      <c r="R609" t="s">
        <v>17</v>
      </c>
      <c r="S609" t="str">
        <f t="shared" si="27"/>
        <v>food</v>
      </c>
      <c r="T609" t="str">
        <f t="shared" si="28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29"/>
        <v>284</v>
      </c>
      <c r="G610" t="s">
        <v>20</v>
      </c>
      <c r="H610">
        <v>316</v>
      </c>
      <c r="I610" s="7">
        <f>IFERROR(E610/H610,0)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>(((L610/60)/60)/24)+DATE(1970,1,1)</f>
        <v>43530.25</v>
      </c>
      <c r="O610" s="11">
        <f>(((M610/60)/60)/24)+DATE(1970,1,1)</f>
        <v>43534.25</v>
      </c>
      <c r="P610" t="b">
        <v>0</v>
      </c>
      <c r="Q610" t="b">
        <v>1</v>
      </c>
      <c r="R610" t="s">
        <v>159</v>
      </c>
      <c r="S610" t="str">
        <f t="shared" si="27"/>
        <v>music</v>
      </c>
      <c r="T610" t="str">
        <f t="shared" si="28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29"/>
        <v>120</v>
      </c>
      <c r="G611" t="s">
        <v>20</v>
      </c>
      <c r="H611">
        <v>117</v>
      </c>
      <c r="I611" s="7">
        <f>IFERROR(E611/H611,0)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>(((L611/60)/60)/24)+DATE(1970,1,1)</f>
        <v>43481.25</v>
      </c>
      <c r="O611" s="11">
        <f>(((M611/60)/60)/24)+DATE(1970,1,1)</f>
        <v>43498.25</v>
      </c>
      <c r="P611" t="b">
        <v>0</v>
      </c>
      <c r="Q611" t="b">
        <v>0</v>
      </c>
      <c r="R611" t="s">
        <v>474</v>
      </c>
      <c r="S611" t="str">
        <f t="shared" si="27"/>
        <v>film &amp; video</v>
      </c>
      <c r="T611" t="str">
        <f t="shared" si="28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29"/>
        <v>419</v>
      </c>
      <c r="G612" t="s">
        <v>20</v>
      </c>
      <c r="H612">
        <v>6406</v>
      </c>
      <c r="I612" s="7">
        <f>IFERROR(E612/H612,0)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>(((L612/60)/60)/24)+DATE(1970,1,1)</f>
        <v>41259.25</v>
      </c>
      <c r="O612" s="11">
        <f>(((M612/60)/60)/24)+DATE(1970,1,1)</f>
        <v>41273.25</v>
      </c>
      <c r="P612" t="b">
        <v>0</v>
      </c>
      <c r="Q612" t="b">
        <v>0</v>
      </c>
      <c r="R612" t="s">
        <v>33</v>
      </c>
      <c r="S612" t="str">
        <f t="shared" si="27"/>
        <v>theater</v>
      </c>
      <c r="T612" t="str">
        <f t="shared" si="28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29"/>
        <v>14</v>
      </c>
      <c r="G613" t="s">
        <v>74</v>
      </c>
      <c r="H613">
        <v>15</v>
      </c>
      <c r="I613" s="7">
        <f>IFERROR(E613/H613,0)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>(((L613/60)/60)/24)+DATE(1970,1,1)</f>
        <v>41480.208333333336</v>
      </c>
      <c r="O613" s="11">
        <f>(((M613/60)/60)/24)+DATE(1970,1,1)</f>
        <v>41492.208333333336</v>
      </c>
      <c r="P613" t="b">
        <v>0</v>
      </c>
      <c r="Q613" t="b">
        <v>0</v>
      </c>
      <c r="R613" t="s">
        <v>33</v>
      </c>
      <c r="S613" t="str">
        <f t="shared" si="27"/>
        <v>theater</v>
      </c>
      <c r="T613" t="str">
        <f t="shared" si="28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29"/>
        <v>139</v>
      </c>
      <c r="G614" t="s">
        <v>20</v>
      </c>
      <c r="H614">
        <v>192</v>
      </c>
      <c r="I614" s="7">
        <f>IFERROR(E614/H614,0)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>(((L614/60)/60)/24)+DATE(1970,1,1)</f>
        <v>40474.208333333336</v>
      </c>
      <c r="O614" s="11">
        <f>(((M614/60)/60)/24)+DATE(1970,1,1)</f>
        <v>40497.25</v>
      </c>
      <c r="P614" t="b">
        <v>0</v>
      </c>
      <c r="Q614" t="b">
        <v>0</v>
      </c>
      <c r="R614" t="s">
        <v>50</v>
      </c>
      <c r="S614" t="str">
        <f t="shared" si="27"/>
        <v>music</v>
      </c>
      <c r="T614" t="str">
        <f t="shared" si="28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29"/>
        <v>174</v>
      </c>
      <c r="G615" t="s">
        <v>20</v>
      </c>
      <c r="H615">
        <v>26</v>
      </c>
      <c r="I615" s="7">
        <f>IFERROR(E615/H615,0)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>(((L615/60)/60)/24)+DATE(1970,1,1)</f>
        <v>42973.208333333328</v>
      </c>
      <c r="O615" s="11">
        <f>(((M615/60)/60)/24)+DATE(1970,1,1)</f>
        <v>42982.208333333328</v>
      </c>
      <c r="P615" t="b">
        <v>0</v>
      </c>
      <c r="Q615" t="b">
        <v>0</v>
      </c>
      <c r="R615" t="s">
        <v>33</v>
      </c>
      <c r="S615" t="str">
        <f t="shared" si="27"/>
        <v>theater</v>
      </c>
      <c r="T615" t="str">
        <f t="shared" si="28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29"/>
        <v>155</v>
      </c>
      <c r="G616" t="s">
        <v>20</v>
      </c>
      <c r="H616">
        <v>723</v>
      </c>
      <c r="I616" s="7">
        <f>IFERROR(E616/H616,0)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>(((L616/60)/60)/24)+DATE(1970,1,1)</f>
        <v>42746.25</v>
      </c>
      <c r="O616" s="11">
        <f>(((M616/60)/60)/24)+DATE(1970,1,1)</f>
        <v>42764.25</v>
      </c>
      <c r="P616" t="b">
        <v>0</v>
      </c>
      <c r="Q616" t="b">
        <v>0</v>
      </c>
      <c r="R616" t="s">
        <v>33</v>
      </c>
      <c r="S616" t="str">
        <f t="shared" si="27"/>
        <v>theater</v>
      </c>
      <c r="T616" t="str">
        <f t="shared" si="28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29"/>
        <v>170</v>
      </c>
      <c r="G617" t="s">
        <v>20</v>
      </c>
      <c r="H617">
        <v>170</v>
      </c>
      <c r="I617" s="7">
        <f>IFERROR(E617/H617,0)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>(((L617/60)/60)/24)+DATE(1970,1,1)</f>
        <v>42489.208333333328</v>
      </c>
      <c r="O617" s="11">
        <f>(((M617/60)/60)/24)+DATE(1970,1,1)</f>
        <v>42499.208333333328</v>
      </c>
      <c r="P617" t="b">
        <v>0</v>
      </c>
      <c r="Q617" t="b">
        <v>0</v>
      </c>
      <c r="R617" t="s">
        <v>33</v>
      </c>
      <c r="S617" t="str">
        <f t="shared" si="27"/>
        <v>theater</v>
      </c>
      <c r="T617" t="str">
        <f t="shared" si="28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29"/>
        <v>190</v>
      </c>
      <c r="G618" t="s">
        <v>20</v>
      </c>
      <c r="H618">
        <v>238</v>
      </c>
      <c r="I618" s="7">
        <f>IFERROR(E618/H618,0)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>(((L618/60)/60)/24)+DATE(1970,1,1)</f>
        <v>41537.208333333336</v>
      </c>
      <c r="O618" s="11">
        <f>(((M618/60)/60)/24)+DATE(1970,1,1)</f>
        <v>41538.208333333336</v>
      </c>
      <c r="P618" t="b">
        <v>0</v>
      </c>
      <c r="Q618" t="b">
        <v>1</v>
      </c>
      <c r="R618" t="s">
        <v>60</v>
      </c>
      <c r="S618" t="str">
        <f t="shared" si="27"/>
        <v>music</v>
      </c>
      <c r="T618" t="str">
        <f t="shared" si="28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29"/>
        <v>250</v>
      </c>
      <c r="G619" t="s">
        <v>20</v>
      </c>
      <c r="H619">
        <v>55</v>
      </c>
      <c r="I619" s="7">
        <f>IFERROR(E619/H619,0)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>(((L619/60)/60)/24)+DATE(1970,1,1)</f>
        <v>41794.208333333336</v>
      </c>
      <c r="O619" s="11">
        <f>(((M619/60)/60)/24)+DATE(1970,1,1)</f>
        <v>41804.208333333336</v>
      </c>
      <c r="P619" t="b">
        <v>0</v>
      </c>
      <c r="Q619" t="b">
        <v>0</v>
      </c>
      <c r="R619" t="s">
        <v>33</v>
      </c>
      <c r="S619" t="str">
        <f t="shared" si="27"/>
        <v>theater</v>
      </c>
      <c r="T619" t="str">
        <f t="shared" si="28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29"/>
        <v>49</v>
      </c>
      <c r="G620" t="s">
        <v>14</v>
      </c>
      <c r="H620">
        <v>1198</v>
      </c>
      <c r="I620" s="7">
        <f>IFERROR(E620/H620,0)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>(((L620/60)/60)/24)+DATE(1970,1,1)</f>
        <v>41396.208333333336</v>
      </c>
      <c r="O620" s="11">
        <f>(((M620/60)/60)/24)+DATE(1970,1,1)</f>
        <v>41417.208333333336</v>
      </c>
      <c r="P620" t="b">
        <v>0</v>
      </c>
      <c r="Q620" t="b">
        <v>0</v>
      </c>
      <c r="R620" t="s">
        <v>68</v>
      </c>
      <c r="S620" t="str">
        <f t="shared" si="27"/>
        <v>publishing</v>
      </c>
      <c r="T620" t="str">
        <f t="shared" si="28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29"/>
        <v>28</v>
      </c>
      <c r="G621" t="s">
        <v>14</v>
      </c>
      <c r="H621">
        <v>648</v>
      </c>
      <c r="I621" s="7">
        <f>IFERROR(E621/H621,0)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>(((L621/60)/60)/24)+DATE(1970,1,1)</f>
        <v>40669.208333333336</v>
      </c>
      <c r="O621" s="11">
        <f>(((M621/60)/60)/24)+DATE(1970,1,1)</f>
        <v>40670.208333333336</v>
      </c>
      <c r="P621" t="b">
        <v>1</v>
      </c>
      <c r="Q621" t="b">
        <v>1</v>
      </c>
      <c r="R621" t="s">
        <v>33</v>
      </c>
      <c r="S621" t="str">
        <f t="shared" si="27"/>
        <v>theater</v>
      </c>
      <c r="T621" t="str">
        <f t="shared" si="28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29"/>
        <v>268</v>
      </c>
      <c r="G622" t="s">
        <v>20</v>
      </c>
      <c r="H622">
        <v>128</v>
      </c>
      <c r="I622" s="7">
        <f>IFERROR(E622/H622,0)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>(((L622/60)/60)/24)+DATE(1970,1,1)</f>
        <v>42559.208333333328</v>
      </c>
      <c r="O622" s="11">
        <f>(((M622/60)/60)/24)+DATE(1970,1,1)</f>
        <v>42563.208333333328</v>
      </c>
      <c r="P622" t="b">
        <v>0</v>
      </c>
      <c r="Q622" t="b">
        <v>0</v>
      </c>
      <c r="R622" t="s">
        <v>122</v>
      </c>
      <c r="S622" t="str">
        <f t="shared" si="27"/>
        <v>photography</v>
      </c>
      <c r="T622" t="str">
        <f t="shared" si="28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29"/>
        <v>620</v>
      </c>
      <c r="G623" t="s">
        <v>20</v>
      </c>
      <c r="H623">
        <v>2144</v>
      </c>
      <c r="I623" s="7">
        <f>IFERROR(E623/H623,0)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>(((L623/60)/60)/24)+DATE(1970,1,1)</f>
        <v>42626.208333333328</v>
      </c>
      <c r="O623" s="11">
        <f>(((M623/60)/60)/24)+DATE(1970,1,1)</f>
        <v>42631.208333333328</v>
      </c>
      <c r="P623" t="b">
        <v>0</v>
      </c>
      <c r="Q623" t="b">
        <v>0</v>
      </c>
      <c r="R623" t="s">
        <v>33</v>
      </c>
      <c r="S623" t="str">
        <f t="shared" si="27"/>
        <v>theater</v>
      </c>
      <c r="T623" t="str">
        <f t="shared" si="28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29"/>
        <v>3</v>
      </c>
      <c r="G624" t="s">
        <v>14</v>
      </c>
      <c r="H624">
        <v>64</v>
      </c>
      <c r="I624" s="7">
        <f>IFERROR(E624/H624,0)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>(((L624/60)/60)/24)+DATE(1970,1,1)</f>
        <v>43205.208333333328</v>
      </c>
      <c r="O624" s="11">
        <f>(((M624/60)/60)/24)+DATE(1970,1,1)</f>
        <v>43231.208333333328</v>
      </c>
      <c r="P624" t="b">
        <v>0</v>
      </c>
      <c r="Q624" t="b">
        <v>0</v>
      </c>
      <c r="R624" t="s">
        <v>60</v>
      </c>
      <c r="S624" t="str">
        <f t="shared" si="27"/>
        <v>music</v>
      </c>
      <c r="T624" t="str">
        <f t="shared" si="28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29"/>
        <v>160</v>
      </c>
      <c r="G625" t="s">
        <v>20</v>
      </c>
      <c r="H625">
        <v>2693</v>
      </c>
      <c r="I625" s="7">
        <f>IFERROR(E625/H625,0)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>(((L625/60)/60)/24)+DATE(1970,1,1)</f>
        <v>42201.208333333328</v>
      </c>
      <c r="O625" s="11">
        <f>(((M625/60)/60)/24)+DATE(1970,1,1)</f>
        <v>42206.208333333328</v>
      </c>
      <c r="P625" t="b">
        <v>0</v>
      </c>
      <c r="Q625" t="b">
        <v>0</v>
      </c>
      <c r="R625" t="s">
        <v>33</v>
      </c>
      <c r="S625" t="str">
        <f t="shared" si="27"/>
        <v>theater</v>
      </c>
      <c r="T625" t="str">
        <f t="shared" si="28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29"/>
        <v>279</v>
      </c>
      <c r="G626" t="s">
        <v>20</v>
      </c>
      <c r="H626">
        <v>432</v>
      </c>
      <c r="I626" s="7">
        <f>IFERROR(E626/H626,0)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>(((L626/60)/60)/24)+DATE(1970,1,1)</f>
        <v>42029.25</v>
      </c>
      <c r="O626" s="11">
        <f>(((M626/60)/60)/24)+DATE(1970,1,1)</f>
        <v>42035.25</v>
      </c>
      <c r="P626" t="b">
        <v>0</v>
      </c>
      <c r="Q626" t="b">
        <v>0</v>
      </c>
      <c r="R626" t="s">
        <v>122</v>
      </c>
      <c r="S626" t="str">
        <f t="shared" si="27"/>
        <v>photography</v>
      </c>
      <c r="T626" t="str">
        <f t="shared" si="28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29"/>
        <v>77</v>
      </c>
      <c r="G627" t="s">
        <v>14</v>
      </c>
      <c r="H627">
        <v>62</v>
      </c>
      <c r="I627" s="7">
        <f>IFERROR(E627/H627,0)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>(((L627/60)/60)/24)+DATE(1970,1,1)</f>
        <v>43857.25</v>
      </c>
      <c r="O627" s="11">
        <f>(((M627/60)/60)/24)+DATE(1970,1,1)</f>
        <v>43871.25</v>
      </c>
      <c r="P627" t="b">
        <v>0</v>
      </c>
      <c r="Q627" t="b">
        <v>0</v>
      </c>
      <c r="R627" t="s">
        <v>33</v>
      </c>
      <c r="S627" t="str">
        <f t="shared" si="27"/>
        <v>theater</v>
      </c>
      <c r="T627" t="str">
        <f t="shared" si="28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29"/>
        <v>206</v>
      </c>
      <c r="G628" t="s">
        <v>20</v>
      </c>
      <c r="H628">
        <v>189</v>
      </c>
      <c r="I628" s="7">
        <f>IFERROR(E628/H628,0)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>(((L628/60)/60)/24)+DATE(1970,1,1)</f>
        <v>40449.208333333336</v>
      </c>
      <c r="O628" s="11">
        <f>(((M628/60)/60)/24)+DATE(1970,1,1)</f>
        <v>40458.208333333336</v>
      </c>
      <c r="P628" t="b">
        <v>0</v>
      </c>
      <c r="Q628" t="b">
        <v>1</v>
      </c>
      <c r="R628" t="s">
        <v>33</v>
      </c>
      <c r="S628" t="str">
        <f t="shared" si="27"/>
        <v>theater</v>
      </c>
      <c r="T628" t="str">
        <f t="shared" si="28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29"/>
        <v>694</v>
      </c>
      <c r="G629" t="s">
        <v>20</v>
      </c>
      <c r="H629">
        <v>154</v>
      </c>
      <c r="I629" s="7">
        <f>IFERROR(E629/H629,0)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>(((L629/60)/60)/24)+DATE(1970,1,1)</f>
        <v>40345.208333333336</v>
      </c>
      <c r="O629" s="11">
        <f>(((M629/60)/60)/24)+DATE(1970,1,1)</f>
        <v>40369.208333333336</v>
      </c>
      <c r="P629" t="b">
        <v>1</v>
      </c>
      <c r="Q629" t="b">
        <v>0</v>
      </c>
      <c r="R629" t="s">
        <v>17</v>
      </c>
      <c r="S629" t="str">
        <f t="shared" si="27"/>
        <v>food</v>
      </c>
      <c r="T629" t="str">
        <f t="shared" si="28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29"/>
        <v>152</v>
      </c>
      <c r="G630" t="s">
        <v>20</v>
      </c>
      <c r="H630">
        <v>96</v>
      </c>
      <c r="I630" s="7">
        <f>IFERROR(E630/H630,0)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>(((L630/60)/60)/24)+DATE(1970,1,1)</f>
        <v>40455.208333333336</v>
      </c>
      <c r="O630" s="11">
        <f>(((M630/60)/60)/24)+DATE(1970,1,1)</f>
        <v>40458.208333333336</v>
      </c>
      <c r="P630" t="b">
        <v>0</v>
      </c>
      <c r="Q630" t="b">
        <v>0</v>
      </c>
      <c r="R630" t="s">
        <v>60</v>
      </c>
      <c r="S630" t="str">
        <f t="shared" si="27"/>
        <v>music</v>
      </c>
      <c r="T630" t="str">
        <f t="shared" si="28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29"/>
        <v>65</v>
      </c>
      <c r="G631" t="s">
        <v>14</v>
      </c>
      <c r="H631">
        <v>750</v>
      </c>
      <c r="I631" s="7">
        <f>IFERROR(E631/H631,0)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>(((L631/60)/60)/24)+DATE(1970,1,1)</f>
        <v>42557.208333333328</v>
      </c>
      <c r="O631" s="11">
        <f>(((M631/60)/60)/24)+DATE(1970,1,1)</f>
        <v>42559.208333333328</v>
      </c>
      <c r="P631" t="b">
        <v>0</v>
      </c>
      <c r="Q631" t="b">
        <v>1</v>
      </c>
      <c r="R631" t="s">
        <v>33</v>
      </c>
      <c r="S631" t="str">
        <f t="shared" si="27"/>
        <v>theater</v>
      </c>
      <c r="T631" t="str">
        <f t="shared" si="28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29"/>
        <v>63</v>
      </c>
      <c r="G632" t="s">
        <v>74</v>
      </c>
      <c r="H632">
        <v>87</v>
      </c>
      <c r="I632" s="7">
        <f>IFERROR(E632/H632,0)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>(((L632/60)/60)/24)+DATE(1970,1,1)</f>
        <v>43586.208333333328</v>
      </c>
      <c r="O632" s="11">
        <f>(((M632/60)/60)/24)+DATE(1970,1,1)</f>
        <v>43597.208333333328</v>
      </c>
      <c r="P632" t="b">
        <v>0</v>
      </c>
      <c r="Q632" t="b">
        <v>1</v>
      </c>
      <c r="R632" t="s">
        <v>33</v>
      </c>
      <c r="S632" t="str">
        <f t="shared" si="27"/>
        <v>theater</v>
      </c>
      <c r="T632" t="str">
        <f t="shared" si="28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29"/>
        <v>310</v>
      </c>
      <c r="G633" t="s">
        <v>20</v>
      </c>
      <c r="H633">
        <v>3063</v>
      </c>
      <c r="I633" s="7">
        <f>IFERROR(E633/H633,0)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>(((L633/60)/60)/24)+DATE(1970,1,1)</f>
        <v>43550.208333333328</v>
      </c>
      <c r="O633" s="11">
        <f>(((M633/60)/60)/24)+DATE(1970,1,1)</f>
        <v>43554.208333333328</v>
      </c>
      <c r="P633" t="b">
        <v>0</v>
      </c>
      <c r="Q633" t="b">
        <v>0</v>
      </c>
      <c r="R633" t="s">
        <v>33</v>
      </c>
      <c r="S633" t="str">
        <f t="shared" si="27"/>
        <v>theater</v>
      </c>
      <c r="T633" t="str">
        <f t="shared" si="28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29"/>
        <v>43</v>
      </c>
      <c r="G634" t="s">
        <v>47</v>
      </c>
      <c r="H634">
        <v>278</v>
      </c>
      <c r="I634" s="7">
        <f>IFERROR(E634/H634,0)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>(((L634/60)/60)/24)+DATE(1970,1,1)</f>
        <v>41945.208333333336</v>
      </c>
      <c r="O634" s="11">
        <f>(((M634/60)/60)/24)+DATE(1970,1,1)</f>
        <v>41963.25</v>
      </c>
      <c r="P634" t="b">
        <v>0</v>
      </c>
      <c r="Q634" t="b">
        <v>0</v>
      </c>
      <c r="R634" t="s">
        <v>33</v>
      </c>
      <c r="S634" t="str">
        <f t="shared" si="27"/>
        <v>theater</v>
      </c>
      <c r="T634" t="str">
        <f t="shared" si="28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29"/>
        <v>83</v>
      </c>
      <c r="G635" t="s">
        <v>14</v>
      </c>
      <c r="H635">
        <v>105</v>
      </c>
      <c r="I635" s="7">
        <f>IFERROR(E635/H635,0)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>(((L635/60)/60)/24)+DATE(1970,1,1)</f>
        <v>42315.25</v>
      </c>
      <c r="O635" s="11">
        <f>(((M635/60)/60)/24)+DATE(1970,1,1)</f>
        <v>42319.25</v>
      </c>
      <c r="P635" t="b">
        <v>0</v>
      </c>
      <c r="Q635" t="b">
        <v>0</v>
      </c>
      <c r="R635" t="s">
        <v>71</v>
      </c>
      <c r="S635" t="str">
        <f t="shared" si="27"/>
        <v>film &amp; video</v>
      </c>
      <c r="T635" t="str">
        <f t="shared" si="28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29"/>
        <v>79</v>
      </c>
      <c r="G636" t="s">
        <v>74</v>
      </c>
      <c r="H636">
        <v>1658</v>
      </c>
      <c r="I636" s="7">
        <f>IFERROR(E636/H636,0)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>(((L636/60)/60)/24)+DATE(1970,1,1)</f>
        <v>42819.208333333328</v>
      </c>
      <c r="O636" s="11">
        <f>(((M636/60)/60)/24)+DATE(1970,1,1)</f>
        <v>42833.208333333328</v>
      </c>
      <c r="P636" t="b">
        <v>0</v>
      </c>
      <c r="Q636" t="b">
        <v>0</v>
      </c>
      <c r="R636" t="s">
        <v>269</v>
      </c>
      <c r="S636" t="str">
        <f t="shared" si="27"/>
        <v>film &amp; video</v>
      </c>
      <c r="T636" t="str">
        <f t="shared" si="28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29"/>
        <v>114</v>
      </c>
      <c r="G637" t="s">
        <v>20</v>
      </c>
      <c r="H637">
        <v>2266</v>
      </c>
      <c r="I637" s="7">
        <f>IFERROR(E637/H637,0)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>(((L637/60)/60)/24)+DATE(1970,1,1)</f>
        <v>41314.25</v>
      </c>
      <c r="O637" s="11">
        <f>(((M637/60)/60)/24)+DATE(1970,1,1)</f>
        <v>41346.208333333336</v>
      </c>
      <c r="P637" t="b">
        <v>0</v>
      </c>
      <c r="Q637" t="b">
        <v>0</v>
      </c>
      <c r="R637" t="s">
        <v>269</v>
      </c>
      <c r="S637" t="str">
        <f t="shared" si="27"/>
        <v>film &amp; video</v>
      </c>
      <c r="T637" t="str">
        <f t="shared" si="28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29"/>
        <v>65</v>
      </c>
      <c r="G638" t="s">
        <v>14</v>
      </c>
      <c r="H638">
        <v>2604</v>
      </c>
      <c r="I638" s="7">
        <f>IFERROR(E638/H638,0)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>(((L638/60)/60)/24)+DATE(1970,1,1)</f>
        <v>40926.25</v>
      </c>
      <c r="O638" s="11">
        <f>(((M638/60)/60)/24)+DATE(1970,1,1)</f>
        <v>40971.25</v>
      </c>
      <c r="P638" t="b">
        <v>0</v>
      </c>
      <c r="Q638" t="b">
        <v>1</v>
      </c>
      <c r="R638" t="s">
        <v>71</v>
      </c>
      <c r="S638" t="str">
        <f t="shared" si="27"/>
        <v>film &amp; video</v>
      </c>
      <c r="T638" t="str">
        <f t="shared" si="28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29"/>
        <v>79</v>
      </c>
      <c r="G639" t="s">
        <v>14</v>
      </c>
      <c r="H639">
        <v>65</v>
      </c>
      <c r="I639" s="7">
        <f>IFERROR(E639/H639,0)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>(((L639/60)/60)/24)+DATE(1970,1,1)</f>
        <v>42688.25</v>
      </c>
      <c r="O639" s="11">
        <f>(((M639/60)/60)/24)+DATE(1970,1,1)</f>
        <v>42696.25</v>
      </c>
      <c r="P639" t="b">
        <v>0</v>
      </c>
      <c r="Q639" t="b">
        <v>0</v>
      </c>
      <c r="R639" t="s">
        <v>33</v>
      </c>
      <c r="S639" t="str">
        <f t="shared" si="27"/>
        <v>theater</v>
      </c>
      <c r="T639" t="str">
        <f t="shared" si="28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29"/>
        <v>11</v>
      </c>
      <c r="G640" t="s">
        <v>14</v>
      </c>
      <c r="H640">
        <v>94</v>
      </c>
      <c r="I640" s="7">
        <f>IFERROR(E640/H640,0)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>(((L640/60)/60)/24)+DATE(1970,1,1)</f>
        <v>40386.208333333336</v>
      </c>
      <c r="O640" s="11">
        <f>(((M640/60)/60)/24)+DATE(1970,1,1)</f>
        <v>40398.208333333336</v>
      </c>
      <c r="P640" t="b">
        <v>0</v>
      </c>
      <c r="Q640" t="b">
        <v>1</v>
      </c>
      <c r="R640" t="s">
        <v>33</v>
      </c>
      <c r="S640" t="str">
        <f t="shared" si="27"/>
        <v>theater</v>
      </c>
      <c r="T640" t="str">
        <f t="shared" si="28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29"/>
        <v>56</v>
      </c>
      <c r="G641" t="s">
        <v>47</v>
      </c>
      <c r="H641">
        <v>45</v>
      </c>
      <c r="I641" s="7">
        <f>IFERROR(E641/H641,0)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>(((L641/60)/60)/24)+DATE(1970,1,1)</f>
        <v>43309.208333333328</v>
      </c>
      <c r="O641" s="11">
        <f>(((M641/60)/60)/24)+DATE(1970,1,1)</f>
        <v>43309.208333333328</v>
      </c>
      <c r="P641" t="b">
        <v>0</v>
      </c>
      <c r="Q641" t="b">
        <v>1</v>
      </c>
      <c r="R641" t="s">
        <v>53</v>
      </c>
      <c r="S641" t="str">
        <f t="shared" si="27"/>
        <v>film &amp; video</v>
      </c>
      <c r="T641" t="str">
        <f t="shared" si="28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29"/>
        <v>17</v>
      </c>
      <c r="G642" t="s">
        <v>14</v>
      </c>
      <c r="H642">
        <v>257</v>
      </c>
      <c r="I642" s="7">
        <f>IFERROR(E642/H642,0)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>(((L642/60)/60)/24)+DATE(1970,1,1)</f>
        <v>42387.25</v>
      </c>
      <c r="O642" s="11">
        <f>(((M642/60)/60)/24)+DATE(1970,1,1)</f>
        <v>42390.25</v>
      </c>
      <c r="P642" t="b">
        <v>0</v>
      </c>
      <c r="Q642" t="b">
        <v>0</v>
      </c>
      <c r="R642" t="s">
        <v>33</v>
      </c>
      <c r="S642" t="str">
        <f t="shared" si="27"/>
        <v>theater</v>
      </c>
      <c r="T642" t="str">
        <f t="shared" si="28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29"/>
        <v>120</v>
      </c>
      <c r="G643" t="s">
        <v>20</v>
      </c>
      <c r="H643">
        <v>194</v>
      </c>
      <c r="I643" s="7">
        <f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>(((L643/60)/60)/24)+DATE(1970,1,1)</f>
        <v>42786.25</v>
      </c>
      <c r="O643" s="11">
        <f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30">LEFT(R643,SEARCH("/",R643)-1)</f>
        <v>theater</v>
      </c>
      <c r="T643" t="str">
        <f t="shared" ref="T643:T706" si="31">RIGHT(R643,LEN(R643)-SEARCH("/",R643))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29"/>
        <v>145</v>
      </c>
      <c r="G644" t="s">
        <v>20</v>
      </c>
      <c r="H644">
        <v>129</v>
      </c>
      <c r="I644" s="7">
        <f>IFERROR(E644/H644,0)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>(((L644/60)/60)/24)+DATE(1970,1,1)</f>
        <v>43451.25</v>
      </c>
      <c r="O644" s="11">
        <f>(((M644/60)/60)/24)+DATE(1970,1,1)</f>
        <v>43460.25</v>
      </c>
      <c r="P644" t="b">
        <v>0</v>
      </c>
      <c r="Q644" t="b">
        <v>0</v>
      </c>
      <c r="R644" t="s">
        <v>65</v>
      </c>
      <c r="S644" t="str">
        <f t="shared" si="30"/>
        <v>technology</v>
      </c>
      <c r="T644" t="str">
        <f t="shared" si="31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ref="F645:F708" si="32">ROUND((E645/D645)*100,0)</f>
        <v>221</v>
      </c>
      <c r="G645" t="s">
        <v>20</v>
      </c>
      <c r="H645">
        <v>375</v>
      </c>
      <c r="I645" s="7">
        <f>IFERROR(E645/H645,0)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>(((L645/60)/60)/24)+DATE(1970,1,1)</f>
        <v>42795.25</v>
      </c>
      <c r="O645" s="11">
        <f>(((M645/60)/60)/24)+DATE(1970,1,1)</f>
        <v>42813.208333333328</v>
      </c>
      <c r="P645" t="b">
        <v>0</v>
      </c>
      <c r="Q645" t="b">
        <v>0</v>
      </c>
      <c r="R645" t="s">
        <v>33</v>
      </c>
      <c r="S645" t="str">
        <f t="shared" si="30"/>
        <v>theater</v>
      </c>
      <c r="T645" t="str">
        <f t="shared" si="31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32"/>
        <v>48</v>
      </c>
      <c r="G646" t="s">
        <v>14</v>
      </c>
      <c r="H646">
        <v>2928</v>
      </c>
      <c r="I646" s="7">
        <f>IFERROR(E646/H646,0)</f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>(((L646/60)/60)/24)+DATE(1970,1,1)</f>
        <v>43452.25</v>
      </c>
      <c r="O646" s="11">
        <f>(((M646/60)/60)/24)+DATE(1970,1,1)</f>
        <v>43468.25</v>
      </c>
      <c r="P646" t="b">
        <v>0</v>
      </c>
      <c r="Q646" t="b">
        <v>0</v>
      </c>
      <c r="R646" t="s">
        <v>33</v>
      </c>
      <c r="S646" t="str">
        <f t="shared" si="30"/>
        <v>theater</v>
      </c>
      <c r="T646" t="str">
        <f t="shared" si="31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32"/>
        <v>93</v>
      </c>
      <c r="G647" t="s">
        <v>14</v>
      </c>
      <c r="H647">
        <v>4697</v>
      </c>
      <c r="I647" s="7">
        <f>IFERROR(E647/H647,0)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>(((L647/60)/60)/24)+DATE(1970,1,1)</f>
        <v>43369.208333333328</v>
      </c>
      <c r="O647" s="11">
        <f>(((M647/60)/60)/24)+DATE(1970,1,1)</f>
        <v>43390.208333333328</v>
      </c>
      <c r="P647" t="b">
        <v>0</v>
      </c>
      <c r="Q647" t="b">
        <v>1</v>
      </c>
      <c r="R647" t="s">
        <v>23</v>
      </c>
      <c r="S647" t="str">
        <f t="shared" si="30"/>
        <v>music</v>
      </c>
      <c r="T647" t="str">
        <f t="shared" si="31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32"/>
        <v>89</v>
      </c>
      <c r="G648" t="s">
        <v>14</v>
      </c>
      <c r="H648">
        <v>2915</v>
      </c>
      <c r="I648" s="7">
        <f>IFERROR(E648/H648,0)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>(((L648/60)/60)/24)+DATE(1970,1,1)</f>
        <v>41346.208333333336</v>
      </c>
      <c r="O648" s="11">
        <f>(((M648/60)/60)/24)+DATE(1970,1,1)</f>
        <v>41357.208333333336</v>
      </c>
      <c r="P648" t="b">
        <v>0</v>
      </c>
      <c r="Q648" t="b">
        <v>0</v>
      </c>
      <c r="R648" t="s">
        <v>89</v>
      </c>
      <c r="S648" t="str">
        <f t="shared" si="30"/>
        <v>games</v>
      </c>
      <c r="T648" t="str">
        <f t="shared" si="31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32"/>
        <v>41</v>
      </c>
      <c r="G649" t="s">
        <v>14</v>
      </c>
      <c r="H649">
        <v>18</v>
      </c>
      <c r="I649" s="7">
        <f>IFERROR(E649/H649,0)</f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>(((L649/60)/60)/24)+DATE(1970,1,1)</f>
        <v>43199.208333333328</v>
      </c>
      <c r="O649" s="11">
        <f>(((M649/60)/60)/24)+DATE(1970,1,1)</f>
        <v>43223.208333333328</v>
      </c>
      <c r="P649" t="b">
        <v>0</v>
      </c>
      <c r="Q649" t="b">
        <v>0</v>
      </c>
      <c r="R649" t="s">
        <v>206</v>
      </c>
      <c r="S649" t="str">
        <f t="shared" si="30"/>
        <v>publishing</v>
      </c>
      <c r="T649" t="str">
        <f t="shared" si="31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32"/>
        <v>63</v>
      </c>
      <c r="G650" t="s">
        <v>74</v>
      </c>
      <c r="H650">
        <v>723</v>
      </c>
      <c r="I650" s="7">
        <f>IFERROR(E650/H650,0)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>(((L650/60)/60)/24)+DATE(1970,1,1)</f>
        <v>42922.208333333328</v>
      </c>
      <c r="O650" s="11">
        <f>(((M650/60)/60)/24)+DATE(1970,1,1)</f>
        <v>42940.208333333328</v>
      </c>
      <c r="P650" t="b">
        <v>1</v>
      </c>
      <c r="Q650" t="b">
        <v>0</v>
      </c>
      <c r="R650" t="s">
        <v>17</v>
      </c>
      <c r="S650" t="str">
        <f t="shared" si="30"/>
        <v>food</v>
      </c>
      <c r="T650" t="str">
        <f t="shared" si="31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32"/>
        <v>48</v>
      </c>
      <c r="G651" t="s">
        <v>14</v>
      </c>
      <c r="H651">
        <v>602</v>
      </c>
      <c r="I651" s="7">
        <f>IFERROR(E651/H651,0)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>(((L651/60)/60)/24)+DATE(1970,1,1)</f>
        <v>40471.208333333336</v>
      </c>
      <c r="O651" s="11">
        <f>(((M651/60)/60)/24)+DATE(1970,1,1)</f>
        <v>40482.208333333336</v>
      </c>
      <c r="P651" t="b">
        <v>1</v>
      </c>
      <c r="Q651" t="b">
        <v>1</v>
      </c>
      <c r="R651" t="s">
        <v>33</v>
      </c>
      <c r="S651" t="str">
        <f t="shared" si="30"/>
        <v>theater</v>
      </c>
      <c r="T651" t="str">
        <f t="shared" si="31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32"/>
        <v>2</v>
      </c>
      <c r="G652" t="s">
        <v>14</v>
      </c>
      <c r="H652">
        <v>1</v>
      </c>
      <c r="I652" s="7">
        <f>IFERROR(E652/H652,0)</f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>(((L652/60)/60)/24)+DATE(1970,1,1)</f>
        <v>41828.208333333336</v>
      </c>
      <c r="O652" s="11">
        <f>(((M652/60)/60)/24)+DATE(1970,1,1)</f>
        <v>41855.208333333336</v>
      </c>
      <c r="P652" t="b">
        <v>0</v>
      </c>
      <c r="Q652" t="b">
        <v>0</v>
      </c>
      <c r="R652" t="s">
        <v>159</v>
      </c>
      <c r="S652" t="str">
        <f t="shared" si="30"/>
        <v>music</v>
      </c>
      <c r="T652" t="str">
        <f t="shared" si="31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32"/>
        <v>88</v>
      </c>
      <c r="G653" t="s">
        <v>14</v>
      </c>
      <c r="H653">
        <v>3868</v>
      </c>
      <c r="I653" s="7">
        <f>IFERROR(E653/H653,0)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>(((L653/60)/60)/24)+DATE(1970,1,1)</f>
        <v>41692.25</v>
      </c>
      <c r="O653" s="11">
        <f>(((M653/60)/60)/24)+DATE(1970,1,1)</f>
        <v>41707.25</v>
      </c>
      <c r="P653" t="b">
        <v>0</v>
      </c>
      <c r="Q653" t="b">
        <v>0</v>
      </c>
      <c r="R653" t="s">
        <v>100</v>
      </c>
      <c r="S653" t="str">
        <f t="shared" si="30"/>
        <v>film &amp; video</v>
      </c>
      <c r="T653" t="str">
        <f t="shared" si="31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32"/>
        <v>127</v>
      </c>
      <c r="G654" t="s">
        <v>20</v>
      </c>
      <c r="H654">
        <v>409</v>
      </c>
      <c r="I654" s="7">
        <f>IFERROR(E654/H654,0)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>(((L654/60)/60)/24)+DATE(1970,1,1)</f>
        <v>42587.208333333328</v>
      </c>
      <c r="O654" s="11">
        <f>(((M654/60)/60)/24)+DATE(1970,1,1)</f>
        <v>42630.208333333328</v>
      </c>
      <c r="P654" t="b">
        <v>0</v>
      </c>
      <c r="Q654" t="b">
        <v>0</v>
      </c>
      <c r="R654" t="s">
        <v>28</v>
      </c>
      <c r="S654" t="str">
        <f t="shared" si="30"/>
        <v>technology</v>
      </c>
      <c r="T654" t="str">
        <f t="shared" si="31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32"/>
        <v>2339</v>
      </c>
      <c r="G655" t="s">
        <v>20</v>
      </c>
      <c r="H655">
        <v>234</v>
      </c>
      <c r="I655" s="7">
        <f>IFERROR(E655/H655,0)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>(((L655/60)/60)/24)+DATE(1970,1,1)</f>
        <v>42468.208333333328</v>
      </c>
      <c r="O655" s="11">
        <f>(((M655/60)/60)/24)+DATE(1970,1,1)</f>
        <v>42470.208333333328</v>
      </c>
      <c r="P655" t="b">
        <v>0</v>
      </c>
      <c r="Q655" t="b">
        <v>0</v>
      </c>
      <c r="R655" t="s">
        <v>28</v>
      </c>
      <c r="S655" t="str">
        <f t="shared" si="30"/>
        <v>technology</v>
      </c>
      <c r="T655" t="str">
        <f t="shared" si="31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32"/>
        <v>508</v>
      </c>
      <c r="G656" t="s">
        <v>20</v>
      </c>
      <c r="H656">
        <v>3016</v>
      </c>
      <c r="I656" s="7">
        <f>IFERROR(E656/H656,0)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>(((L656/60)/60)/24)+DATE(1970,1,1)</f>
        <v>42240.208333333328</v>
      </c>
      <c r="O656" s="11">
        <f>(((M656/60)/60)/24)+DATE(1970,1,1)</f>
        <v>42245.208333333328</v>
      </c>
      <c r="P656" t="b">
        <v>0</v>
      </c>
      <c r="Q656" t="b">
        <v>0</v>
      </c>
      <c r="R656" t="s">
        <v>148</v>
      </c>
      <c r="S656" t="str">
        <f t="shared" si="30"/>
        <v>music</v>
      </c>
      <c r="T656" t="str">
        <f t="shared" si="31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32"/>
        <v>191</v>
      </c>
      <c r="G657" t="s">
        <v>20</v>
      </c>
      <c r="H657">
        <v>264</v>
      </c>
      <c r="I657" s="7">
        <f>IFERROR(E657/H657,0)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>(((L657/60)/60)/24)+DATE(1970,1,1)</f>
        <v>42796.25</v>
      </c>
      <c r="O657" s="11">
        <f>(((M657/60)/60)/24)+DATE(1970,1,1)</f>
        <v>42809.208333333328</v>
      </c>
      <c r="P657" t="b">
        <v>1</v>
      </c>
      <c r="Q657" t="b">
        <v>0</v>
      </c>
      <c r="R657" t="s">
        <v>122</v>
      </c>
      <c r="S657" t="str">
        <f t="shared" si="30"/>
        <v>photography</v>
      </c>
      <c r="T657" t="str">
        <f t="shared" si="31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32"/>
        <v>42</v>
      </c>
      <c r="G658" t="s">
        <v>14</v>
      </c>
      <c r="H658">
        <v>504</v>
      </c>
      <c r="I658" s="7">
        <f>IFERROR(E658/H658,0)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>(((L658/60)/60)/24)+DATE(1970,1,1)</f>
        <v>43097.25</v>
      </c>
      <c r="O658" s="11">
        <f>(((M658/60)/60)/24)+DATE(1970,1,1)</f>
        <v>43102.25</v>
      </c>
      <c r="P658" t="b">
        <v>0</v>
      </c>
      <c r="Q658" t="b">
        <v>0</v>
      </c>
      <c r="R658" t="s">
        <v>17</v>
      </c>
      <c r="S658" t="str">
        <f t="shared" si="30"/>
        <v>food</v>
      </c>
      <c r="T658" t="str">
        <f t="shared" si="31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32"/>
        <v>8</v>
      </c>
      <c r="G659" t="s">
        <v>14</v>
      </c>
      <c r="H659">
        <v>14</v>
      </c>
      <c r="I659" s="7">
        <f>IFERROR(E659/H659,0)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>(((L659/60)/60)/24)+DATE(1970,1,1)</f>
        <v>43096.25</v>
      </c>
      <c r="O659" s="11">
        <f>(((M659/60)/60)/24)+DATE(1970,1,1)</f>
        <v>43112.25</v>
      </c>
      <c r="P659" t="b">
        <v>0</v>
      </c>
      <c r="Q659" t="b">
        <v>0</v>
      </c>
      <c r="R659" t="s">
        <v>474</v>
      </c>
      <c r="S659" t="str">
        <f t="shared" si="30"/>
        <v>film &amp; video</v>
      </c>
      <c r="T659" t="str">
        <f t="shared" si="31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32"/>
        <v>60</v>
      </c>
      <c r="G660" t="s">
        <v>74</v>
      </c>
      <c r="H660">
        <v>390</v>
      </c>
      <c r="I660" s="7">
        <f>IFERROR(E660/H660,0)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>(((L660/60)/60)/24)+DATE(1970,1,1)</f>
        <v>42246.208333333328</v>
      </c>
      <c r="O660" s="11">
        <f>(((M660/60)/60)/24)+DATE(1970,1,1)</f>
        <v>42269.208333333328</v>
      </c>
      <c r="P660" t="b">
        <v>0</v>
      </c>
      <c r="Q660" t="b">
        <v>0</v>
      </c>
      <c r="R660" t="s">
        <v>23</v>
      </c>
      <c r="S660" t="str">
        <f t="shared" si="30"/>
        <v>music</v>
      </c>
      <c r="T660" t="str">
        <f t="shared" si="31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32"/>
        <v>47</v>
      </c>
      <c r="G661" t="s">
        <v>14</v>
      </c>
      <c r="H661">
        <v>750</v>
      </c>
      <c r="I661" s="7">
        <f>IFERROR(E661/H661,0)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>(((L661/60)/60)/24)+DATE(1970,1,1)</f>
        <v>40570.25</v>
      </c>
      <c r="O661" s="11">
        <f>(((M661/60)/60)/24)+DATE(1970,1,1)</f>
        <v>40571.25</v>
      </c>
      <c r="P661" t="b">
        <v>0</v>
      </c>
      <c r="Q661" t="b">
        <v>0</v>
      </c>
      <c r="R661" t="s">
        <v>42</v>
      </c>
      <c r="S661" t="str">
        <f t="shared" si="30"/>
        <v>film &amp; video</v>
      </c>
      <c r="T661" t="str">
        <f t="shared" si="31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32"/>
        <v>82</v>
      </c>
      <c r="G662" t="s">
        <v>14</v>
      </c>
      <c r="H662">
        <v>77</v>
      </c>
      <c r="I662" s="7">
        <f>IFERROR(E662/H662,0)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>(((L662/60)/60)/24)+DATE(1970,1,1)</f>
        <v>42237.208333333328</v>
      </c>
      <c r="O662" s="11">
        <f>(((M662/60)/60)/24)+DATE(1970,1,1)</f>
        <v>42246.208333333328</v>
      </c>
      <c r="P662" t="b">
        <v>1</v>
      </c>
      <c r="Q662" t="b">
        <v>0</v>
      </c>
      <c r="R662" t="s">
        <v>33</v>
      </c>
      <c r="S662" t="str">
        <f t="shared" si="30"/>
        <v>theater</v>
      </c>
      <c r="T662" t="str">
        <f t="shared" si="31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32"/>
        <v>54</v>
      </c>
      <c r="G663" t="s">
        <v>14</v>
      </c>
      <c r="H663">
        <v>752</v>
      </c>
      <c r="I663" s="7">
        <f>IFERROR(E663/H663,0)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>(((L663/60)/60)/24)+DATE(1970,1,1)</f>
        <v>40996.208333333336</v>
      </c>
      <c r="O663" s="11">
        <f>(((M663/60)/60)/24)+DATE(1970,1,1)</f>
        <v>41026.208333333336</v>
      </c>
      <c r="P663" t="b">
        <v>0</v>
      </c>
      <c r="Q663" t="b">
        <v>0</v>
      </c>
      <c r="R663" t="s">
        <v>159</v>
      </c>
      <c r="S663" t="str">
        <f t="shared" si="30"/>
        <v>music</v>
      </c>
      <c r="T663" t="str">
        <f t="shared" si="31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32"/>
        <v>98</v>
      </c>
      <c r="G664" t="s">
        <v>14</v>
      </c>
      <c r="H664">
        <v>131</v>
      </c>
      <c r="I664" s="7">
        <f>IFERROR(E664/H664,0)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>(((L664/60)/60)/24)+DATE(1970,1,1)</f>
        <v>43443.25</v>
      </c>
      <c r="O664" s="11">
        <f>(((M664/60)/60)/24)+DATE(1970,1,1)</f>
        <v>43447.25</v>
      </c>
      <c r="P664" t="b">
        <v>0</v>
      </c>
      <c r="Q664" t="b">
        <v>0</v>
      </c>
      <c r="R664" t="s">
        <v>33</v>
      </c>
      <c r="S664" t="str">
        <f t="shared" si="30"/>
        <v>theater</v>
      </c>
      <c r="T664" t="str">
        <f t="shared" si="31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32"/>
        <v>77</v>
      </c>
      <c r="G665" t="s">
        <v>14</v>
      </c>
      <c r="H665">
        <v>87</v>
      </c>
      <c r="I665" s="7">
        <f>IFERROR(E665/H665,0)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>(((L665/60)/60)/24)+DATE(1970,1,1)</f>
        <v>40458.208333333336</v>
      </c>
      <c r="O665" s="11">
        <f>(((M665/60)/60)/24)+DATE(1970,1,1)</f>
        <v>40481.208333333336</v>
      </c>
      <c r="P665" t="b">
        <v>0</v>
      </c>
      <c r="Q665" t="b">
        <v>0</v>
      </c>
      <c r="R665" t="s">
        <v>33</v>
      </c>
      <c r="S665" t="str">
        <f t="shared" si="30"/>
        <v>theater</v>
      </c>
      <c r="T665" t="str">
        <f t="shared" si="31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32"/>
        <v>33</v>
      </c>
      <c r="G666" t="s">
        <v>14</v>
      </c>
      <c r="H666">
        <v>1063</v>
      </c>
      <c r="I666" s="7">
        <f>IFERROR(E666/H666,0)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>(((L666/60)/60)/24)+DATE(1970,1,1)</f>
        <v>40959.25</v>
      </c>
      <c r="O666" s="11">
        <f>(((M666/60)/60)/24)+DATE(1970,1,1)</f>
        <v>40969.25</v>
      </c>
      <c r="P666" t="b">
        <v>0</v>
      </c>
      <c r="Q666" t="b">
        <v>0</v>
      </c>
      <c r="R666" t="s">
        <v>159</v>
      </c>
      <c r="S666" t="str">
        <f t="shared" si="30"/>
        <v>music</v>
      </c>
      <c r="T666" t="str">
        <f t="shared" si="31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32"/>
        <v>240</v>
      </c>
      <c r="G667" t="s">
        <v>20</v>
      </c>
      <c r="H667">
        <v>272</v>
      </c>
      <c r="I667" s="7">
        <f>IFERROR(E667/H667,0)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>(((L667/60)/60)/24)+DATE(1970,1,1)</f>
        <v>40733.208333333336</v>
      </c>
      <c r="O667" s="11">
        <f>(((M667/60)/60)/24)+DATE(1970,1,1)</f>
        <v>40747.208333333336</v>
      </c>
      <c r="P667" t="b">
        <v>0</v>
      </c>
      <c r="Q667" t="b">
        <v>1</v>
      </c>
      <c r="R667" t="s">
        <v>42</v>
      </c>
      <c r="S667" t="str">
        <f t="shared" si="30"/>
        <v>film &amp; video</v>
      </c>
      <c r="T667" t="str">
        <f t="shared" si="31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32"/>
        <v>64</v>
      </c>
      <c r="G668" t="s">
        <v>74</v>
      </c>
      <c r="H668">
        <v>25</v>
      </c>
      <c r="I668" s="7">
        <f>IFERROR(E668/H668,0)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>(((L668/60)/60)/24)+DATE(1970,1,1)</f>
        <v>41516.208333333336</v>
      </c>
      <c r="O668" s="11">
        <f>(((M668/60)/60)/24)+DATE(1970,1,1)</f>
        <v>41522.208333333336</v>
      </c>
      <c r="P668" t="b">
        <v>0</v>
      </c>
      <c r="Q668" t="b">
        <v>1</v>
      </c>
      <c r="R668" t="s">
        <v>33</v>
      </c>
      <c r="S668" t="str">
        <f t="shared" si="30"/>
        <v>theater</v>
      </c>
      <c r="T668" t="str">
        <f t="shared" si="31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32"/>
        <v>176</v>
      </c>
      <c r="G669" t="s">
        <v>20</v>
      </c>
      <c r="H669">
        <v>419</v>
      </c>
      <c r="I669" s="7">
        <f>IFERROR(E669/H669,0)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>(((L669/60)/60)/24)+DATE(1970,1,1)</f>
        <v>41892.208333333336</v>
      </c>
      <c r="O669" s="11">
        <f>(((M669/60)/60)/24)+DATE(1970,1,1)</f>
        <v>41901.208333333336</v>
      </c>
      <c r="P669" t="b">
        <v>0</v>
      </c>
      <c r="Q669" t="b">
        <v>0</v>
      </c>
      <c r="R669" t="s">
        <v>1029</v>
      </c>
      <c r="S669" t="str">
        <f t="shared" si="30"/>
        <v>journalism</v>
      </c>
      <c r="T669" t="str">
        <f t="shared" si="31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32"/>
        <v>20</v>
      </c>
      <c r="G670" t="s">
        <v>14</v>
      </c>
      <c r="H670">
        <v>76</v>
      </c>
      <c r="I670" s="7">
        <f>IFERROR(E670/H670,0)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>(((L670/60)/60)/24)+DATE(1970,1,1)</f>
        <v>41122.208333333336</v>
      </c>
      <c r="O670" s="11">
        <f>(((M670/60)/60)/24)+DATE(1970,1,1)</f>
        <v>41134.208333333336</v>
      </c>
      <c r="P670" t="b">
        <v>0</v>
      </c>
      <c r="Q670" t="b">
        <v>0</v>
      </c>
      <c r="R670" t="s">
        <v>33</v>
      </c>
      <c r="S670" t="str">
        <f t="shared" si="30"/>
        <v>theater</v>
      </c>
      <c r="T670" t="str">
        <f t="shared" si="31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32"/>
        <v>359</v>
      </c>
      <c r="G671" t="s">
        <v>20</v>
      </c>
      <c r="H671">
        <v>1621</v>
      </c>
      <c r="I671" s="7">
        <f>IFERROR(E671/H671,0)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>(((L671/60)/60)/24)+DATE(1970,1,1)</f>
        <v>42912.208333333328</v>
      </c>
      <c r="O671" s="11">
        <f>(((M671/60)/60)/24)+DATE(1970,1,1)</f>
        <v>42921.208333333328</v>
      </c>
      <c r="P671" t="b">
        <v>0</v>
      </c>
      <c r="Q671" t="b">
        <v>0</v>
      </c>
      <c r="R671" t="s">
        <v>33</v>
      </c>
      <c r="S671" t="str">
        <f t="shared" si="30"/>
        <v>theater</v>
      </c>
      <c r="T671" t="str">
        <f t="shared" si="31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32"/>
        <v>469</v>
      </c>
      <c r="G672" t="s">
        <v>20</v>
      </c>
      <c r="H672">
        <v>1101</v>
      </c>
      <c r="I672" s="7">
        <f>IFERROR(E672/H672,0)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>(((L672/60)/60)/24)+DATE(1970,1,1)</f>
        <v>42425.25</v>
      </c>
      <c r="O672" s="11">
        <f>(((M672/60)/60)/24)+DATE(1970,1,1)</f>
        <v>42437.25</v>
      </c>
      <c r="P672" t="b">
        <v>0</v>
      </c>
      <c r="Q672" t="b">
        <v>0</v>
      </c>
      <c r="R672" t="s">
        <v>60</v>
      </c>
      <c r="S672" t="str">
        <f t="shared" si="30"/>
        <v>music</v>
      </c>
      <c r="T672" t="str">
        <f t="shared" si="31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32"/>
        <v>122</v>
      </c>
      <c r="G673" t="s">
        <v>20</v>
      </c>
      <c r="H673">
        <v>1073</v>
      </c>
      <c r="I673" s="7">
        <f>IFERROR(E673/H673,0)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>(((L673/60)/60)/24)+DATE(1970,1,1)</f>
        <v>40390.208333333336</v>
      </c>
      <c r="O673" s="11">
        <f>(((M673/60)/60)/24)+DATE(1970,1,1)</f>
        <v>40394.208333333336</v>
      </c>
      <c r="P673" t="b">
        <v>0</v>
      </c>
      <c r="Q673" t="b">
        <v>1</v>
      </c>
      <c r="R673" t="s">
        <v>33</v>
      </c>
      <c r="S673" t="str">
        <f t="shared" si="30"/>
        <v>theater</v>
      </c>
      <c r="T673" t="str">
        <f t="shared" si="31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32"/>
        <v>56</v>
      </c>
      <c r="G674" t="s">
        <v>14</v>
      </c>
      <c r="H674">
        <v>4428</v>
      </c>
      <c r="I674" s="7">
        <f>IFERROR(E674/H674,0)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>(((L674/60)/60)/24)+DATE(1970,1,1)</f>
        <v>43180.208333333328</v>
      </c>
      <c r="O674" s="11">
        <f>(((M674/60)/60)/24)+DATE(1970,1,1)</f>
        <v>43190.208333333328</v>
      </c>
      <c r="P674" t="b">
        <v>0</v>
      </c>
      <c r="Q674" t="b">
        <v>0</v>
      </c>
      <c r="R674" t="s">
        <v>33</v>
      </c>
      <c r="S674" t="str">
        <f t="shared" si="30"/>
        <v>theater</v>
      </c>
      <c r="T674" t="str">
        <f t="shared" si="31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32"/>
        <v>44</v>
      </c>
      <c r="G675" t="s">
        <v>14</v>
      </c>
      <c r="H675">
        <v>58</v>
      </c>
      <c r="I675" s="7">
        <f>IFERROR(E675/H675,0)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>(((L675/60)/60)/24)+DATE(1970,1,1)</f>
        <v>42475.208333333328</v>
      </c>
      <c r="O675" s="11">
        <f>(((M675/60)/60)/24)+DATE(1970,1,1)</f>
        <v>42496.208333333328</v>
      </c>
      <c r="P675" t="b">
        <v>0</v>
      </c>
      <c r="Q675" t="b">
        <v>0</v>
      </c>
      <c r="R675" t="s">
        <v>60</v>
      </c>
      <c r="S675" t="str">
        <f t="shared" si="30"/>
        <v>music</v>
      </c>
      <c r="T675" t="str">
        <f t="shared" si="31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32"/>
        <v>34</v>
      </c>
      <c r="G676" t="s">
        <v>74</v>
      </c>
      <c r="H676">
        <v>1218</v>
      </c>
      <c r="I676" s="7">
        <f>IFERROR(E676/H676,0)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>(((L676/60)/60)/24)+DATE(1970,1,1)</f>
        <v>40774.208333333336</v>
      </c>
      <c r="O676" s="11">
        <f>(((M676/60)/60)/24)+DATE(1970,1,1)</f>
        <v>40821.208333333336</v>
      </c>
      <c r="P676" t="b">
        <v>0</v>
      </c>
      <c r="Q676" t="b">
        <v>0</v>
      </c>
      <c r="R676" t="s">
        <v>122</v>
      </c>
      <c r="S676" t="str">
        <f t="shared" si="30"/>
        <v>photography</v>
      </c>
      <c r="T676" t="str">
        <f t="shared" si="31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32"/>
        <v>123</v>
      </c>
      <c r="G677" t="s">
        <v>20</v>
      </c>
      <c r="H677">
        <v>331</v>
      </c>
      <c r="I677" s="7">
        <f>IFERROR(E677/H677,0)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>(((L677/60)/60)/24)+DATE(1970,1,1)</f>
        <v>43719.208333333328</v>
      </c>
      <c r="O677" s="11">
        <f>(((M677/60)/60)/24)+DATE(1970,1,1)</f>
        <v>43726.208333333328</v>
      </c>
      <c r="P677" t="b">
        <v>0</v>
      </c>
      <c r="Q677" t="b">
        <v>0</v>
      </c>
      <c r="R677" t="s">
        <v>1029</v>
      </c>
      <c r="S677" t="str">
        <f t="shared" si="30"/>
        <v>journalism</v>
      </c>
      <c r="T677" t="str">
        <f t="shared" si="31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32"/>
        <v>190</v>
      </c>
      <c r="G678" t="s">
        <v>20</v>
      </c>
      <c r="H678">
        <v>1170</v>
      </c>
      <c r="I678" s="7">
        <f>IFERROR(E678/H678,0)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>(((L678/60)/60)/24)+DATE(1970,1,1)</f>
        <v>41178.208333333336</v>
      </c>
      <c r="O678" s="11">
        <f>(((M678/60)/60)/24)+DATE(1970,1,1)</f>
        <v>41187.208333333336</v>
      </c>
      <c r="P678" t="b">
        <v>0</v>
      </c>
      <c r="Q678" t="b">
        <v>0</v>
      </c>
      <c r="R678" t="s">
        <v>122</v>
      </c>
      <c r="S678" t="str">
        <f t="shared" si="30"/>
        <v>photography</v>
      </c>
      <c r="T678" t="str">
        <f t="shared" si="31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32"/>
        <v>84</v>
      </c>
      <c r="G679" t="s">
        <v>14</v>
      </c>
      <c r="H679">
        <v>111</v>
      </c>
      <c r="I679" s="7">
        <f>IFERROR(E679/H679,0)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>(((L679/60)/60)/24)+DATE(1970,1,1)</f>
        <v>42561.208333333328</v>
      </c>
      <c r="O679" s="11">
        <f>(((M679/60)/60)/24)+DATE(1970,1,1)</f>
        <v>42611.208333333328</v>
      </c>
      <c r="P679" t="b">
        <v>0</v>
      </c>
      <c r="Q679" t="b">
        <v>0</v>
      </c>
      <c r="R679" t="s">
        <v>119</v>
      </c>
      <c r="S679" t="str">
        <f t="shared" si="30"/>
        <v>publishing</v>
      </c>
      <c r="T679" t="str">
        <f t="shared" si="31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32"/>
        <v>18</v>
      </c>
      <c r="G680" t="s">
        <v>74</v>
      </c>
      <c r="H680">
        <v>215</v>
      </c>
      <c r="I680" s="7">
        <f>IFERROR(E680/H680,0)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>(((L680/60)/60)/24)+DATE(1970,1,1)</f>
        <v>43484.25</v>
      </c>
      <c r="O680" s="11">
        <f>(((M680/60)/60)/24)+DATE(1970,1,1)</f>
        <v>43486.25</v>
      </c>
      <c r="P680" t="b">
        <v>0</v>
      </c>
      <c r="Q680" t="b">
        <v>0</v>
      </c>
      <c r="R680" t="s">
        <v>53</v>
      </c>
      <c r="S680" t="str">
        <f t="shared" si="30"/>
        <v>film &amp; video</v>
      </c>
      <c r="T680" t="str">
        <f t="shared" si="31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32"/>
        <v>1037</v>
      </c>
      <c r="G681" t="s">
        <v>20</v>
      </c>
      <c r="H681">
        <v>363</v>
      </c>
      <c r="I681" s="7">
        <f>IFERROR(E681/H681,0)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>(((L681/60)/60)/24)+DATE(1970,1,1)</f>
        <v>43756.208333333328</v>
      </c>
      <c r="O681" s="11">
        <f>(((M681/60)/60)/24)+DATE(1970,1,1)</f>
        <v>43761.208333333328</v>
      </c>
      <c r="P681" t="b">
        <v>0</v>
      </c>
      <c r="Q681" t="b">
        <v>1</v>
      </c>
      <c r="R681" t="s">
        <v>17</v>
      </c>
      <c r="S681" t="str">
        <f t="shared" si="30"/>
        <v>food</v>
      </c>
      <c r="T681" t="str">
        <f t="shared" si="31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32"/>
        <v>97</v>
      </c>
      <c r="G682" t="s">
        <v>14</v>
      </c>
      <c r="H682">
        <v>2955</v>
      </c>
      <c r="I682" s="7">
        <f>IFERROR(E682/H682,0)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>(((L682/60)/60)/24)+DATE(1970,1,1)</f>
        <v>43813.25</v>
      </c>
      <c r="O682" s="11">
        <f>(((M682/60)/60)/24)+DATE(1970,1,1)</f>
        <v>43815.25</v>
      </c>
      <c r="P682" t="b">
        <v>0</v>
      </c>
      <c r="Q682" t="b">
        <v>1</v>
      </c>
      <c r="R682" t="s">
        <v>292</v>
      </c>
      <c r="S682" t="str">
        <f t="shared" si="30"/>
        <v>games</v>
      </c>
      <c r="T682" t="str">
        <f t="shared" si="31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32"/>
        <v>86</v>
      </c>
      <c r="G683" t="s">
        <v>14</v>
      </c>
      <c r="H683">
        <v>1657</v>
      </c>
      <c r="I683" s="7">
        <f>IFERROR(E683/H683,0)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>(((L683/60)/60)/24)+DATE(1970,1,1)</f>
        <v>40898.25</v>
      </c>
      <c r="O683" s="11">
        <f>(((M683/60)/60)/24)+DATE(1970,1,1)</f>
        <v>40904.25</v>
      </c>
      <c r="P683" t="b">
        <v>0</v>
      </c>
      <c r="Q683" t="b">
        <v>0</v>
      </c>
      <c r="R683" t="s">
        <v>33</v>
      </c>
      <c r="S683" t="str">
        <f t="shared" si="30"/>
        <v>theater</v>
      </c>
      <c r="T683" t="str">
        <f t="shared" si="31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32"/>
        <v>150</v>
      </c>
      <c r="G684" t="s">
        <v>20</v>
      </c>
      <c r="H684">
        <v>103</v>
      </c>
      <c r="I684" s="7">
        <f>IFERROR(E684/H684,0)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>(((L684/60)/60)/24)+DATE(1970,1,1)</f>
        <v>41619.25</v>
      </c>
      <c r="O684" s="11">
        <f>(((M684/60)/60)/24)+DATE(1970,1,1)</f>
        <v>41628.25</v>
      </c>
      <c r="P684" t="b">
        <v>0</v>
      </c>
      <c r="Q684" t="b">
        <v>0</v>
      </c>
      <c r="R684" t="s">
        <v>33</v>
      </c>
      <c r="S684" t="str">
        <f t="shared" si="30"/>
        <v>theater</v>
      </c>
      <c r="T684" t="str">
        <f t="shared" si="31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32"/>
        <v>358</v>
      </c>
      <c r="G685" t="s">
        <v>20</v>
      </c>
      <c r="H685">
        <v>147</v>
      </c>
      <c r="I685" s="7">
        <f>IFERROR(E685/H685,0)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>(((L685/60)/60)/24)+DATE(1970,1,1)</f>
        <v>43359.208333333328</v>
      </c>
      <c r="O685" s="11">
        <f>(((M685/60)/60)/24)+DATE(1970,1,1)</f>
        <v>43361.208333333328</v>
      </c>
      <c r="P685" t="b">
        <v>0</v>
      </c>
      <c r="Q685" t="b">
        <v>0</v>
      </c>
      <c r="R685" t="s">
        <v>33</v>
      </c>
      <c r="S685" t="str">
        <f t="shared" si="30"/>
        <v>theater</v>
      </c>
      <c r="T685" t="str">
        <f t="shared" si="31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32"/>
        <v>543</v>
      </c>
      <c r="G686" t="s">
        <v>20</v>
      </c>
      <c r="H686">
        <v>110</v>
      </c>
      <c r="I686" s="7">
        <f>IFERROR(E686/H686,0)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>(((L686/60)/60)/24)+DATE(1970,1,1)</f>
        <v>40358.208333333336</v>
      </c>
      <c r="O686" s="11">
        <f>(((M686/60)/60)/24)+DATE(1970,1,1)</f>
        <v>40378.208333333336</v>
      </c>
      <c r="P686" t="b">
        <v>0</v>
      </c>
      <c r="Q686" t="b">
        <v>0</v>
      </c>
      <c r="R686" t="s">
        <v>68</v>
      </c>
      <c r="S686" t="str">
        <f t="shared" si="30"/>
        <v>publishing</v>
      </c>
      <c r="T686" t="str">
        <f t="shared" si="31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32"/>
        <v>68</v>
      </c>
      <c r="G687" t="s">
        <v>14</v>
      </c>
      <c r="H687">
        <v>926</v>
      </c>
      <c r="I687" s="7">
        <f>IFERROR(E687/H687,0)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>(((L687/60)/60)/24)+DATE(1970,1,1)</f>
        <v>42239.208333333328</v>
      </c>
      <c r="O687" s="11">
        <f>(((M687/60)/60)/24)+DATE(1970,1,1)</f>
        <v>42263.208333333328</v>
      </c>
      <c r="P687" t="b">
        <v>0</v>
      </c>
      <c r="Q687" t="b">
        <v>0</v>
      </c>
      <c r="R687" t="s">
        <v>33</v>
      </c>
      <c r="S687" t="str">
        <f t="shared" si="30"/>
        <v>theater</v>
      </c>
      <c r="T687" t="str">
        <f t="shared" si="31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32"/>
        <v>192</v>
      </c>
      <c r="G688" t="s">
        <v>20</v>
      </c>
      <c r="H688">
        <v>134</v>
      </c>
      <c r="I688" s="7">
        <f>IFERROR(E688/H688,0)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>(((L688/60)/60)/24)+DATE(1970,1,1)</f>
        <v>43186.208333333328</v>
      </c>
      <c r="O688" s="11">
        <f>(((M688/60)/60)/24)+DATE(1970,1,1)</f>
        <v>43197.208333333328</v>
      </c>
      <c r="P688" t="b">
        <v>0</v>
      </c>
      <c r="Q688" t="b">
        <v>0</v>
      </c>
      <c r="R688" t="s">
        <v>65</v>
      </c>
      <c r="S688" t="str">
        <f t="shared" si="30"/>
        <v>technology</v>
      </c>
      <c r="T688" t="str">
        <f t="shared" si="31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32"/>
        <v>932</v>
      </c>
      <c r="G689" t="s">
        <v>20</v>
      </c>
      <c r="H689">
        <v>269</v>
      </c>
      <c r="I689" s="7">
        <f>IFERROR(E689/H689,0)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>(((L689/60)/60)/24)+DATE(1970,1,1)</f>
        <v>42806.25</v>
      </c>
      <c r="O689" s="11">
        <f>(((M689/60)/60)/24)+DATE(1970,1,1)</f>
        <v>42809.208333333328</v>
      </c>
      <c r="P689" t="b">
        <v>0</v>
      </c>
      <c r="Q689" t="b">
        <v>0</v>
      </c>
      <c r="R689" t="s">
        <v>33</v>
      </c>
      <c r="S689" t="str">
        <f t="shared" si="30"/>
        <v>theater</v>
      </c>
      <c r="T689" t="str">
        <f t="shared" si="31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32"/>
        <v>429</v>
      </c>
      <c r="G690" t="s">
        <v>20</v>
      </c>
      <c r="H690">
        <v>175</v>
      </c>
      <c r="I690" s="7">
        <f>IFERROR(E690/H690,0)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>(((L690/60)/60)/24)+DATE(1970,1,1)</f>
        <v>43475.25</v>
      </c>
      <c r="O690" s="11">
        <f>(((M690/60)/60)/24)+DATE(1970,1,1)</f>
        <v>43491.25</v>
      </c>
      <c r="P690" t="b">
        <v>0</v>
      </c>
      <c r="Q690" t="b">
        <v>1</v>
      </c>
      <c r="R690" t="s">
        <v>269</v>
      </c>
      <c r="S690" t="str">
        <f t="shared" si="30"/>
        <v>film &amp; video</v>
      </c>
      <c r="T690" t="str">
        <f t="shared" si="31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32"/>
        <v>101</v>
      </c>
      <c r="G691" t="s">
        <v>20</v>
      </c>
      <c r="H691">
        <v>69</v>
      </c>
      <c r="I691" s="7">
        <f>IFERROR(E691/H691,0)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>(((L691/60)/60)/24)+DATE(1970,1,1)</f>
        <v>41576.208333333336</v>
      </c>
      <c r="O691" s="11">
        <f>(((M691/60)/60)/24)+DATE(1970,1,1)</f>
        <v>41588.25</v>
      </c>
      <c r="P691" t="b">
        <v>0</v>
      </c>
      <c r="Q691" t="b">
        <v>0</v>
      </c>
      <c r="R691" t="s">
        <v>28</v>
      </c>
      <c r="S691" t="str">
        <f t="shared" si="30"/>
        <v>technology</v>
      </c>
      <c r="T691" t="str">
        <f t="shared" si="31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32"/>
        <v>227</v>
      </c>
      <c r="G692" t="s">
        <v>20</v>
      </c>
      <c r="H692">
        <v>190</v>
      </c>
      <c r="I692" s="7">
        <f>IFERROR(E692/H692,0)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>(((L692/60)/60)/24)+DATE(1970,1,1)</f>
        <v>40874.25</v>
      </c>
      <c r="O692" s="11">
        <f>(((M692/60)/60)/24)+DATE(1970,1,1)</f>
        <v>40880.25</v>
      </c>
      <c r="P692" t="b">
        <v>0</v>
      </c>
      <c r="Q692" t="b">
        <v>1</v>
      </c>
      <c r="R692" t="s">
        <v>42</v>
      </c>
      <c r="S692" t="str">
        <f t="shared" si="30"/>
        <v>film &amp; video</v>
      </c>
      <c r="T692" t="str">
        <f t="shared" si="31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32"/>
        <v>142</v>
      </c>
      <c r="G693" t="s">
        <v>20</v>
      </c>
      <c r="H693">
        <v>237</v>
      </c>
      <c r="I693" s="7">
        <f>IFERROR(E693/H693,0)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>(((L693/60)/60)/24)+DATE(1970,1,1)</f>
        <v>41185.208333333336</v>
      </c>
      <c r="O693" s="11">
        <f>(((M693/60)/60)/24)+DATE(1970,1,1)</f>
        <v>41202.208333333336</v>
      </c>
      <c r="P693" t="b">
        <v>1</v>
      </c>
      <c r="Q693" t="b">
        <v>1</v>
      </c>
      <c r="R693" t="s">
        <v>42</v>
      </c>
      <c r="S693" t="str">
        <f t="shared" si="30"/>
        <v>film &amp; video</v>
      </c>
      <c r="T693" t="str">
        <f t="shared" si="31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32"/>
        <v>91</v>
      </c>
      <c r="G694" t="s">
        <v>14</v>
      </c>
      <c r="H694">
        <v>77</v>
      </c>
      <c r="I694" s="7">
        <f>IFERROR(E694/H694,0)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>(((L694/60)/60)/24)+DATE(1970,1,1)</f>
        <v>43655.208333333328</v>
      </c>
      <c r="O694" s="11">
        <f>(((M694/60)/60)/24)+DATE(1970,1,1)</f>
        <v>43673.208333333328</v>
      </c>
      <c r="P694" t="b">
        <v>0</v>
      </c>
      <c r="Q694" t="b">
        <v>0</v>
      </c>
      <c r="R694" t="s">
        <v>23</v>
      </c>
      <c r="S694" t="str">
        <f t="shared" si="30"/>
        <v>music</v>
      </c>
      <c r="T694" t="str">
        <f t="shared" si="31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32"/>
        <v>64</v>
      </c>
      <c r="G695" t="s">
        <v>14</v>
      </c>
      <c r="H695">
        <v>1748</v>
      </c>
      <c r="I695" s="7">
        <f>IFERROR(E695/H695,0)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>(((L695/60)/60)/24)+DATE(1970,1,1)</f>
        <v>43025.208333333328</v>
      </c>
      <c r="O695" s="11">
        <f>(((M695/60)/60)/24)+DATE(1970,1,1)</f>
        <v>43042.208333333328</v>
      </c>
      <c r="P695" t="b">
        <v>0</v>
      </c>
      <c r="Q695" t="b">
        <v>0</v>
      </c>
      <c r="R695" t="s">
        <v>33</v>
      </c>
      <c r="S695" t="str">
        <f t="shared" si="30"/>
        <v>theater</v>
      </c>
      <c r="T695" t="str">
        <f t="shared" si="31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32"/>
        <v>84</v>
      </c>
      <c r="G696" t="s">
        <v>14</v>
      </c>
      <c r="H696">
        <v>79</v>
      </c>
      <c r="I696" s="7">
        <f>IFERROR(E696/H696,0)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>(((L696/60)/60)/24)+DATE(1970,1,1)</f>
        <v>43066.25</v>
      </c>
      <c r="O696" s="11">
        <f>(((M696/60)/60)/24)+DATE(1970,1,1)</f>
        <v>43103.25</v>
      </c>
      <c r="P696" t="b">
        <v>0</v>
      </c>
      <c r="Q696" t="b">
        <v>0</v>
      </c>
      <c r="R696" t="s">
        <v>33</v>
      </c>
      <c r="S696" t="str">
        <f t="shared" si="30"/>
        <v>theater</v>
      </c>
      <c r="T696" t="str">
        <f t="shared" si="31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32"/>
        <v>134</v>
      </c>
      <c r="G697" t="s">
        <v>20</v>
      </c>
      <c r="H697">
        <v>196</v>
      </c>
      <c r="I697" s="7">
        <f>IFERROR(E697/H697,0)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>(((L697/60)/60)/24)+DATE(1970,1,1)</f>
        <v>42322.25</v>
      </c>
      <c r="O697" s="11">
        <f>(((M697/60)/60)/24)+DATE(1970,1,1)</f>
        <v>42338.25</v>
      </c>
      <c r="P697" t="b">
        <v>1</v>
      </c>
      <c r="Q697" t="b">
        <v>0</v>
      </c>
      <c r="R697" t="s">
        <v>23</v>
      </c>
      <c r="S697" t="str">
        <f t="shared" si="30"/>
        <v>music</v>
      </c>
      <c r="T697" t="str">
        <f t="shared" si="31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32"/>
        <v>59</v>
      </c>
      <c r="G698" t="s">
        <v>14</v>
      </c>
      <c r="H698">
        <v>889</v>
      </c>
      <c r="I698" s="7">
        <f>IFERROR(E698/H698,0)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>(((L698/60)/60)/24)+DATE(1970,1,1)</f>
        <v>42114.208333333328</v>
      </c>
      <c r="O698" s="11">
        <f>(((M698/60)/60)/24)+DATE(1970,1,1)</f>
        <v>42115.208333333328</v>
      </c>
      <c r="P698" t="b">
        <v>0</v>
      </c>
      <c r="Q698" t="b">
        <v>1</v>
      </c>
      <c r="R698" t="s">
        <v>33</v>
      </c>
      <c r="S698" t="str">
        <f t="shared" si="30"/>
        <v>theater</v>
      </c>
      <c r="T698" t="str">
        <f t="shared" si="31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32"/>
        <v>153</v>
      </c>
      <c r="G699" t="s">
        <v>20</v>
      </c>
      <c r="H699">
        <v>7295</v>
      </c>
      <c r="I699" s="7">
        <f>IFERROR(E699/H699,0)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>(((L699/60)/60)/24)+DATE(1970,1,1)</f>
        <v>43190.208333333328</v>
      </c>
      <c r="O699" s="11">
        <f>(((M699/60)/60)/24)+DATE(1970,1,1)</f>
        <v>43192.208333333328</v>
      </c>
      <c r="P699" t="b">
        <v>0</v>
      </c>
      <c r="Q699" t="b">
        <v>0</v>
      </c>
      <c r="R699" t="s">
        <v>50</v>
      </c>
      <c r="S699" t="str">
        <f t="shared" si="30"/>
        <v>music</v>
      </c>
      <c r="T699" t="str">
        <f t="shared" si="31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32"/>
        <v>447</v>
      </c>
      <c r="G700" t="s">
        <v>20</v>
      </c>
      <c r="H700">
        <v>2893</v>
      </c>
      <c r="I700" s="7">
        <f>IFERROR(E700/H700,0)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>(((L700/60)/60)/24)+DATE(1970,1,1)</f>
        <v>40871.25</v>
      </c>
      <c r="O700" s="11">
        <f>(((M700/60)/60)/24)+DATE(1970,1,1)</f>
        <v>40885.25</v>
      </c>
      <c r="P700" t="b">
        <v>0</v>
      </c>
      <c r="Q700" t="b">
        <v>0</v>
      </c>
      <c r="R700" t="s">
        <v>65</v>
      </c>
      <c r="S700" t="str">
        <f t="shared" si="30"/>
        <v>technology</v>
      </c>
      <c r="T700" t="str">
        <f t="shared" si="31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32"/>
        <v>84</v>
      </c>
      <c r="G701" t="s">
        <v>14</v>
      </c>
      <c r="H701">
        <v>56</v>
      </c>
      <c r="I701" s="7">
        <f>IFERROR(E701/H701,0)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>(((L701/60)/60)/24)+DATE(1970,1,1)</f>
        <v>43641.208333333328</v>
      </c>
      <c r="O701" s="11">
        <f>(((M701/60)/60)/24)+DATE(1970,1,1)</f>
        <v>43642.208333333328</v>
      </c>
      <c r="P701" t="b">
        <v>0</v>
      </c>
      <c r="Q701" t="b">
        <v>0</v>
      </c>
      <c r="R701" t="s">
        <v>53</v>
      </c>
      <c r="S701" t="str">
        <f t="shared" si="30"/>
        <v>film &amp; video</v>
      </c>
      <c r="T701" t="str">
        <f t="shared" si="31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32"/>
        <v>3</v>
      </c>
      <c r="G702" t="s">
        <v>14</v>
      </c>
      <c r="H702">
        <v>1</v>
      </c>
      <c r="I702" s="7">
        <f>IFERROR(E702/H702,0)</f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>(((L702/60)/60)/24)+DATE(1970,1,1)</f>
        <v>40203.25</v>
      </c>
      <c r="O702" s="11">
        <f>(((M702/60)/60)/24)+DATE(1970,1,1)</f>
        <v>40218.25</v>
      </c>
      <c r="P702" t="b">
        <v>0</v>
      </c>
      <c r="Q702" t="b">
        <v>0</v>
      </c>
      <c r="R702" t="s">
        <v>65</v>
      </c>
      <c r="S702" t="str">
        <f t="shared" si="30"/>
        <v>technology</v>
      </c>
      <c r="T702" t="str">
        <f t="shared" si="31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32"/>
        <v>175</v>
      </c>
      <c r="G703" t="s">
        <v>20</v>
      </c>
      <c r="H703">
        <v>820</v>
      </c>
      <c r="I703" s="7">
        <f>IFERROR(E703/H703,0)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>(((L703/60)/60)/24)+DATE(1970,1,1)</f>
        <v>40629.208333333336</v>
      </c>
      <c r="O703" s="11">
        <f>(((M703/60)/60)/24)+DATE(1970,1,1)</f>
        <v>40636.208333333336</v>
      </c>
      <c r="P703" t="b">
        <v>1</v>
      </c>
      <c r="Q703" t="b">
        <v>0</v>
      </c>
      <c r="R703" t="s">
        <v>33</v>
      </c>
      <c r="S703" t="str">
        <f t="shared" si="30"/>
        <v>theater</v>
      </c>
      <c r="T703" t="str">
        <f t="shared" si="31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32"/>
        <v>54</v>
      </c>
      <c r="G704" t="s">
        <v>14</v>
      </c>
      <c r="H704">
        <v>83</v>
      </c>
      <c r="I704" s="7">
        <f>IFERROR(E704/H704,0)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>(((L704/60)/60)/24)+DATE(1970,1,1)</f>
        <v>41477.208333333336</v>
      </c>
      <c r="O704" s="11">
        <f>(((M704/60)/60)/24)+DATE(1970,1,1)</f>
        <v>41482.208333333336</v>
      </c>
      <c r="P704" t="b">
        <v>0</v>
      </c>
      <c r="Q704" t="b">
        <v>0</v>
      </c>
      <c r="R704" t="s">
        <v>65</v>
      </c>
      <c r="S704" t="str">
        <f t="shared" si="30"/>
        <v>technology</v>
      </c>
      <c r="T704" t="str">
        <f t="shared" si="31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32"/>
        <v>312</v>
      </c>
      <c r="G705" t="s">
        <v>20</v>
      </c>
      <c r="H705">
        <v>2038</v>
      </c>
      <c r="I705" s="7">
        <f>IFERROR(E705/H705,0)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>(((L705/60)/60)/24)+DATE(1970,1,1)</f>
        <v>41020.208333333336</v>
      </c>
      <c r="O705" s="11">
        <f>(((M705/60)/60)/24)+DATE(1970,1,1)</f>
        <v>41037.208333333336</v>
      </c>
      <c r="P705" t="b">
        <v>1</v>
      </c>
      <c r="Q705" t="b">
        <v>1</v>
      </c>
      <c r="R705" t="s">
        <v>206</v>
      </c>
      <c r="S705" t="str">
        <f t="shared" si="30"/>
        <v>publishing</v>
      </c>
      <c r="T705" t="str">
        <f t="shared" si="31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32"/>
        <v>123</v>
      </c>
      <c r="G706" t="s">
        <v>20</v>
      </c>
      <c r="H706">
        <v>116</v>
      </c>
      <c r="I706" s="7">
        <f>IFERROR(E706/H706,0)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>(((L706/60)/60)/24)+DATE(1970,1,1)</f>
        <v>42555.208333333328</v>
      </c>
      <c r="O706" s="11">
        <f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si="30"/>
        <v>film &amp; video</v>
      </c>
      <c r="T706" t="str">
        <f t="shared" si="31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32"/>
        <v>99</v>
      </c>
      <c r="G707" t="s">
        <v>14</v>
      </c>
      <c r="H707">
        <v>2025</v>
      </c>
      <c r="I707" s="7">
        <f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>(((L707/60)/60)/24)+DATE(1970,1,1)</f>
        <v>41619.25</v>
      </c>
      <c r="O707" s="11">
        <f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33">LEFT(R707,SEARCH("/",R707)-1)</f>
        <v>publishing</v>
      </c>
      <c r="T707" t="str">
        <f t="shared" ref="T707:T770" si="34">RIGHT(R707,LEN(R707)-SEARCH("/",R707))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32"/>
        <v>128</v>
      </c>
      <c r="G708" t="s">
        <v>20</v>
      </c>
      <c r="H708">
        <v>1345</v>
      </c>
      <c r="I708" s="7">
        <f>IFERROR(E708/H708,0)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>(((L708/60)/60)/24)+DATE(1970,1,1)</f>
        <v>43471.25</v>
      </c>
      <c r="O708" s="11">
        <f>(((M708/60)/60)/24)+DATE(1970,1,1)</f>
        <v>43479.25</v>
      </c>
      <c r="P708" t="b">
        <v>0</v>
      </c>
      <c r="Q708" t="b">
        <v>1</v>
      </c>
      <c r="R708" t="s">
        <v>28</v>
      </c>
      <c r="S708" t="str">
        <f t="shared" si="33"/>
        <v>technology</v>
      </c>
      <c r="T708" t="str">
        <f t="shared" si="34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ref="F709:F772" si="35">ROUND((E709/D709)*100,0)</f>
        <v>159</v>
      </c>
      <c r="G709" t="s">
        <v>20</v>
      </c>
      <c r="H709">
        <v>168</v>
      </c>
      <c r="I709" s="7">
        <f>IFERROR(E709/H709,0)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>(((L709/60)/60)/24)+DATE(1970,1,1)</f>
        <v>43442.25</v>
      </c>
      <c r="O709" s="11">
        <f>(((M709/60)/60)/24)+DATE(1970,1,1)</f>
        <v>43478.25</v>
      </c>
      <c r="P709" t="b">
        <v>0</v>
      </c>
      <c r="Q709" t="b">
        <v>0</v>
      </c>
      <c r="R709" t="s">
        <v>53</v>
      </c>
      <c r="S709" t="str">
        <f t="shared" si="33"/>
        <v>film &amp; video</v>
      </c>
      <c r="T709" t="str">
        <f t="shared" si="34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35"/>
        <v>707</v>
      </c>
      <c r="G710" t="s">
        <v>20</v>
      </c>
      <c r="H710">
        <v>137</v>
      </c>
      <c r="I710" s="7">
        <f>IFERROR(E710/H710,0)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>(((L710/60)/60)/24)+DATE(1970,1,1)</f>
        <v>42877.208333333328</v>
      </c>
      <c r="O710" s="11">
        <f>(((M710/60)/60)/24)+DATE(1970,1,1)</f>
        <v>42887.208333333328</v>
      </c>
      <c r="P710" t="b">
        <v>0</v>
      </c>
      <c r="Q710" t="b">
        <v>0</v>
      </c>
      <c r="R710" t="s">
        <v>33</v>
      </c>
      <c r="S710" t="str">
        <f t="shared" si="33"/>
        <v>theater</v>
      </c>
      <c r="T710" t="str">
        <f t="shared" si="34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35"/>
        <v>142</v>
      </c>
      <c r="G711" t="s">
        <v>20</v>
      </c>
      <c r="H711">
        <v>186</v>
      </c>
      <c r="I711" s="7">
        <f>IFERROR(E711/H711,0)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>(((L711/60)/60)/24)+DATE(1970,1,1)</f>
        <v>41018.208333333336</v>
      </c>
      <c r="O711" s="11">
        <f>(((M711/60)/60)/24)+DATE(1970,1,1)</f>
        <v>41025.208333333336</v>
      </c>
      <c r="P711" t="b">
        <v>0</v>
      </c>
      <c r="Q711" t="b">
        <v>0</v>
      </c>
      <c r="R711" t="s">
        <v>33</v>
      </c>
      <c r="S711" t="str">
        <f t="shared" si="33"/>
        <v>theater</v>
      </c>
      <c r="T711" t="str">
        <f t="shared" si="34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35"/>
        <v>148</v>
      </c>
      <c r="G712" t="s">
        <v>20</v>
      </c>
      <c r="H712">
        <v>125</v>
      </c>
      <c r="I712" s="7">
        <f>IFERROR(E712/H712,0)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>(((L712/60)/60)/24)+DATE(1970,1,1)</f>
        <v>43295.208333333328</v>
      </c>
      <c r="O712" s="11">
        <f>(((M712/60)/60)/24)+DATE(1970,1,1)</f>
        <v>43302.208333333328</v>
      </c>
      <c r="P712" t="b">
        <v>0</v>
      </c>
      <c r="Q712" t="b">
        <v>1</v>
      </c>
      <c r="R712" t="s">
        <v>33</v>
      </c>
      <c r="S712" t="str">
        <f t="shared" si="33"/>
        <v>theater</v>
      </c>
      <c r="T712" t="str">
        <f t="shared" si="34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35"/>
        <v>20</v>
      </c>
      <c r="G713" t="s">
        <v>14</v>
      </c>
      <c r="H713">
        <v>14</v>
      </c>
      <c r="I713" s="7">
        <f>IFERROR(E713/H713,0)</f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>(((L713/60)/60)/24)+DATE(1970,1,1)</f>
        <v>42393.25</v>
      </c>
      <c r="O713" s="11">
        <f>(((M713/60)/60)/24)+DATE(1970,1,1)</f>
        <v>42395.25</v>
      </c>
      <c r="P713" t="b">
        <v>1</v>
      </c>
      <c r="Q713" t="b">
        <v>1</v>
      </c>
      <c r="R713" t="s">
        <v>33</v>
      </c>
      <c r="S713" t="str">
        <f t="shared" si="33"/>
        <v>theater</v>
      </c>
      <c r="T713" t="str">
        <f t="shared" si="34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35"/>
        <v>1841</v>
      </c>
      <c r="G714" t="s">
        <v>20</v>
      </c>
      <c r="H714">
        <v>202</v>
      </c>
      <c r="I714" s="7">
        <f>IFERROR(E714/H714,0)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>(((L714/60)/60)/24)+DATE(1970,1,1)</f>
        <v>42559.208333333328</v>
      </c>
      <c r="O714" s="11">
        <f>(((M714/60)/60)/24)+DATE(1970,1,1)</f>
        <v>42600.208333333328</v>
      </c>
      <c r="P714" t="b">
        <v>0</v>
      </c>
      <c r="Q714" t="b">
        <v>0</v>
      </c>
      <c r="R714" t="s">
        <v>33</v>
      </c>
      <c r="S714" t="str">
        <f t="shared" si="33"/>
        <v>theater</v>
      </c>
      <c r="T714" t="str">
        <f t="shared" si="34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35"/>
        <v>162</v>
      </c>
      <c r="G715" t="s">
        <v>20</v>
      </c>
      <c r="H715">
        <v>103</v>
      </c>
      <c r="I715" s="7">
        <f>IFERROR(E715/H715,0)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>(((L715/60)/60)/24)+DATE(1970,1,1)</f>
        <v>42604.208333333328</v>
      </c>
      <c r="O715" s="11">
        <f>(((M715/60)/60)/24)+DATE(1970,1,1)</f>
        <v>42616.208333333328</v>
      </c>
      <c r="P715" t="b">
        <v>0</v>
      </c>
      <c r="Q715" t="b">
        <v>0</v>
      </c>
      <c r="R715" t="s">
        <v>133</v>
      </c>
      <c r="S715" t="str">
        <f t="shared" si="33"/>
        <v>publishing</v>
      </c>
      <c r="T715" t="str">
        <f t="shared" si="34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35"/>
        <v>473</v>
      </c>
      <c r="G716" t="s">
        <v>20</v>
      </c>
      <c r="H716">
        <v>1785</v>
      </c>
      <c r="I716" s="7">
        <f>IFERROR(E716/H716,0)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>(((L716/60)/60)/24)+DATE(1970,1,1)</f>
        <v>41870.208333333336</v>
      </c>
      <c r="O716" s="11">
        <f>(((M716/60)/60)/24)+DATE(1970,1,1)</f>
        <v>41871.208333333336</v>
      </c>
      <c r="P716" t="b">
        <v>0</v>
      </c>
      <c r="Q716" t="b">
        <v>0</v>
      </c>
      <c r="R716" t="s">
        <v>23</v>
      </c>
      <c r="S716" t="str">
        <f t="shared" si="33"/>
        <v>music</v>
      </c>
      <c r="T716" t="str">
        <f t="shared" si="34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35"/>
        <v>24</v>
      </c>
      <c r="G717" t="s">
        <v>14</v>
      </c>
      <c r="H717">
        <v>656</v>
      </c>
      <c r="I717" s="7">
        <f>IFERROR(E717/H717,0)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>(((L717/60)/60)/24)+DATE(1970,1,1)</f>
        <v>40397.208333333336</v>
      </c>
      <c r="O717" s="11">
        <f>(((M717/60)/60)/24)+DATE(1970,1,1)</f>
        <v>40402.208333333336</v>
      </c>
      <c r="P717" t="b">
        <v>0</v>
      </c>
      <c r="Q717" t="b">
        <v>0</v>
      </c>
      <c r="R717" t="s">
        <v>292</v>
      </c>
      <c r="S717" t="str">
        <f t="shared" si="33"/>
        <v>games</v>
      </c>
      <c r="T717" t="str">
        <f t="shared" si="34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35"/>
        <v>518</v>
      </c>
      <c r="G718" t="s">
        <v>20</v>
      </c>
      <c r="H718">
        <v>157</v>
      </c>
      <c r="I718" s="7">
        <f>IFERROR(E718/H718,0)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>(((L718/60)/60)/24)+DATE(1970,1,1)</f>
        <v>41465.208333333336</v>
      </c>
      <c r="O718" s="11">
        <f>(((M718/60)/60)/24)+DATE(1970,1,1)</f>
        <v>41493.208333333336</v>
      </c>
      <c r="P718" t="b">
        <v>0</v>
      </c>
      <c r="Q718" t="b">
        <v>1</v>
      </c>
      <c r="R718" t="s">
        <v>33</v>
      </c>
      <c r="S718" t="str">
        <f t="shared" si="33"/>
        <v>theater</v>
      </c>
      <c r="T718" t="str">
        <f t="shared" si="34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35"/>
        <v>248</v>
      </c>
      <c r="G719" t="s">
        <v>20</v>
      </c>
      <c r="H719">
        <v>555</v>
      </c>
      <c r="I719" s="7">
        <f>IFERROR(E719/H719,0)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>(((L719/60)/60)/24)+DATE(1970,1,1)</f>
        <v>40777.208333333336</v>
      </c>
      <c r="O719" s="11">
        <f>(((M719/60)/60)/24)+DATE(1970,1,1)</f>
        <v>40798.208333333336</v>
      </c>
      <c r="P719" t="b">
        <v>0</v>
      </c>
      <c r="Q719" t="b">
        <v>0</v>
      </c>
      <c r="R719" t="s">
        <v>42</v>
      </c>
      <c r="S719" t="str">
        <f t="shared" si="33"/>
        <v>film &amp; video</v>
      </c>
      <c r="T719" t="str">
        <f t="shared" si="34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35"/>
        <v>100</v>
      </c>
      <c r="G720" t="s">
        <v>20</v>
      </c>
      <c r="H720">
        <v>297</v>
      </c>
      <c r="I720" s="7">
        <f>IFERROR(E720/H720,0)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>(((L720/60)/60)/24)+DATE(1970,1,1)</f>
        <v>41442.208333333336</v>
      </c>
      <c r="O720" s="11">
        <f>(((M720/60)/60)/24)+DATE(1970,1,1)</f>
        <v>41468.208333333336</v>
      </c>
      <c r="P720" t="b">
        <v>0</v>
      </c>
      <c r="Q720" t="b">
        <v>0</v>
      </c>
      <c r="R720" t="s">
        <v>65</v>
      </c>
      <c r="S720" t="str">
        <f t="shared" si="33"/>
        <v>technology</v>
      </c>
      <c r="T720" t="str">
        <f t="shared" si="34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35"/>
        <v>153</v>
      </c>
      <c r="G721" t="s">
        <v>20</v>
      </c>
      <c r="H721">
        <v>123</v>
      </c>
      <c r="I721" s="7">
        <f>IFERROR(E721/H721,0)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>(((L721/60)/60)/24)+DATE(1970,1,1)</f>
        <v>41058.208333333336</v>
      </c>
      <c r="O721" s="11">
        <f>(((M721/60)/60)/24)+DATE(1970,1,1)</f>
        <v>41069.208333333336</v>
      </c>
      <c r="P721" t="b">
        <v>0</v>
      </c>
      <c r="Q721" t="b">
        <v>0</v>
      </c>
      <c r="R721" t="s">
        <v>119</v>
      </c>
      <c r="S721" t="str">
        <f t="shared" si="33"/>
        <v>publishing</v>
      </c>
      <c r="T721" t="str">
        <f t="shared" si="34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35"/>
        <v>37</v>
      </c>
      <c r="G722" t="s">
        <v>74</v>
      </c>
      <c r="H722">
        <v>38</v>
      </c>
      <c r="I722" s="7">
        <f>IFERROR(E722/H722,0)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>(((L722/60)/60)/24)+DATE(1970,1,1)</f>
        <v>43152.25</v>
      </c>
      <c r="O722" s="11">
        <f>(((M722/60)/60)/24)+DATE(1970,1,1)</f>
        <v>43166.25</v>
      </c>
      <c r="P722" t="b">
        <v>0</v>
      </c>
      <c r="Q722" t="b">
        <v>1</v>
      </c>
      <c r="R722" t="s">
        <v>33</v>
      </c>
      <c r="S722" t="str">
        <f t="shared" si="33"/>
        <v>theater</v>
      </c>
      <c r="T722" t="str">
        <f t="shared" si="34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35"/>
        <v>4</v>
      </c>
      <c r="G723" t="s">
        <v>74</v>
      </c>
      <c r="H723">
        <v>60</v>
      </c>
      <c r="I723" s="7">
        <f>IFERROR(E723/H723,0)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>(((L723/60)/60)/24)+DATE(1970,1,1)</f>
        <v>43194.208333333328</v>
      </c>
      <c r="O723" s="11">
        <f>(((M723/60)/60)/24)+DATE(1970,1,1)</f>
        <v>43200.208333333328</v>
      </c>
      <c r="P723" t="b">
        <v>0</v>
      </c>
      <c r="Q723" t="b">
        <v>0</v>
      </c>
      <c r="R723" t="s">
        <v>23</v>
      </c>
      <c r="S723" t="str">
        <f t="shared" si="33"/>
        <v>music</v>
      </c>
      <c r="T723" t="str">
        <f t="shared" si="34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35"/>
        <v>157</v>
      </c>
      <c r="G724" t="s">
        <v>20</v>
      </c>
      <c r="H724">
        <v>3036</v>
      </c>
      <c r="I724" s="7">
        <f>IFERROR(E724/H724,0)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>(((L724/60)/60)/24)+DATE(1970,1,1)</f>
        <v>43045.25</v>
      </c>
      <c r="O724" s="11">
        <f>(((M724/60)/60)/24)+DATE(1970,1,1)</f>
        <v>43072.25</v>
      </c>
      <c r="P724" t="b">
        <v>0</v>
      </c>
      <c r="Q724" t="b">
        <v>0</v>
      </c>
      <c r="R724" t="s">
        <v>42</v>
      </c>
      <c r="S724" t="str">
        <f t="shared" si="33"/>
        <v>film &amp; video</v>
      </c>
      <c r="T724" t="str">
        <f t="shared" si="34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35"/>
        <v>270</v>
      </c>
      <c r="G725" t="s">
        <v>20</v>
      </c>
      <c r="H725">
        <v>144</v>
      </c>
      <c r="I725" s="7">
        <f>IFERROR(E725/H725,0)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>(((L725/60)/60)/24)+DATE(1970,1,1)</f>
        <v>42431.25</v>
      </c>
      <c r="O725" s="11">
        <f>(((M725/60)/60)/24)+DATE(1970,1,1)</f>
        <v>42452.208333333328</v>
      </c>
      <c r="P725" t="b">
        <v>0</v>
      </c>
      <c r="Q725" t="b">
        <v>0</v>
      </c>
      <c r="R725" t="s">
        <v>33</v>
      </c>
      <c r="S725" t="str">
        <f t="shared" si="33"/>
        <v>theater</v>
      </c>
      <c r="T725" t="str">
        <f t="shared" si="34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35"/>
        <v>134</v>
      </c>
      <c r="G726" t="s">
        <v>20</v>
      </c>
      <c r="H726">
        <v>121</v>
      </c>
      <c r="I726" s="7">
        <f>IFERROR(E726/H726,0)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>(((L726/60)/60)/24)+DATE(1970,1,1)</f>
        <v>41934.208333333336</v>
      </c>
      <c r="O726" s="11">
        <f>(((M726/60)/60)/24)+DATE(1970,1,1)</f>
        <v>41936.208333333336</v>
      </c>
      <c r="P726" t="b">
        <v>0</v>
      </c>
      <c r="Q726" t="b">
        <v>1</v>
      </c>
      <c r="R726" t="s">
        <v>33</v>
      </c>
      <c r="S726" t="str">
        <f t="shared" si="33"/>
        <v>theater</v>
      </c>
      <c r="T726" t="str">
        <f t="shared" si="34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35"/>
        <v>50</v>
      </c>
      <c r="G727" t="s">
        <v>14</v>
      </c>
      <c r="H727">
        <v>1596</v>
      </c>
      <c r="I727" s="7">
        <f>IFERROR(E727/H727,0)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>(((L727/60)/60)/24)+DATE(1970,1,1)</f>
        <v>41958.25</v>
      </c>
      <c r="O727" s="11">
        <f>(((M727/60)/60)/24)+DATE(1970,1,1)</f>
        <v>41960.25</v>
      </c>
      <c r="P727" t="b">
        <v>0</v>
      </c>
      <c r="Q727" t="b">
        <v>0</v>
      </c>
      <c r="R727" t="s">
        <v>292</v>
      </c>
      <c r="S727" t="str">
        <f t="shared" si="33"/>
        <v>games</v>
      </c>
      <c r="T727" t="str">
        <f t="shared" si="34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35"/>
        <v>89</v>
      </c>
      <c r="G728" t="s">
        <v>74</v>
      </c>
      <c r="H728">
        <v>524</v>
      </c>
      <c r="I728" s="7">
        <f>IFERROR(E728/H728,0)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>(((L728/60)/60)/24)+DATE(1970,1,1)</f>
        <v>40476.208333333336</v>
      </c>
      <c r="O728" s="11">
        <f>(((M728/60)/60)/24)+DATE(1970,1,1)</f>
        <v>40482.208333333336</v>
      </c>
      <c r="P728" t="b">
        <v>0</v>
      </c>
      <c r="Q728" t="b">
        <v>1</v>
      </c>
      <c r="R728" t="s">
        <v>33</v>
      </c>
      <c r="S728" t="str">
        <f t="shared" si="33"/>
        <v>theater</v>
      </c>
      <c r="T728" t="str">
        <f t="shared" si="34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35"/>
        <v>165</v>
      </c>
      <c r="G729" t="s">
        <v>20</v>
      </c>
      <c r="H729">
        <v>181</v>
      </c>
      <c r="I729" s="7">
        <f>IFERROR(E729/H729,0)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>(((L729/60)/60)/24)+DATE(1970,1,1)</f>
        <v>43485.25</v>
      </c>
      <c r="O729" s="11">
        <f>(((M729/60)/60)/24)+DATE(1970,1,1)</f>
        <v>43543.208333333328</v>
      </c>
      <c r="P729" t="b">
        <v>0</v>
      </c>
      <c r="Q729" t="b">
        <v>0</v>
      </c>
      <c r="R729" t="s">
        <v>28</v>
      </c>
      <c r="S729" t="str">
        <f t="shared" si="33"/>
        <v>technology</v>
      </c>
      <c r="T729" t="str">
        <f t="shared" si="34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35"/>
        <v>18</v>
      </c>
      <c r="G730" t="s">
        <v>14</v>
      </c>
      <c r="H730">
        <v>10</v>
      </c>
      <c r="I730" s="7">
        <f>IFERROR(E730/H730,0)</f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>(((L730/60)/60)/24)+DATE(1970,1,1)</f>
        <v>42515.208333333328</v>
      </c>
      <c r="O730" s="11">
        <f>(((M730/60)/60)/24)+DATE(1970,1,1)</f>
        <v>42526.208333333328</v>
      </c>
      <c r="P730" t="b">
        <v>0</v>
      </c>
      <c r="Q730" t="b">
        <v>0</v>
      </c>
      <c r="R730" t="s">
        <v>33</v>
      </c>
      <c r="S730" t="str">
        <f t="shared" si="33"/>
        <v>theater</v>
      </c>
      <c r="T730" t="str">
        <f t="shared" si="34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35"/>
        <v>186</v>
      </c>
      <c r="G731" t="s">
        <v>20</v>
      </c>
      <c r="H731">
        <v>122</v>
      </c>
      <c r="I731" s="7">
        <f>IFERROR(E731/H731,0)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>(((L731/60)/60)/24)+DATE(1970,1,1)</f>
        <v>41309.25</v>
      </c>
      <c r="O731" s="11">
        <f>(((M731/60)/60)/24)+DATE(1970,1,1)</f>
        <v>41311.25</v>
      </c>
      <c r="P731" t="b">
        <v>0</v>
      </c>
      <c r="Q731" t="b">
        <v>0</v>
      </c>
      <c r="R731" t="s">
        <v>53</v>
      </c>
      <c r="S731" t="str">
        <f t="shared" si="33"/>
        <v>film &amp; video</v>
      </c>
      <c r="T731" t="str">
        <f t="shared" si="34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35"/>
        <v>413</v>
      </c>
      <c r="G732" t="s">
        <v>20</v>
      </c>
      <c r="H732">
        <v>1071</v>
      </c>
      <c r="I732" s="7">
        <f>IFERROR(E732/H732,0)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>(((L732/60)/60)/24)+DATE(1970,1,1)</f>
        <v>42147.208333333328</v>
      </c>
      <c r="O732" s="11">
        <f>(((M732/60)/60)/24)+DATE(1970,1,1)</f>
        <v>42153.208333333328</v>
      </c>
      <c r="P732" t="b">
        <v>0</v>
      </c>
      <c r="Q732" t="b">
        <v>0</v>
      </c>
      <c r="R732" t="s">
        <v>65</v>
      </c>
      <c r="S732" t="str">
        <f t="shared" si="33"/>
        <v>technology</v>
      </c>
      <c r="T732" t="str">
        <f t="shared" si="34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35"/>
        <v>90</v>
      </c>
      <c r="G733" t="s">
        <v>74</v>
      </c>
      <c r="H733">
        <v>219</v>
      </c>
      <c r="I733" s="7">
        <f>IFERROR(E733/H733,0)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>(((L733/60)/60)/24)+DATE(1970,1,1)</f>
        <v>42939.208333333328</v>
      </c>
      <c r="O733" s="11">
        <f>(((M733/60)/60)/24)+DATE(1970,1,1)</f>
        <v>42940.208333333328</v>
      </c>
      <c r="P733" t="b">
        <v>0</v>
      </c>
      <c r="Q733" t="b">
        <v>0</v>
      </c>
      <c r="R733" t="s">
        <v>28</v>
      </c>
      <c r="S733" t="str">
        <f t="shared" si="33"/>
        <v>technology</v>
      </c>
      <c r="T733" t="str">
        <f t="shared" si="34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35"/>
        <v>92</v>
      </c>
      <c r="G734" t="s">
        <v>14</v>
      </c>
      <c r="H734">
        <v>1121</v>
      </c>
      <c r="I734" s="7">
        <f>IFERROR(E734/H734,0)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>(((L734/60)/60)/24)+DATE(1970,1,1)</f>
        <v>42816.208333333328</v>
      </c>
      <c r="O734" s="11">
        <f>(((M734/60)/60)/24)+DATE(1970,1,1)</f>
        <v>42839.208333333328</v>
      </c>
      <c r="P734" t="b">
        <v>0</v>
      </c>
      <c r="Q734" t="b">
        <v>1</v>
      </c>
      <c r="R734" t="s">
        <v>23</v>
      </c>
      <c r="S734" t="str">
        <f t="shared" si="33"/>
        <v>music</v>
      </c>
      <c r="T734" t="str">
        <f t="shared" si="34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35"/>
        <v>527</v>
      </c>
      <c r="G735" t="s">
        <v>20</v>
      </c>
      <c r="H735">
        <v>980</v>
      </c>
      <c r="I735" s="7">
        <f>IFERROR(E735/H735,0)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>(((L735/60)/60)/24)+DATE(1970,1,1)</f>
        <v>41844.208333333336</v>
      </c>
      <c r="O735" s="11">
        <f>(((M735/60)/60)/24)+DATE(1970,1,1)</f>
        <v>41857.208333333336</v>
      </c>
      <c r="P735" t="b">
        <v>0</v>
      </c>
      <c r="Q735" t="b">
        <v>0</v>
      </c>
      <c r="R735" t="s">
        <v>148</v>
      </c>
      <c r="S735" t="str">
        <f t="shared" si="33"/>
        <v>music</v>
      </c>
      <c r="T735" t="str">
        <f t="shared" si="34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35"/>
        <v>319</v>
      </c>
      <c r="G736" t="s">
        <v>20</v>
      </c>
      <c r="H736">
        <v>536</v>
      </c>
      <c r="I736" s="7">
        <f>IFERROR(E736/H736,0)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>(((L736/60)/60)/24)+DATE(1970,1,1)</f>
        <v>42763.25</v>
      </c>
      <c r="O736" s="11">
        <f>(((M736/60)/60)/24)+DATE(1970,1,1)</f>
        <v>42775.25</v>
      </c>
      <c r="P736" t="b">
        <v>0</v>
      </c>
      <c r="Q736" t="b">
        <v>1</v>
      </c>
      <c r="R736" t="s">
        <v>33</v>
      </c>
      <c r="S736" t="str">
        <f t="shared" si="33"/>
        <v>theater</v>
      </c>
      <c r="T736" t="str">
        <f t="shared" si="34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35"/>
        <v>354</v>
      </c>
      <c r="G737" t="s">
        <v>20</v>
      </c>
      <c r="H737">
        <v>1991</v>
      </c>
      <c r="I737" s="7">
        <f>IFERROR(E737/H737,0)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>(((L737/60)/60)/24)+DATE(1970,1,1)</f>
        <v>42459.208333333328</v>
      </c>
      <c r="O737" s="11">
        <f>(((M737/60)/60)/24)+DATE(1970,1,1)</f>
        <v>42466.208333333328</v>
      </c>
      <c r="P737" t="b">
        <v>0</v>
      </c>
      <c r="Q737" t="b">
        <v>0</v>
      </c>
      <c r="R737" t="s">
        <v>122</v>
      </c>
      <c r="S737" t="str">
        <f t="shared" si="33"/>
        <v>photography</v>
      </c>
      <c r="T737" t="str">
        <f t="shared" si="34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35"/>
        <v>33</v>
      </c>
      <c r="G738" t="s">
        <v>74</v>
      </c>
      <c r="H738">
        <v>29</v>
      </c>
      <c r="I738" s="7">
        <f>IFERROR(E738/H738,0)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>(((L738/60)/60)/24)+DATE(1970,1,1)</f>
        <v>42055.25</v>
      </c>
      <c r="O738" s="11">
        <f>(((M738/60)/60)/24)+DATE(1970,1,1)</f>
        <v>42059.25</v>
      </c>
      <c r="P738" t="b">
        <v>0</v>
      </c>
      <c r="Q738" t="b">
        <v>0</v>
      </c>
      <c r="R738" t="s">
        <v>68</v>
      </c>
      <c r="S738" t="str">
        <f t="shared" si="33"/>
        <v>publishing</v>
      </c>
      <c r="T738" t="str">
        <f t="shared" si="34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35"/>
        <v>136</v>
      </c>
      <c r="G739" t="s">
        <v>20</v>
      </c>
      <c r="H739">
        <v>180</v>
      </c>
      <c r="I739" s="7">
        <f>IFERROR(E739/H739,0)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>(((L739/60)/60)/24)+DATE(1970,1,1)</f>
        <v>42685.25</v>
      </c>
      <c r="O739" s="11">
        <f>(((M739/60)/60)/24)+DATE(1970,1,1)</f>
        <v>42697.25</v>
      </c>
      <c r="P739" t="b">
        <v>0</v>
      </c>
      <c r="Q739" t="b">
        <v>0</v>
      </c>
      <c r="R739" t="s">
        <v>60</v>
      </c>
      <c r="S739" t="str">
        <f t="shared" si="33"/>
        <v>music</v>
      </c>
      <c r="T739" t="str">
        <f t="shared" si="34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35"/>
        <v>2</v>
      </c>
      <c r="G740" t="s">
        <v>14</v>
      </c>
      <c r="H740">
        <v>15</v>
      </c>
      <c r="I740" s="7">
        <f>IFERROR(E740/H740,0)</f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>(((L740/60)/60)/24)+DATE(1970,1,1)</f>
        <v>41959.25</v>
      </c>
      <c r="O740" s="11">
        <f>(((M740/60)/60)/24)+DATE(1970,1,1)</f>
        <v>41981.25</v>
      </c>
      <c r="P740" t="b">
        <v>0</v>
      </c>
      <c r="Q740" t="b">
        <v>1</v>
      </c>
      <c r="R740" t="s">
        <v>33</v>
      </c>
      <c r="S740" t="str">
        <f t="shared" si="33"/>
        <v>theater</v>
      </c>
      <c r="T740" t="str">
        <f t="shared" si="34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35"/>
        <v>61</v>
      </c>
      <c r="G741" t="s">
        <v>14</v>
      </c>
      <c r="H741">
        <v>191</v>
      </c>
      <c r="I741" s="7">
        <f>IFERROR(E741/H741,0)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>(((L741/60)/60)/24)+DATE(1970,1,1)</f>
        <v>41089.208333333336</v>
      </c>
      <c r="O741" s="11">
        <f>(((M741/60)/60)/24)+DATE(1970,1,1)</f>
        <v>41090.208333333336</v>
      </c>
      <c r="P741" t="b">
        <v>0</v>
      </c>
      <c r="Q741" t="b">
        <v>0</v>
      </c>
      <c r="R741" t="s">
        <v>60</v>
      </c>
      <c r="S741" t="str">
        <f t="shared" si="33"/>
        <v>music</v>
      </c>
      <c r="T741" t="str">
        <f t="shared" si="34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35"/>
        <v>30</v>
      </c>
      <c r="G742" t="s">
        <v>14</v>
      </c>
      <c r="H742">
        <v>16</v>
      </c>
      <c r="I742" s="7">
        <f>IFERROR(E742/H742,0)</f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>(((L742/60)/60)/24)+DATE(1970,1,1)</f>
        <v>42769.25</v>
      </c>
      <c r="O742" s="11">
        <f>(((M742/60)/60)/24)+DATE(1970,1,1)</f>
        <v>42772.25</v>
      </c>
      <c r="P742" t="b">
        <v>0</v>
      </c>
      <c r="Q742" t="b">
        <v>0</v>
      </c>
      <c r="R742" t="s">
        <v>33</v>
      </c>
      <c r="S742" t="str">
        <f t="shared" si="33"/>
        <v>theater</v>
      </c>
      <c r="T742" t="str">
        <f t="shared" si="34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35"/>
        <v>1179</v>
      </c>
      <c r="G743" t="s">
        <v>20</v>
      </c>
      <c r="H743">
        <v>130</v>
      </c>
      <c r="I743" s="7">
        <f>IFERROR(E743/H743,0)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>(((L743/60)/60)/24)+DATE(1970,1,1)</f>
        <v>40321.208333333336</v>
      </c>
      <c r="O743" s="11">
        <f>(((M743/60)/60)/24)+DATE(1970,1,1)</f>
        <v>40322.208333333336</v>
      </c>
      <c r="P743" t="b">
        <v>0</v>
      </c>
      <c r="Q743" t="b">
        <v>0</v>
      </c>
      <c r="R743" t="s">
        <v>33</v>
      </c>
      <c r="S743" t="str">
        <f t="shared" si="33"/>
        <v>theater</v>
      </c>
      <c r="T743" t="str">
        <f t="shared" si="34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35"/>
        <v>1126</v>
      </c>
      <c r="G744" t="s">
        <v>20</v>
      </c>
      <c r="H744">
        <v>122</v>
      </c>
      <c r="I744" s="7">
        <f>IFERROR(E744/H744,0)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>(((L744/60)/60)/24)+DATE(1970,1,1)</f>
        <v>40197.25</v>
      </c>
      <c r="O744" s="11">
        <f>(((M744/60)/60)/24)+DATE(1970,1,1)</f>
        <v>40239.25</v>
      </c>
      <c r="P744" t="b">
        <v>0</v>
      </c>
      <c r="Q744" t="b">
        <v>0</v>
      </c>
      <c r="R744" t="s">
        <v>50</v>
      </c>
      <c r="S744" t="str">
        <f t="shared" si="33"/>
        <v>music</v>
      </c>
      <c r="T744" t="str">
        <f t="shared" si="34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35"/>
        <v>13</v>
      </c>
      <c r="G745" t="s">
        <v>14</v>
      </c>
      <c r="H745">
        <v>17</v>
      </c>
      <c r="I745" s="7">
        <f>IFERROR(E745/H745,0)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>(((L745/60)/60)/24)+DATE(1970,1,1)</f>
        <v>42298.208333333328</v>
      </c>
      <c r="O745" s="11">
        <f>(((M745/60)/60)/24)+DATE(1970,1,1)</f>
        <v>42304.208333333328</v>
      </c>
      <c r="P745" t="b">
        <v>0</v>
      </c>
      <c r="Q745" t="b">
        <v>1</v>
      </c>
      <c r="R745" t="s">
        <v>33</v>
      </c>
      <c r="S745" t="str">
        <f t="shared" si="33"/>
        <v>theater</v>
      </c>
      <c r="T745" t="str">
        <f t="shared" si="34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35"/>
        <v>712</v>
      </c>
      <c r="G746" t="s">
        <v>20</v>
      </c>
      <c r="H746">
        <v>140</v>
      </c>
      <c r="I746" s="7">
        <f>IFERROR(E746/H746,0)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>(((L746/60)/60)/24)+DATE(1970,1,1)</f>
        <v>43322.208333333328</v>
      </c>
      <c r="O746" s="11">
        <f>(((M746/60)/60)/24)+DATE(1970,1,1)</f>
        <v>43324.208333333328</v>
      </c>
      <c r="P746" t="b">
        <v>0</v>
      </c>
      <c r="Q746" t="b">
        <v>1</v>
      </c>
      <c r="R746" t="s">
        <v>33</v>
      </c>
      <c r="S746" t="str">
        <f t="shared" si="33"/>
        <v>theater</v>
      </c>
      <c r="T746" t="str">
        <f t="shared" si="34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35"/>
        <v>30</v>
      </c>
      <c r="G747" t="s">
        <v>14</v>
      </c>
      <c r="H747">
        <v>34</v>
      </c>
      <c r="I747" s="7">
        <f>IFERROR(E747/H747,0)</f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>(((L747/60)/60)/24)+DATE(1970,1,1)</f>
        <v>40328.208333333336</v>
      </c>
      <c r="O747" s="11">
        <f>(((M747/60)/60)/24)+DATE(1970,1,1)</f>
        <v>40355.208333333336</v>
      </c>
      <c r="P747" t="b">
        <v>0</v>
      </c>
      <c r="Q747" t="b">
        <v>0</v>
      </c>
      <c r="R747" t="s">
        <v>65</v>
      </c>
      <c r="S747" t="str">
        <f t="shared" si="33"/>
        <v>technology</v>
      </c>
      <c r="T747" t="str">
        <f t="shared" si="34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35"/>
        <v>213</v>
      </c>
      <c r="G748" t="s">
        <v>20</v>
      </c>
      <c r="H748">
        <v>3388</v>
      </c>
      <c r="I748" s="7">
        <f>IFERROR(E748/H748,0)</f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>(((L748/60)/60)/24)+DATE(1970,1,1)</f>
        <v>40825.208333333336</v>
      </c>
      <c r="O748" s="11">
        <f>(((M748/60)/60)/24)+DATE(1970,1,1)</f>
        <v>40830.208333333336</v>
      </c>
      <c r="P748" t="b">
        <v>0</v>
      </c>
      <c r="Q748" t="b">
        <v>0</v>
      </c>
      <c r="R748" t="s">
        <v>28</v>
      </c>
      <c r="S748" t="str">
        <f t="shared" si="33"/>
        <v>technology</v>
      </c>
      <c r="T748" t="str">
        <f t="shared" si="34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35"/>
        <v>229</v>
      </c>
      <c r="G749" t="s">
        <v>20</v>
      </c>
      <c r="H749">
        <v>280</v>
      </c>
      <c r="I749" s="7">
        <f>IFERROR(E749/H749,0)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>(((L749/60)/60)/24)+DATE(1970,1,1)</f>
        <v>40423.208333333336</v>
      </c>
      <c r="O749" s="11">
        <f>(((M749/60)/60)/24)+DATE(1970,1,1)</f>
        <v>40434.208333333336</v>
      </c>
      <c r="P749" t="b">
        <v>0</v>
      </c>
      <c r="Q749" t="b">
        <v>0</v>
      </c>
      <c r="R749" t="s">
        <v>33</v>
      </c>
      <c r="S749" t="str">
        <f t="shared" si="33"/>
        <v>theater</v>
      </c>
      <c r="T749" t="str">
        <f t="shared" si="34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35"/>
        <v>35</v>
      </c>
      <c r="G750" t="s">
        <v>74</v>
      </c>
      <c r="H750">
        <v>614</v>
      </c>
      <c r="I750" s="7">
        <f>IFERROR(E750/H750,0)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>(((L750/60)/60)/24)+DATE(1970,1,1)</f>
        <v>40238.25</v>
      </c>
      <c r="O750" s="11">
        <f>(((M750/60)/60)/24)+DATE(1970,1,1)</f>
        <v>40263.208333333336</v>
      </c>
      <c r="P750" t="b">
        <v>0</v>
      </c>
      <c r="Q750" t="b">
        <v>1</v>
      </c>
      <c r="R750" t="s">
        <v>71</v>
      </c>
      <c r="S750" t="str">
        <f t="shared" si="33"/>
        <v>film &amp; video</v>
      </c>
      <c r="T750" t="str">
        <f t="shared" si="34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35"/>
        <v>157</v>
      </c>
      <c r="G751" t="s">
        <v>20</v>
      </c>
      <c r="H751">
        <v>366</v>
      </c>
      <c r="I751" s="7">
        <f>IFERROR(E751/H751,0)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>(((L751/60)/60)/24)+DATE(1970,1,1)</f>
        <v>41920.208333333336</v>
      </c>
      <c r="O751" s="11">
        <f>(((M751/60)/60)/24)+DATE(1970,1,1)</f>
        <v>41932.208333333336</v>
      </c>
      <c r="P751" t="b">
        <v>0</v>
      </c>
      <c r="Q751" t="b">
        <v>1</v>
      </c>
      <c r="R751" t="s">
        <v>65</v>
      </c>
      <c r="S751" t="str">
        <f t="shared" si="33"/>
        <v>technology</v>
      </c>
      <c r="T751" t="str">
        <f t="shared" si="34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35"/>
        <v>1</v>
      </c>
      <c r="G752" t="s">
        <v>14</v>
      </c>
      <c r="H752">
        <v>1</v>
      </c>
      <c r="I752" s="7">
        <f>IFERROR(E752/H752,0)</f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>(((L752/60)/60)/24)+DATE(1970,1,1)</f>
        <v>40360.208333333336</v>
      </c>
      <c r="O752" s="11">
        <f>(((M752/60)/60)/24)+DATE(1970,1,1)</f>
        <v>40385.208333333336</v>
      </c>
      <c r="P752" t="b">
        <v>0</v>
      </c>
      <c r="Q752" t="b">
        <v>0</v>
      </c>
      <c r="R752" t="s">
        <v>50</v>
      </c>
      <c r="S752" t="str">
        <f t="shared" si="33"/>
        <v>music</v>
      </c>
      <c r="T752" t="str">
        <f t="shared" si="34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35"/>
        <v>232</v>
      </c>
      <c r="G753" t="s">
        <v>20</v>
      </c>
      <c r="H753">
        <v>270</v>
      </c>
      <c r="I753" s="7">
        <f>IFERROR(E753/H753,0)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>(((L753/60)/60)/24)+DATE(1970,1,1)</f>
        <v>42446.208333333328</v>
      </c>
      <c r="O753" s="11">
        <f>(((M753/60)/60)/24)+DATE(1970,1,1)</f>
        <v>42461.208333333328</v>
      </c>
      <c r="P753" t="b">
        <v>1</v>
      </c>
      <c r="Q753" t="b">
        <v>1</v>
      </c>
      <c r="R753" t="s">
        <v>68</v>
      </c>
      <c r="S753" t="str">
        <f t="shared" si="33"/>
        <v>publishing</v>
      </c>
      <c r="T753" t="str">
        <f t="shared" si="34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35"/>
        <v>92</v>
      </c>
      <c r="G754" t="s">
        <v>74</v>
      </c>
      <c r="H754">
        <v>114</v>
      </c>
      <c r="I754" s="7">
        <f>IFERROR(E754/H754,0)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>(((L754/60)/60)/24)+DATE(1970,1,1)</f>
        <v>40395.208333333336</v>
      </c>
      <c r="O754" s="11">
        <f>(((M754/60)/60)/24)+DATE(1970,1,1)</f>
        <v>40413.208333333336</v>
      </c>
      <c r="P754" t="b">
        <v>0</v>
      </c>
      <c r="Q754" t="b">
        <v>1</v>
      </c>
      <c r="R754" t="s">
        <v>33</v>
      </c>
      <c r="S754" t="str">
        <f t="shared" si="33"/>
        <v>theater</v>
      </c>
      <c r="T754" t="str">
        <f t="shared" si="34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35"/>
        <v>257</v>
      </c>
      <c r="G755" t="s">
        <v>20</v>
      </c>
      <c r="H755">
        <v>137</v>
      </c>
      <c r="I755" s="7">
        <f>IFERROR(E755/H755,0)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>(((L755/60)/60)/24)+DATE(1970,1,1)</f>
        <v>40321.208333333336</v>
      </c>
      <c r="O755" s="11">
        <f>(((M755/60)/60)/24)+DATE(1970,1,1)</f>
        <v>40336.208333333336</v>
      </c>
      <c r="P755" t="b">
        <v>0</v>
      </c>
      <c r="Q755" t="b">
        <v>0</v>
      </c>
      <c r="R755" t="s">
        <v>122</v>
      </c>
      <c r="S755" t="str">
        <f t="shared" si="33"/>
        <v>photography</v>
      </c>
      <c r="T755" t="str">
        <f t="shared" si="34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35"/>
        <v>168</v>
      </c>
      <c r="G756" t="s">
        <v>20</v>
      </c>
      <c r="H756">
        <v>3205</v>
      </c>
      <c r="I756" s="7">
        <f>IFERROR(E756/H756,0)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>(((L756/60)/60)/24)+DATE(1970,1,1)</f>
        <v>41210.208333333336</v>
      </c>
      <c r="O756" s="11">
        <f>(((M756/60)/60)/24)+DATE(1970,1,1)</f>
        <v>41263.25</v>
      </c>
      <c r="P756" t="b">
        <v>0</v>
      </c>
      <c r="Q756" t="b">
        <v>0</v>
      </c>
      <c r="R756" t="s">
        <v>33</v>
      </c>
      <c r="S756" t="str">
        <f t="shared" si="33"/>
        <v>theater</v>
      </c>
      <c r="T756" t="str">
        <f t="shared" si="34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35"/>
        <v>167</v>
      </c>
      <c r="G757" t="s">
        <v>20</v>
      </c>
      <c r="H757">
        <v>288</v>
      </c>
      <c r="I757" s="7">
        <f>IFERROR(E757/H757,0)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>(((L757/60)/60)/24)+DATE(1970,1,1)</f>
        <v>43096.25</v>
      </c>
      <c r="O757" s="11">
        <f>(((M757/60)/60)/24)+DATE(1970,1,1)</f>
        <v>43108.25</v>
      </c>
      <c r="P757" t="b">
        <v>0</v>
      </c>
      <c r="Q757" t="b">
        <v>1</v>
      </c>
      <c r="R757" t="s">
        <v>33</v>
      </c>
      <c r="S757" t="str">
        <f t="shared" si="33"/>
        <v>theater</v>
      </c>
      <c r="T757" t="str">
        <f t="shared" si="34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35"/>
        <v>772</v>
      </c>
      <c r="G758" t="s">
        <v>20</v>
      </c>
      <c r="H758">
        <v>148</v>
      </c>
      <c r="I758" s="7">
        <f>IFERROR(E758/H758,0)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>(((L758/60)/60)/24)+DATE(1970,1,1)</f>
        <v>42024.25</v>
      </c>
      <c r="O758" s="11">
        <f>(((M758/60)/60)/24)+DATE(1970,1,1)</f>
        <v>42030.25</v>
      </c>
      <c r="P758" t="b">
        <v>0</v>
      </c>
      <c r="Q758" t="b">
        <v>0</v>
      </c>
      <c r="R758" t="s">
        <v>33</v>
      </c>
      <c r="S758" t="str">
        <f t="shared" si="33"/>
        <v>theater</v>
      </c>
      <c r="T758" t="str">
        <f t="shared" si="34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35"/>
        <v>407</v>
      </c>
      <c r="G759" t="s">
        <v>20</v>
      </c>
      <c r="H759">
        <v>114</v>
      </c>
      <c r="I759" s="7">
        <f>IFERROR(E759/H759,0)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>(((L759/60)/60)/24)+DATE(1970,1,1)</f>
        <v>40675.208333333336</v>
      </c>
      <c r="O759" s="11">
        <f>(((M759/60)/60)/24)+DATE(1970,1,1)</f>
        <v>40679.208333333336</v>
      </c>
      <c r="P759" t="b">
        <v>0</v>
      </c>
      <c r="Q759" t="b">
        <v>0</v>
      </c>
      <c r="R759" t="s">
        <v>53</v>
      </c>
      <c r="S759" t="str">
        <f t="shared" si="33"/>
        <v>film &amp; video</v>
      </c>
      <c r="T759" t="str">
        <f t="shared" si="34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35"/>
        <v>564</v>
      </c>
      <c r="G760" t="s">
        <v>20</v>
      </c>
      <c r="H760">
        <v>1518</v>
      </c>
      <c r="I760" s="7">
        <f>IFERROR(E760/H760,0)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>(((L760/60)/60)/24)+DATE(1970,1,1)</f>
        <v>41936.208333333336</v>
      </c>
      <c r="O760" s="11">
        <f>(((M760/60)/60)/24)+DATE(1970,1,1)</f>
        <v>41945.208333333336</v>
      </c>
      <c r="P760" t="b">
        <v>0</v>
      </c>
      <c r="Q760" t="b">
        <v>0</v>
      </c>
      <c r="R760" t="s">
        <v>23</v>
      </c>
      <c r="S760" t="str">
        <f t="shared" si="33"/>
        <v>music</v>
      </c>
      <c r="T760" t="str">
        <f t="shared" si="34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35"/>
        <v>68</v>
      </c>
      <c r="G761" t="s">
        <v>14</v>
      </c>
      <c r="H761">
        <v>1274</v>
      </c>
      <c r="I761" s="7">
        <f>IFERROR(E761/H761,0)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>(((L761/60)/60)/24)+DATE(1970,1,1)</f>
        <v>43136.25</v>
      </c>
      <c r="O761" s="11">
        <f>(((M761/60)/60)/24)+DATE(1970,1,1)</f>
        <v>43166.25</v>
      </c>
      <c r="P761" t="b">
        <v>0</v>
      </c>
      <c r="Q761" t="b">
        <v>0</v>
      </c>
      <c r="R761" t="s">
        <v>50</v>
      </c>
      <c r="S761" t="str">
        <f t="shared" si="33"/>
        <v>music</v>
      </c>
      <c r="T761" t="str">
        <f t="shared" si="34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35"/>
        <v>34</v>
      </c>
      <c r="G762" t="s">
        <v>14</v>
      </c>
      <c r="H762">
        <v>210</v>
      </c>
      <c r="I762" s="7">
        <f>IFERROR(E762/H762,0)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>(((L762/60)/60)/24)+DATE(1970,1,1)</f>
        <v>43678.208333333328</v>
      </c>
      <c r="O762" s="11">
        <f>(((M762/60)/60)/24)+DATE(1970,1,1)</f>
        <v>43707.208333333328</v>
      </c>
      <c r="P762" t="b">
        <v>0</v>
      </c>
      <c r="Q762" t="b">
        <v>1</v>
      </c>
      <c r="R762" t="s">
        <v>89</v>
      </c>
      <c r="S762" t="str">
        <f t="shared" si="33"/>
        <v>games</v>
      </c>
      <c r="T762" t="str">
        <f t="shared" si="34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35"/>
        <v>655</v>
      </c>
      <c r="G763" t="s">
        <v>20</v>
      </c>
      <c r="H763">
        <v>166</v>
      </c>
      <c r="I763" s="7">
        <f>IFERROR(E763/H763,0)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>(((L763/60)/60)/24)+DATE(1970,1,1)</f>
        <v>42938.208333333328</v>
      </c>
      <c r="O763" s="11">
        <f>(((M763/60)/60)/24)+DATE(1970,1,1)</f>
        <v>42943.208333333328</v>
      </c>
      <c r="P763" t="b">
        <v>0</v>
      </c>
      <c r="Q763" t="b">
        <v>0</v>
      </c>
      <c r="R763" t="s">
        <v>23</v>
      </c>
      <c r="S763" t="str">
        <f t="shared" si="33"/>
        <v>music</v>
      </c>
      <c r="T763" t="str">
        <f t="shared" si="34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35"/>
        <v>177</v>
      </c>
      <c r="G764" t="s">
        <v>20</v>
      </c>
      <c r="H764">
        <v>100</v>
      </c>
      <c r="I764" s="7">
        <f>IFERROR(E764/H764,0)</f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>(((L764/60)/60)/24)+DATE(1970,1,1)</f>
        <v>41241.25</v>
      </c>
      <c r="O764" s="11">
        <f>(((M764/60)/60)/24)+DATE(1970,1,1)</f>
        <v>41252.25</v>
      </c>
      <c r="P764" t="b">
        <v>0</v>
      </c>
      <c r="Q764" t="b">
        <v>0</v>
      </c>
      <c r="R764" t="s">
        <v>159</v>
      </c>
      <c r="S764" t="str">
        <f t="shared" si="33"/>
        <v>music</v>
      </c>
      <c r="T764" t="str">
        <f t="shared" si="34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35"/>
        <v>113</v>
      </c>
      <c r="G765" t="s">
        <v>20</v>
      </c>
      <c r="H765">
        <v>235</v>
      </c>
      <c r="I765" s="7">
        <f>IFERROR(E765/H765,0)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>(((L765/60)/60)/24)+DATE(1970,1,1)</f>
        <v>41037.208333333336</v>
      </c>
      <c r="O765" s="11">
        <f>(((M765/60)/60)/24)+DATE(1970,1,1)</f>
        <v>41072.208333333336</v>
      </c>
      <c r="P765" t="b">
        <v>0</v>
      </c>
      <c r="Q765" t="b">
        <v>1</v>
      </c>
      <c r="R765" t="s">
        <v>33</v>
      </c>
      <c r="S765" t="str">
        <f t="shared" si="33"/>
        <v>theater</v>
      </c>
      <c r="T765" t="str">
        <f t="shared" si="34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35"/>
        <v>728</v>
      </c>
      <c r="G766" t="s">
        <v>20</v>
      </c>
      <c r="H766">
        <v>148</v>
      </c>
      <c r="I766" s="7">
        <f>IFERROR(E766/H766,0)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>(((L766/60)/60)/24)+DATE(1970,1,1)</f>
        <v>40676.208333333336</v>
      </c>
      <c r="O766" s="11">
        <f>(((M766/60)/60)/24)+DATE(1970,1,1)</f>
        <v>40684.208333333336</v>
      </c>
      <c r="P766" t="b">
        <v>0</v>
      </c>
      <c r="Q766" t="b">
        <v>0</v>
      </c>
      <c r="R766" t="s">
        <v>23</v>
      </c>
      <c r="S766" t="str">
        <f t="shared" si="33"/>
        <v>music</v>
      </c>
      <c r="T766" t="str">
        <f t="shared" si="34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35"/>
        <v>208</v>
      </c>
      <c r="G767" t="s">
        <v>20</v>
      </c>
      <c r="H767">
        <v>198</v>
      </c>
      <c r="I767" s="7">
        <f>IFERROR(E767/H767,0)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>(((L767/60)/60)/24)+DATE(1970,1,1)</f>
        <v>42840.208333333328</v>
      </c>
      <c r="O767" s="11">
        <f>(((M767/60)/60)/24)+DATE(1970,1,1)</f>
        <v>42865.208333333328</v>
      </c>
      <c r="P767" t="b">
        <v>1</v>
      </c>
      <c r="Q767" t="b">
        <v>1</v>
      </c>
      <c r="R767" t="s">
        <v>60</v>
      </c>
      <c r="S767" t="str">
        <f t="shared" si="33"/>
        <v>music</v>
      </c>
      <c r="T767" t="str">
        <f t="shared" si="34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35"/>
        <v>31</v>
      </c>
      <c r="G768" t="s">
        <v>14</v>
      </c>
      <c r="H768">
        <v>248</v>
      </c>
      <c r="I768" s="7">
        <f>IFERROR(E768/H768,0)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>(((L768/60)/60)/24)+DATE(1970,1,1)</f>
        <v>43362.208333333328</v>
      </c>
      <c r="O768" s="11">
        <f>(((M768/60)/60)/24)+DATE(1970,1,1)</f>
        <v>43363.208333333328</v>
      </c>
      <c r="P768" t="b">
        <v>0</v>
      </c>
      <c r="Q768" t="b">
        <v>0</v>
      </c>
      <c r="R768" t="s">
        <v>474</v>
      </c>
      <c r="S768" t="str">
        <f t="shared" si="33"/>
        <v>film &amp; video</v>
      </c>
      <c r="T768" t="str">
        <f t="shared" si="34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35"/>
        <v>57</v>
      </c>
      <c r="G769" t="s">
        <v>14</v>
      </c>
      <c r="H769">
        <v>513</v>
      </c>
      <c r="I769" s="7">
        <f>IFERROR(E769/H769,0)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>(((L769/60)/60)/24)+DATE(1970,1,1)</f>
        <v>42283.208333333328</v>
      </c>
      <c r="O769" s="11">
        <f>(((M769/60)/60)/24)+DATE(1970,1,1)</f>
        <v>42328.25</v>
      </c>
      <c r="P769" t="b">
        <v>0</v>
      </c>
      <c r="Q769" t="b">
        <v>0</v>
      </c>
      <c r="R769" t="s">
        <v>206</v>
      </c>
      <c r="S769" t="str">
        <f t="shared" si="33"/>
        <v>publishing</v>
      </c>
      <c r="T769" t="str">
        <f t="shared" si="34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35"/>
        <v>231</v>
      </c>
      <c r="G770" t="s">
        <v>20</v>
      </c>
      <c r="H770">
        <v>150</v>
      </c>
      <c r="I770" s="7">
        <f>IFERROR(E770/H770,0)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>(((L770/60)/60)/24)+DATE(1970,1,1)</f>
        <v>41619.25</v>
      </c>
      <c r="O770" s="11">
        <f>(((M770/60)/60)/24)+DATE(1970,1,1)</f>
        <v>41634.25</v>
      </c>
      <c r="P770" t="b">
        <v>0</v>
      </c>
      <c r="Q770" t="b">
        <v>0</v>
      </c>
      <c r="R770" t="s">
        <v>33</v>
      </c>
      <c r="S770" t="str">
        <f t="shared" si="33"/>
        <v>theater</v>
      </c>
      <c r="T770" t="str">
        <f t="shared" si="34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35"/>
        <v>87</v>
      </c>
      <c r="G771" t="s">
        <v>14</v>
      </c>
      <c r="H771">
        <v>3410</v>
      </c>
      <c r="I771" s="7">
        <f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>(((L771/60)/60)/24)+DATE(1970,1,1)</f>
        <v>41501.208333333336</v>
      </c>
      <c r="O771" s="11">
        <f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36">LEFT(R771,SEARCH("/",R771)-1)</f>
        <v>games</v>
      </c>
      <c r="T771" t="str">
        <f t="shared" ref="T771:T834" si="37">RIGHT(R771,LEN(R771)-SEARCH("/",R771))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35"/>
        <v>271</v>
      </c>
      <c r="G772" t="s">
        <v>20</v>
      </c>
      <c r="H772">
        <v>216</v>
      </c>
      <c r="I772" s="7">
        <f>IFERROR(E772/H772,0)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>(((L772/60)/60)/24)+DATE(1970,1,1)</f>
        <v>41743.208333333336</v>
      </c>
      <c r="O772" s="11">
        <f>(((M772/60)/60)/24)+DATE(1970,1,1)</f>
        <v>41750.208333333336</v>
      </c>
      <c r="P772" t="b">
        <v>0</v>
      </c>
      <c r="Q772" t="b">
        <v>1</v>
      </c>
      <c r="R772" t="s">
        <v>33</v>
      </c>
      <c r="S772" t="str">
        <f t="shared" si="36"/>
        <v>theater</v>
      </c>
      <c r="T772" t="str">
        <f t="shared" si="3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ref="F773:F836" si="38">ROUND((E773/D773)*100,0)</f>
        <v>49</v>
      </c>
      <c r="G773" t="s">
        <v>74</v>
      </c>
      <c r="H773">
        <v>26</v>
      </c>
      <c r="I773" s="7">
        <f>IFERROR(E773/H773,0)</f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>(((L773/60)/60)/24)+DATE(1970,1,1)</f>
        <v>43491.25</v>
      </c>
      <c r="O773" s="11">
        <f>(((M773/60)/60)/24)+DATE(1970,1,1)</f>
        <v>43518.25</v>
      </c>
      <c r="P773" t="b">
        <v>0</v>
      </c>
      <c r="Q773" t="b">
        <v>0</v>
      </c>
      <c r="R773" t="s">
        <v>33</v>
      </c>
      <c r="S773" t="str">
        <f t="shared" si="36"/>
        <v>theater</v>
      </c>
      <c r="T773" t="str">
        <f t="shared" si="3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38"/>
        <v>113</v>
      </c>
      <c r="G774" t="s">
        <v>20</v>
      </c>
      <c r="H774">
        <v>5139</v>
      </c>
      <c r="I774" s="7">
        <f>IFERROR(E774/H774,0)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>(((L774/60)/60)/24)+DATE(1970,1,1)</f>
        <v>43505.25</v>
      </c>
      <c r="O774" s="11">
        <f>(((M774/60)/60)/24)+DATE(1970,1,1)</f>
        <v>43509.25</v>
      </c>
      <c r="P774" t="b">
        <v>0</v>
      </c>
      <c r="Q774" t="b">
        <v>0</v>
      </c>
      <c r="R774" t="s">
        <v>60</v>
      </c>
      <c r="S774" t="str">
        <f t="shared" si="36"/>
        <v>music</v>
      </c>
      <c r="T774" t="str">
        <f t="shared" si="3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38"/>
        <v>191</v>
      </c>
      <c r="G775" t="s">
        <v>20</v>
      </c>
      <c r="H775">
        <v>2353</v>
      </c>
      <c r="I775" s="7">
        <f>IFERROR(E775/H775,0)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>(((L775/60)/60)/24)+DATE(1970,1,1)</f>
        <v>42838.208333333328</v>
      </c>
      <c r="O775" s="11">
        <f>(((M775/60)/60)/24)+DATE(1970,1,1)</f>
        <v>42848.208333333328</v>
      </c>
      <c r="P775" t="b">
        <v>0</v>
      </c>
      <c r="Q775" t="b">
        <v>0</v>
      </c>
      <c r="R775" t="s">
        <v>33</v>
      </c>
      <c r="S775" t="str">
        <f t="shared" si="36"/>
        <v>theater</v>
      </c>
      <c r="T775" t="str">
        <f t="shared" si="3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38"/>
        <v>136</v>
      </c>
      <c r="G776" t="s">
        <v>20</v>
      </c>
      <c r="H776">
        <v>78</v>
      </c>
      <c r="I776" s="7">
        <f>IFERROR(E776/H776,0)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>(((L776/60)/60)/24)+DATE(1970,1,1)</f>
        <v>42513.208333333328</v>
      </c>
      <c r="O776" s="11">
        <f>(((M776/60)/60)/24)+DATE(1970,1,1)</f>
        <v>42554.208333333328</v>
      </c>
      <c r="P776" t="b">
        <v>0</v>
      </c>
      <c r="Q776" t="b">
        <v>0</v>
      </c>
      <c r="R776" t="s">
        <v>28</v>
      </c>
      <c r="S776" t="str">
        <f t="shared" si="36"/>
        <v>technology</v>
      </c>
      <c r="T776" t="str">
        <f t="shared" si="3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38"/>
        <v>10</v>
      </c>
      <c r="G777" t="s">
        <v>14</v>
      </c>
      <c r="H777">
        <v>10</v>
      </c>
      <c r="I777" s="7">
        <f>IFERROR(E777/H777,0)</f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>(((L777/60)/60)/24)+DATE(1970,1,1)</f>
        <v>41949.25</v>
      </c>
      <c r="O777" s="11">
        <f>(((M777/60)/60)/24)+DATE(1970,1,1)</f>
        <v>41959.25</v>
      </c>
      <c r="P777" t="b">
        <v>0</v>
      </c>
      <c r="Q777" t="b">
        <v>0</v>
      </c>
      <c r="R777" t="s">
        <v>23</v>
      </c>
      <c r="S777" t="str">
        <f t="shared" si="36"/>
        <v>music</v>
      </c>
      <c r="T777" t="str">
        <f t="shared" si="3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38"/>
        <v>66</v>
      </c>
      <c r="G778" t="s">
        <v>14</v>
      </c>
      <c r="H778">
        <v>2201</v>
      </c>
      <c r="I778" s="7">
        <f>IFERROR(E778/H778,0)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>(((L778/60)/60)/24)+DATE(1970,1,1)</f>
        <v>43650.208333333328</v>
      </c>
      <c r="O778" s="11">
        <f>(((M778/60)/60)/24)+DATE(1970,1,1)</f>
        <v>43668.208333333328</v>
      </c>
      <c r="P778" t="b">
        <v>0</v>
      </c>
      <c r="Q778" t="b">
        <v>0</v>
      </c>
      <c r="R778" t="s">
        <v>33</v>
      </c>
      <c r="S778" t="str">
        <f t="shared" si="36"/>
        <v>theater</v>
      </c>
      <c r="T778" t="str">
        <f t="shared" si="3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38"/>
        <v>49</v>
      </c>
      <c r="G779" t="s">
        <v>14</v>
      </c>
      <c r="H779">
        <v>676</v>
      </c>
      <c r="I779" s="7">
        <f>IFERROR(E779/H779,0)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>(((L779/60)/60)/24)+DATE(1970,1,1)</f>
        <v>40809.208333333336</v>
      </c>
      <c r="O779" s="11">
        <f>(((M779/60)/60)/24)+DATE(1970,1,1)</f>
        <v>40838.208333333336</v>
      </c>
      <c r="P779" t="b">
        <v>0</v>
      </c>
      <c r="Q779" t="b">
        <v>0</v>
      </c>
      <c r="R779" t="s">
        <v>33</v>
      </c>
      <c r="S779" t="str">
        <f t="shared" si="36"/>
        <v>theater</v>
      </c>
      <c r="T779" t="str">
        <f t="shared" si="3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38"/>
        <v>788</v>
      </c>
      <c r="G780" t="s">
        <v>20</v>
      </c>
      <c r="H780">
        <v>174</v>
      </c>
      <c r="I780" s="7">
        <f>IFERROR(E780/H780,0)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>(((L780/60)/60)/24)+DATE(1970,1,1)</f>
        <v>40768.208333333336</v>
      </c>
      <c r="O780" s="11">
        <f>(((M780/60)/60)/24)+DATE(1970,1,1)</f>
        <v>40773.208333333336</v>
      </c>
      <c r="P780" t="b">
        <v>0</v>
      </c>
      <c r="Q780" t="b">
        <v>0</v>
      </c>
      <c r="R780" t="s">
        <v>71</v>
      </c>
      <c r="S780" t="str">
        <f t="shared" si="36"/>
        <v>film &amp; video</v>
      </c>
      <c r="T780" t="str">
        <f t="shared" si="3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38"/>
        <v>80</v>
      </c>
      <c r="G781" t="s">
        <v>14</v>
      </c>
      <c r="H781">
        <v>831</v>
      </c>
      <c r="I781" s="7">
        <f>IFERROR(E781/H781,0)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>(((L781/60)/60)/24)+DATE(1970,1,1)</f>
        <v>42230.208333333328</v>
      </c>
      <c r="O781" s="11">
        <f>(((M781/60)/60)/24)+DATE(1970,1,1)</f>
        <v>42239.208333333328</v>
      </c>
      <c r="P781" t="b">
        <v>0</v>
      </c>
      <c r="Q781" t="b">
        <v>1</v>
      </c>
      <c r="R781" t="s">
        <v>33</v>
      </c>
      <c r="S781" t="str">
        <f t="shared" si="36"/>
        <v>theater</v>
      </c>
      <c r="T781" t="str">
        <f t="shared" si="3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38"/>
        <v>106</v>
      </c>
      <c r="G782" t="s">
        <v>20</v>
      </c>
      <c r="H782">
        <v>164</v>
      </c>
      <c r="I782" s="7">
        <f>IFERROR(E782/H782,0)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>(((L782/60)/60)/24)+DATE(1970,1,1)</f>
        <v>42573.208333333328</v>
      </c>
      <c r="O782" s="11">
        <f>(((M782/60)/60)/24)+DATE(1970,1,1)</f>
        <v>42592.208333333328</v>
      </c>
      <c r="P782" t="b">
        <v>0</v>
      </c>
      <c r="Q782" t="b">
        <v>1</v>
      </c>
      <c r="R782" t="s">
        <v>53</v>
      </c>
      <c r="S782" t="str">
        <f t="shared" si="36"/>
        <v>film &amp; video</v>
      </c>
      <c r="T782" t="str">
        <f t="shared" si="3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38"/>
        <v>51</v>
      </c>
      <c r="G783" t="s">
        <v>74</v>
      </c>
      <c r="H783">
        <v>56</v>
      </c>
      <c r="I783" s="7">
        <f>IFERROR(E783/H783,0)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>(((L783/60)/60)/24)+DATE(1970,1,1)</f>
        <v>40482.208333333336</v>
      </c>
      <c r="O783" s="11">
        <f>(((M783/60)/60)/24)+DATE(1970,1,1)</f>
        <v>40533.25</v>
      </c>
      <c r="P783" t="b">
        <v>0</v>
      </c>
      <c r="Q783" t="b">
        <v>0</v>
      </c>
      <c r="R783" t="s">
        <v>33</v>
      </c>
      <c r="S783" t="str">
        <f t="shared" si="36"/>
        <v>theater</v>
      </c>
      <c r="T783" t="str">
        <f t="shared" si="3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38"/>
        <v>215</v>
      </c>
      <c r="G784" t="s">
        <v>20</v>
      </c>
      <c r="H784">
        <v>161</v>
      </c>
      <c r="I784" s="7">
        <f>IFERROR(E784/H784,0)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>(((L784/60)/60)/24)+DATE(1970,1,1)</f>
        <v>40603.25</v>
      </c>
      <c r="O784" s="11">
        <f>(((M784/60)/60)/24)+DATE(1970,1,1)</f>
        <v>40631.208333333336</v>
      </c>
      <c r="P784" t="b">
        <v>0</v>
      </c>
      <c r="Q784" t="b">
        <v>1</v>
      </c>
      <c r="R784" t="s">
        <v>71</v>
      </c>
      <c r="S784" t="str">
        <f t="shared" si="36"/>
        <v>film &amp; video</v>
      </c>
      <c r="T784" t="str">
        <f t="shared" si="3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38"/>
        <v>141</v>
      </c>
      <c r="G785" t="s">
        <v>20</v>
      </c>
      <c r="H785">
        <v>138</v>
      </c>
      <c r="I785" s="7">
        <f>IFERROR(E785/H785,0)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>(((L785/60)/60)/24)+DATE(1970,1,1)</f>
        <v>41625.25</v>
      </c>
      <c r="O785" s="11">
        <f>(((M785/60)/60)/24)+DATE(1970,1,1)</f>
        <v>41632.25</v>
      </c>
      <c r="P785" t="b">
        <v>0</v>
      </c>
      <c r="Q785" t="b">
        <v>0</v>
      </c>
      <c r="R785" t="s">
        <v>23</v>
      </c>
      <c r="S785" t="str">
        <f t="shared" si="36"/>
        <v>music</v>
      </c>
      <c r="T785" t="str">
        <f t="shared" si="3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38"/>
        <v>115</v>
      </c>
      <c r="G786" t="s">
        <v>20</v>
      </c>
      <c r="H786">
        <v>3308</v>
      </c>
      <c r="I786" s="7">
        <f>IFERROR(E786/H786,0)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>(((L786/60)/60)/24)+DATE(1970,1,1)</f>
        <v>42435.25</v>
      </c>
      <c r="O786" s="11">
        <f>(((M786/60)/60)/24)+DATE(1970,1,1)</f>
        <v>42446.208333333328</v>
      </c>
      <c r="P786" t="b">
        <v>0</v>
      </c>
      <c r="Q786" t="b">
        <v>0</v>
      </c>
      <c r="R786" t="s">
        <v>28</v>
      </c>
      <c r="S786" t="str">
        <f t="shared" si="36"/>
        <v>technology</v>
      </c>
      <c r="T786" t="str">
        <f t="shared" si="3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38"/>
        <v>193</v>
      </c>
      <c r="G787" t="s">
        <v>20</v>
      </c>
      <c r="H787">
        <v>127</v>
      </c>
      <c r="I787" s="7">
        <f>IFERROR(E787/H787,0)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>(((L787/60)/60)/24)+DATE(1970,1,1)</f>
        <v>43582.208333333328</v>
      </c>
      <c r="O787" s="11">
        <f>(((M787/60)/60)/24)+DATE(1970,1,1)</f>
        <v>43616.208333333328</v>
      </c>
      <c r="P787" t="b">
        <v>0</v>
      </c>
      <c r="Q787" t="b">
        <v>1</v>
      </c>
      <c r="R787" t="s">
        <v>71</v>
      </c>
      <c r="S787" t="str">
        <f t="shared" si="36"/>
        <v>film &amp; video</v>
      </c>
      <c r="T787" t="str">
        <f t="shared" si="3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38"/>
        <v>730</v>
      </c>
      <c r="G788" t="s">
        <v>20</v>
      </c>
      <c r="H788">
        <v>207</v>
      </c>
      <c r="I788" s="7">
        <f>IFERROR(E788/H788,0)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>(((L788/60)/60)/24)+DATE(1970,1,1)</f>
        <v>43186.208333333328</v>
      </c>
      <c r="O788" s="11">
        <f>(((M788/60)/60)/24)+DATE(1970,1,1)</f>
        <v>43193.208333333328</v>
      </c>
      <c r="P788" t="b">
        <v>0</v>
      </c>
      <c r="Q788" t="b">
        <v>1</v>
      </c>
      <c r="R788" t="s">
        <v>159</v>
      </c>
      <c r="S788" t="str">
        <f t="shared" si="36"/>
        <v>music</v>
      </c>
      <c r="T788" t="str">
        <f t="shared" si="3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38"/>
        <v>100</v>
      </c>
      <c r="G789" t="s">
        <v>14</v>
      </c>
      <c r="H789">
        <v>859</v>
      </c>
      <c r="I789" s="7">
        <f>IFERROR(E789/H789,0)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>(((L789/60)/60)/24)+DATE(1970,1,1)</f>
        <v>40684.208333333336</v>
      </c>
      <c r="O789" s="11">
        <f>(((M789/60)/60)/24)+DATE(1970,1,1)</f>
        <v>40693.208333333336</v>
      </c>
      <c r="P789" t="b">
        <v>0</v>
      </c>
      <c r="Q789" t="b">
        <v>0</v>
      </c>
      <c r="R789" t="s">
        <v>23</v>
      </c>
      <c r="S789" t="str">
        <f t="shared" si="36"/>
        <v>music</v>
      </c>
      <c r="T789" t="str">
        <f t="shared" si="3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38"/>
        <v>88</v>
      </c>
      <c r="G790" t="s">
        <v>47</v>
      </c>
      <c r="H790">
        <v>31</v>
      </c>
      <c r="I790" s="7">
        <f>IFERROR(E790/H790,0)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>(((L790/60)/60)/24)+DATE(1970,1,1)</f>
        <v>41202.208333333336</v>
      </c>
      <c r="O790" s="11">
        <f>(((M790/60)/60)/24)+DATE(1970,1,1)</f>
        <v>41223.25</v>
      </c>
      <c r="P790" t="b">
        <v>0</v>
      </c>
      <c r="Q790" t="b">
        <v>0</v>
      </c>
      <c r="R790" t="s">
        <v>71</v>
      </c>
      <c r="S790" t="str">
        <f t="shared" si="36"/>
        <v>film &amp; video</v>
      </c>
      <c r="T790" t="str">
        <f t="shared" si="3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38"/>
        <v>37</v>
      </c>
      <c r="G791" t="s">
        <v>14</v>
      </c>
      <c r="H791">
        <v>45</v>
      </c>
      <c r="I791" s="7">
        <f>IFERROR(E791/H791,0)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>(((L791/60)/60)/24)+DATE(1970,1,1)</f>
        <v>41786.208333333336</v>
      </c>
      <c r="O791" s="11">
        <f>(((M791/60)/60)/24)+DATE(1970,1,1)</f>
        <v>41823.208333333336</v>
      </c>
      <c r="P791" t="b">
        <v>0</v>
      </c>
      <c r="Q791" t="b">
        <v>0</v>
      </c>
      <c r="R791" t="s">
        <v>33</v>
      </c>
      <c r="S791" t="str">
        <f t="shared" si="36"/>
        <v>theater</v>
      </c>
      <c r="T791" t="str">
        <f t="shared" si="3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38"/>
        <v>31</v>
      </c>
      <c r="G792" t="s">
        <v>74</v>
      </c>
      <c r="H792">
        <v>1113</v>
      </c>
      <c r="I792" s="7">
        <f>IFERROR(E792/H792,0)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>(((L792/60)/60)/24)+DATE(1970,1,1)</f>
        <v>40223.25</v>
      </c>
      <c r="O792" s="11">
        <f>(((M792/60)/60)/24)+DATE(1970,1,1)</f>
        <v>40229.25</v>
      </c>
      <c r="P792" t="b">
        <v>0</v>
      </c>
      <c r="Q792" t="b">
        <v>0</v>
      </c>
      <c r="R792" t="s">
        <v>33</v>
      </c>
      <c r="S792" t="str">
        <f t="shared" si="36"/>
        <v>theater</v>
      </c>
      <c r="T792" t="str">
        <f t="shared" si="3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38"/>
        <v>26</v>
      </c>
      <c r="G793" t="s">
        <v>14</v>
      </c>
      <c r="H793">
        <v>6</v>
      </c>
      <c r="I793" s="7">
        <f>IFERROR(E793/H793,0)</f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>(((L793/60)/60)/24)+DATE(1970,1,1)</f>
        <v>42715.25</v>
      </c>
      <c r="O793" s="11">
        <f>(((M793/60)/60)/24)+DATE(1970,1,1)</f>
        <v>42731.25</v>
      </c>
      <c r="P793" t="b">
        <v>0</v>
      </c>
      <c r="Q793" t="b">
        <v>0</v>
      </c>
      <c r="R793" t="s">
        <v>17</v>
      </c>
      <c r="S793" t="str">
        <f t="shared" si="36"/>
        <v>food</v>
      </c>
      <c r="T793" t="str">
        <f t="shared" si="3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38"/>
        <v>34</v>
      </c>
      <c r="G794" t="s">
        <v>14</v>
      </c>
      <c r="H794">
        <v>7</v>
      </c>
      <c r="I794" s="7">
        <f>IFERROR(E794/H794,0)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>(((L794/60)/60)/24)+DATE(1970,1,1)</f>
        <v>41451.208333333336</v>
      </c>
      <c r="O794" s="11">
        <f>(((M794/60)/60)/24)+DATE(1970,1,1)</f>
        <v>41479.208333333336</v>
      </c>
      <c r="P794" t="b">
        <v>0</v>
      </c>
      <c r="Q794" t="b">
        <v>1</v>
      </c>
      <c r="R794" t="s">
        <v>33</v>
      </c>
      <c r="S794" t="str">
        <f t="shared" si="36"/>
        <v>theater</v>
      </c>
      <c r="T794" t="str">
        <f t="shared" si="3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38"/>
        <v>1186</v>
      </c>
      <c r="G795" t="s">
        <v>20</v>
      </c>
      <c r="H795">
        <v>181</v>
      </c>
      <c r="I795" s="7">
        <f>IFERROR(E795/H795,0)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>(((L795/60)/60)/24)+DATE(1970,1,1)</f>
        <v>41450.208333333336</v>
      </c>
      <c r="O795" s="11">
        <f>(((M795/60)/60)/24)+DATE(1970,1,1)</f>
        <v>41454.208333333336</v>
      </c>
      <c r="P795" t="b">
        <v>0</v>
      </c>
      <c r="Q795" t="b">
        <v>0</v>
      </c>
      <c r="R795" t="s">
        <v>68</v>
      </c>
      <c r="S795" t="str">
        <f t="shared" si="36"/>
        <v>publishing</v>
      </c>
      <c r="T795" t="str">
        <f t="shared" si="3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38"/>
        <v>125</v>
      </c>
      <c r="G796" t="s">
        <v>20</v>
      </c>
      <c r="H796">
        <v>110</v>
      </c>
      <c r="I796" s="7">
        <f>IFERROR(E796/H796,0)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>(((L796/60)/60)/24)+DATE(1970,1,1)</f>
        <v>43091.25</v>
      </c>
      <c r="O796" s="11">
        <f>(((M796/60)/60)/24)+DATE(1970,1,1)</f>
        <v>43103.25</v>
      </c>
      <c r="P796" t="b">
        <v>0</v>
      </c>
      <c r="Q796" t="b">
        <v>0</v>
      </c>
      <c r="R796" t="s">
        <v>23</v>
      </c>
      <c r="S796" t="str">
        <f t="shared" si="36"/>
        <v>music</v>
      </c>
      <c r="T796" t="str">
        <f t="shared" si="3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38"/>
        <v>14</v>
      </c>
      <c r="G797" t="s">
        <v>14</v>
      </c>
      <c r="H797">
        <v>31</v>
      </c>
      <c r="I797" s="7">
        <f>IFERROR(E797/H797,0)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>(((L797/60)/60)/24)+DATE(1970,1,1)</f>
        <v>42675.208333333328</v>
      </c>
      <c r="O797" s="11">
        <f>(((M797/60)/60)/24)+DATE(1970,1,1)</f>
        <v>42678.208333333328</v>
      </c>
      <c r="P797" t="b">
        <v>0</v>
      </c>
      <c r="Q797" t="b">
        <v>0</v>
      </c>
      <c r="R797" t="s">
        <v>53</v>
      </c>
      <c r="S797" t="str">
        <f t="shared" si="36"/>
        <v>film &amp; video</v>
      </c>
      <c r="T797" t="str">
        <f t="shared" si="3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38"/>
        <v>55</v>
      </c>
      <c r="G798" t="s">
        <v>14</v>
      </c>
      <c r="H798">
        <v>78</v>
      </c>
      <c r="I798" s="7">
        <f>IFERROR(E798/H798,0)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>(((L798/60)/60)/24)+DATE(1970,1,1)</f>
        <v>41859.208333333336</v>
      </c>
      <c r="O798" s="11">
        <f>(((M798/60)/60)/24)+DATE(1970,1,1)</f>
        <v>41866.208333333336</v>
      </c>
      <c r="P798" t="b">
        <v>0</v>
      </c>
      <c r="Q798" t="b">
        <v>1</v>
      </c>
      <c r="R798" t="s">
        <v>292</v>
      </c>
      <c r="S798" t="str">
        <f t="shared" si="36"/>
        <v>games</v>
      </c>
      <c r="T798" t="str">
        <f t="shared" si="3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38"/>
        <v>110</v>
      </c>
      <c r="G799" t="s">
        <v>20</v>
      </c>
      <c r="H799">
        <v>185</v>
      </c>
      <c r="I799" s="7">
        <f>IFERROR(E799/H799,0)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>(((L799/60)/60)/24)+DATE(1970,1,1)</f>
        <v>43464.25</v>
      </c>
      <c r="O799" s="11">
        <f>(((M799/60)/60)/24)+DATE(1970,1,1)</f>
        <v>43487.25</v>
      </c>
      <c r="P799" t="b">
        <v>0</v>
      </c>
      <c r="Q799" t="b">
        <v>0</v>
      </c>
      <c r="R799" t="s">
        <v>28</v>
      </c>
      <c r="S799" t="str">
        <f t="shared" si="36"/>
        <v>technology</v>
      </c>
      <c r="T799" t="str">
        <f t="shared" si="3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38"/>
        <v>188</v>
      </c>
      <c r="G800" t="s">
        <v>20</v>
      </c>
      <c r="H800">
        <v>121</v>
      </c>
      <c r="I800" s="7">
        <f>IFERROR(E800/H800,0)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>(((L800/60)/60)/24)+DATE(1970,1,1)</f>
        <v>41060.208333333336</v>
      </c>
      <c r="O800" s="11">
        <f>(((M800/60)/60)/24)+DATE(1970,1,1)</f>
        <v>41088.208333333336</v>
      </c>
      <c r="P800" t="b">
        <v>0</v>
      </c>
      <c r="Q800" t="b">
        <v>1</v>
      </c>
      <c r="R800" t="s">
        <v>33</v>
      </c>
      <c r="S800" t="str">
        <f t="shared" si="36"/>
        <v>theater</v>
      </c>
      <c r="T800" t="str">
        <f t="shared" si="3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38"/>
        <v>87</v>
      </c>
      <c r="G801" t="s">
        <v>14</v>
      </c>
      <c r="H801">
        <v>1225</v>
      </c>
      <c r="I801" s="7">
        <f>IFERROR(E801/H801,0)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>(((L801/60)/60)/24)+DATE(1970,1,1)</f>
        <v>42399.25</v>
      </c>
      <c r="O801" s="11">
        <f>(((M801/60)/60)/24)+DATE(1970,1,1)</f>
        <v>42403.25</v>
      </c>
      <c r="P801" t="b">
        <v>0</v>
      </c>
      <c r="Q801" t="b">
        <v>0</v>
      </c>
      <c r="R801" t="s">
        <v>33</v>
      </c>
      <c r="S801" t="str">
        <f t="shared" si="36"/>
        <v>theater</v>
      </c>
      <c r="T801" t="str">
        <f t="shared" si="3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38"/>
        <v>1</v>
      </c>
      <c r="G802" t="s">
        <v>14</v>
      </c>
      <c r="H802">
        <v>1</v>
      </c>
      <c r="I802" s="7">
        <f>IFERROR(E802/H802,0)</f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>(((L802/60)/60)/24)+DATE(1970,1,1)</f>
        <v>42167.208333333328</v>
      </c>
      <c r="O802" s="11">
        <f>(((M802/60)/60)/24)+DATE(1970,1,1)</f>
        <v>42171.208333333328</v>
      </c>
      <c r="P802" t="b">
        <v>0</v>
      </c>
      <c r="Q802" t="b">
        <v>0</v>
      </c>
      <c r="R802" t="s">
        <v>23</v>
      </c>
      <c r="S802" t="str">
        <f t="shared" si="36"/>
        <v>music</v>
      </c>
      <c r="T802" t="str">
        <f t="shared" si="3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38"/>
        <v>203</v>
      </c>
      <c r="G803" t="s">
        <v>20</v>
      </c>
      <c r="H803">
        <v>106</v>
      </c>
      <c r="I803" s="7">
        <f>IFERROR(E803/H803,0)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>(((L803/60)/60)/24)+DATE(1970,1,1)</f>
        <v>43830.25</v>
      </c>
      <c r="O803" s="11">
        <f>(((M803/60)/60)/24)+DATE(1970,1,1)</f>
        <v>43852.25</v>
      </c>
      <c r="P803" t="b">
        <v>0</v>
      </c>
      <c r="Q803" t="b">
        <v>1</v>
      </c>
      <c r="R803" t="s">
        <v>122</v>
      </c>
      <c r="S803" t="str">
        <f t="shared" si="36"/>
        <v>photography</v>
      </c>
      <c r="T803" t="str">
        <f t="shared" si="3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38"/>
        <v>197</v>
      </c>
      <c r="G804" t="s">
        <v>20</v>
      </c>
      <c r="H804">
        <v>142</v>
      </c>
      <c r="I804" s="7">
        <f>IFERROR(E804/H804,0)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>(((L804/60)/60)/24)+DATE(1970,1,1)</f>
        <v>43650.208333333328</v>
      </c>
      <c r="O804" s="11">
        <f>(((M804/60)/60)/24)+DATE(1970,1,1)</f>
        <v>43652.208333333328</v>
      </c>
      <c r="P804" t="b">
        <v>0</v>
      </c>
      <c r="Q804" t="b">
        <v>0</v>
      </c>
      <c r="R804" t="s">
        <v>122</v>
      </c>
      <c r="S804" t="str">
        <f t="shared" si="36"/>
        <v>photography</v>
      </c>
      <c r="T804" t="str">
        <f t="shared" si="3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38"/>
        <v>107</v>
      </c>
      <c r="G805" t="s">
        <v>20</v>
      </c>
      <c r="H805">
        <v>233</v>
      </c>
      <c r="I805" s="7">
        <f>IFERROR(E805/H805,0)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>(((L805/60)/60)/24)+DATE(1970,1,1)</f>
        <v>43492.25</v>
      </c>
      <c r="O805" s="11">
        <f>(((M805/60)/60)/24)+DATE(1970,1,1)</f>
        <v>43526.25</v>
      </c>
      <c r="P805" t="b">
        <v>0</v>
      </c>
      <c r="Q805" t="b">
        <v>0</v>
      </c>
      <c r="R805" t="s">
        <v>33</v>
      </c>
      <c r="S805" t="str">
        <f t="shared" si="36"/>
        <v>theater</v>
      </c>
      <c r="T805" t="str">
        <f t="shared" si="3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38"/>
        <v>269</v>
      </c>
      <c r="G806" t="s">
        <v>20</v>
      </c>
      <c r="H806">
        <v>218</v>
      </c>
      <c r="I806" s="7">
        <f>IFERROR(E806/H806,0)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>(((L806/60)/60)/24)+DATE(1970,1,1)</f>
        <v>43102.25</v>
      </c>
      <c r="O806" s="11">
        <f>(((M806/60)/60)/24)+DATE(1970,1,1)</f>
        <v>43122.25</v>
      </c>
      <c r="P806" t="b">
        <v>0</v>
      </c>
      <c r="Q806" t="b">
        <v>0</v>
      </c>
      <c r="R806" t="s">
        <v>23</v>
      </c>
      <c r="S806" t="str">
        <f t="shared" si="36"/>
        <v>music</v>
      </c>
      <c r="T806" t="str">
        <f t="shared" si="3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38"/>
        <v>51</v>
      </c>
      <c r="G807" t="s">
        <v>14</v>
      </c>
      <c r="H807">
        <v>67</v>
      </c>
      <c r="I807" s="7">
        <f>IFERROR(E807/H807,0)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>(((L807/60)/60)/24)+DATE(1970,1,1)</f>
        <v>41958.25</v>
      </c>
      <c r="O807" s="11">
        <f>(((M807/60)/60)/24)+DATE(1970,1,1)</f>
        <v>42009.25</v>
      </c>
      <c r="P807" t="b">
        <v>0</v>
      </c>
      <c r="Q807" t="b">
        <v>0</v>
      </c>
      <c r="R807" t="s">
        <v>42</v>
      </c>
      <c r="S807" t="str">
        <f t="shared" si="36"/>
        <v>film &amp; video</v>
      </c>
      <c r="T807" t="str">
        <f t="shared" si="3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38"/>
        <v>1180</v>
      </c>
      <c r="G808" t="s">
        <v>20</v>
      </c>
      <c r="H808">
        <v>76</v>
      </c>
      <c r="I808" s="7">
        <f>IFERROR(E808/H808,0)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>(((L808/60)/60)/24)+DATE(1970,1,1)</f>
        <v>40973.25</v>
      </c>
      <c r="O808" s="11">
        <f>(((M808/60)/60)/24)+DATE(1970,1,1)</f>
        <v>40997.208333333336</v>
      </c>
      <c r="P808" t="b">
        <v>0</v>
      </c>
      <c r="Q808" t="b">
        <v>1</v>
      </c>
      <c r="R808" t="s">
        <v>53</v>
      </c>
      <c r="S808" t="str">
        <f t="shared" si="36"/>
        <v>film &amp; video</v>
      </c>
      <c r="T808" t="str">
        <f t="shared" si="3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38"/>
        <v>264</v>
      </c>
      <c r="G809" t="s">
        <v>20</v>
      </c>
      <c r="H809">
        <v>43</v>
      </c>
      <c r="I809" s="7">
        <f>IFERROR(E809/H809,0)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>(((L809/60)/60)/24)+DATE(1970,1,1)</f>
        <v>43753.208333333328</v>
      </c>
      <c r="O809" s="11">
        <f>(((M809/60)/60)/24)+DATE(1970,1,1)</f>
        <v>43797.25</v>
      </c>
      <c r="P809" t="b">
        <v>0</v>
      </c>
      <c r="Q809" t="b">
        <v>1</v>
      </c>
      <c r="R809" t="s">
        <v>33</v>
      </c>
      <c r="S809" t="str">
        <f t="shared" si="36"/>
        <v>theater</v>
      </c>
      <c r="T809" t="str">
        <f t="shared" si="3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38"/>
        <v>30</v>
      </c>
      <c r="G810" t="s">
        <v>14</v>
      </c>
      <c r="H810">
        <v>19</v>
      </c>
      <c r="I810" s="7">
        <f>IFERROR(E810/H810,0)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>(((L810/60)/60)/24)+DATE(1970,1,1)</f>
        <v>42507.208333333328</v>
      </c>
      <c r="O810" s="11">
        <f>(((M810/60)/60)/24)+DATE(1970,1,1)</f>
        <v>42524.208333333328</v>
      </c>
      <c r="P810" t="b">
        <v>0</v>
      </c>
      <c r="Q810" t="b">
        <v>0</v>
      </c>
      <c r="R810" t="s">
        <v>17</v>
      </c>
      <c r="S810" t="str">
        <f t="shared" si="36"/>
        <v>food</v>
      </c>
      <c r="T810" t="str">
        <f t="shared" si="3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38"/>
        <v>63</v>
      </c>
      <c r="G811" t="s">
        <v>14</v>
      </c>
      <c r="H811">
        <v>2108</v>
      </c>
      <c r="I811" s="7">
        <f>IFERROR(E811/H811,0)</f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>(((L811/60)/60)/24)+DATE(1970,1,1)</f>
        <v>41135.208333333336</v>
      </c>
      <c r="O811" s="11">
        <f>(((M811/60)/60)/24)+DATE(1970,1,1)</f>
        <v>41136.208333333336</v>
      </c>
      <c r="P811" t="b">
        <v>0</v>
      </c>
      <c r="Q811" t="b">
        <v>0</v>
      </c>
      <c r="R811" t="s">
        <v>42</v>
      </c>
      <c r="S811" t="str">
        <f t="shared" si="36"/>
        <v>film &amp; video</v>
      </c>
      <c r="T811" t="str">
        <f t="shared" si="3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38"/>
        <v>193</v>
      </c>
      <c r="G812" t="s">
        <v>20</v>
      </c>
      <c r="H812">
        <v>221</v>
      </c>
      <c r="I812" s="7">
        <f>IFERROR(E812/H812,0)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>(((L812/60)/60)/24)+DATE(1970,1,1)</f>
        <v>43067.25</v>
      </c>
      <c r="O812" s="11">
        <f>(((M812/60)/60)/24)+DATE(1970,1,1)</f>
        <v>43077.25</v>
      </c>
      <c r="P812" t="b">
        <v>0</v>
      </c>
      <c r="Q812" t="b">
        <v>1</v>
      </c>
      <c r="R812" t="s">
        <v>33</v>
      </c>
      <c r="S812" t="str">
        <f t="shared" si="36"/>
        <v>theater</v>
      </c>
      <c r="T812" t="str">
        <f t="shared" si="3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38"/>
        <v>77</v>
      </c>
      <c r="G813" t="s">
        <v>14</v>
      </c>
      <c r="H813">
        <v>679</v>
      </c>
      <c r="I813" s="7">
        <f>IFERROR(E813/H813,0)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>(((L813/60)/60)/24)+DATE(1970,1,1)</f>
        <v>42378.25</v>
      </c>
      <c r="O813" s="11">
        <f>(((M813/60)/60)/24)+DATE(1970,1,1)</f>
        <v>42380.25</v>
      </c>
      <c r="P813" t="b">
        <v>0</v>
      </c>
      <c r="Q813" t="b">
        <v>1</v>
      </c>
      <c r="R813" t="s">
        <v>89</v>
      </c>
      <c r="S813" t="str">
        <f t="shared" si="36"/>
        <v>games</v>
      </c>
      <c r="T813" t="str">
        <f t="shared" si="3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38"/>
        <v>226</v>
      </c>
      <c r="G814" t="s">
        <v>20</v>
      </c>
      <c r="H814">
        <v>2805</v>
      </c>
      <c r="I814" s="7">
        <f>IFERROR(E814/H814,0)</f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>(((L814/60)/60)/24)+DATE(1970,1,1)</f>
        <v>43206.208333333328</v>
      </c>
      <c r="O814" s="11">
        <f>(((M814/60)/60)/24)+DATE(1970,1,1)</f>
        <v>43211.208333333328</v>
      </c>
      <c r="P814" t="b">
        <v>0</v>
      </c>
      <c r="Q814" t="b">
        <v>0</v>
      </c>
      <c r="R814" t="s">
        <v>68</v>
      </c>
      <c r="S814" t="str">
        <f t="shared" si="36"/>
        <v>publishing</v>
      </c>
      <c r="T814" t="str">
        <f t="shared" si="3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38"/>
        <v>239</v>
      </c>
      <c r="G815" t="s">
        <v>20</v>
      </c>
      <c r="H815">
        <v>68</v>
      </c>
      <c r="I815" s="7">
        <f>IFERROR(E815/H815,0)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>(((L815/60)/60)/24)+DATE(1970,1,1)</f>
        <v>41148.208333333336</v>
      </c>
      <c r="O815" s="11">
        <f>(((M815/60)/60)/24)+DATE(1970,1,1)</f>
        <v>41158.208333333336</v>
      </c>
      <c r="P815" t="b">
        <v>0</v>
      </c>
      <c r="Q815" t="b">
        <v>0</v>
      </c>
      <c r="R815" t="s">
        <v>89</v>
      </c>
      <c r="S815" t="str">
        <f t="shared" si="36"/>
        <v>games</v>
      </c>
      <c r="T815" t="str">
        <f t="shared" si="3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38"/>
        <v>92</v>
      </c>
      <c r="G816" t="s">
        <v>14</v>
      </c>
      <c r="H816">
        <v>36</v>
      </c>
      <c r="I816" s="7">
        <f>IFERROR(E816/H816,0)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>(((L816/60)/60)/24)+DATE(1970,1,1)</f>
        <v>42517.208333333328</v>
      </c>
      <c r="O816" s="11">
        <f>(((M816/60)/60)/24)+DATE(1970,1,1)</f>
        <v>42519.208333333328</v>
      </c>
      <c r="P816" t="b">
        <v>0</v>
      </c>
      <c r="Q816" t="b">
        <v>1</v>
      </c>
      <c r="R816" t="s">
        <v>23</v>
      </c>
      <c r="S816" t="str">
        <f t="shared" si="36"/>
        <v>music</v>
      </c>
      <c r="T816" t="str">
        <f t="shared" si="3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38"/>
        <v>130</v>
      </c>
      <c r="G817" t="s">
        <v>20</v>
      </c>
      <c r="H817">
        <v>183</v>
      </c>
      <c r="I817" s="7">
        <f>IFERROR(E817/H817,0)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>(((L817/60)/60)/24)+DATE(1970,1,1)</f>
        <v>43068.25</v>
      </c>
      <c r="O817" s="11">
        <f>(((M817/60)/60)/24)+DATE(1970,1,1)</f>
        <v>43094.25</v>
      </c>
      <c r="P817" t="b">
        <v>0</v>
      </c>
      <c r="Q817" t="b">
        <v>0</v>
      </c>
      <c r="R817" t="s">
        <v>23</v>
      </c>
      <c r="S817" t="str">
        <f t="shared" si="36"/>
        <v>music</v>
      </c>
      <c r="T817" t="str">
        <f t="shared" si="3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38"/>
        <v>615</v>
      </c>
      <c r="G818" t="s">
        <v>20</v>
      </c>
      <c r="H818">
        <v>133</v>
      </c>
      <c r="I818" s="7">
        <f>IFERROR(E818/H818,0)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>(((L818/60)/60)/24)+DATE(1970,1,1)</f>
        <v>41680.25</v>
      </c>
      <c r="O818" s="11">
        <f>(((M818/60)/60)/24)+DATE(1970,1,1)</f>
        <v>41682.25</v>
      </c>
      <c r="P818" t="b">
        <v>1</v>
      </c>
      <c r="Q818" t="b">
        <v>1</v>
      </c>
      <c r="R818" t="s">
        <v>33</v>
      </c>
      <c r="S818" t="str">
        <f t="shared" si="36"/>
        <v>theater</v>
      </c>
      <c r="T818" t="str">
        <f t="shared" si="3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38"/>
        <v>369</v>
      </c>
      <c r="G819" t="s">
        <v>20</v>
      </c>
      <c r="H819">
        <v>2489</v>
      </c>
      <c r="I819" s="7">
        <f>IFERROR(E819/H819,0)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>(((L819/60)/60)/24)+DATE(1970,1,1)</f>
        <v>43589.208333333328</v>
      </c>
      <c r="O819" s="11">
        <f>(((M819/60)/60)/24)+DATE(1970,1,1)</f>
        <v>43617.208333333328</v>
      </c>
      <c r="P819" t="b">
        <v>0</v>
      </c>
      <c r="Q819" t="b">
        <v>1</v>
      </c>
      <c r="R819" t="s">
        <v>68</v>
      </c>
      <c r="S819" t="str">
        <f t="shared" si="36"/>
        <v>publishing</v>
      </c>
      <c r="T819" t="str">
        <f t="shared" si="3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38"/>
        <v>1095</v>
      </c>
      <c r="G820" t="s">
        <v>20</v>
      </c>
      <c r="H820">
        <v>69</v>
      </c>
      <c r="I820" s="7">
        <f>IFERROR(E820/H820,0)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>(((L820/60)/60)/24)+DATE(1970,1,1)</f>
        <v>43486.25</v>
      </c>
      <c r="O820" s="11">
        <f>(((M820/60)/60)/24)+DATE(1970,1,1)</f>
        <v>43499.25</v>
      </c>
      <c r="P820" t="b">
        <v>0</v>
      </c>
      <c r="Q820" t="b">
        <v>1</v>
      </c>
      <c r="R820" t="s">
        <v>33</v>
      </c>
      <c r="S820" t="str">
        <f t="shared" si="36"/>
        <v>theater</v>
      </c>
      <c r="T820" t="str">
        <f t="shared" si="3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38"/>
        <v>51</v>
      </c>
      <c r="G821" t="s">
        <v>14</v>
      </c>
      <c r="H821">
        <v>47</v>
      </c>
      <c r="I821" s="7">
        <f>IFERROR(E821/H821,0)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>(((L821/60)/60)/24)+DATE(1970,1,1)</f>
        <v>41237.25</v>
      </c>
      <c r="O821" s="11">
        <f>(((M821/60)/60)/24)+DATE(1970,1,1)</f>
        <v>41252.25</v>
      </c>
      <c r="P821" t="b">
        <v>1</v>
      </c>
      <c r="Q821" t="b">
        <v>0</v>
      </c>
      <c r="R821" t="s">
        <v>89</v>
      </c>
      <c r="S821" t="str">
        <f t="shared" si="36"/>
        <v>games</v>
      </c>
      <c r="T821" t="str">
        <f t="shared" si="3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38"/>
        <v>801</v>
      </c>
      <c r="G822" t="s">
        <v>20</v>
      </c>
      <c r="H822">
        <v>279</v>
      </c>
      <c r="I822" s="7">
        <f>IFERROR(E822/H822,0)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>(((L822/60)/60)/24)+DATE(1970,1,1)</f>
        <v>43310.208333333328</v>
      </c>
      <c r="O822" s="11">
        <f>(((M822/60)/60)/24)+DATE(1970,1,1)</f>
        <v>43323.208333333328</v>
      </c>
      <c r="P822" t="b">
        <v>0</v>
      </c>
      <c r="Q822" t="b">
        <v>1</v>
      </c>
      <c r="R822" t="s">
        <v>23</v>
      </c>
      <c r="S822" t="str">
        <f t="shared" si="36"/>
        <v>music</v>
      </c>
      <c r="T822" t="str">
        <f t="shared" si="3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38"/>
        <v>291</v>
      </c>
      <c r="G823" t="s">
        <v>20</v>
      </c>
      <c r="H823">
        <v>210</v>
      </c>
      <c r="I823" s="7">
        <f>IFERROR(E823/H823,0)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>(((L823/60)/60)/24)+DATE(1970,1,1)</f>
        <v>42794.25</v>
      </c>
      <c r="O823" s="11">
        <f>(((M823/60)/60)/24)+DATE(1970,1,1)</f>
        <v>42807.208333333328</v>
      </c>
      <c r="P823" t="b">
        <v>0</v>
      </c>
      <c r="Q823" t="b">
        <v>0</v>
      </c>
      <c r="R823" t="s">
        <v>42</v>
      </c>
      <c r="S823" t="str">
        <f t="shared" si="36"/>
        <v>film &amp; video</v>
      </c>
      <c r="T823" t="str">
        <f t="shared" si="3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38"/>
        <v>350</v>
      </c>
      <c r="G824" t="s">
        <v>20</v>
      </c>
      <c r="H824">
        <v>2100</v>
      </c>
      <c r="I824" s="7">
        <f>IFERROR(E824/H824,0)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>(((L824/60)/60)/24)+DATE(1970,1,1)</f>
        <v>41698.25</v>
      </c>
      <c r="O824" s="11">
        <f>(((M824/60)/60)/24)+DATE(1970,1,1)</f>
        <v>41715.208333333336</v>
      </c>
      <c r="P824" t="b">
        <v>0</v>
      </c>
      <c r="Q824" t="b">
        <v>0</v>
      </c>
      <c r="R824" t="s">
        <v>23</v>
      </c>
      <c r="S824" t="str">
        <f t="shared" si="36"/>
        <v>music</v>
      </c>
      <c r="T824" t="str">
        <f t="shared" si="3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38"/>
        <v>357</v>
      </c>
      <c r="G825" t="s">
        <v>20</v>
      </c>
      <c r="H825">
        <v>252</v>
      </c>
      <c r="I825" s="7">
        <f>IFERROR(E825/H825,0)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>(((L825/60)/60)/24)+DATE(1970,1,1)</f>
        <v>41892.208333333336</v>
      </c>
      <c r="O825" s="11">
        <f>(((M825/60)/60)/24)+DATE(1970,1,1)</f>
        <v>41917.208333333336</v>
      </c>
      <c r="P825" t="b">
        <v>1</v>
      </c>
      <c r="Q825" t="b">
        <v>1</v>
      </c>
      <c r="R825" t="s">
        <v>23</v>
      </c>
      <c r="S825" t="str">
        <f t="shared" si="36"/>
        <v>music</v>
      </c>
      <c r="T825" t="str">
        <f t="shared" si="3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38"/>
        <v>126</v>
      </c>
      <c r="G826" t="s">
        <v>20</v>
      </c>
      <c r="H826">
        <v>1280</v>
      </c>
      <c r="I826" s="7">
        <f>IFERROR(E826/H826,0)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>(((L826/60)/60)/24)+DATE(1970,1,1)</f>
        <v>40348.208333333336</v>
      </c>
      <c r="O826" s="11">
        <f>(((M826/60)/60)/24)+DATE(1970,1,1)</f>
        <v>40380.208333333336</v>
      </c>
      <c r="P826" t="b">
        <v>0</v>
      </c>
      <c r="Q826" t="b">
        <v>1</v>
      </c>
      <c r="R826" t="s">
        <v>68</v>
      </c>
      <c r="S826" t="str">
        <f t="shared" si="36"/>
        <v>publishing</v>
      </c>
      <c r="T826" t="str">
        <f t="shared" si="3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38"/>
        <v>388</v>
      </c>
      <c r="G827" t="s">
        <v>20</v>
      </c>
      <c r="H827">
        <v>157</v>
      </c>
      <c r="I827" s="7">
        <f>IFERROR(E827/H827,0)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>(((L827/60)/60)/24)+DATE(1970,1,1)</f>
        <v>42941.208333333328</v>
      </c>
      <c r="O827" s="11">
        <f>(((M827/60)/60)/24)+DATE(1970,1,1)</f>
        <v>42953.208333333328</v>
      </c>
      <c r="P827" t="b">
        <v>0</v>
      </c>
      <c r="Q827" t="b">
        <v>0</v>
      </c>
      <c r="R827" t="s">
        <v>100</v>
      </c>
      <c r="S827" t="str">
        <f t="shared" si="36"/>
        <v>film &amp; video</v>
      </c>
      <c r="T827" t="str">
        <f t="shared" si="3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38"/>
        <v>457</v>
      </c>
      <c r="G828" t="s">
        <v>20</v>
      </c>
      <c r="H828">
        <v>194</v>
      </c>
      <c r="I828" s="7">
        <f>IFERROR(E828/H828,0)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>(((L828/60)/60)/24)+DATE(1970,1,1)</f>
        <v>40525.25</v>
      </c>
      <c r="O828" s="11">
        <f>(((M828/60)/60)/24)+DATE(1970,1,1)</f>
        <v>40553.25</v>
      </c>
      <c r="P828" t="b">
        <v>0</v>
      </c>
      <c r="Q828" t="b">
        <v>1</v>
      </c>
      <c r="R828" t="s">
        <v>33</v>
      </c>
      <c r="S828" t="str">
        <f t="shared" si="36"/>
        <v>theater</v>
      </c>
      <c r="T828" t="str">
        <f t="shared" si="3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38"/>
        <v>267</v>
      </c>
      <c r="G829" t="s">
        <v>20</v>
      </c>
      <c r="H829">
        <v>82</v>
      </c>
      <c r="I829" s="7">
        <f>IFERROR(E829/H829,0)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>(((L829/60)/60)/24)+DATE(1970,1,1)</f>
        <v>40666.208333333336</v>
      </c>
      <c r="O829" s="11">
        <f>(((M829/60)/60)/24)+DATE(1970,1,1)</f>
        <v>40678.208333333336</v>
      </c>
      <c r="P829" t="b">
        <v>0</v>
      </c>
      <c r="Q829" t="b">
        <v>1</v>
      </c>
      <c r="R829" t="s">
        <v>53</v>
      </c>
      <c r="S829" t="str">
        <f t="shared" si="36"/>
        <v>film &amp; video</v>
      </c>
      <c r="T829" t="str">
        <f t="shared" si="3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38"/>
        <v>69</v>
      </c>
      <c r="G830" t="s">
        <v>14</v>
      </c>
      <c r="H830">
        <v>70</v>
      </c>
      <c r="I830" s="7">
        <f>IFERROR(E830/H830,0)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>(((L830/60)/60)/24)+DATE(1970,1,1)</f>
        <v>43340.208333333328</v>
      </c>
      <c r="O830" s="11">
        <f>(((M830/60)/60)/24)+DATE(1970,1,1)</f>
        <v>43365.208333333328</v>
      </c>
      <c r="P830" t="b">
        <v>0</v>
      </c>
      <c r="Q830" t="b">
        <v>0</v>
      </c>
      <c r="R830" t="s">
        <v>33</v>
      </c>
      <c r="S830" t="str">
        <f t="shared" si="36"/>
        <v>theater</v>
      </c>
      <c r="T830" t="str">
        <f t="shared" si="3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38"/>
        <v>51</v>
      </c>
      <c r="G831" t="s">
        <v>14</v>
      </c>
      <c r="H831">
        <v>154</v>
      </c>
      <c r="I831" s="7">
        <f>IFERROR(E831/H831,0)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>(((L831/60)/60)/24)+DATE(1970,1,1)</f>
        <v>42164.208333333328</v>
      </c>
      <c r="O831" s="11">
        <f>(((M831/60)/60)/24)+DATE(1970,1,1)</f>
        <v>42179.208333333328</v>
      </c>
      <c r="P831" t="b">
        <v>0</v>
      </c>
      <c r="Q831" t="b">
        <v>0</v>
      </c>
      <c r="R831" t="s">
        <v>33</v>
      </c>
      <c r="S831" t="str">
        <f t="shared" si="36"/>
        <v>theater</v>
      </c>
      <c r="T831" t="str">
        <f t="shared" si="3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38"/>
        <v>1</v>
      </c>
      <c r="G832" t="s">
        <v>14</v>
      </c>
      <c r="H832">
        <v>22</v>
      </c>
      <c r="I832" s="7">
        <f>IFERROR(E832/H832,0)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>(((L832/60)/60)/24)+DATE(1970,1,1)</f>
        <v>43103.25</v>
      </c>
      <c r="O832" s="11">
        <f>(((M832/60)/60)/24)+DATE(1970,1,1)</f>
        <v>43162.25</v>
      </c>
      <c r="P832" t="b">
        <v>0</v>
      </c>
      <c r="Q832" t="b">
        <v>0</v>
      </c>
      <c r="R832" t="s">
        <v>33</v>
      </c>
      <c r="S832" t="str">
        <f t="shared" si="36"/>
        <v>theater</v>
      </c>
      <c r="T832" t="str">
        <f t="shared" si="3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38"/>
        <v>109</v>
      </c>
      <c r="G833" t="s">
        <v>20</v>
      </c>
      <c r="H833">
        <v>4233</v>
      </c>
      <c r="I833" s="7">
        <f>IFERROR(E833/H833,0)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>(((L833/60)/60)/24)+DATE(1970,1,1)</f>
        <v>40994.208333333336</v>
      </c>
      <c r="O833" s="11">
        <f>(((M833/60)/60)/24)+DATE(1970,1,1)</f>
        <v>41028.208333333336</v>
      </c>
      <c r="P833" t="b">
        <v>0</v>
      </c>
      <c r="Q833" t="b">
        <v>0</v>
      </c>
      <c r="R833" t="s">
        <v>122</v>
      </c>
      <c r="S833" t="str">
        <f t="shared" si="36"/>
        <v>photography</v>
      </c>
      <c r="T833" t="str">
        <f t="shared" si="3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38"/>
        <v>315</v>
      </c>
      <c r="G834" t="s">
        <v>20</v>
      </c>
      <c r="H834">
        <v>1297</v>
      </c>
      <c r="I834" s="7">
        <f>IFERROR(E834/H834,0)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>(((L834/60)/60)/24)+DATE(1970,1,1)</f>
        <v>42299.208333333328</v>
      </c>
      <c r="O834" s="11">
        <f>(((M834/60)/60)/24)+DATE(1970,1,1)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si="36"/>
        <v>publishing</v>
      </c>
      <c r="T834" t="str">
        <f t="shared" si="3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38"/>
        <v>158</v>
      </c>
      <c r="G835" t="s">
        <v>20</v>
      </c>
      <c r="H835">
        <v>165</v>
      </c>
      <c r="I835" s="7">
        <f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>(((L835/60)/60)/24)+DATE(1970,1,1)</f>
        <v>40588.25</v>
      </c>
      <c r="O835" s="11">
        <f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39">LEFT(R835,SEARCH("/",R835)-1)</f>
        <v>publishing</v>
      </c>
      <c r="T835" t="str">
        <f t="shared" ref="T835:T898" si="40">RIGHT(R835,LEN(R835)-SEARCH("/",R835))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38"/>
        <v>154</v>
      </c>
      <c r="G836" t="s">
        <v>20</v>
      </c>
      <c r="H836">
        <v>119</v>
      </c>
      <c r="I836" s="7">
        <f>IFERROR(E836/H836,0)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>(((L836/60)/60)/24)+DATE(1970,1,1)</f>
        <v>41448.208333333336</v>
      </c>
      <c r="O836" s="11">
        <f>(((M836/60)/60)/24)+DATE(1970,1,1)</f>
        <v>41454.208333333336</v>
      </c>
      <c r="P836" t="b">
        <v>0</v>
      </c>
      <c r="Q836" t="b">
        <v>0</v>
      </c>
      <c r="R836" t="s">
        <v>33</v>
      </c>
      <c r="S836" t="str">
        <f t="shared" si="39"/>
        <v>theater</v>
      </c>
      <c r="T836" t="str">
        <f t="shared" si="40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ref="F837:F900" si="41">ROUND((E837/D837)*100,0)</f>
        <v>90</v>
      </c>
      <c r="G837" t="s">
        <v>14</v>
      </c>
      <c r="H837">
        <v>1758</v>
      </c>
      <c r="I837" s="7">
        <f>IFERROR(E837/H837,0)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>(((L837/60)/60)/24)+DATE(1970,1,1)</f>
        <v>42063.25</v>
      </c>
      <c r="O837" s="11">
        <f>(((M837/60)/60)/24)+DATE(1970,1,1)</f>
        <v>42069.25</v>
      </c>
      <c r="P837" t="b">
        <v>0</v>
      </c>
      <c r="Q837" t="b">
        <v>0</v>
      </c>
      <c r="R837" t="s">
        <v>28</v>
      </c>
      <c r="S837" t="str">
        <f t="shared" si="39"/>
        <v>technology</v>
      </c>
      <c r="T837" t="str">
        <f t="shared" si="40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41"/>
        <v>75</v>
      </c>
      <c r="G838" t="s">
        <v>14</v>
      </c>
      <c r="H838">
        <v>94</v>
      </c>
      <c r="I838" s="7">
        <f>IFERROR(E838/H838,0)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>(((L838/60)/60)/24)+DATE(1970,1,1)</f>
        <v>40214.25</v>
      </c>
      <c r="O838" s="11">
        <f>(((M838/60)/60)/24)+DATE(1970,1,1)</f>
        <v>40225.25</v>
      </c>
      <c r="P838" t="b">
        <v>0</v>
      </c>
      <c r="Q838" t="b">
        <v>0</v>
      </c>
      <c r="R838" t="s">
        <v>60</v>
      </c>
      <c r="S838" t="str">
        <f t="shared" si="39"/>
        <v>music</v>
      </c>
      <c r="T838" t="str">
        <f t="shared" si="40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41"/>
        <v>853</v>
      </c>
      <c r="G839" t="s">
        <v>20</v>
      </c>
      <c r="H839">
        <v>1797</v>
      </c>
      <c r="I839" s="7">
        <f>IFERROR(E839/H839,0)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>(((L839/60)/60)/24)+DATE(1970,1,1)</f>
        <v>40629.208333333336</v>
      </c>
      <c r="O839" s="11">
        <f>(((M839/60)/60)/24)+DATE(1970,1,1)</f>
        <v>40683.208333333336</v>
      </c>
      <c r="P839" t="b">
        <v>0</v>
      </c>
      <c r="Q839" t="b">
        <v>0</v>
      </c>
      <c r="R839" t="s">
        <v>159</v>
      </c>
      <c r="S839" t="str">
        <f t="shared" si="39"/>
        <v>music</v>
      </c>
      <c r="T839" t="str">
        <f t="shared" si="40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41"/>
        <v>139</v>
      </c>
      <c r="G840" t="s">
        <v>20</v>
      </c>
      <c r="H840">
        <v>261</v>
      </c>
      <c r="I840" s="7">
        <f>IFERROR(E840/H840,0)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>(((L840/60)/60)/24)+DATE(1970,1,1)</f>
        <v>43370.208333333328</v>
      </c>
      <c r="O840" s="11">
        <f>(((M840/60)/60)/24)+DATE(1970,1,1)</f>
        <v>43379.208333333328</v>
      </c>
      <c r="P840" t="b">
        <v>0</v>
      </c>
      <c r="Q840" t="b">
        <v>0</v>
      </c>
      <c r="R840" t="s">
        <v>33</v>
      </c>
      <c r="S840" t="str">
        <f t="shared" si="39"/>
        <v>theater</v>
      </c>
      <c r="T840" t="str">
        <f t="shared" si="40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41"/>
        <v>190</v>
      </c>
      <c r="G841" t="s">
        <v>20</v>
      </c>
      <c r="H841">
        <v>157</v>
      </c>
      <c r="I841" s="7">
        <f>IFERROR(E841/H841,0)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>(((L841/60)/60)/24)+DATE(1970,1,1)</f>
        <v>41715.208333333336</v>
      </c>
      <c r="O841" s="11">
        <f>(((M841/60)/60)/24)+DATE(1970,1,1)</f>
        <v>41760.208333333336</v>
      </c>
      <c r="P841" t="b">
        <v>0</v>
      </c>
      <c r="Q841" t="b">
        <v>1</v>
      </c>
      <c r="R841" t="s">
        <v>42</v>
      </c>
      <c r="S841" t="str">
        <f t="shared" si="39"/>
        <v>film &amp; video</v>
      </c>
      <c r="T841" t="str">
        <f t="shared" si="40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41"/>
        <v>100</v>
      </c>
      <c r="G842" t="s">
        <v>20</v>
      </c>
      <c r="H842">
        <v>3533</v>
      </c>
      <c r="I842" s="7">
        <f>IFERROR(E842/H842,0)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>(((L842/60)/60)/24)+DATE(1970,1,1)</f>
        <v>41836.208333333336</v>
      </c>
      <c r="O842" s="11">
        <f>(((M842/60)/60)/24)+DATE(1970,1,1)</f>
        <v>41838.208333333336</v>
      </c>
      <c r="P842" t="b">
        <v>0</v>
      </c>
      <c r="Q842" t="b">
        <v>1</v>
      </c>
      <c r="R842" t="s">
        <v>33</v>
      </c>
      <c r="S842" t="str">
        <f t="shared" si="39"/>
        <v>theater</v>
      </c>
      <c r="T842" t="str">
        <f t="shared" si="40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41"/>
        <v>143</v>
      </c>
      <c r="G843" t="s">
        <v>20</v>
      </c>
      <c r="H843">
        <v>155</v>
      </c>
      <c r="I843" s="7">
        <f>IFERROR(E843/H843,0)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>(((L843/60)/60)/24)+DATE(1970,1,1)</f>
        <v>42419.25</v>
      </c>
      <c r="O843" s="11">
        <f>(((M843/60)/60)/24)+DATE(1970,1,1)</f>
        <v>42435.25</v>
      </c>
      <c r="P843" t="b">
        <v>0</v>
      </c>
      <c r="Q843" t="b">
        <v>0</v>
      </c>
      <c r="R843" t="s">
        <v>28</v>
      </c>
      <c r="S843" t="str">
        <f t="shared" si="39"/>
        <v>technology</v>
      </c>
      <c r="T843" t="str">
        <f t="shared" si="40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41"/>
        <v>563</v>
      </c>
      <c r="G844" t="s">
        <v>20</v>
      </c>
      <c r="H844">
        <v>132</v>
      </c>
      <c r="I844" s="7">
        <f>IFERROR(E844/H844,0)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>(((L844/60)/60)/24)+DATE(1970,1,1)</f>
        <v>43266.208333333328</v>
      </c>
      <c r="O844" s="11">
        <f>(((M844/60)/60)/24)+DATE(1970,1,1)</f>
        <v>43269.208333333328</v>
      </c>
      <c r="P844" t="b">
        <v>0</v>
      </c>
      <c r="Q844" t="b">
        <v>0</v>
      </c>
      <c r="R844" t="s">
        <v>65</v>
      </c>
      <c r="S844" t="str">
        <f t="shared" si="39"/>
        <v>technology</v>
      </c>
      <c r="T844" t="str">
        <f t="shared" si="40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41"/>
        <v>31</v>
      </c>
      <c r="G845" t="s">
        <v>14</v>
      </c>
      <c r="H845">
        <v>33</v>
      </c>
      <c r="I845" s="7">
        <f>IFERROR(E845/H845,0)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>(((L845/60)/60)/24)+DATE(1970,1,1)</f>
        <v>43338.208333333328</v>
      </c>
      <c r="O845" s="11">
        <f>(((M845/60)/60)/24)+DATE(1970,1,1)</f>
        <v>43344.208333333328</v>
      </c>
      <c r="P845" t="b">
        <v>0</v>
      </c>
      <c r="Q845" t="b">
        <v>0</v>
      </c>
      <c r="R845" t="s">
        <v>122</v>
      </c>
      <c r="S845" t="str">
        <f t="shared" si="39"/>
        <v>photography</v>
      </c>
      <c r="T845" t="str">
        <f t="shared" si="40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41"/>
        <v>99</v>
      </c>
      <c r="G846" t="s">
        <v>74</v>
      </c>
      <c r="H846">
        <v>94</v>
      </c>
      <c r="I846" s="7">
        <f>IFERROR(E846/H846,0)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>(((L846/60)/60)/24)+DATE(1970,1,1)</f>
        <v>40930.25</v>
      </c>
      <c r="O846" s="11">
        <f>(((M846/60)/60)/24)+DATE(1970,1,1)</f>
        <v>40933.25</v>
      </c>
      <c r="P846" t="b">
        <v>0</v>
      </c>
      <c r="Q846" t="b">
        <v>0</v>
      </c>
      <c r="R846" t="s">
        <v>42</v>
      </c>
      <c r="S846" t="str">
        <f t="shared" si="39"/>
        <v>film &amp; video</v>
      </c>
      <c r="T846" t="str">
        <f t="shared" si="40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41"/>
        <v>198</v>
      </c>
      <c r="G847" t="s">
        <v>20</v>
      </c>
      <c r="H847">
        <v>1354</v>
      </c>
      <c r="I847" s="7">
        <f>IFERROR(E847/H847,0)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>(((L847/60)/60)/24)+DATE(1970,1,1)</f>
        <v>43235.208333333328</v>
      </c>
      <c r="O847" s="11">
        <f>(((M847/60)/60)/24)+DATE(1970,1,1)</f>
        <v>43272.208333333328</v>
      </c>
      <c r="P847" t="b">
        <v>0</v>
      </c>
      <c r="Q847" t="b">
        <v>0</v>
      </c>
      <c r="R847" t="s">
        <v>28</v>
      </c>
      <c r="S847" t="str">
        <f t="shared" si="39"/>
        <v>technology</v>
      </c>
      <c r="T847" t="str">
        <f t="shared" si="40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41"/>
        <v>509</v>
      </c>
      <c r="G848" t="s">
        <v>20</v>
      </c>
      <c r="H848">
        <v>48</v>
      </c>
      <c r="I848" s="7">
        <f>IFERROR(E848/H848,0)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>(((L848/60)/60)/24)+DATE(1970,1,1)</f>
        <v>43302.208333333328</v>
      </c>
      <c r="O848" s="11">
        <f>(((M848/60)/60)/24)+DATE(1970,1,1)</f>
        <v>43338.208333333328</v>
      </c>
      <c r="P848" t="b">
        <v>1</v>
      </c>
      <c r="Q848" t="b">
        <v>1</v>
      </c>
      <c r="R848" t="s">
        <v>28</v>
      </c>
      <c r="S848" t="str">
        <f t="shared" si="39"/>
        <v>technology</v>
      </c>
      <c r="T848" t="str">
        <f t="shared" si="40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41"/>
        <v>238</v>
      </c>
      <c r="G849" t="s">
        <v>20</v>
      </c>
      <c r="H849">
        <v>110</v>
      </c>
      <c r="I849" s="7">
        <f>IFERROR(E849/H849,0)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>(((L849/60)/60)/24)+DATE(1970,1,1)</f>
        <v>43107.25</v>
      </c>
      <c r="O849" s="11">
        <f>(((M849/60)/60)/24)+DATE(1970,1,1)</f>
        <v>43110.25</v>
      </c>
      <c r="P849" t="b">
        <v>0</v>
      </c>
      <c r="Q849" t="b">
        <v>0</v>
      </c>
      <c r="R849" t="s">
        <v>17</v>
      </c>
      <c r="S849" t="str">
        <f t="shared" si="39"/>
        <v>food</v>
      </c>
      <c r="T849" t="str">
        <f t="shared" si="40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41"/>
        <v>338</v>
      </c>
      <c r="G850" t="s">
        <v>20</v>
      </c>
      <c r="H850">
        <v>172</v>
      </c>
      <c r="I850" s="7">
        <f>IFERROR(E850/H850,0)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>(((L850/60)/60)/24)+DATE(1970,1,1)</f>
        <v>40341.208333333336</v>
      </c>
      <c r="O850" s="11">
        <f>(((M850/60)/60)/24)+DATE(1970,1,1)</f>
        <v>40350.208333333336</v>
      </c>
      <c r="P850" t="b">
        <v>0</v>
      </c>
      <c r="Q850" t="b">
        <v>0</v>
      </c>
      <c r="R850" t="s">
        <v>53</v>
      </c>
      <c r="S850" t="str">
        <f t="shared" si="39"/>
        <v>film &amp; video</v>
      </c>
      <c r="T850" t="str">
        <f t="shared" si="40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41"/>
        <v>133</v>
      </c>
      <c r="G851" t="s">
        <v>20</v>
      </c>
      <c r="H851">
        <v>307</v>
      </c>
      <c r="I851" s="7">
        <f>IFERROR(E851/H851,0)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>(((L851/60)/60)/24)+DATE(1970,1,1)</f>
        <v>40948.25</v>
      </c>
      <c r="O851" s="11">
        <f>(((M851/60)/60)/24)+DATE(1970,1,1)</f>
        <v>40951.25</v>
      </c>
      <c r="P851" t="b">
        <v>0</v>
      </c>
      <c r="Q851" t="b">
        <v>1</v>
      </c>
      <c r="R851" t="s">
        <v>60</v>
      </c>
      <c r="S851" t="str">
        <f t="shared" si="39"/>
        <v>music</v>
      </c>
      <c r="T851" t="str">
        <f t="shared" si="40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41"/>
        <v>1</v>
      </c>
      <c r="G852" t="s">
        <v>14</v>
      </c>
      <c r="H852">
        <v>1</v>
      </c>
      <c r="I852" s="7">
        <f>IFERROR(E852/H852,0)</f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>(((L852/60)/60)/24)+DATE(1970,1,1)</f>
        <v>40866.25</v>
      </c>
      <c r="O852" s="11">
        <f>(((M852/60)/60)/24)+DATE(1970,1,1)</f>
        <v>40881.25</v>
      </c>
      <c r="P852" t="b">
        <v>1</v>
      </c>
      <c r="Q852" t="b">
        <v>0</v>
      </c>
      <c r="R852" t="s">
        <v>23</v>
      </c>
      <c r="S852" t="str">
        <f t="shared" si="39"/>
        <v>music</v>
      </c>
      <c r="T852" t="str">
        <f t="shared" si="40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41"/>
        <v>208</v>
      </c>
      <c r="G853" t="s">
        <v>20</v>
      </c>
      <c r="H853">
        <v>160</v>
      </c>
      <c r="I853" s="7">
        <f>IFERROR(E853/H853,0)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>(((L853/60)/60)/24)+DATE(1970,1,1)</f>
        <v>41031.208333333336</v>
      </c>
      <c r="O853" s="11">
        <f>(((M853/60)/60)/24)+DATE(1970,1,1)</f>
        <v>41064.208333333336</v>
      </c>
      <c r="P853" t="b">
        <v>0</v>
      </c>
      <c r="Q853" t="b">
        <v>0</v>
      </c>
      <c r="R853" t="s">
        <v>50</v>
      </c>
      <c r="S853" t="str">
        <f t="shared" si="39"/>
        <v>music</v>
      </c>
      <c r="T853" t="str">
        <f t="shared" si="40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41"/>
        <v>51</v>
      </c>
      <c r="G854" t="s">
        <v>14</v>
      </c>
      <c r="H854">
        <v>31</v>
      </c>
      <c r="I854" s="7">
        <f>IFERROR(E854/H854,0)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>(((L854/60)/60)/24)+DATE(1970,1,1)</f>
        <v>40740.208333333336</v>
      </c>
      <c r="O854" s="11">
        <f>(((M854/60)/60)/24)+DATE(1970,1,1)</f>
        <v>40750.208333333336</v>
      </c>
      <c r="P854" t="b">
        <v>0</v>
      </c>
      <c r="Q854" t="b">
        <v>1</v>
      </c>
      <c r="R854" t="s">
        <v>89</v>
      </c>
      <c r="S854" t="str">
        <f t="shared" si="39"/>
        <v>games</v>
      </c>
      <c r="T854" t="str">
        <f t="shared" si="40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41"/>
        <v>652</v>
      </c>
      <c r="G855" t="s">
        <v>20</v>
      </c>
      <c r="H855">
        <v>1467</v>
      </c>
      <c r="I855" s="7">
        <f>IFERROR(E855/H855,0)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>(((L855/60)/60)/24)+DATE(1970,1,1)</f>
        <v>40714.208333333336</v>
      </c>
      <c r="O855" s="11">
        <f>(((M855/60)/60)/24)+DATE(1970,1,1)</f>
        <v>40719.208333333336</v>
      </c>
      <c r="P855" t="b">
        <v>0</v>
      </c>
      <c r="Q855" t="b">
        <v>1</v>
      </c>
      <c r="R855" t="s">
        <v>60</v>
      </c>
      <c r="S855" t="str">
        <f t="shared" si="39"/>
        <v>music</v>
      </c>
      <c r="T855" t="str">
        <f t="shared" si="40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41"/>
        <v>114</v>
      </c>
      <c r="G856" t="s">
        <v>20</v>
      </c>
      <c r="H856">
        <v>2662</v>
      </c>
      <c r="I856" s="7">
        <f>IFERROR(E856/H856,0)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>(((L856/60)/60)/24)+DATE(1970,1,1)</f>
        <v>43787.25</v>
      </c>
      <c r="O856" s="11">
        <f>(((M856/60)/60)/24)+DATE(1970,1,1)</f>
        <v>43814.25</v>
      </c>
      <c r="P856" t="b">
        <v>0</v>
      </c>
      <c r="Q856" t="b">
        <v>0</v>
      </c>
      <c r="R856" t="s">
        <v>119</v>
      </c>
      <c r="S856" t="str">
        <f t="shared" si="39"/>
        <v>publishing</v>
      </c>
      <c r="T856" t="str">
        <f t="shared" si="40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41"/>
        <v>102</v>
      </c>
      <c r="G857" t="s">
        <v>20</v>
      </c>
      <c r="H857">
        <v>452</v>
      </c>
      <c r="I857" s="7">
        <f>IFERROR(E857/H857,0)</f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>(((L857/60)/60)/24)+DATE(1970,1,1)</f>
        <v>40712.208333333336</v>
      </c>
      <c r="O857" s="11">
        <f>(((M857/60)/60)/24)+DATE(1970,1,1)</f>
        <v>40743.208333333336</v>
      </c>
      <c r="P857" t="b">
        <v>0</v>
      </c>
      <c r="Q857" t="b">
        <v>0</v>
      </c>
      <c r="R857" t="s">
        <v>33</v>
      </c>
      <c r="S857" t="str">
        <f t="shared" si="39"/>
        <v>theater</v>
      </c>
      <c r="T857" t="str">
        <f t="shared" si="40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41"/>
        <v>357</v>
      </c>
      <c r="G858" t="s">
        <v>20</v>
      </c>
      <c r="H858">
        <v>158</v>
      </c>
      <c r="I858" s="7">
        <f>IFERROR(E858/H858,0)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>(((L858/60)/60)/24)+DATE(1970,1,1)</f>
        <v>41023.208333333336</v>
      </c>
      <c r="O858" s="11">
        <f>(((M858/60)/60)/24)+DATE(1970,1,1)</f>
        <v>41040.208333333336</v>
      </c>
      <c r="P858" t="b">
        <v>0</v>
      </c>
      <c r="Q858" t="b">
        <v>0</v>
      </c>
      <c r="R858" t="s">
        <v>17</v>
      </c>
      <c r="S858" t="str">
        <f t="shared" si="39"/>
        <v>food</v>
      </c>
      <c r="T858" t="str">
        <f t="shared" si="40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41"/>
        <v>140</v>
      </c>
      <c r="G859" t="s">
        <v>20</v>
      </c>
      <c r="H859">
        <v>225</v>
      </c>
      <c r="I859" s="7">
        <f>IFERROR(E859/H859,0)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>(((L859/60)/60)/24)+DATE(1970,1,1)</f>
        <v>40944.25</v>
      </c>
      <c r="O859" s="11">
        <f>(((M859/60)/60)/24)+DATE(1970,1,1)</f>
        <v>40967.25</v>
      </c>
      <c r="P859" t="b">
        <v>1</v>
      </c>
      <c r="Q859" t="b">
        <v>0</v>
      </c>
      <c r="R859" t="s">
        <v>100</v>
      </c>
      <c r="S859" t="str">
        <f t="shared" si="39"/>
        <v>film &amp; video</v>
      </c>
      <c r="T859" t="str">
        <f t="shared" si="40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41"/>
        <v>69</v>
      </c>
      <c r="G860" t="s">
        <v>14</v>
      </c>
      <c r="H860">
        <v>35</v>
      </c>
      <c r="I860" s="7">
        <f>IFERROR(E860/H860,0)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>(((L860/60)/60)/24)+DATE(1970,1,1)</f>
        <v>43211.208333333328</v>
      </c>
      <c r="O860" s="11">
        <f>(((M860/60)/60)/24)+DATE(1970,1,1)</f>
        <v>43218.208333333328</v>
      </c>
      <c r="P860" t="b">
        <v>1</v>
      </c>
      <c r="Q860" t="b">
        <v>0</v>
      </c>
      <c r="R860" t="s">
        <v>17</v>
      </c>
      <c r="S860" t="str">
        <f t="shared" si="39"/>
        <v>food</v>
      </c>
      <c r="T860" t="str">
        <f t="shared" si="40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41"/>
        <v>36</v>
      </c>
      <c r="G861" t="s">
        <v>14</v>
      </c>
      <c r="H861">
        <v>63</v>
      </c>
      <c r="I861" s="7">
        <f>IFERROR(E861/H861,0)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>(((L861/60)/60)/24)+DATE(1970,1,1)</f>
        <v>41334.25</v>
      </c>
      <c r="O861" s="11">
        <f>(((M861/60)/60)/24)+DATE(1970,1,1)</f>
        <v>41352.208333333336</v>
      </c>
      <c r="P861" t="b">
        <v>0</v>
      </c>
      <c r="Q861" t="b">
        <v>1</v>
      </c>
      <c r="R861" t="s">
        <v>33</v>
      </c>
      <c r="S861" t="str">
        <f t="shared" si="39"/>
        <v>theater</v>
      </c>
      <c r="T861" t="str">
        <f t="shared" si="40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41"/>
        <v>252</v>
      </c>
      <c r="G862" t="s">
        <v>20</v>
      </c>
      <c r="H862">
        <v>65</v>
      </c>
      <c r="I862" s="7">
        <f>IFERROR(E862/H862,0)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>(((L862/60)/60)/24)+DATE(1970,1,1)</f>
        <v>43515.25</v>
      </c>
      <c r="O862" s="11">
        <f>(((M862/60)/60)/24)+DATE(1970,1,1)</f>
        <v>43525.25</v>
      </c>
      <c r="P862" t="b">
        <v>0</v>
      </c>
      <c r="Q862" t="b">
        <v>1</v>
      </c>
      <c r="R862" t="s">
        <v>65</v>
      </c>
      <c r="S862" t="str">
        <f t="shared" si="39"/>
        <v>technology</v>
      </c>
      <c r="T862" t="str">
        <f t="shared" si="40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41"/>
        <v>106</v>
      </c>
      <c r="G863" t="s">
        <v>20</v>
      </c>
      <c r="H863">
        <v>163</v>
      </c>
      <c r="I863" s="7">
        <f>IFERROR(E863/H863,0)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>(((L863/60)/60)/24)+DATE(1970,1,1)</f>
        <v>40258.208333333336</v>
      </c>
      <c r="O863" s="11">
        <f>(((M863/60)/60)/24)+DATE(1970,1,1)</f>
        <v>40266.208333333336</v>
      </c>
      <c r="P863" t="b">
        <v>0</v>
      </c>
      <c r="Q863" t="b">
        <v>0</v>
      </c>
      <c r="R863" t="s">
        <v>33</v>
      </c>
      <c r="S863" t="str">
        <f t="shared" si="39"/>
        <v>theater</v>
      </c>
      <c r="T863" t="str">
        <f t="shared" si="40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41"/>
        <v>187</v>
      </c>
      <c r="G864" t="s">
        <v>20</v>
      </c>
      <c r="H864">
        <v>85</v>
      </c>
      <c r="I864" s="7">
        <f>IFERROR(E864/H864,0)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>(((L864/60)/60)/24)+DATE(1970,1,1)</f>
        <v>40756.208333333336</v>
      </c>
      <c r="O864" s="11">
        <f>(((M864/60)/60)/24)+DATE(1970,1,1)</f>
        <v>40760.208333333336</v>
      </c>
      <c r="P864" t="b">
        <v>0</v>
      </c>
      <c r="Q864" t="b">
        <v>0</v>
      </c>
      <c r="R864" t="s">
        <v>33</v>
      </c>
      <c r="S864" t="str">
        <f t="shared" si="39"/>
        <v>theater</v>
      </c>
      <c r="T864" t="str">
        <f t="shared" si="40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41"/>
        <v>387</v>
      </c>
      <c r="G865" t="s">
        <v>20</v>
      </c>
      <c r="H865">
        <v>217</v>
      </c>
      <c r="I865" s="7">
        <f>IFERROR(E865/H865,0)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>(((L865/60)/60)/24)+DATE(1970,1,1)</f>
        <v>42172.208333333328</v>
      </c>
      <c r="O865" s="11">
        <f>(((M865/60)/60)/24)+DATE(1970,1,1)</f>
        <v>42195.208333333328</v>
      </c>
      <c r="P865" t="b">
        <v>0</v>
      </c>
      <c r="Q865" t="b">
        <v>1</v>
      </c>
      <c r="R865" t="s">
        <v>269</v>
      </c>
      <c r="S865" t="str">
        <f t="shared" si="39"/>
        <v>film &amp; video</v>
      </c>
      <c r="T865" t="str">
        <f t="shared" si="40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41"/>
        <v>347</v>
      </c>
      <c r="G866" t="s">
        <v>20</v>
      </c>
      <c r="H866">
        <v>150</v>
      </c>
      <c r="I866" s="7">
        <f>IFERROR(E866/H866,0)</f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>(((L866/60)/60)/24)+DATE(1970,1,1)</f>
        <v>42601.208333333328</v>
      </c>
      <c r="O866" s="11">
        <f>(((M866/60)/60)/24)+DATE(1970,1,1)</f>
        <v>42606.208333333328</v>
      </c>
      <c r="P866" t="b">
        <v>0</v>
      </c>
      <c r="Q866" t="b">
        <v>0</v>
      </c>
      <c r="R866" t="s">
        <v>100</v>
      </c>
      <c r="S866" t="str">
        <f t="shared" si="39"/>
        <v>film &amp; video</v>
      </c>
      <c r="T866" t="str">
        <f t="shared" si="40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41"/>
        <v>186</v>
      </c>
      <c r="G867" t="s">
        <v>20</v>
      </c>
      <c r="H867">
        <v>3272</v>
      </c>
      <c r="I867" s="7">
        <f>IFERROR(E867/H867,0)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>(((L867/60)/60)/24)+DATE(1970,1,1)</f>
        <v>41897.208333333336</v>
      </c>
      <c r="O867" s="11">
        <f>(((M867/60)/60)/24)+DATE(1970,1,1)</f>
        <v>41906.208333333336</v>
      </c>
      <c r="P867" t="b">
        <v>0</v>
      </c>
      <c r="Q867" t="b">
        <v>0</v>
      </c>
      <c r="R867" t="s">
        <v>33</v>
      </c>
      <c r="S867" t="str">
        <f t="shared" si="39"/>
        <v>theater</v>
      </c>
      <c r="T867" t="str">
        <f t="shared" si="40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41"/>
        <v>43</v>
      </c>
      <c r="G868" t="s">
        <v>74</v>
      </c>
      <c r="H868">
        <v>898</v>
      </c>
      <c r="I868" s="7">
        <f>IFERROR(E868/H868,0)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>(((L868/60)/60)/24)+DATE(1970,1,1)</f>
        <v>40671.208333333336</v>
      </c>
      <c r="O868" s="11">
        <f>(((M868/60)/60)/24)+DATE(1970,1,1)</f>
        <v>40672.208333333336</v>
      </c>
      <c r="P868" t="b">
        <v>0</v>
      </c>
      <c r="Q868" t="b">
        <v>0</v>
      </c>
      <c r="R868" t="s">
        <v>122</v>
      </c>
      <c r="S868" t="str">
        <f t="shared" si="39"/>
        <v>photography</v>
      </c>
      <c r="T868" t="str">
        <f t="shared" si="40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41"/>
        <v>162</v>
      </c>
      <c r="G869" t="s">
        <v>20</v>
      </c>
      <c r="H869">
        <v>300</v>
      </c>
      <c r="I869" s="7">
        <f>IFERROR(E869/H869,0)</f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>(((L869/60)/60)/24)+DATE(1970,1,1)</f>
        <v>43382.208333333328</v>
      </c>
      <c r="O869" s="11">
        <f>(((M869/60)/60)/24)+DATE(1970,1,1)</f>
        <v>43388.208333333328</v>
      </c>
      <c r="P869" t="b">
        <v>0</v>
      </c>
      <c r="Q869" t="b">
        <v>0</v>
      </c>
      <c r="R869" t="s">
        <v>17</v>
      </c>
      <c r="S869" t="str">
        <f t="shared" si="39"/>
        <v>food</v>
      </c>
      <c r="T869" t="str">
        <f t="shared" si="40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41"/>
        <v>185</v>
      </c>
      <c r="G870" t="s">
        <v>20</v>
      </c>
      <c r="H870">
        <v>126</v>
      </c>
      <c r="I870" s="7">
        <f>IFERROR(E870/H870,0)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>(((L870/60)/60)/24)+DATE(1970,1,1)</f>
        <v>41559.208333333336</v>
      </c>
      <c r="O870" s="11">
        <f>(((M870/60)/60)/24)+DATE(1970,1,1)</f>
        <v>41570.208333333336</v>
      </c>
      <c r="P870" t="b">
        <v>0</v>
      </c>
      <c r="Q870" t="b">
        <v>0</v>
      </c>
      <c r="R870" t="s">
        <v>33</v>
      </c>
      <c r="S870" t="str">
        <f t="shared" si="39"/>
        <v>theater</v>
      </c>
      <c r="T870" t="str">
        <f t="shared" si="40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41"/>
        <v>24</v>
      </c>
      <c r="G871" t="s">
        <v>14</v>
      </c>
      <c r="H871">
        <v>526</v>
      </c>
      <c r="I871" s="7">
        <f>IFERROR(E871/H871,0)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>(((L871/60)/60)/24)+DATE(1970,1,1)</f>
        <v>40350.208333333336</v>
      </c>
      <c r="O871" s="11">
        <f>(((M871/60)/60)/24)+DATE(1970,1,1)</f>
        <v>40364.208333333336</v>
      </c>
      <c r="P871" t="b">
        <v>0</v>
      </c>
      <c r="Q871" t="b">
        <v>0</v>
      </c>
      <c r="R871" t="s">
        <v>53</v>
      </c>
      <c r="S871" t="str">
        <f t="shared" si="39"/>
        <v>film &amp; video</v>
      </c>
      <c r="T871" t="str">
        <f t="shared" si="40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41"/>
        <v>90</v>
      </c>
      <c r="G872" t="s">
        <v>14</v>
      </c>
      <c r="H872">
        <v>121</v>
      </c>
      <c r="I872" s="7">
        <f>IFERROR(E872/H872,0)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>(((L872/60)/60)/24)+DATE(1970,1,1)</f>
        <v>42240.208333333328</v>
      </c>
      <c r="O872" s="11">
        <f>(((M872/60)/60)/24)+DATE(1970,1,1)</f>
        <v>42265.208333333328</v>
      </c>
      <c r="P872" t="b">
        <v>0</v>
      </c>
      <c r="Q872" t="b">
        <v>0</v>
      </c>
      <c r="R872" t="s">
        <v>33</v>
      </c>
      <c r="S872" t="str">
        <f t="shared" si="39"/>
        <v>theater</v>
      </c>
      <c r="T872" t="str">
        <f t="shared" si="40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41"/>
        <v>273</v>
      </c>
      <c r="G873" t="s">
        <v>20</v>
      </c>
      <c r="H873">
        <v>2320</v>
      </c>
      <c r="I873" s="7">
        <f>IFERROR(E873/H873,0)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>(((L873/60)/60)/24)+DATE(1970,1,1)</f>
        <v>43040.208333333328</v>
      </c>
      <c r="O873" s="11">
        <f>(((M873/60)/60)/24)+DATE(1970,1,1)</f>
        <v>43058.25</v>
      </c>
      <c r="P873" t="b">
        <v>0</v>
      </c>
      <c r="Q873" t="b">
        <v>1</v>
      </c>
      <c r="R873" t="s">
        <v>33</v>
      </c>
      <c r="S873" t="str">
        <f t="shared" si="39"/>
        <v>theater</v>
      </c>
      <c r="T873" t="str">
        <f t="shared" si="40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41"/>
        <v>170</v>
      </c>
      <c r="G874" t="s">
        <v>20</v>
      </c>
      <c r="H874">
        <v>81</v>
      </c>
      <c r="I874" s="7">
        <f>IFERROR(E874/H874,0)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>(((L874/60)/60)/24)+DATE(1970,1,1)</f>
        <v>43346.208333333328</v>
      </c>
      <c r="O874" s="11">
        <f>(((M874/60)/60)/24)+DATE(1970,1,1)</f>
        <v>43351.208333333328</v>
      </c>
      <c r="P874" t="b">
        <v>0</v>
      </c>
      <c r="Q874" t="b">
        <v>0</v>
      </c>
      <c r="R874" t="s">
        <v>474</v>
      </c>
      <c r="S874" t="str">
        <f t="shared" si="39"/>
        <v>film &amp; video</v>
      </c>
      <c r="T874" t="str">
        <f t="shared" si="40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41"/>
        <v>188</v>
      </c>
      <c r="G875" t="s">
        <v>20</v>
      </c>
      <c r="H875">
        <v>1887</v>
      </c>
      <c r="I875" s="7">
        <f>IFERROR(E875/H875,0)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>(((L875/60)/60)/24)+DATE(1970,1,1)</f>
        <v>41647.25</v>
      </c>
      <c r="O875" s="11">
        <f>(((M875/60)/60)/24)+DATE(1970,1,1)</f>
        <v>41652.25</v>
      </c>
      <c r="P875" t="b">
        <v>0</v>
      </c>
      <c r="Q875" t="b">
        <v>0</v>
      </c>
      <c r="R875" t="s">
        <v>122</v>
      </c>
      <c r="S875" t="str">
        <f t="shared" si="39"/>
        <v>photography</v>
      </c>
      <c r="T875" t="str">
        <f t="shared" si="40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41"/>
        <v>347</v>
      </c>
      <c r="G876" t="s">
        <v>20</v>
      </c>
      <c r="H876">
        <v>4358</v>
      </c>
      <c r="I876" s="7">
        <f>IFERROR(E876/H876,0)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>(((L876/60)/60)/24)+DATE(1970,1,1)</f>
        <v>40291.208333333336</v>
      </c>
      <c r="O876" s="11">
        <f>(((M876/60)/60)/24)+DATE(1970,1,1)</f>
        <v>40329.208333333336</v>
      </c>
      <c r="P876" t="b">
        <v>0</v>
      </c>
      <c r="Q876" t="b">
        <v>1</v>
      </c>
      <c r="R876" t="s">
        <v>122</v>
      </c>
      <c r="S876" t="str">
        <f t="shared" si="39"/>
        <v>photography</v>
      </c>
      <c r="T876" t="str">
        <f t="shared" si="40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41"/>
        <v>69</v>
      </c>
      <c r="G877" t="s">
        <v>14</v>
      </c>
      <c r="H877">
        <v>67</v>
      </c>
      <c r="I877" s="7">
        <f>IFERROR(E877/H877,0)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>(((L877/60)/60)/24)+DATE(1970,1,1)</f>
        <v>40556.25</v>
      </c>
      <c r="O877" s="11">
        <f>(((M877/60)/60)/24)+DATE(1970,1,1)</f>
        <v>40557.25</v>
      </c>
      <c r="P877" t="b">
        <v>0</v>
      </c>
      <c r="Q877" t="b">
        <v>0</v>
      </c>
      <c r="R877" t="s">
        <v>23</v>
      </c>
      <c r="S877" t="str">
        <f t="shared" si="39"/>
        <v>music</v>
      </c>
      <c r="T877" t="str">
        <f t="shared" si="40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41"/>
        <v>25</v>
      </c>
      <c r="G878" t="s">
        <v>14</v>
      </c>
      <c r="H878">
        <v>57</v>
      </c>
      <c r="I878" s="7">
        <f>IFERROR(E878/H878,0)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>(((L878/60)/60)/24)+DATE(1970,1,1)</f>
        <v>43624.208333333328</v>
      </c>
      <c r="O878" s="11">
        <f>(((M878/60)/60)/24)+DATE(1970,1,1)</f>
        <v>43648.208333333328</v>
      </c>
      <c r="P878" t="b">
        <v>0</v>
      </c>
      <c r="Q878" t="b">
        <v>0</v>
      </c>
      <c r="R878" t="s">
        <v>122</v>
      </c>
      <c r="S878" t="str">
        <f t="shared" si="39"/>
        <v>photography</v>
      </c>
      <c r="T878" t="str">
        <f t="shared" si="40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41"/>
        <v>77</v>
      </c>
      <c r="G879" t="s">
        <v>14</v>
      </c>
      <c r="H879">
        <v>1229</v>
      </c>
      <c r="I879" s="7">
        <f>IFERROR(E879/H879,0)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>(((L879/60)/60)/24)+DATE(1970,1,1)</f>
        <v>42577.208333333328</v>
      </c>
      <c r="O879" s="11">
        <f>(((M879/60)/60)/24)+DATE(1970,1,1)</f>
        <v>42578.208333333328</v>
      </c>
      <c r="P879" t="b">
        <v>0</v>
      </c>
      <c r="Q879" t="b">
        <v>0</v>
      </c>
      <c r="R879" t="s">
        <v>17</v>
      </c>
      <c r="S879" t="str">
        <f t="shared" si="39"/>
        <v>food</v>
      </c>
      <c r="T879" t="str">
        <f t="shared" si="40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41"/>
        <v>37</v>
      </c>
      <c r="G880" t="s">
        <v>14</v>
      </c>
      <c r="H880">
        <v>12</v>
      </c>
      <c r="I880" s="7">
        <f>IFERROR(E880/H880,0)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>(((L880/60)/60)/24)+DATE(1970,1,1)</f>
        <v>43845.25</v>
      </c>
      <c r="O880" s="11">
        <f>(((M880/60)/60)/24)+DATE(1970,1,1)</f>
        <v>43869.25</v>
      </c>
      <c r="P880" t="b">
        <v>0</v>
      </c>
      <c r="Q880" t="b">
        <v>0</v>
      </c>
      <c r="R880" t="s">
        <v>148</v>
      </c>
      <c r="S880" t="str">
        <f t="shared" si="39"/>
        <v>music</v>
      </c>
      <c r="T880" t="str">
        <f t="shared" si="40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41"/>
        <v>544</v>
      </c>
      <c r="G881" t="s">
        <v>20</v>
      </c>
      <c r="H881">
        <v>53</v>
      </c>
      <c r="I881" s="7">
        <f>IFERROR(E881/H881,0)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>(((L881/60)/60)/24)+DATE(1970,1,1)</f>
        <v>42788.25</v>
      </c>
      <c r="O881" s="11">
        <f>(((M881/60)/60)/24)+DATE(1970,1,1)</f>
        <v>42797.25</v>
      </c>
      <c r="P881" t="b">
        <v>0</v>
      </c>
      <c r="Q881" t="b">
        <v>0</v>
      </c>
      <c r="R881" t="s">
        <v>68</v>
      </c>
      <c r="S881" t="str">
        <f t="shared" si="39"/>
        <v>publishing</v>
      </c>
      <c r="T881" t="str">
        <f t="shared" si="40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41"/>
        <v>229</v>
      </c>
      <c r="G882" t="s">
        <v>20</v>
      </c>
      <c r="H882">
        <v>2414</v>
      </c>
      <c r="I882" s="7">
        <f>IFERROR(E882/H882,0)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>(((L882/60)/60)/24)+DATE(1970,1,1)</f>
        <v>43667.208333333328</v>
      </c>
      <c r="O882" s="11">
        <f>(((M882/60)/60)/24)+DATE(1970,1,1)</f>
        <v>43669.208333333328</v>
      </c>
      <c r="P882" t="b">
        <v>0</v>
      </c>
      <c r="Q882" t="b">
        <v>0</v>
      </c>
      <c r="R882" t="s">
        <v>50</v>
      </c>
      <c r="S882" t="str">
        <f t="shared" si="39"/>
        <v>music</v>
      </c>
      <c r="T882" t="str">
        <f t="shared" si="40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41"/>
        <v>39</v>
      </c>
      <c r="G883" t="s">
        <v>14</v>
      </c>
      <c r="H883">
        <v>452</v>
      </c>
      <c r="I883" s="7">
        <f>IFERROR(E883/H883,0)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>(((L883/60)/60)/24)+DATE(1970,1,1)</f>
        <v>42194.208333333328</v>
      </c>
      <c r="O883" s="11">
        <f>(((M883/60)/60)/24)+DATE(1970,1,1)</f>
        <v>42223.208333333328</v>
      </c>
      <c r="P883" t="b">
        <v>0</v>
      </c>
      <c r="Q883" t="b">
        <v>1</v>
      </c>
      <c r="R883" t="s">
        <v>33</v>
      </c>
      <c r="S883" t="str">
        <f t="shared" si="39"/>
        <v>theater</v>
      </c>
      <c r="T883" t="str">
        <f t="shared" si="40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41"/>
        <v>370</v>
      </c>
      <c r="G884" t="s">
        <v>20</v>
      </c>
      <c r="H884">
        <v>80</v>
      </c>
      <c r="I884" s="7">
        <f>IFERROR(E884/H884,0)</f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>(((L884/60)/60)/24)+DATE(1970,1,1)</f>
        <v>42025.25</v>
      </c>
      <c r="O884" s="11">
        <f>(((M884/60)/60)/24)+DATE(1970,1,1)</f>
        <v>42029.25</v>
      </c>
      <c r="P884" t="b">
        <v>0</v>
      </c>
      <c r="Q884" t="b">
        <v>0</v>
      </c>
      <c r="R884" t="s">
        <v>33</v>
      </c>
      <c r="S884" t="str">
        <f t="shared" si="39"/>
        <v>theater</v>
      </c>
      <c r="T884" t="str">
        <f t="shared" si="40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41"/>
        <v>238</v>
      </c>
      <c r="G885" t="s">
        <v>20</v>
      </c>
      <c r="H885">
        <v>193</v>
      </c>
      <c r="I885" s="7">
        <f>IFERROR(E885/H885,0)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>(((L885/60)/60)/24)+DATE(1970,1,1)</f>
        <v>40323.208333333336</v>
      </c>
      <c r="O885" s="11">
        <f>(((M885/60)/60)/24)+DATE(1970,1,1)</f>
        <v>40359.208333333336</v>
      </c>
      <c r="P885" t="b">
        <v>0</v>
      </c>
      <c r="Q885" t="b">
        <v>0</v>
      </c>
      <c r="R885" t="s">
        <v>100</v>
      </c>
      <c r="S885" t="str">
        <f t="shared" si="39"/>
        <v>film &amp; video</v>
      </c>
      <c r="T885" t="str">
        <f t="shared" si="40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41"/>
        <v>64</v>
      </c>
      <c r="G886" t="s">
        <v>14</v>
      </c>
      <c r="H886">
        <v>1886</v>
      </c>
      <c r="I886" s="7">
        <f>IFERROR(E886/H886,0)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>(((L886/60)/60)/24)+DATE(1970,1,1)</f>
        <v>41763.208333333336</v>
      </c>
      <c r="O886" s="11">
        <f>(((M886/60)/60)/24)+DATE(1970,1,1)</f>
        <v>41765.208333333336</v>
      </c>
      <c r="P886" t="b">
        <v>0</v>
      </c>
      <c r="Q886" t="b">
        <v>1</v>
      </c>
      <c r="R886" t="s">
        <v>33</v>
      </c>
      <c r="S886" t="str">
        <f t="shared" si="39"/>
        <v>theater</v>
      </c>
      <c r="T886" t="str">
        <f t="shared" si="40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41"/>
        <v>118</v>
      </c>
      <c r="G887" t="s">
        <v>20</v>
      </c>
      <c r="H887">
        <v>52</v>
      </c>
      <c r="I887" s="7">
        <f>IFERROR(E887/H887,0)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>(((L887/60)/60)/24)+DATE(1970,1,1)</f>
        <v>40335.208333333336</v>
      </c>
      <c r="O887" s="11">
        <f>(((M887/60)/60)/24)+DATE(1970,1,1)</f>
        <v>40373.208333333336</v>
      </c>
      <c r="P887" t="b">
        <v>0</v>
      </c>
      <c r="Q887" t="b">
        <v>0</v>
      </c>
      <c r="R887" t="s">
        <v>33</v>
      </c>
      <c r="S887" t="str">
        <f t="shared" si="39"/>
        <v>theater</v>
      </c>
      <c r="T887" t="str">
        <f t="shared" si="40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41"/>
        <v>85</v>
      </c>
      <c r="G888" t="s">
        <v>14</v>
      </c>
      <c r="H888">
        <v>1825</v>
      </c>
      <c r="I888" s="7">
        <f>IFERROR(E888/H888,0)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>(((L888/60)/60)/24)+DATE(1970,1,1)</f>
        <v>40416.208333333336</v>
      </c>
      <c r="O888" s="11">
        <f>(((M888/60)/60)/24)+DATE(1970,1,1)</f>
        <v>40434.208333333336</v>
      </c>
      <c r="P888" t="b">
        <v>0</v>
      </c>
      <c r="Q888" t="b">
        <v>0</v>
      </c>
      <c r="R888" t="s">
        <v>60</v>
      </c>
      <c r="S888" t="str">
        <f t="shared" si="39"/>
        <v>music</v>
      </c>
      <c r="T888" t="str">
        <f t="shared" si="40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41"/>
        <v>29</v>
      </c>
      <c r="G889" t="s">
        <v>14</v>
      </c>
      <c r="H889">
        <v>31</v>
      </c>
      <c r="I889" s="7">
        <f>IFERROR(E889/H889,0)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>(((L889/60)/60)/24)+DATE(1970,1,1)</f>
        <v>42202.208333333328</v>
      </c>
      <c r="O889" s="11">
        <f>(((M889/60)/60)/24)+DATE(1970,1,1)</f>
        <v>42249.208333333328</v>
      </c>
      <c r="P889" t="b">
        <v>0</v>
      </c>
      <c r="Q889" t="b">
        <v>1</v>
      </c>
      <c r="R889" t="s">
        <v>33</v>
      </c>
      <c r="S889" t="str">
        <f t="shared" si="39"/>
        <v>theater</v>
      </c>
      <c r="T889" t="str">
        <f t="shared" si="40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41"/>
        <v>210</v>
      </c>
      <c r="G890" t="s">
        <v>20</v>
      </c>
      <c r="H890">
        <v>290</v>
      </c>
      <c r="I890" s="7">
        <f>IFERROR(E890/H890,0)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>(((L890/60)/60)/24)+DATE(1970,1,1)</f>
        <v>42836.208333333328</v>
      </c>
      <c r="O890" s="11">
        <f>(((M890/60)/60)/24)+DATE(1970,1,1)</f>
        <v>42855.208333333328</v>
      </c>
      <c r="P890" t="b">
        <v>0</v>
      </c>
      <c r="Q890" t="b">
        <v>0</v>
      </c>
      <c r="R890" t="s">
        <v>33</v>
      </c>
      <c r="S890" t="str">
        <f t="shared" si="39"/>
        <v>theater</v>
      </c>
      <c r="T890" t="str">
        <f t="shared" si="40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41"/>
        <v>170</v>
      </c>
      <c r="G891" t="s">
        <v>20</v>
      </c>
      <c r="H891">
        <v>122</v>
      </c>
      <c r="I891" s="7">
        <f>IFERROR(E891/H891,0)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>(((L891/60)/60)/24)+DATE(1970,1,1)</f>
        <v>41710.208333333336</v>
      </c>
      <c r="O891" s="11">
        <f>(((M891/60)/60)/24)+DATE(1970,1,1)</f>
        <v>41717.208333333336</v>
      </c>
      <c r="P891" t="b">
        <v>0</v>
      </c>
      <c r="Q891" t="b">
        <v>1</v>
      </c>
      <c r="R891" t="s">
        <v>50</v>
      </c>
      <c r="S891" t="str">
        <f t="shared" si="39"/>
        <v>music</v>
      </c>
      <c r="T891" t="str">
        <f t="shared" si="40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41"/>
        <v>116</v>
      </c>
      <c r="G892" t="s">
        <v>20</v>
      </c>
      <c r="H892">
        <v>1470</v>
      </c>
      <c r="I892" s="7">
        <f>IFERROR(E892/H892,0)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>(((L892/60)/60)/24)+DATE(1970,1,1)</f>
        <v>43640.208333333328</v>
      </c>
      <c r="O892" s="11">
        <f>(((M892/60)/60)/24)+DATE(1970,1,1)</f>
        <v>43641.208333333328</v>
      </c>
      <c r="P892" t="b">
        <v>0</v>
      </c>
      <c r="Q892" t="b">
        <v>0</v>
      </c>
      <c r="R892" t="s">
        <v>60</v>
      </c>
      <c r="S892" t="str">
        <f t="shared" si="39"/>
        <v>music</v>
      </c>
      <c r="T892" t="str">
        <f t="shared" si="40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41"/>
        <v>259</v>
      </c>
      <c r="G893" t="s">
        <v>20</v>
      </c>
      <c r="H893">
        <v>165</v>
      </c>
      <c r="I893" s="7">
        <f>IFERROR(E893/H893,0)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>(((L893/60)/60)/24)+DATE(1970,1,1)</f>
        <v>40880.25</v>
      </c>
      <c r="O893" s="11">
        <f>(((M893/60)/60)/24)+DATE(1970,1,1)</f>
        <v>40924.25</v>
      </c>
      <c r="P893" t="b">
        <v>0</v>
      </c>
      <c r="Q893" t="b">
        <v>0</v>
      </c>
      <c r="R893" t="s">
        <v>42</v>
      </c>
      <c r="S893" t="str">
        <f t="shared" si="39"/>
        <v>film &amp; video</v>
      </c>
      <c r="T893" t="str">
        <f t="shared" si="40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41"/>
        <v>231</v>
      </c>
      <c r="G894" t="s">
        <v>20</v>
      </c>
      <c r="H894">
        <v>182</v>
      </c>
      <c r="I894" s="7">
        <f>IFERROR(E894/H894,0)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>(((L894/60)/60)/24)+DATE(1970,1,1)</f>
        <v>40319.208333333336</v>
      </c>
      <c r="O894" s="11">
        <f>(((M894/60)/60)/24)+DATE(1970,1,1)</f>
        <v>40360.208333333336</v>
      </c>
      <c r="P894" t="b">
        <v>0</v>
      </c>
      <c r="Q894" t="b">
        <v>0</v>
      </c>
      <c r="R894" t="s">
        <v>206</v>
      </c>
      <c r="S894" t="str">
        <f t="shared" si="39"/>
        <v>publishing</v>
      </c>
      <c r="T894" t="str">
        <f t="shared" si="40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41"/>
        <v>128</v>
      </c>
      <c r="G895" t="s">
        <v>20</v>
      </c>
      <c r="H895">
        <v>199</v>
      </c>
      <c r="I895" s="7">
        <f>IFERROR(E895/H895,0)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>(((L895/60)/60)/24)+DATE(1970,1,1)</f>
        <v>42170.208333333328</v>
      </c>
      <c r="O895" s="11">
        <f>(((M895/60)/60)/24)+DATE(1970,1,1)</f>
        <v>42174.208333333328</v>
      </c>
      <c r="P895" t="b">
        <v>0</v>
      </c>
      <c r="Q895" t="b">
        <v>1</v>
      </c>
      <c r="R895" t="s">
        <v>42</v>
      </c>
      <c r="S895" t="str">
        <f t="shared" si="39"/>
        <v>film &amp; video</v>
      </c>
      <c r="T895" t="str">
        <f t="shared" si="40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41"/>
        <v>189</v>
      </c>
      <c r="G896" t="s">
        <v>20</v>
      </c>
      <c r="H896">
        <v>56</v>
      </c>
      <c r="I896" s="7">
        <f>IFERROR(E896/H896,0)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>(((L896/60)/60)/24)+DATE(1970,1,1)</f>
        <v>41466.208333333336</v>
      </c>
      <c r="O896" s="11">
        <f>(((M896/60)/60)/24)+DATE(1970,1,1)</f>
        <v>41496.208333333336</v>
      </c>
      <c r="P896" t="b">
        <v>0</v>
      </c>
      <c r="Q896" t="b">
        <v>1</v>
      </c>
      <c r="R896" t="s">
        <v>269</v>
      </c>
      <c r="S896" t="str">
        <f t="shared" si="39"/>
        <v>film &amp; video</v>
      </c>
      <c r="T896" t="str">
        <f t="shared" si="40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41"/>
        <v>7</v>
      </c>
      <c r="G897" t="s">
        <v>14</v>
      </c>
      <c r="H897">
        <v>107</v>
      </c>
      <c r="I897" s="7">
        <f>IFERROR(E897/H897,0)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>(((L897/60)/60)/24)+DATE(1970,1,1)</f>
        <v>43134.25</v>
      </c>
      <c r="O897" s="11">
        <f>(((M897/60)/60)/24)+DATE(1970,1,1)</f>
        <v>43143.25</v>
      </c>
      <c r="P897" t="b">
        <v>0</v>
      </c>
      <c r="Q897" t="b">
        <v>0</v>
      </c>
      <c r="R897" t="s">
        <v>33</v>
      </c>
      <c r="S897" t="str">
        <f t="shared" si="39"/>
        <v>theater</v>
      </c>
      <c r="T897" t="str">
        <f t="shared" si="40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41"/>
        <v>774</v>
      </c>
      <c r="G898" t="s">
        <v>20</v>
      </c>
      <c r="H898">
        <v>1460</v>
      </c>
      <c r="I898" s="7">
        <f>IFERROR(E898/H898,0)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>(((L898/60)/60)/24)+DATE(1970,1,1)</f>
        <v>40738.208333333336</v>
      </c>
      <c r="O898" s="11">
        <f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si="39"/>
        <v>food</v>
      </c>
      <c r="T898" t="str">
        <f t="shared" si="40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41"/>
        <v>28</v>
      </c>
      <c r="G899" t="s">
        <v>14</v>
      </c>
      <c r="H899">
        <v>27</v>
      </c>
      <c r="I899" s="7">
        <f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>(((L899/60)/60)/24)+DATE(1970,1,1)</f>
        <v>43583.208333333328</v>
      </c>
      <c r="O899" s="11">
        <f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42">LEFT(R899,SEARCH("/",R899)-1)</f>
        <v>theater</v>
      </c>
      <c r="T899" t="str">
        <f t="shared" ref="T899:T962" si="43">RIGHT(R899,LEN(R899)-SEARCH("/",R899))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41"/>
        <v>52</v>
      </c>
      <c r="G900" t="s">
        <v>14</v>
      </c>
      <c r="H900">
        <v>1221</v>
      </c>
      <c r="I900" s="7">
        <f>IFERROR(E900/H900,0)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>(((L900/60)/60)/24)+DATE(1970,1,1)</f>
        <v>43815.25</v>
      </c>
      <c r="O900" s="11">
        <f>(((M900/60)/60)/24)+DATE(1970,1,1)</f>
        <v>43821.25</v>
      </c>
      <c r="P900" t="b">
        <v>0</v>
      </c>
      <c r="Q900" t="b">
        <v>0</v>
      </c>
      <c r="R900" t="s">
        <v>42</v>
      </c>
      <c r="S900" t="str">
        <f t="shared" si="42"/>
        <v>film &amp; video</v>
      </c>
      <c r="T900" t="str">
        <f t="shared" si="43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ref="F901:F964" si="44">ROUND((E901/D901)*100,0)</f>
        <v>407</v>
      </c>
      <c r="G901" t="s">
        <v>20</v>
      </c>
      <c r="H901">
        <v>123</v>
      </c>
      <c r="I901" s="7">
        <f>IFERROR(E901/H901,0)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>(((L901/60)/60)/24)+DATE(1970,1,1)</f>
        <v>41554.208333333336</v>
      </c>
      <c r="O901" s="11">
        <f>(((M901/60)/60)/24)+DATE(1970,1,1)</f>
        <v>41572.208333333336</v>
      </c>
      <c r="P901" t="b">
        <v>0</v>
      </c>
      <c r="Q901" t="b">
        <v>0</v>
      </c>
      <c r="R901" t="s">
        <v>159</v>
      </c>
      <c r="S901" t="str">
        <f t="shared" si="42"/>
        <v>music</v>
      </c>
      <c r="T901" t="str">
        <f t="shared" si="43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44"/>
        <v>2</v>
      </c>
      <c r="G902" t="s">
        <v>14</v>
      </c>
      <c r="H902">
        <v>1</v>
      </c>
      <c r="I902" s="7">
        <f>IFERROR(E902/H902,0)</f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>(((L902/60)/60)/24)+DATE(1970,1,1)</f>
        <v>41901.208333333336</v>
      </c>
      <c r="O902" s="11">
        <f>(((M902/60)/60)/24)+DATE(1970,1,1)</f>
        <v>41902.208333333336</v>
      </c>
      <c r="P902" t="b">
        <v>0</v>
      </c>
      <c r="Q902" t="b">
        <v>1</v>
      </c>
      <c r="R902" t="s">
        <v>28</v>
      </c>
      <c r="S902" t="str">
        <f t="shared" si="42"/>
        <v>technology</v>
      </c>
      <c r="T902" t="str">
        <f t="shared" si="43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44"/>
        <v>156</v>
      </c>
      <c r="G903" t="s">
        <v>20</v>
      </c>
      <c r="H903">
        <v>159</v>
      </c>
      <c r="I903" s="7">
        <f>IFERROR(E903/H903,0)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>(((L903/60)/60)/24)+DATE(1970,1,1)</f>
        <v>43298.208333333328</v>
      </c>
      <c r="O903" s="11">
        <f>(((M903/60)/60)/24)+DATE(1970,1,1)</f>
        <v>43331.208333333328</v>
      </c>
      <c r="P903" t="b">
        <v>0</v>
      </c>
      <c r="Q903" t="b">
        <v>1</v>
      </c>
      <c r="R903" t="s">
        <v>23</v>
      </c>
      <c r="S903" t="str">
        <f t="shared" si="42"/>
        <v>music</v>
      </c>
      <c r="T903" t="str">
        <f t="shared" si="43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44"/>
        <v>252</v>
      </c>
      <c r="G904" t="s">
        <v>20</v>
      </c>
      <c r="H904">
        <v>110</v>
      </c>
      <c r="I904" s="7">
        <f>IFERROR(E904/H904,0)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>(((L904/60)/60)/24)+DATE(1970,1,1)</f>
        <v>42399.25</v>
      </c>
      <c r="O904" s="11">
        <f>(((M904/60)/60)/24)+DATE(1970,1,1)</f>
        <v>42441.25</v>
      </c>
      <c r="P904" t="b">
        <v>0</v>
      </c>
      <c r="Q904" t="b">
        <v>0</v>
      </c>
      <c r="R904" t="s">
        <v>28</v>
      </c>
      <c r="S904" t="str">
        <f t="shared" si="42"/>
        <v>technology</v>
      </c>
      <c r="T904" t="str">
        <f t="shared" si="43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44"/>
        <v>2</v>
      </c>
      <c r="G905" t="s">
        <v>47</v>
      </c>
      <c r="H905">
        <v>14</v>
      </c>
      <c r="I905" s="7">
        <f>IFERROR(E905/H905,0)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>(((L905/60)/60)/24)+DATE(1970,1,1)</f>
        <v>41034.208333333336</v>
      </c>
      <c r="O905" s="11">
        <f>(((M905/60)/60)/24)+DATE(1970,1,1)</f>
        <v>41049.208333333336</v>
      </c>
      <c r="P905" t="b">
        <v>0</v>
      </c>
      <c r="Q905" t="b">
        <v>1</v>
      </c>
      <c r="R905" t="s">
        <v>68</v>
      </c>
      <c r="S905" t="str">
        <f t="shared" si="42"/>
        <v>publishing</v>
      </c>
      <c r="T905" t="str">
        <f t="shared" si="43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44"/>
        <v>12</v>
      </c>
      <c r="G906" t="s">
        <v>14</v>
      </c>
      <c r="H906">
        <v>16</v>
      </c>
      <c r="I906" s="7">
        <f>IFERROR(E906/H906,0)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>(((L906/60)/60)/24)+DATE(1970,1,1)</f>
        <v>41186.208333333336</v>
      </c>
      <c r="O906" s="11">
        <f>(((M906/60)/60)/24)+DATE(1970,1,1)</f>
        <v>41190.208333333336</v>
      </c>
      <c r="P906" t="b">
        <v>0</v>
      </c>
      <c r="Q906" t="b">
        <v>0</v>
      </c>
      <c r="R906" t="s">
        <v>133</v>
      </c>
      <c r="S906" t="str">
        <f t="shared" si="42"/>
        <v>publishing</v>
      </c>
      <c r="T906" t="str">
        <f t="shared" si="43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44"/>
        <v>164</v>
      </c>
      <c r="G907" t="s">
        <v>20</v>
      </c>
      <c r="H907">
        <v>236</v>
      </c>
      <c r="I907" s="7">
        <f>IFERROR(E907/H907,0)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>(((L907/60)/60)/24)+DATE(1970,1,1)</f>
        <v>41536.208333333336</v>
      </c>
      <c r="O907" s="11">
        <f>(((M907/60)/60)/24)+DATE(1970,1,1)</f>
        <v>41539.208333333336</v>
      </c>
      <c r="P907" t="b">
        <v>0</v>
      </c>
      <c r="Q907" t="b">
        <v>0</v>
      </c>
      <c r="R907" t="s">
        <v>33</v>
      </c>
      <c r="S907" t="str">
        <f t="shared" si="42"/>
        <v>theater</v>
      </c>
      <c r="T907" t="str">
        <f t="shared" si="43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44"/>
        <v>163</v>
      </c>
      <c r="G908" t="s">
        <v>20</v>
      </c>
      <c r="H908">
        <v>191</v>
      </c>
      <c r="I908" s="7">
        <f>IFERROR(E908/H908,0)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>(((L908/60)/60)/24)+DATE(1970,1,1)</f>
        <v>42868.208333333328</v>
      </c>
      <c r="O908" s="11">
        <f>(((M908/60)/60)/24)+DATE(1970,1,1)</f>
        <v>42904.208333333328</v>
      </c>
      <c r="P908" t="b">
        <v>1</v>
      </c>
      <c r="Q908" t="b">
        <v>1</v>
      </c>
      <c r="R908" t="s">
        <v>42</v>
      </c>
      <c r="S908" t="str">
        <f t="shared" si="42"/>
        <v>film &amp; video</v>
      </c>
      <c r="T908" t="str">
        <f t="shared" si="43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44"/>
        <v>20</v>
      </c>
      <c r="G909" t="s">
        <v>14</v>
      </c>
      <c r="H909">
        <v>41</v>
      </c>
      <c r="I909" s="7">
        <f>IFERROR(E909/H909,0)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>(((L909/60)/60)/24)+DATE(1970,1,1)</f>
        <v>40660.208333333336</v>
      </c>
      <c r="O909" s="11">
        <f>(((M909/60)/60)/24)+DATE(1970,1,1)</f>
        <v>40667.208333333336</v>
      </c>
      <c r="P909" t="b">
        <v>0</v>
      </c>
      <c r="Q909" t="b">
        <v>0</v>
      </c>
      <c r="R909" t="s">
        <v>33</v>
      </c>
      <c r="S909" t="str">
        <f t="shared" si="42"/>
        <v>theater</v>
      </c>
      <c r="T909" t="str">
        <f t="shared" si="43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44"/>
        <v>319</v>
      </c>
      <c r="G910" t="s">
        <v>20</v>
      </c>
      <c r="H910">
        <v>3934</v>
      </c>
      <c r="I910" s="7">
        <f>IFERROR(E910/H910,0)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>(((L910/60)/60)/24)+DATE(1970,1,1)</f>
        <v>41031.208333333336</v>
      </c>
      <c r="O910" s="11">
        <f>(((M910/60)/60)/24)+DATE(1970,1,1)</f>
        <v>41042.208333333336</v>
      </c>
      <c r="P910" t="b">
        <v>0</v>
      </c>
      <c r="Q910" t="b">
        <v>0</v>
      </c>
      <c r="R910" t="s">
        <v>89</v>
      </c>
      <c r="S910" t="str">
        <f t="shared" si="42"/>
        <v>games</v>
      </c>
      <c r="T910" t="str">
        <f t="shared" si="43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44"/>
        <v>479</v>
      </c>
      <c r="G911" t="s">
        <v>20</v>
      </c>
      <c r="H911">
        <v>80</v>
      </c>
      <c r="I911" s="7">
        <f>IFERROR(E911/H911,0)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>(((L911/60)/60)/24)+DATE(1970,1,1)</f>
        <v>43255.208333333328</v>
      </c>
      <c r="O911" s="11">
        <f>(((M911/60)/60)/24)+DATE(1970,1,1)</f>
        <v>43282.208333333328</v>
      </c>
      <c r="P911" t="b">
        <v>0</v>
      </c>
      <c r="Q911" t="b">
        <v>1</v>
      </c>
      <c r="R911" t="s">
        <v>33</v>
      </c>
      <c r="S911" t="str">
        <f t="shared" si="42"/>
        <v>theater</v>
      </c>
      <c r="T911" t="str">
        <f t="shared" si="43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44"/>
        <v>20</v>
      </c>
      <c r="G912" t="s">
        <v>74</v>
      </c>
      <c r="H912">
        <v>296</v>
      </c>
      <c r="I912" s="7">
        <f>IFERROR(E912/H912,0)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>(((L912/60)/60)/24)+DATE(1970,1,1)</f>
        <v>42026.25</v>
      </c>
      <c r="O912" s="11">
        <f>(((M912/60)/60)/24)+DATE(1970,1,1)</f>
        <v>42027.25</v>
      </c>
      <c r="P912" t="b">
        <v>0</v>
      </c>
      <c r="Q912" t="b">
        <v>0</v>
      </c>
      <c r="R912" t="s">
        <v>33</v>
      </c>
      <c r="S912" t="str">
        <f t="shared" si="42"/>
        <v>theater</v>
      </c>
      <c r="T912" t="str">
        <f t="shared" si="43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44"/>
        <v>199</v>
      </c>
      <c r="G913" t="s">
        <v>20</v>
      </c>
      <c r="H913">
        <v>462</v>
      </c>
      <c r="I913" s="7">
        <f>IFERROR(E913/H913,0)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>(((L913/60)/60)/24)+DATE(1970,1,1)</f>
        <v>43717.208333333328</v>
      </c>
      <c r="O913" s="11">
        <f>(((M913/60)/60)/24)+DATE(1970,1,1)</f>
        <v>43719.208333333328</v>
      </c>
      <c r="P913" t="b">
        <v>1</v>
      </c>
      <c r="Q913" t="b">
        <v>0</v>
      </c>
      <c r="R913" t="s">
        <v>28</v>
      </c>
      <c r="S913" t="str">
        <f t="shared" si="42"/>
        <v>technology</v>
      </c>
      <c r="T913" t="str">
        <f t="shared" si="43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44"/>
        <v>795</v>
      </c>
      <c r="G914" t="s">
        <v>20</v>
      </c>
      <c r="H914">
        <v>179</v>
      </c>
      <c r="I914" s="7">
        <f>IFERROR(E914/H914,0)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>(((L914/60)/60)/24)+DATE(1970,1,1)</f>
        <v>41157.208333333336</v>
      </c>
      <c r="O914" s="11">
        <f>(((M914/60)/60)/24)+DATE(1970,1,1)</f>
        <v>41170.208333333336</v>
      </c>
      <c r="P914" t="b">
        <v>1</v>
      </c>
      <c r="Q914" t="b">
        <v>0</v>
      </c>
      <c r="R914" t="s">
        <v>53</v>
      </c>
      <c r="S914" t="str">
        <f t="shared" si="42"/>
        <v>film &amp; video</v>
      </c>
      <c r="T914" t="str">
        <f t="shared" si="43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44"/>
        <v>51</v>
      </c>
      <c r="G915" t="s">
        <v>14</v>
      </c>
      <c r="H915">
        <v>523</v>
      </c>
      <c r="I915" s="7">
        <f>IFERROR(E915/H915,0)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>(((L915/60)/60)/24)+DATE(1970,1,1)</f>
        <v>43597.208333333328</v>
      </c>
      <c r="O915" s="11">
        <f>(((M915/60)/60)/24)+DATE(1970,1,1)</f>
        <v>43610.208333333328</v>
      </c>
      <c r="P915" t="b">
        <v>0</v>
      </c>
      <c r="Q915" t="b">
        <v>0</v>
      </c>
      <c r="R915" t="s">
        <v>53</v>
      </c>
      <c r="S915" t="str">
        <f t="shared" si="42"/>
        <v>film &amp; video</v>
      </c>
      <c r="T915" t="str">
        <f t="shared" si="43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44"/>
        <v>57</v>
      </c>
      <c r="G916" t="s">
        <v>14</v>
      </c>
      <c r="H916">
        <v>141</v>
      </c>
      <c r="I916" s="7">
        <f>IFERROR(E916/H916,0)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>(((L916/60)/60)/24)+DATE(1970,1,1)</f>
        <v>41490.208333333336</v>
      </c>
      <c r="O916" s="11">
        <f>(((M916/60)/60)/24)+DATE(1970,1,1)</f>
        <v>41502.208333333336</v>
      </c>
      <c r="P916" t="b">
        <v>0</v>
      </c>
      <c r="Q916" t="b">
        <v>0</v>
      </c>
      <c r="R916" t="s">
        <v>33</v>
      </c>
      <c r="S916" t="str">
        <f t="shared" si="42"/>
        <v>theater</v>
      </c>
      <c r="T916" t="str">
        <f t="shared" si="43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44"/>
        <v>156</v>
      </c>
      <c r="G917" t="s">
        <v>20</v>
      </c>
      <c r="H917">
        <v>1866</v>
      </c>
      <c r="I917" s="7">
        <f>IFERROR(E917/H917,0)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>(((L917/60)/60)/24)+DATE(1970,1,1)</f>
        <v>42976.208333333328</v>
      </c>
      <c r="O917" s="11">
        <f>(((M917/60)/60)/24)+DATE(1970,1,1)</f>
        <v>42985.208333333328</v>
      </c>
      <c r="P917" t="b">
        <v>0</v>
      </c>
      <c r="Q917" t="b">
        <v>0</v>
      </c>
      <c r="R917" t="s">
        <v>269</v>
      </c>
      <c r="S917" t="str">
        <f t="shared" si="42"/>
        <v>film &amp; video</v>
      </c>
      <c r="T917" t="str">
        <f t="shared" si="43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44"/>
        <v>36</v>
      </c>
      <c r="G918" t="s">
        <v>14</v>
      </c>
      <c r="H918">
        <v>52</v>
      </c>
      <c r="I918" s="7">
        <f>IFERROR(E918/H918,0)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>(((L918/60)/60)/24)+DATE(1970,1,1)</f>
        <v>41991.25</v>
      </c>
      <c r="O918" s="11">
        <f>(((M918/60)/60)/24)+DATE(1970,1,1)</f>
        <v>42000.25</v>
      </c>
      <c r="P918" t="b">
        <v>0</v>
      </c>
      <c r="Q918" t="b">
        <v>0</v>
      </c>
      <c r="R918" t="s">
        <v>122</v>
      </c>
      <c r="S918" t="str">
        <f t="shared" si="42"/>
        <v>photography</v>
      </c>
      <c r="T918" t="str">
        <f t="shared" si="43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44"/>
        <v>58</v>
      </c>
      <c r="G919" t="s">
        <v>47</v>
      </c>
      <c r="H919">
        <v>27</v>
      </c>
      <c r="I919" s="7">
        <f>IFERROR(E919/H919,0)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>(((L919/60)/60)/24)+DATE(1970,1,1)</f>
        <v>40722.208333333336</v>
      </c>
      <c r="O919" s="11">
        <f>(((M919/60)/60)/24)+DATE(1970,1,1)</f>
        <v>40746.208333333336</v>
      </c>
      <c r="P919" t="b">
        <v>0</v>
      </c>
      <c r="Q919" t="b">
        <v>1</v>
      </c>
      <c r="R919" t="s">
        <v>100</v>
      </c>
      <c r="S919" t="str">
        <f t="shared" si="42"/>
        <v>film &amp; video</v>
      </c>
      <c r="T919" t="str">
        <f t="shared" si="43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44"/>
        <v>237</v>
      </c>
      <c r="G920" t="s">
        <v>20</v>
      </c>
      <c r="H920">
        <v>156</v>
      </c>
      <c r="I920" s="7">
        <f>IFERROR(E920/H920,0)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>(((L920/60)/60)/24)+DATE(1970,1,1)</f>
        <v>41117.208333333336</v>
      </c>
      <c r="O920" s="11">
        <f>(((M920/60)/60)/24)+DATE(1970,1,1)</f>
        <v>41128.208333333336</v>
      </c>
      <c r="P920" t="b">
        <v>0</v>
      </c>
      <c r="Q920" t="b">
        <v>0</v>
      </c>
      <c r="R920" t="s">
        <v>133</v>
      </c>
      <c r="S920" t="str">
        <f t="shared" si="42"/>
        <v>publishing</v>
      </c>
      <c r="T920" t="str">
        <f t="shared" si="43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44"/>
        <v>59</v>
      </c>
      <c r="G921" t="s">
        <v>14</v>
      </c>
      <c r="H921">
        <v>225</v>
      </c>
      <c r="I921" s="7">
        <f>IFERROR(E921/H921,0)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>(((L921/60)/60)/24)+DATE(1970,1,1)</f>
        <v>43022.208333333328</v>
      </c>
      <c r="O921" s="11">
        <f>(((M921/60)/60)/24)+DATE(1970,1,1)</f>
        <v>43054.25</v>
      </c>
      <c r="P921" t="b">
        <v>0</v>
      </c>
      <c r="Q921" t="b">
        <v>1</v>
      </c>
      <c r="R921" t="s">
        <v>33</v>
      </c>
      <c r="S921" t="str">
        <f t="shared" si="42"/>
        <v>theater</v>
      </c>
      <c r="T921" t="str">
        <f t="shared" si="43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44"/>
        <v>183</v>
      </c>
      <c r="G922" t="s">
        <v>20</v>
      </c>
      <c r="H922">
        <v>255</v>
      </c>
      <c r="I922" s="7">
        <f>IFERROR(E922/H922,0)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>(((L922/60)/60)/24)+DATE(1970,1,1)</f>
        <v>43503.25</v>
      </c>
      <c r="O922" s="11">
        <f>(((M922/60)/60)/24)+DATE(1970,1,1)</f>
        <v>43523.25</v>
      </c>
      <c r="P922" t="b">
        <v>1</v>
      </c>
      <c r="Q922" t="b">
        <v>0</v>
      </c>
      <c r="R922" t="s">
        <v>71</v>
      </c>
      <c r="S922" t="str">
        <f t="shared" si="42"/>
        <v>film &amp; video</v>
      </c>
      <c r="T922" t="str">
        <f t="shared" si="43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44"/>
        <v>1</v>
      </c>
      <c r="G923" t="s">
        <v>14</v>
      </c>
      <c r="H923">
        <v>38</v>
      </c>
      <c r="I923" s="7">
        <f>IFERROR(E923/H923,0)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>(((L923/60)/60)/24)+DATE(1970,1,1)</f>
        <v>40951.25</v>
      </c>
      <c r="O923" s="11">
        <f>(((M923/60)/60)/24)+DATE(1970,1,1)</f>
        <v>40965.25</v>
      </c>
      <c r="P923" t="b">
        <v>0</v>
      </c>
      <c r="Q923" t="b">
        <v>0</v>
      </c>
      <c r="R923" t="s">
        <v>28</v>
      </c>
      <c r="S923" t="str">
        <f t="shared" si="42"/>
        <v>technology</v>
      </c>
      <c r="T923" t="str">
        <f t="shared" si="43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44"/>
        <v>176</v>
      </c>
      <c r="G924" t="s">
        <v>20</v>
      </c>
      <c r="H924">
        <v>2261</v>
      </c>
      <c r="I924" s="7">
        <f>IFERROR(E924/H924,0)</f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>(((L924/60)/60)/24)+DATE(1970,1,1)</f>
        <v>43443.25</v>
      </c>
      <c r="O924" s="11">
        <f>(((M924/60)/60)/24)+DATE(1970,1,1)</f>
        <v>43452.25</v>
      </c>
      <c r="P924" t="b">
        <v>0</v>
      </c>
      <c r="Q924" t="b">
        <v>1</v>
      </c>
      <c r="R924" t="s">
        <v>319</v>
      </c>
      <c r="S924" t="str">
        <f t="shared" si="42"/>
        <v>music</v>
      </c>
      <c r="T924" t="str">
        <f t="shared" si="43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44"/>
        <v>238</v>
      </c>
      <c r="G925" t="s">
        <v>20</v>
      </c>
      <c r="H925">
        <v>40</v>
      </c>
      <c r="I925" s="7">
        <f>IFERROR(E925/H925,0)</f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>(((L925/60)/60)/24)+DATE(1970,1,1)</f>
        <v>40373.208333333336</v>
      </c>
      <c r="O925" s="11">
        <f>(((M925/60)/60)/24)+DATE(1970,1,1)</f>
        <v>40374.208333333336</v>
      </c>
      <c r="P925" t="b">
        <v>0</v>
      </c>
      <c r="Q925" t="b">
        <v>0</v>
      </c>
      <c r="R925" t="s">
        <v>33</v>
      </c>
      <c r="S925" t="str">
        <f t="shared" si="42"/>
        <v>theater</v>
      </c>
      <c r="T925" t="str">
        <f t="shared" si="43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44"/>
        <v>488</v>
      </c>
      <c r="G926" t="s">
        <v>20</v>
      </c>
      <c r="H926">
        <v>2289</v>
      </c>
      <c r="I926" s="7">
        <f>IFERROR(E926/H926,0)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>(((L926/60)/60)/24)+DATE(1970,1,1)</f>
        <v>43769.208333333328</v>
      </c>
      <c r="O926" s="11">
        <f>(((M926/60)/60)/24)+DATE(1970,1,1)</f>
        <v>43780.25</v>
      </c>
      <c r="P926" t="b">
        <v>0</v>
      </c>
      <c r="Q926" t="b">
        <v>0</v>
      </c>
      <c r="R926" t="s">
        <v>33</v>
      </c>
      <c r="S926" t="str">
        <f t="shared" si="42"/>
        <v>theater</v>
      </c>
      <c r="T926" t="str">
        <f t="shared" si="43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44"/>
        <v>224</v>
      </c>
      <c r="G927" t="s">
        <v>20</v>
      </c>
      <c r="H927">
        <v>65</v>
      </c>
      <c r="I927" s="7">
        <f>IFERROR(E927/H927,0)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>(((L927/60)/60)/24)+DATE(1970,1,1)</f>
        <v>43000.208333333328</v>
      </c>
      <c r="O927" s="11">
        <f>(((M927/60)/60)/24)+DATE(1970,1,1)</f>
        <v>43012.208333333328</v>
      </c>
      <c r="P927" t="b">
        <v>0</v>
      </c>
      <c r="Q927" t="b">
        <v>0</v>
      </c>
      <c r="R927" t="s">
        <v>33</v>
      </c>
      <c r="S927" t="str">
        <f t="shared" si="42"/>
        <v>theater</v>
      </c>
      <c r="T927" t="str">
        <f t="shared" si="43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44"/>
        <v>18</v>
      </c>
      <c r="G928" t="s">
        <v>14</v>
      </c>
      <c r="H928">
        <v>15</v>
      </c>
      <c r="I928" s="7">
        <f>IFERROR(E928/H928,0)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>(((L928/60)/60)/24)+DATE(1970,1,1)</f>
        <v>42502.208333333328</v>
      </c>
      <c r="O928" s="11">
        <f>(((M928/60)/60)/24)+DATE(1970,1,1)</f>
        <v>42506.208333333328</v>
      </c>
      <c r="P928" t="b">
        <v>0</v>
      </c>
      <c r="Q928" t="b">
        <v>0</v>
      </c>
      <c r="R928" t="s">
        <v>17</v>
      </c>
      <c r="S928" t="str">
        <f t="shared" si="42"/>
        <v>food</v>
      </c>
      <c r="T928" t="str">
        <f t="shared" si="43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44"/>
        <v>46</v>
      </c>
      <c r="G929" t="s">
        <v>14</v>
      </c>
      <c r="H929">
        <v>37</v>
      </c>
      <c r="I929" s="7">
        <f>IFERROR(E929/H929,0)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>(((L929/60)/60)/24)+DATE(1970,1,1)</f>
        <v>41102.208333333336</v>
      </c>
      <c r="O929" s="11">
        <f>(((M929/60)/60)/24)+DATE(1970,1,1)</f>
        <v>41131.208333333336</v>
      </c>
      <c r="P929" t="b">
        <v>0</v>
      </c>
      <c r="Q929" t="b">
        <v>0</v>
      </c>
      <c r="R929" t="s">
        <v>33</v>
      </c>
      <c r="S929" t="str">
        <f t="shared" si="42"/>
        <v>theater</v>
      </c>
      <c r="T929" t="str">
        <f t="shared" si="43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44"/>
        <v>117</v>
      </c>
      <c r="G930" t="s">
        <v>20</v>
      </c>
      <c r="H930">
        <v>3777</v>
      </c>
      <c r="I930" s="7">
        <f>IFERROR(E930/H930,0)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>(((L930/60)/60)/24)+DATE(1970,1,1)</f>
        <v>41637.25</v>
      </c>
      <c r="O930" s="11">
        <f>(((M930/60)/60)/24)+DATE(1970,1,1)</f>
        <v>41646.25</v>
      </c>
      <c r="P930" t="b">
        <v>0</v>
      </c>
      <c r="Q930" t="b">
        <v>0</v>
      </c>
      <c r="R930" t="s">
        <v>28</v>
      </c>
      <c r="S930" t="str">
        <f t="shared" si="42"/>
        <v>technology</v>
      </c>
      <c r="T930" t="str">
        <f t="shared" si="43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44"/>
        <v>217</v>
      </c>
      <c r="G931" t="s">
        <v>20</v>
      </c>
      <c r="H931">
        <v>184</v>
      </c>
      <c r="I931" s="7">
        <f>IFERROR(E931/H931,0)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>(((L931/60)/60)/24)+DATE(1970,1,1)</f>
        <v>42858.208333333328</v>
      </c>
      <c r="O931" s="11">
        <f>(((M931/60)/60)/24)+DATE(1970,1,1)</f>
        <v>42872.208333333328</v>
      </c>
      <c r="P931" t="b">
        <v>0</v>
      </c>
      <c r="Q931" t="b">
        <v>0</v>
      </c>
      <c r="R931" t="s">
        <v>33</v>
      </c>
      <c r="S931" t="str">
        <f t="shared" si="42"/>
        <v>theater</v>
      </c>
      <c r="T931" t="str">
        <f t="shared" si="43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44"/>
        <v>112</v>
      </c>
      <c r="G932" t="s">
        <v>20</v>
      </c>
      <c r="H932">
        <v>85</v>
      </c>
      <c r="I932" s="7">
        <f>IFERROR(E932/H932,0)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>(((L932/60)/60)/24)+DATE(1970,1,1)</f>
        <v>42060.25</v>
      </c>
      <c r="O932" s="11">
        <f>(((M932/60)/60)/24)+DATE(1970,1,1)</f>
        <v>42067.25</v>
      </c>
      <c r="P932" t="b">
        <v>0</v>
      </c>
      <c r="Q932" t="b">
        <v>1</v>
      </c>
      <c r="R932" t="s">
        <v>33</v>
      </c>
      <c r="S932" t="str">
        <f t="shared" si="42"/>
        <v>theater</v>
      </c>
      <c r="T932" t="str">
        <f t="shared" si="43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44"/>
        <v>73</v>
      </c>
      <c r="G933" t="s">
        <v>14</v>
      </c>
      <c r="H933">
        <v>112</v>
      </c>
      <c r="I933" s="7">
        <f>IFERROR(E933/H933,0)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>(((L933/60)/60)/24)+DATE(1970,1,1)</f>
        <v>41818.208333333336</v>
      </c>
      <c r="O933" s="11">
        <f>(((M933/60)/60)/24)+DATE(1970,1,1)</f>
        <v>41820.208333333336</v>
      </c>
      <c r="P933" t="b">
        <v>0</v>
      </c>
      <c r="Q933" t="b">
        <v>1</v>
      </c>
      <c r="R933" t="s">
        <v>33</v>
      </c>
      <c r="S933" t="str">
        <f t="shared" si="42"/>
        <v>theater</v>
      </c>
      <c r="T933" t="str">
        <f t="shared" si="43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44"/>
        <v>212</v>
      </c>
      <c r="G934" t="s">
        <v>20</v>
      </c>
      <c r="H934">
        <v>144</v>
      </c>
      <c r="I934" s="7">
        <f>IFERROR(E934/H934,0)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>(((L934/60)/60)/24)+DATE(1970,1,1)</f>
        <v>41709.208333333336</v>
      </c>
      <c r="O934" s="11">
        <f>(((M934/60)/60)/24)+DATE(1970,1,1)</f>
        <v>41712.208333333336</v>
      </c>
      <c r="P934" t="b">
        <v>0</v>
      </c>
      <c r="Q934" t="b">
        <v>0</v>
      </c>
      <c r="R934" t="s">
        <v>23</v>
      </c>
      <c r="S934" t="str">
        <f t="shared" si="42"/>
        <v>music</v>
      </c>
      <c r="T934" t="str">
        <f t="shared" si="43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44"/>
        <v>240</v>
      </c>
      <c r="G935" t="s">
        <v>20</v>
      </c>
      <c r="H935">
        <v>1902</v>
      </c>
      <c r="I935" s="7">
        <f>IFERROR(E935/H935,0)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>(((L935/60)/60)/24)+DATE(1970,1,1)</f>
        <v>41372.208333333336</v>
      </c>
      <c r="O935" s="11">
        <f>(((M935/60)/60)/24)+DATE(1970,1,1)</f>
        <v>41385.208333333336</v>
      </c>
      <c r="P935" t="b">
        <v>0</v>
      </c>
      <c r="Q935" t="b">
        <v>0</v>
      </c>
      <c r="R935" t="s">
        <v>33</v>
      </c>
      <c r="S935" t="str">
        <f t="shared" si="42"/>
        <v>theater</v>
      </c>
      <c r="T935" t="str">
        <f t="shared" si="43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44"/>
        <v>182</v>
      </c>
      <c r="G936" t="s">
        <v>20</v>
      </c>
      <c r="H936">
        <v>105</v>
      </c>
      <c r="I936" s="7">
        <f>IFERROR(E936/H936,0)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>(((L936/60)/60)/24)+DATE(1970,1,1)</f>
        <v>42422.25</v>
      </c>
      <c r="O936" s="11">
        <f>(((M936/60)/60)/24)+DATE(1970,1,1)</f>
        <v>42428.25</v>
      </c>
      <c r="P936" t="b">
        <v>0</v>
      </c>
      <c r="Q936" t="b">
        <v>0</v>
      </c>
      <c r="R936" t="s">
        <v>33</v>
      </c>
      <c r="S936" t="str">
        <f t="shared" si="42"/>
        <v>theater</v>
      </c>
      <c r="T936" t="str">
        <f t="shared" si="43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44"/>
        <v>164</v>
      </c>
      <c r="G937" t="s">
        <v>20</v>
      </c>
      <c r="H937">
        <v>132</v>
      </c>
      <c r="I937" s="7">
        <f>IFERROR(E937/H937,0)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>(((L937/60)/60)/24)+DATE(1970,1,1)</f>
        <v>42209.208333333328</v>
      </c>
      <c r="O937" s="11">
        <f>(((M937/60)/60)/24)+DATE(1970,1,1)</f>
        <v>42216.208333333328</v>
      </c>
      <c r="P937" t="b">
        <v>0</v>
      </c>
      <c r="Q937" t="b">
        <v>0</v>
      </c>
      <c r="R937" t="s">
        <v>33</v>
      </c>
      <c r="S937" t="str">
        <f t="shared" si="42"/>
        <v>theater</v>
      </c>
      <c r="T937" t="str">
        <f t="shared" si="43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44"/>
        <v>2</v>
      </c>
      <c r="G938" t="s">
        <v>14</v>
      </c>
      <c r="H938">
        <v>21</v>
      </c>
      <c r="I938" s="7">
        <f>IFERROR(E938/H938,0)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>(((L938/60)/60)/24)+DATE(1970,1,1)</f>
        <v>43668.208333333328</v>
      </c>
      <c r="O938" s="11">
        <f>(((M938/60)/60)/24)+DATE(1970,1,1)</f>
        <v>43671.208333333328</v>
      </c>
      <c r="P938" t="b">
        <v>1</v>
      </c>
      <c r="Q938" t="b">
        <v>0</v>
      </c>
      <c r="R938" t="s">
        <v>33</v>
      </c>
      <c r="S938" t="str">
        <f t="shared" si="42"/>
        <v>theater</v>
      </c>
      <c r="T938" t="str">
        <f t="shared" si="43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44"/>
        <v>50</v>
      </c>
      <c r="G939" t="s">
        <v>74</v>
      </c>
      <c r="H939">
        <v>976</v>
      </c>
      <c r="I939" s="7">
        <f>IFERROR(E939/H939,0)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>(((L939/60)/60)/24)+DATE(1970,1,1)</f>
        <v>42334.25</v>
      </c>
      <c r="O939" s="11">
        <f>(((M939/60)/60)/24)+DATE(1970,1,1)</f>
        <v>42343.25</v>
      </c>
      <c r="P939" t="b">
        <v>0</v>
      </c>
      <c r="Q939" t="b">
        <v>0</v>
      </c>
      <c r="R939" t="s">
        <v>42</v>
      </c>
      <c r="S939" t="str">
        <f t="shared" si="42"/>
        <v>film &amp; video</v>
      </c>
      <c r="T939" t="str">
        <f t="shared" si="43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44"/>
        <v>110</v>
      </c>
      <c r="G940" t="s">
        <v>20</v>
      </c>
      <c r="H940">
        <v>96</v>
      </c>
      <c r="I940" s="7">
        <f>IFERROR(E940/H940,0)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>(((L940/60)/60)/24)+DATE(1970,1,1)</f>
        <v>43263.208333333328</v>
      </c>
      <c r="O940" s="11">
        <f>(((M940/60)/60)/24)+DATE(1970,1,1)</f>
        <v>43299.208333333328</v>
      </c>
      <c r="P940" t="b">
        <v>0</v>
      </c>
      <c r="Q940" t="b">
        <v>1</v>
      </c>
      <c r="R940" t="s">
        <v>119</v>
      </c>
      <c r="S940" t="str">
        <f t="shared" si="42"/>
        <v>publishing</v>
      </c>
      <c r="T940" t="str">
        <f t="shared" si="43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44"/>
        <v>49</v>
      </c>
      <c r="G941" t="s">
        <v>14</v>
      </c>
      <c r="H941">
        <v>67</v>
      </c>
      <c r="I941" s="7">
        <f>IFERROR(E941/H941,0)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>(((L941/60)/60)/24)+DATE(1970,1,1)</f>
        <v>40670.208333333336</v>
      </c>
      <c r="O941" s="11">
        <f>(((M941/60)/60)/24)+DATE(1970,1,1)</f>
        <v>40687.208333333336</v>
      </c>
      <c r="P941" t="b">
        <v>0</v>
      </c>
      <c r="Q941" t="b">
        <v>1</v>
      </c>
      <c r="R941" t="s">
        <v>89</v>
      </c>
      <c r="S941" t="str">
        <f t="shared" si="42"/>
        <v>games</v>
      </c>
      <c r="T941" t="str">
        <f t="shared" si="43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44"/>
        <v>62</v>
      </c>
      <c r="G942" t="s">
        <v>47</v>
      </c>
      <c r="H942">
        <v>66</v>
      </c>
      <c r="I942" s="7">
        <f>IFERROR(E942/H942,0)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>(((L942/60)/60)/24)+DATE(1970,1,1)</f>
        <v>41244.25</v>
      </c>
      <c r="O942" s="11">
        <f>(((M942/60)/60)/24)+DATE(1970,1,1)</f>
        <v>41266.25</v>
      </c>
      <c r="P942" t="b">
        <v>0</v>
      </c>
      <c r="Q942" t="b">
        <v>0</v>
      </c>
      <c r="R942" t="s">
        <v>28</v>
      </c>
      <c r="S942" t="str">
        <f t="shared" si="42"/>
        <v>technology</v>
      </c>
      <c r="T942" t="str">
        <f t="shared" si="43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44"/>
        <v>13</v>
      </c>
      <c r="G943" t="s">
        <v>14</v>
      </c>
      <c r="H943">
        <v>78</v>
      </c>
      <c r="I943" s="7">
        <f>IFERROR(E943/H943,0)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>(((L943/60)/60)/24)+DATE(1970,1,1)</f>
        <v>40552.25</v>
      </c>
      <c r="O943" s="11">
        <f>(((M943/60)/60)/24)+DATE(1970,1,1)</f>
        <v>40587.25</v>
      </c>
      <c r="P943" t="b">
        <v>1</v>
      </c>
      <c r="Q943" t="b">
        <v>0</v>
      </c>
      <c r="R943" t="s">
        <v>33</v>
      </c>
      <c r="S943" t="str">
        <f t="shared" si="42"/>
        <v>theater</v>
      </c>
      <c r="T943" t="str">
        <f t="shared" si="43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44"/>
        <v>65</v>
      </c>
      <c r="G944" t="s">
        <v>14</v>
      </c>
      <c r="H944">
        <v>67</v>
      </c>
      <c r="I944" s="7">
        <f>IFERROR(E944/H944,0)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>(((L944/60)/60)/24)+DATE(1970,1,1)</f>
        <v>40568.25</v>
      </c>
      <c r="O944" s="11">
        <f>(((M944/60)/60)/24)+DATE(1970,1,1)</f>
        <v>40571.25</v>
      </c>
      <c r="P944" t="b">
        <v>0</v>
      </c>
      <c r="Q944" t="b">
        <v>0</v>
      </c>
      <c r="R944" t="s">
        <v>33</v>
      </c>
      <c r="S944" t="str">
        <f t="shared" si="42"/>
        <v>theater</v>
      </c>
      <c r="T944" t="str">
        <f t="shared" si="43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44"/>
        <v>160</v>
      </c>
      <c r="G945" t="s">
        <v>20</v>
      </c>
      <c r="H945">
        <v>114</v>
      </c>
      <c r="I945" s="7">
        <f>IFERROR(E945/H945,0)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>(((L945/60)/60)/24)+DATE(1970,1,1)</f>
        <v>41906.208333333336</v>
      </c>
      <c r="O945" s="11">
        <f>(((M945/60)/60)/24)+DATE(1970,1,1)</f>
        <v>41941.208333333336</v>
      </c>
      <c r="P945" t="b">
        <v>0</v>
      </c>
      <c r="Q945" t="b">
        <v>0</v>
      </c>
      <c r="R945" t="s">
        <v>17</v>
      </c>
      <c r="S945" t="str">
        <f t="shared" si="42"/>
        <v>food</v>
      </c>
      <c r="T945" t="str">
        <f t="shared" si="43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44"/>
        <v>81</v>
      </c>
      <c r="G946" t="s">
        <v>14</v>
      </c>
      <c r="H946">
        <v>263</v>
      </c>
      <c r="I946" s="7">
        <f>IFERROR(E946/H946,0)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>(((L946/60)/60)/24)+DATE(1970,1,1)</f>
        <v>42776.25</v>
      </c>
      <c r="O946" s="11">
        <f>(((M946/60)/60)/24)+DATE(1970,1,1)</f>
        <v>42795.25</v>
      </c>
      <c r="P946" t="b">
        <v>0</v>
      </c>
      <c r="Q946" t="b">
        <v>0</v>
      </c>
      <c r="R946" t="s">
        <v>122</v>
      </c>
      <c r="S946" t="str">
        <f t="shared" si="42"/>
        <v>photography</v>
      </c>
      <c r="T946" t="str">
        <f t="shared" si="43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44"/>
        <v>32</v>
      </c>
      <c r="G947" t="s">
        <v>14</v>
      </c>
      <c r="H947">
        <v>1691</v>
      </c>
      <c r="I947" s="7">
        <f>IFERROR(E947/H947,0)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>(((L947/60)/60)/24)+DATE(1970,1,1)</f>
        <v>41004.208333333336</v>
      </c>
      <c r="O947" s="11">
        <f>(((M947/60)/60)/24)+DATE(1970,1,1)</f>
        <v>41019.208333333336</v>
      </c>
      <c r="P947" t="b">
        <v>1</v>
      </c>
      <c r="Q947" t="b">
        <v>0</v>
      </c>
      <c r="R947" t="s">
        <v>122</v>
      </c>
      <c r="S947" t="str">
        <f t="shared" si="42"/>
        <v>photography</v>
      </c>
      <c r="T947" t="str">
        <f t="shared" si="43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44"/>
        <v>10</v>
      </c>
      <c r="G948" t="s">
        <v>14</v>
      </c>
      <c r="H948">
        <v>181</v>
      </c>
      <c r="I948" s="7">
        <f>IFERROR(E948/H948,0)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>(((L948/60)/60)/24)+DATE(1970,1,1)</f>
        <v>40710.208333333336</v>
      </c>
      <c r="O948" s="11">
        <f>(((M948/60)/60)/24)+DATE(1970,1,1)</f>
        <v>40712.208333333336</v>
      </c>
      <c r="P948" t="b">
        <v>0</v>
      </c>
      <c r="Q948" t="b">
        <v>0</v>
      </c>
      <c r="R948" t="s">
        <v>33</v>
      </c>
      <c r="S948" t="str">
        <f t="shared" si="42"/>
        <v>theater</v>
      </c>
      <c r="T948" t="str">
        <f t="shared" si="43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44"/>
        <v>27</v>
      </c>
      <c r="G949" t="s">
        <v>14</v>
      </c>
      <c r="H949">
        <v>13</v>
      </c>
      <c r="I949" s="7">
        <f>IFERROR(E949/H949,0)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>(((L949/60)/60)/24)+DATE(1970,1,1)</f>
        <v>41908.208333333336</v>
      </c>
      <c r="O949" s="11">
        <f>(((M949/60)/60)/24)+DATE(1970,1,1)</f>
        <v>41915.208333333336</v>
      </c>
      <c r="P949" t="b">
        <v>0</v>
      </c>
      <c r="Q949" t="b">
        <v>0</v>
      </c>
      <c r="R949" t="s">
        <v>33</v>
      </c>
      <c r="S949" t="str">
        <f t="shared" si="42"/>
        <v>theater</v>
      </c>
      <c r="T949" t="str">
        <f t="shared" si="43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44"/>
        <v>63</v>
      </c>
      <c r="G950" t="s">
        <v>74</v>
      </c>
      <c r="H950">
        <v>160</v>
      </c>
      <c r="I950" s="7">
        <f>IFERROR(E950/H950,0)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>(((L950/60)/60)/24)+DATE(1970,1,1)</f>
        <v>41985.25</v>
      </c>
      <c r="O950" s="11">
        <f>(((M950/60)/60)/24)+DATE(1970,1,1)</f>
        <v>41995.25</v>
      </c>
      <c r="P950" t="b">
        <v>1</v>
      </c>
      <c r="Q950" t="b">
        <v>1</v>
      </c>
      <c r="R950" t="s">
        <v>42</v>
      </c>
      <c r="S950" t="str">
        <f t="shared" si="42"/>
        <v>film &amp; video</v>
      </c>
      <c r="T950" t="str">
        <f t="shared" si="43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44"/>
        <v>161</v>
      </c>
      <c r="G951" t="s">
        <v>20</v>
      </c>
      <c r="H951">
        <v>203</v>
      </c>
      <c r="I951" s="7">
        <f>IFERROR(E951/H951,0)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>(((L951/60)/60)/24)+DATE(1970,1,1)</f>
        <v>42112.208333333328</v>
      </c>
      <c r="O951" s="11">
        <f>(((M951/60)/60)/24)+DATE(1970,1,1)</f>
        <v>42131.208333333328</v>
      </c>
      <c r="P951" t="b">
        <v>0</v>
      </c>
      <c r="Q951" t="b">
        <v>0</v>
      </c>
      <c r="R951" t="s">
        <v>28</v>
      </c>
      <c r="S951" t="str">
        <f t="shared" si="42"/>
        <v>technology</v>
      </c>
      <c r="T951" t="str">
        <f t="shared" si="43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44"/>
        <v>5</v>
      </c>
      <c r="G952" t="s">
        <v>14</v>
      </c>
      <c r="H952">
        <v>1</v>
      </c>
      <c r="I952" s="7">
        <f>IFERROR(E952/H952,0)</f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>(((L952/60)/60)/24)+DATE(1970,1,1)</f>
        <v>43571.208333333328</v>
      </c>
      <c r="O952" s="11">
        <f>(((M952/60)/60)/24)+DATE(1970,1,1)</f>
        <v>43576.208333333328</v>
      </c>
      <c r="P952" t="b">
        <v>0</v>
      </c>
      <c r="Q952" t="b">
        <v>1</v>
      </c>
      <c r="R952" t="s">
        <v>33</v>
      </c>
      <c r="S952" t="str">
        <f t="shared" si="42"/>
        <v>theater</v>
      </c>
      <c r="T952" t="str">
        <f t="shared" si="43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44"/>
        <v>1097</v>
      </c>
      <c r="G953" t="s">
        <v>20</v>
      </c>
      <c r="H953">
        <v>1559</v>
      </c>
      <c r="I953" s="7">
        <f>IFERROR(E953/H953,0)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>(((L953/60)/60)/24)+DATE(1970,1,1)</f>
        <v>42730.25</v>
      </c>
      <c r="O953" s="11">
        <f>(((M953/60)/60)/24)+DATE(1970,1,1)</f>
        <v>42731.25</v>
      </c>
      <c r="P953" t="b">
        <v>0</v>
      </c>
      <c r="Q953" t="b">
        <v>1</v>
      </c>
      <c r="R953" t="s">
        <v>23</v>
      </c>
      <c r="S953" t="str">
        <f t="shared" si="42"/>
        <v>music</v>
      </c>
      <c r="T953" t="str">
        <f t="shared" si="43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44"/>
        <v>70</v>
      </c>
      <c r="G954" t="s">
        <v>74</v>
      </c>
      <c r="H954">
        <v>2266</v>
      </c>
      <c r="I954" s="7">
        <f>IFERROR(E954/H954,0)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>(((L954/60)/60)/24)+DATE(1970,1,1)</f>
        <v>42591.208333333328</v>
      </c>
      <c r="O954" s="11">
        <f>(((M954/60)/60)/24)+DATE(1970,1,1)</f>
        <v>42605.208333333328</v>
      </c>
      <c r="P954" t="b">
        <v>0</v>
      </c>
      <c r="Q954" t="b">
        <v>0</v>
      </c>
      <c r="R954" t="s">
        <v>42</v>
      </c>
      <c r="S954" t="str">
        <f t="shared" si="42"/>
        <v>film &amp; video</v>
      </c>
      <c r="T954" t="str">
        <f t="shared" si="43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44"/>
        <v>60</v>
      </c>
      <c r="G955" t="s">
        <v>14</v>
      </c>
      <c r="H955">
        <v>21</v>
      </c>
      <c r="I955" s="7">
        <f>IFERROR(E955/H955,0)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>(((L955/60)/60)/24)+DATE(1970,1,1)</f>
        <v>42358.25</v>
      </c>
      <c r="O955" s="11">
        <f>(((M955/60)/60)/24)+DATE(1970,1,1)</f>
        <v>42394.25</v>
      </c>
      <c r="P955" t="b">
        <v>0</v>
      </c>
      <c r="Q955" t="b">
        <v>1</v>
      </c>
      <c r="R955" t="s">
        <v>474</v>
      </c>
      <c r="S955" t="str">
        <f t="shared" si="42"/>
        <v>film &amp; video</v>
      </c>
      <c r="T955" t="str">
        <f t="shared" si="43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44"/>
        <v>367</v>
      </c>
      <c r="G956" t="s">
        <v>20</v>
      </c>
      <c r="H956">
        <v>1548</v>
      </c>
      <c r="I956" s="7">
        <f>IFERROR(E956/H956,0)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>(((L956/60)/60)/24)+DATE(1970,1,1)</f>
        <v>41174.208333333336</v>
      </c>
      <c r="O956" s="11">
        <f>(((M956/60)/60)/24)+DATE(1970,1,1)</f>
        <v>41198.208333333336</v>
      </c>
      <c r="P956" t="b">
        <v>0</v>
      </c>
      <c r="Q956" t="b">
        <v>0</v>
      </c>
      <c r="R956" t="s">
        <v>28</v>
      </c>
      <c r="S956" t="str">
        <f t="shared" si="42"/>
        <v>technology</v>
      </c>
      <c r="T956" t="str">
        <f t="shared" si="43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44"/>
        <v>1109</v>
      </c>
      <c r="G957" t="s">
        <v>20</v>
      </c>
      <c r="H957">
        <v>80</v>
      </c>
      <c r="I957" s="7">
        <f>IFERROR(E957/H957,0)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>(((L957/60)/60)/24)+DATE(1970,1,1)</f>
        <v>41238.25</v>
      </c>
      <c r="O957" s="11">
        <f>(((M957/60)/60)/24)+DATE(1970,1,1)</f>
        <v>41240.25</v>
      </c>
      <c r="P957" t="b">
        <v>0</v>
      </c>
      <c r="Q957" t="b">
        <v>0</v>
      </c>
      <c r="R957" t="s">
        <v>33</v>
      </c>
      <c r="S957" t="str">
        <f t="shared" si="42"/>
        <v>theater</v>
      </c>
      <c r="T957" t="str">
        <f t="shared" si="43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44"/>
        <v>19</v>
      </c>
      <c r="G958" t="s">
        <v>14</v>
      </c>
      <c r="H958">
        <v>830</v>
      </c>
      <c r="I958" s="7">
        <f>IFERROR(E958/H958,0)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>(((L958/60)/60)/24)+DATE(1970,1,1)</f>
        <v>42360.25</v>
      </c>
      <c r="O958" s="11">
        <f>(((M958/60)/60)/24)+DATE(1970,1,1)</f>
        <v>42364.25</v>
      </c>
      <c r="P958" t="b">
        <v>0</v>
      </c>
      <c r="Q958" t="b">
        <v>0</v>
      </c>
      <c r="R958" t="s">
        <v>474</v>
      </c>
      <c r="S958" t="str">
        <f t="shared" si="42"/>
        <v>film &amp; video</v>
      </c>
      <c r="T958" t="str">
        <f t="shared" si="43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44"/>
        <v>127</v>
      </c>
      <c r="G959" t="s">
        <v>20</v>
      </c>
      <c r="H959">
        <v>131</v>
      </c>
      <c r="I959" s="7">
        <f>IFERROR(E959/H959,0)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>(((L959/60)/60)/24)+DATE(1970,1,1)</f>
        <v>40955.25</v>
      </c>
      <c r="O959" s="11">
        <f>(((M959/60)/60)/24)+DATE(1970,1,1)</f>
        <v>40958.25</v>
      </c>
      <c r="P959" t="b">
        <v>0</v>
      </c>
      <c r="Q959" t="b">
        <v>0</v>
      </c>
      <c r="R959" t="s">
        <v>33</v>
      </c>
      <c r="S959" t="str">
        <f t="shared" si="42"/>
        <v>theater</v>
      </c>
      <c r="T959" t="str">
        <f t="shared" si="43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44"/>
        <v>735</v>
      </c>
      <c r="G960" t="s">
        <v>20</v>
      </c>
      <c r="H960">
        <v>112</v>
      </c>
      <c r="I960" s="7">
        <f>IFERROR(E960/H960,0)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>(((L960/60)/60)/24)+DATE(1970,1,1)</f>
        <v>40350.208333333336</v>
      </c>
      <c r="O960" s="11">
        <f>(((M960/60)/60)/24)+DATE(1970,1,1)</f>
        <v>40372.208333333336</v>
      </c>
      <c r="P960" t="b">
        <v>0</v>
      </c>
      <c r="Q960" t="b">
        <v>0</v>
      </c>
      <c r="R960" t="s">
        <v>71</v>
      </c>
      <c r="S960" t="str">
        <f t="shared" si="42"/>
        <v>film &amp; video</v>
      </c>
      <c r="T960" t="str">
        <f t="shared" si="43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44"/>
        <v>5</v>
      </c>
      <c r="G961" t="s">
        <v>14</v>
      </c>
      <c r="H961">
        <v>130</v>
      </c>
      <c r="I961" s="7">
        <f>IFERROR(E961/H961,0)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>(((L961/60)/60)/24)+DATE(1970,1,1)</f>
        <v>40357.208333333336</v>
      </c>
      <c r="O961" s="11">
        <f>(((M961/60)/60)/24)+DATE(1970,1,1)</f>
        <v>40385.208333333336</v>
      </c>
      <c r="P961" t="b">
        <v>0</v>
      </c>
      <c r="Q961" t="b">
        <v>0</v>
      </c>
      <c r="R961" t="s">
        <v>206</v>
      </c>
      <c r="S961" t="str">
        <f t="shared" si="42"/>
        <v>publishing</v>
      </c>
      <c r="T961" t="str">
        <f t="shared" si="43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44"/>
        <v>85</v>
      </c>
      <c r="G962" t="s">
        <v>14</v>
      </c>
      <c r="H962">
        <v>55</v>
      </c>
      <c r="I962" s="7">
        <f>IFERROR(E962/H962,0)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>(((L962/60)/60)/24)+DATE(1970,1,1)</f>
        <v>42408.25</v>
      </c>
      <c r="O962" s="11">
        <f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si="42"/>
        <v>technology</v>
      </c>
      <c r="T962" t="str">
        <f t="shared" si="43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44"/>
        <v>119</v>
      </c>
      <c r="G963" t="s">
        <v>20</v>
      </c>
      <c r="H963">
        <v>155</v>
      </c>
      <c r="I963" s="7">
        <f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>(((L963/60)/60)/24)+DATE(1970,1,1)</f>
        <v>40591.25</v>
      </c>
      <c r="O963" s="11">
        <f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45">LEFT(R963,SEARCH("/",R963)-1)</f>
        <v>publishing</v>
      </c>
      <c r="T963" t="str">
        <f t="shared" ref="T963:T1001" si="46">RIGHT(R963,LEN(R963)-SEARCH("/",R963))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44"/>
        <v>296</v>
      </c>
      <c r="G964" t="s">
        <v>20</v>
      </c>
      <c r="H964">
        <v>266</v>
      </c>
      <c r="I964" s="7">
        <f>IFERROR(E964/H964,0)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>(((L964/60)/60)/24)+DATE(1970,1,1)</f>
        <v>41592.25</v>
      </c>
      <c r="O964" s="11">
        <f>(((M964/60)/60)/24)+DATE(1970,1,1)</f>
        <v>41613.25</v>
      </c>
      <c r="P964" t="b">
        <v>0</v>
      </c>
      <c r="Q964" t="b">
        <v>0</v>
      </c>
      <c r="R964" t="s">
        <v>17</v>
      </c>
      <c r="S964" t="str">
        <f t="shared" si="45"/>
        <v>food</v>
      </c>
      <c r="T964" t="str">
        <f t="shared" si="46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ref="F965:F1001" si="47">ROUND((E965/D965)*100,0)</f>
        <v>85</v>
      </c>
      <c r="G965" t="s">
        <v>14</v>
      </c>
      <c r="H965">
        <v>114</v>
      </c>
      <c r="I965" s="7">
        <f>IFERROR(E965/H965,0)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>(((L965/60)/60)/24)+DATE(1970,1,1)</f>
        <v>40607.25</v>
      </c>
      <c r="O965" s="11">
        <f>(((M965/60)/60)/24)+DATE(1970,1,1)</f>
        <v>40613.25</v>
      </c>
      <c r="P965" t="b">
        <v>0</v>
      </c>
      <c r="Q965" t="b">
        <v>1</v>
      </c>
      <c r="R965" t="s">
        <v>122</v>
      </c>
      <c r="S965" t="str">
        <f t="shared" si="45"/>
        <v>photography</v>
      </c>
      <c r="T965" t="str">
        <f t="shared" si="46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47"/>
        <v>356</v>
      </c>
      <c r="G966" t="s">
        <v>20</v>
      </c>
      <c r="H966">
        <v>155</v>
      </c>
      <c r="I966" s="7">
        <f>IFERROR(E966/H966,0)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>(((L966/60)/60)/24)+DATE(1970,1,1)</f>
        <v>42135.208333333328</v>
      </c>
      <c r="O966" s="11">
        <f>(((M966/60)/60)/24)+DATE(1970,1,1)</f>
        <v>42140.208333333328</v>
      </c>
      <c r="P966" t="b">
        <v>0</v>
      </c>
      <c r="Q966" t="b">
        <v>0</v>
      </c>
      <c r="R966" t="s">
        <v>33</v>
      </c>
      <c r="S966" t="str">
        <f t="shared" si="45"/>
        <v>theater</v>
      </c>
      <c r="T966" t="str">
        <f t="shared" si="46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47"/>
        <v>386</v>
      </c>
      <c r="G967" t="s">
        <v>20</v>
      </c>
      <c r="H967">
        <v>207</v>
      </c>
      <c r="I967" s="7">
        <f>IFERROR(E967/H967,0)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>(((L967/60)/60)/24)+DATE(1970,1,1)</f>
        <v>40203.25</v>
      </c>
      <c r="O967" s="11">
        <f>(((M967/60)/60)/24)+DATE(1970,1,1)</f>
        <v>40243.25</v>
      </c>
      <c r="P967" t="b">
        <v>0</v>
      </c>
      <c r="Q967" t="b">
        <v>0</v>
      </c>
      <c r="R967" t="s">
        <v>23</v>
      </c>
      <c r="S967" t="str">
        <f t="shared" si="45"/>
        <v>music</v>
      </c>
      <c r="T967" t="str">
        <f t="shared" si="46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47"/>
        <v>792</v>
      </c>
      <c r="G968" t="s">
        <v>20</v>
      </c>
      <c r="H968">
        <v>245</v>
      </c>
      <c r="I968" s="7">
        <f>IFERROR(E968/H968,0)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>(((L968/60)/60)/24)+DATE(1970,1,1)</f>
        <v>42901.208333333328</v>
      </c>
      <c r="O968" s="11">
        <f>(((M968/60)/60)/24)+DATE(1970,1,1)</f>
        <v>42903.208333333328</v>
      </c>
      <c r="P968" t="b">
        <v>0</v>
      </c>
      <c r="Q968" t="b">
        <v>0</v>
      </c>
      <c r="R968" t="s">
        <v>33</v>
      </c>
      <c r="S968" t="str">
        <f t="shared" si="45"/>
        <v>theater</v>
      </c>
      <c r="T968" t="str">
        <f t="shared" si="46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47"/>
        <v>137</v>
      </c>
      <c r="G969" t="s">
        <v>20</v>
      </c>
      <c r="H969">
        <v>1573</v>
      </c>
      <c r="I969" s="7">
        <f>IFERROR(E969/H969,0)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>(((L969/60)/60)/24)+DATE(1970,1,1)</f>
        <v>41005.208333333336</v>
      </c>
      <c r="O969" s="11">
        <f>(((M969/60)/60)/24)+DATE(1970,1,1)</f>
        <v>41042.208333333336</v>
      </c>
      <c r="P969" t="b">
        <v>0</v>
      </c>
      <c r="Q969" t="b">
        <v>0</v>
      </c>
      <c r="R969" t="s">
        <v>319</v>
      </c>
      <c r="S969" t="str">
        <f t="shared" si="45"/>
        <v>music</v>
      </c>
      <c r="T969" t="str">
        <f t="shared" si="46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47"/>
        <v>338</v>
      </c>
      <c r="G970" t="s">
        <v>20</v>
      </c>
      <c r="H970">
        <v>114</v>
      </c>
      <c r="I970" s="7">
        <f>IFERROR(E970/H970,0)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>(((L970/60)/60)/24)+DATE(1970,1,1)</f>
        <v>40544.25</v>
      </c>
      <c r="O970" s="11">
        <f>(((M970/60)/60)/24)+DATE(1970,1,1)</f>
        <v>40559.25</v>
      </c>
      <c r="P970" t="b">
        <v>0</v>
      </c>
      <c r="Q970" t="b">
        <v>0</v>
      </c>
      <c r="R970" t="s">
        <v>17</v>
      </c>
      <c r="S970" t="str">
        <f t="shared" si="45"/>
        <v>food</v>
      </c>
      <c r="T970" t="str">
        <f t="shared" si="46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47"/>
        <v>108</v>
      </c>
      <c r="G971" t="s">
        <v>20</v>
      </c>
      <c r="H971">
        <v>93</v>
      </c>
      <c r="I971" s="7">
        <f>IFERROR(E971/H971,0)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>(((L971/60)/60)/24)+DATE(1970,1,1)</f>
        <v>43821.25</v>
      </c>
      <c r="O971" s="11">
        <f>(((M971/60)/60)/24)+DATE(1970,1,1)</f>
        <v>43828.25</v>
      </c>
      <c r="P971" t="b">
        <v>0</v>
      </c>
      <c r="Q971" t="b">
        <v>0</v>
      </c>
      <c r="R971" t="s">
        <v>33</v>
      </c>
      <c r="S971" t="str">
        <f t="shared" si="45"/>
        <v>theater</v>
      </c>
      <c r="T971" t="str">
        <f t="shared" si="46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47"/>
        <v>61</v>
      </c>
      <c r="G972" t="s">
        <v>14</v>
      </c>
      <c r="H972">
        <v>594</v>
      </c>
      <c r="I972" s="7">
        <f>IFERROR(E972/H972,0)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>(((L972/60)/60)/24)+DATE(1970,1,1)</f>
        <v>40672.208333333336</v>
      </c>
      <c r="O972" s="11">
        <f>(((M972/60)/60)/24)+DATE(1970,1,1)</f>
        <v>40673.208333333336</v>
      </c>
      <c r="P972" t="b">
        <v>0</v>
      </c>
      <c r="Q972" t="b">
        <v>0</v>
      </c>
      <c r="R972" t="s">
        <v>33</v>
      </c>
      <c r="S972" t="str">
        <f t="shared" si="45"/>
        <v>theater</v>
      </c>
      <c r="T972" t="str">
        <f t="shared" si="46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47"/>
        <v>28</v>
      </c>
      <c r="G973" t="s">
        <v>14</v>
      </c>
      <c r="H973">
        <v>24</v>
      </c>
      <c r="I973" s="7">
        <f>IFERROR(E973/H973,0)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>(((L973/60)/60)/24)+DATE(1970,1,1)</f>
        <v>41555.208333333336</v>
      </c>
      <c r="O973" s="11">
        <f>(((M973/60)/60)/24)+DATE(1970,1,1)</f>
        <v>41561.208333333336</v>
      </c>
      <c r="P973" t="b">
        <v>0</v>
      </c>
      <c r="Q973" t="b">
        <v>0</v>
      </c>
      <c r="R973" t="s">
        <v>269</v>
      </c>
      <c r="S973" t="str">
        <f t="shared" si="45"/>
        <v>film &amp; video</v>
      </c>
      <c r="T973" t="str">
        <f t="shared" si="46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47"/>
        <v>228</v>
      </c>
      <c r="G974" t="s">
        <v>20</v>
      </c>
      <c r="H974">
        <v>1681</v>
      </c>
      <c r="I974" s="7">
        <f>IFERROR(E974/H974,0)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>(((L974/60)/60)/24)+DATE(1970,1,1)</f>
        <v>41792.208333333336</v>
      </c>
      <c r="O974" s="11">
        <f>(((M974/60)/60)/24)+DATE(1970,1,1)</f>
        <v>41801.208333333336</v>
      </c>
      <c r="P974" t="b">
        <v>0</v>
      </c>
      <c r="Q974" t="b">
        <v>1</v>
      </c>
      <c r="R974" t="s">
        <v>28</v>
      </c>
      <c r="S974" t="str">
        <f t="shared" si="45"/>
        <v>technology</v>
      </c>
      <c r="T974" t="str">
        <f t="shared" si="46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47"/>
        <v>22</v>
      </c>
      <c r="G975" t="s">
        <v>14</v>
      </c>
      <c r="H975">
        <v>252</v>
      </c>
      <c r="I975" s="7">
        <f>IFERROR(E975/H975,0)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>(((L975/60)/60)/24)+DATE(1970,1,1)</f>
        <v>40522.25</v>
      </c>
      <c r="O975" s="11">
        <f>(((M975/60)/60)/24)+DATE(1970,1,1)</f>
        <v>40524.25</v>
      </c>
      <c r="P975" t="b">
        <v>0</v>
      </c>
      <c r="Q975" t="b">
        <v>1</v>
      </c>
      <c r="R975" t="s">
        <v>33</v>
      </c>
      <c r="S975" t="str">
        <f t="shared" si="45"/>
        <v>theater</v>
      </c>
      <c r="T975" t="str">
        <f t="shared" si="46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47"/>
        <v>374</v>
      </c>
      <c r="G976" t="s">
        <v>20</v>
      </c>
      <c r="H976">
        <v>32</v>
      </c>
      <c r="I976" s="7">
        <f>IFERROR(E976/H976,0)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>(((L976/60)/60)/24)+DATE(1970,1,1)</f>
        <v>41412.208333333336</v>
      </c>
      <c r="O976" s="11">
        <f>(((M976/60)/60)/24)+DATE(1970,1,1)</f>
        <v>41413.208333333336</v>
      </c>
      <c r="P976" t="b">
        <v>0</v>
      </c>
      <c r="Q976" t="b">
        <v>0</v>
      </c>
      <c r="R976" t="s">
        <v>60</v>
      </c>
      <c r="S976" t="str">
        <f t="shared" si="45"/>
        <v>music</v>
      </c>
      <c r="T976" t="str">
        <f t="shared" si="46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47"/>
        <v>155</v>
      </c>
      <c r="G977" t="s">
        <v>20</v>
      </c>
      <c r="H977">
        <v>135</v>
      </c>
      <c r="I977" s="7">
        <f>IFERROR(E977/H977,0)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>(((L977/60)/60)/24)+DATE(1970,1,1)</f>
        <v>42337.25</v>
      </c>
      <c r="O977" s="11">
        <f>(((M977/60)/60)/24)+DATE(1970,1,1)</f>
        <v>42376.25</v>
      </c>
      <c r="P977" t="b">
        <v>0</v>
      </c>
      <c r="Q977" t="b">
        <v>1</v>
      </c>
      <c r="R977" t="s">
        <v>33</v>
      </c>
      <c r="S977" t="str">
        <f t="shared" si="45"/>
        <v>theater</v>
      </c>
      <c r="T977" t="str">
        <f t="shared" si="46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47"/>
        <v>322</v>
      </c>
      <c r="G978" t="s">
        <v>20</v>
      </c>
      <c r="H978">
        <v>140</v>
      </c>
      <c r="I978" s="7">
        <f>IFERROR(E978/H978,0)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>(((L978/60)/60)/24)+DATE(1970,1,1)</f>
        <v>40571.25</v>
      </c>
      <c r="O978" s="11">
        <f>(((M978/60)/60)/24)+DATE(1970,1,1)</f>
        <v>40577.25</v>
      </c>
      <c r="P978" t="b">
        <v>0</v>
      </c>
      <c r="Q978" t="b">
        <v>1</v>
      </c>
      <c r="R978" t="s">
        <v>33</v>
      </c>
      <c r="S978" t="str">
        <f t="shared" si="45"/>
        <v>theater</v>
      </c>
      <c r="T978" t="str">
        <f t="shared" si="46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47"/>
        <v>74</v>
      </c>
      <c r="G979" t="s">
        <v>14</v>
      </c>
      <c r="H979">
        <v>67</v>
      </c>
      <c r="I979" s="7">
        <f>IFERROR(E979/H979,0)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>(((L979/60)/60)/24)+DATE(1970,1,1)</f>
        <v>43138.25</v>
      </c>
      <c r="O979" s="11">
        <f>(((M979/60)/60)/24)+DATE(1970,1,1)</f>
        <v>43170.25</v>
      </c>
      <c r="P979" t="b">
        <v>0</v>
      </c>
      <c r="Q979" t="b">
        <v>0</v>
      </c>
      <c r="R979" t="s">
        <v>17</v>
      </c>
      <c r="S979" t="str">
        <f t="shared" si="45"/>
        <v>food</v>
      </c>
      <c r="T979" t="str">
        <f t="shared" si="46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47"/>
        <v>864</v>
      </c>
      <c r="G980" t="s">
        <v>20</v>
      </c>
      <c r="H980">
        <v>92</v>
      </c>
      <c r="I980" s="7">
        <f>IFERROR(E980/H980,0)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>(((L980/60)/60)/24)+DATE(1970,1,1)</f>
        <v>42686.25</v>
      </c>
      <c r="O980" s="11">
        <f>(((M980/60)/60)/24)+DATE(1970,1,1)</f>
        <v>42708.25</v>
      </c>
      <c r="P980" t="b">
        <v>0</v>
      </c>
      <c r="Q980" t="b">
        <v>0</v>
      </c>
      <c r="R980" t="s">
        <v>89</v>
      </c>
      <c r="S980" t="str">
        <f t="shared" si="45"/>
        <v>games</v>
      </c>
      <c r="T980" t="str">
        <f t="shared" si="46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47"/>
        <v>143</v>
      </c>
      <c r="G981" t="s">
        <v>20</v>
      </c>
      <c r="H981">
        <v>1015</v>
      </c>
      <c r="I981" s="7">
        <f>IFERROR(E981/H981,0)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>(((L981/60)/60)/24)+DATE(1970,1,1)</f>
        <v>42078.208333333328</v>
      </c>
      <c r="O981" s="11">
        <f>(((M981/60)/60)/24)+DATE(1970,1,1)</f>
        <v>42084.208333333328</v>
      </c>
      <c r="P981" t="b">
        <v>0</v>
      </c>
      <c r="Q981" t="b">
        <v>0</v>
      </c>
      <c r="R981" t="s">
        <v>33</v>
      </c>
      <c r="S981" t="str">
        <f t="shared" si="45"/>
        <v>theater</v>
      </c>
      <c r="T981" t="str">
        <f t="shared" si="46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47"/>
        <v>40</v>
      </c>
      <c r="G982" t="s">
        <v>14</v>
      </c>
      <c r="H982">
        <v>742</v>
      </c>
      <c r="I982" s="7">
        <f>IFERROR(E982/H982,0)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>(((L982/60)/60)/24)+DATE(1970,1,1)</f>
        <v>42307.208333333328</v>
      </c>
      <c r="O982" s="11">
        <f>(((M982/60)/60)/24)+DATE(1970,1,1)</f>
        <v>42312.25</v>
      </c>
      <c r="P982" t="b">
        <v>1</v>
      </c>
      <c r="Q982" t="b">
        <v>0</v>
      </c>
      <c r="R982" t="s">
        <v>68</v>
      </c>
      <c r="S982" t="str">
        <f t="shared" si="45"/>
        <v>publishing</v>
      </c>
      <c r="T982" t="str">
        <f t="shared" si="46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47"/>
        <v>178</v>
      </c>
      <c r="G983" t="s">
        <v>20</v>
      </c>
      <c r="H983">
        <v>323</v>
      </c>
      <c r="I983" s="7">
        <f>IFERROR(E983/H983,0)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>(((L983/60)/60)/24)+DATE(1970,1,1)</f>
        <v>43094.25</v>
      </c>
      <c r="O983" s="11">
        <f>(((M983/60)/60)/24)+DATE(1970,1,1)</f>
        <v>43127.25</v>
      </c>
      <c r="P983" t="b">
        <v>0</v>
      </c>
      <c r="Q983" t="b">
        <v>0</v>
      </c>
      <c r="R983" t="s">
        <v>28</v>
      </c>
      <c r="S983" t="str">
        <f t="shared" si="45"/>
        <v>technology</v>
      </c>
      <c r="T983" t="str">
        <f t="shared" si="46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47"/>
        <v>85</v>
      </c>
      <c r="G984" t="s">
        <v>14</v>
      </c>
      <c r="H984">
        <v>75</v>
      </c>
      <c r="I984" s="7">
        <f>IFERROR(E984/H984,0)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>(((L984/60)/60)/24)+DATE(1970,1,1)</f>
        <v>40743.208333333336</v>
      </c>
      <c r="O984" s="11">
        <f>(((M984/60)/60)/24)+DATE(1970,1,1)</f>
        <v>40745.208333333336</v>
      </c>
      <c r="P984" t="b">
        <v>0</v>
      </c>
      <c r="Q984" t="b">
        <v>1</v>
      </c>
      <c r="R984" t="s">
        <v>42</v>
      </c>
      <c r="S984" t="str">
        <f t="shared" si="45"/>
        <v>film &amp; video</v>
      </c>
      <c r="T984" t="str">
        <f t="shared" si="46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47"/>
        <v>146</v>
      </c>
      <c r="G985" t="s">
        <v>20</v>
      </c>
      <c r="H985">
        <v>2326</v>
      </c>
      <c r="I985" s="7">
        <f>IFERROR(E985/H985,0)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>(((L985/60)/60)/24)+DATE(1970,1,1)</f>
        <v>43681.208333333328</v>
      </c>
      <c r="O985" s="11">
        <f>(((M985/60)/60)/24)+DATE(1970,1,1)</f>
        <v>43696.208333333328</v>
      </c>
      <c r="P985" t="b">
        <v>0</v>
      </c>
      <c r="Q985" t="b">
        <v>0</v>
      </c>
      <c r="R985" t="s">
        <v>42</v>
      </c>
      <c r="S985" t="str">
        <f t="shared" si="45"/>
        <v>film &amp; video</v>
      </c>
      <c r="T985" t="str">
        <f t="shared" si="46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47"/>
        <v>152</v>
      </c>
      <c r="G986" t="s">
        <v>20</v>
      </c>
      <c r="H986">
        <v>381</v>
      </c>
      <c r="I986" s="7">
        <f>IFERROR(E986/H986,0)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>(((L986/60)/60)/24)+DATE(1970,1,1)</f>
        <v>43716.208333333328</v>
      </c>
      <c r="O986" s="11">
        <f>(((M986/60)/60)/24)+DATE(1970,1,1)</f>
        <v>43742.208333333328</v>
      </c>
      <c r="P986" t="b">
        <v>0</v>
      </c>
      <c r="Q986" t="b">
        <v>0</v>
      </c>
      <c r="R986" t="s">
        <v>33</v>
      </c>
      <c r="S986" t="str">
        <f t="shared" si="45"/>
        <v>theater</v>
      </c>
      <c r="T986" t="str">
        <f t="shared" si="46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47"/>
        <v>67</v>
      </c>
      <c r="G987" t="s">
        <v>14</v>
      </c>
      <c r="H987">
        <v>4405</v>
      </c>
      <c r="I987" s="7">
        <f>IFERROR(E987/H987,0)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>(((L987/60)/60)/24)+DATE(1970,1,1)</f>
        <v>41614.25</v>
      </c>
      <c r="O987" s="11">
        <f>(((M987/60)/60)/24)+DATE(1970,1,1)</f>
        <v>41640.25</v>
      </c>
      <c r="P987" t="b">
        <v>0</v>
      </c>
      <c r="Q987" t="b">
        <v>1</v>
      </c>
      <c r="R987" t="s">
        <v>23</v>
      </c>
      <c r="S987" t="str">
        <f t="shared" si="45"/>
        <v>music</v>
      </c>
      <c r="T987" t="str">
        <f t="shared" si="46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47"/>
        <v>40</v>
      </c>
      <c r="G988" t="s">
        <v>14</v>
      </c>
      <c r="H988">
        <v>92</v>
      </c>
      <c r="I988" s="7">
        <f>IFERROR(E988/H988,0)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>(((L988/60)/60)/24)+DATE(1970,1,1)</f>
        <v>40638.208333333336</v>
      </c>
      <c r="O988" s="11">
        <f>(((M988/60)/60)/24)+DATE(1970,1,1)</f>
        <v>40652.208333333336</v>
      </c>
      <c r="P988" t="b">
        <v>0</v>
      </c>
      <c r="Q988" t="b">
        <v>0</v>
      </c>
      <c r="R988" t="s">
        <v>23</v>
      </c>
      <c r="S988" t="str">
        <f t="shared" si="45"/>
        <v>music</v>
      </c>
      <c r="T988" t="str">
        <f t="shared" si="46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47"/>
        <v>217</v>
      </c>
      <c r="G989" t="s">
        <v>20</v>
      </c>
      <c r="H989">
        <v>480</v>
      </c>
      <c r="I989" s="7">
        <f>IFERROR(E989/H989,0)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>(((L989/60)/60)/24)+DATE(1970,1,1)</f>
        <v>42852.208333333328</v>
      </c>
      <c r="O989" s="11">
        <f>(((M989/60)/60)/24)+DATE(1970,1,1)</f>
        <v>42866.208333333328</v>
      </c>
      <c r="P989" t="b">
        <v>0</v>
      </c>
      <c r="Q989" t="b">
        <v>0</v>
      </c>
      <c r="R989" t="s">
        <v>42</v>
      </c>
      <c r="S989" t="str">
        <f t="shared" si="45"/>
        <v>film &amp; video</v>
      </c>
      <c r="T989" t="str">
        <f t="shared" si="46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47"/>
        <v>52</v>
      </c>
      <c r="G990" t="s">
        <v>14</v>
      </c>
      <c r="H990">
        <v>64</v>
      </c>
      <c r="I990" s="7">
        <f>IFERROR(E990/H990,0)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>(((L990/60)/60)/24)+DATE(1970,1,1)</f>
        <v>42686.25</v>
      </c>
      <c r="O990" s="11">
        <f>(((M990/60)/60)/24)+DATE(1970,1,1)</f>
        <v>42707.25</v>
      </c>
      <c r="P990" t="b">
        <v>0</v>
      </c>
      <c r="Q990" t="b">
        <v>0</v>
      </c>
      <c r="R990" t="s">
        <v>133</v>
      </c>
      <c r="S990" t="str">
        <f t="shared" si="45"/>
        <v>publishing</v>
      </c>
      <c r="T990" t="str">
        <f t="shared" si="46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47"/>
        <v>500</v>
      </c>
      <c r="G991" t="s">
        <v>20</v>
      </c>
      <c r="H991">
        <v>226</v>
      </c>
      <c r="I991" s="7">
        <f>IFERROR(E991/H991,0)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>(((L991/60)/60)/24)+DATE(1970,1,1)</f>
        <v>43571.208333333328</v>
      </c>
      <c r="O991" s="11">
        <f>(((M991/60)/60)/24)+DATE(1970,1,1)</f>
        <v>43576.208333333328</v>
      </c>
      <c r="P991" t="b">
        <v>0</v>
      </c>
      <c r="Q991" t="b">
        <v>0</v>
      </c>
      <c r="R991" t="s">
        <v>206</v>
      </c>
      <c r="S991" t="str">
        <f t="shared" si="45"/>
        <v>publishing</v>
      </c>
      <c r="T991" t="str">
        <f t="shared" si="46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47"/>
        <v>88</v>
      </c>
      <c r="G992" t="s">
        <v>14</v>
      </c>
      <c r="H992">
        <v>64</v>
      </c>
      <c r="I992" s="7">
        <f>IFERROR(E992/H992,0)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>(((L992/60)/60)/24)+DATE(1970,1,1)</f>
        <v>42432.25</v>
      </c>
      <c r="O992" s="11">
        <f>(((M992/60)/60)/24)+DATE(1970,1,1)</f>
        <v>42454.208333333328</v>
      </c>
      <c r="P992" t="b">
        <v>0</v>
      </c>
      <c r="Q992" t="b">
        <v>1</v>
      </c>
      <c r="R992" t="s">
        <v>53</v>
      </c>
      <c r="S992" t="str">
        <f t="shared" si="45"/>
        <v>film &amp; video</v>
      </c>
      <c r="T992" t="str">
        <f t="shared" si="46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47"/>
        <v>113</v>
      </c>
      <c r="G993" t="s">
        <v>20</v>
      </c>
      <c r="H993">
        <v>241</v>
      </c>
      <c r="I993" s="7">
        <f>IFERROR(E993/H993,0)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>(((L993/60)/60)/24)+DATE(1970,1,1)</f>
        <v>41907.208333333336</v>
      </c>
      <c r="O993" s="11">
        <f>(((M993/60)/60)/24)+DATE(1970,1,1)</f>
        <v>41911.208333333336</v>
      </c>
      <c r="P993" t="b">
        <v>0</v>
      </c>
      <c r="Q993" t="b">
        <v>1</v>
      </c>
      <c r="R993" t="s">
        <v>23</v>
      </c>
      <c r="S993" t="str">
        <f t="shared" si="45"/>
        <v>music</v>
      </c>
      <c r="T993" t="str">
        <f t="shared" si="46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47"/>
        <v>427</v>
      </c>
      <c r="G994" t="s">
        <v>20</v>
      </c>
      <c r="H994">
        <v>132</v>
      </c>
      <c r="I994" s="7">
        <f>IFERROR(E994/H994,0)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>(((L994/60)/60)/24)+DATE(1970,1,1)</f>
        <v>43227.208333333328</v>
      </c>
      <c r="O994" s="11">
        <f>(((M994/60)/60)/24)+DATE(1970,1,1)</f>
        <v>43241.208333333328</v>
      </c>
      <c r="P994" t="b">
        <v>0</v>
      </c>
      <c r="Q994" t="b">
        <v>1</v>
      </c>
      <c r="R994" t="s">
        <v>53</v>
      </c>
      <c r="S994" t="str">
        <f t="shared" si="45"/>
        <v>film &amp; video</v>
      </c>
      <c r="T994" t="str">
        <f t="shared" si="46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47"/>
        <v>78</v>
      </c>
      <c r="G995" t="s">
        <v>74</v>
      </c>
      <c r="H995">
        <v>75</v>
      </c>
      <c r="I995" s="7">
        <f>IFERROR(E995/H995,0)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>(((L995/60)/60)/24)+DATE(1970,1,1)</f>
        <v>42362.25</v>
      </c>
      <c r="O995" s="11">
        <f>(((M995/60)/60)/24)+DATE(1970,1,1)</f>
        <v>42379.25</v>
      </c>
      <c r="P995" t="b">
        <v>0</v>
      </c>
      <c r="Q995" t="b">
        <v>1</v>
      </c>
      <c r="R995" t="s">
        <v>122</v>
      </c>
      <c r="S995" t="str">
        <f t="shared" si="45"/>
        <v>photography</v>
      </c>
      <c r="T995" t="str">
        <f t="shared" si="46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47"/>
        <v>52</v>
      </c>
      <c r="G996" t="s">
        <v>14</v>
      </c>
      <c r="H996">
        <v>842</v>
      </c>
      <c r="I996" s="7">
        <f>IFERROR(E996/H996,0)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>(((L996/60)/60)/24)+DATE(1970,1,1)</f>
        <v>41929.208333333336</v>
      </c>
      <c r="O996" s="11">
        <f>(((M996/60)/60)/24)+DATE(1970,1,1)</f>
        <v>41935.208333333336</v>
      </c>
      <c r="P996" t="b">
        <v>0</v>
      </c>
      <c r="Q996" t="b">
        <v>1</v>
      </c>
      <c r="R996" t="s">
        <v>206</v>
      </c>
      <c r="S996" t="str">
        <f t="shared" si="45"/>
        <v>publishing</v>
      </c>
      <c r="T996" t="str">
        <f t="shared" si="46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47"/>
        <v>157</v>
      </c>
      <c r="G997" t="s">
        <v>20</v>
      </c>
      <c r="H997">
        <v>2043</v>
      </c>
      <c r="I997" s="7">
        <f>IFERROR(E997/H997,0)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>(((L997/60)/60)/24)+DATE(1970,1,1)</f>
        <v>43408.208333333328</v>
      </c>
      <c r="O997" s="11">
        <f>(((M997/60)/60)/24)+DATE(1970,1,1)</f>
        <v>43437.25</v>
      </c>
      <c r="P997" t="b">
        <v>0</v>
      </c>
      <c r="Q997" t="b">
        <v>1</v>
      </c>
      <c r="R997" t="s">
        <v>17</v>
      </c>
      <c r="S997" t="str">
        <f t="shared" si="45"/>
        <v>food</v>
      </c>
      <c r="T997" t="str">
        <f t="shared" si="46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47"/>
        <v>73</v>
      </c>
      <c r="G998" t="s">
        <v>14</v>
      </c>
      <c r="H998">
        <v>112</v>
      </c>
      <c r="I998" s="7">
        <f>IFERROR(E998/H998,0)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>(((L998/60)/60)/24)+DATE(1970,1,1)</f>
        <v>41276.25</v>
      </c>
      <c r="O998" s="11">
        <f>(((M998/60)/60)/24)+DATE(1970,1,1)</f>
        <v>41306.25</v>
      </c>
      <c r="P998" t="b">
        <v>0</v>
      </c>
      <c r="Q998" t="b">
        <v>0</v>
      </c>
      <c r="R998" t="s">
        <v>33</v>
      </c>
      <c r="S998" t="str">
        <f t="shared" si="45"/>
        <v>theater</v>
      </c>
      <c r="T998" t="str">
        <f t="shared" si="46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47"/>
        <v>61</v>
      </c>
      <c r="G999" t="s">
        <v>74</v>
      </c>
      <c r="H999">
        <v>139</v>
      </c>
      <c r="I999" s="7">
        <f>IFERROR(E999/H999,0)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>(((L999/60)/60)/24)+DATE(1970,1,1)</f>
        <v>41659.25</v>
      </c>
      <c r="O999" s="11">
        <f>(((M999/60)/60)/24)+DATE(1970,1,1)</f>
        <v>41664.25</v>
      </c>
      <c r="P999" t="b">
        <v>0</v>
      </c>
      <c r="Q999" t="b">
        <v>0</v>
      </c>
      <c r="R999" t="s">
        <v>33</v>
      </c>
      <c r="S999" t="str">
        <f t="shared" si="45"/>
        <v>theater</v>
      </c>
      <c r="T999" t="str">
        <f t="shared" si="46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47"/>
        <v>57</v>
      </c>
      <c r="G1000" t="s">
        <v>14</v>
      </c>
      <c r="H1000">
        <v>374</v>
      </c>
      <c r="I1000" s="7">
        <f>IFERROR(E1000/H1000,0)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>(((L1000/60)/60)/24)+DATE(1970,1,1)</f>
        <v>40220.25</v>
      </c>
      <c r="O1000" s="11">
        <f>(((M1000/60)/60)/24)+DATE(1970,1,1)</f>
        <v>40234.25</v>
      </c>
      <c r="P1000" t="b">
        <v>0</v>
      </c>
      <c r="Q1000" t="b">
        <v>1</v>
      </c>
      <c r="R1000" t="s">
        <v>60</v>
      </c>
      <c r="S1000" t="str">
        <f t="shared" si="45"/>
        <v>music</v>
      </c>
      <c r="T1000" t="str">
        <f t="shared" si="46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47"/>
        <v>57</v>
      </c>
      <c r="G1001" t="s">
        <v>74</v>
      </c>
      <c r="H1001">
        <v>1122</v>
      </c>
      <c r="I1001" s="7">
        <f>IFERROR(E1001/H1001,0)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>(((L1001/60)/60)/24)+DATE(1970,1,1)</f>
        <v>42550.208333333328</v>
      </c>
      <c r="O1001" s="11">
        <f>(((M1001/60)/60)/24)+DATE(1970,1,1)</f>
        <v>42557.208333333328</v>
      </c>
      <c r="P1001" t="b">
        <v>0</v>
      </c>
      <c r="Q1001" t="b">
        <v>0</v>
      </c>
      <c r="R1001" t="s">
        <v>17</v>
      </c>
      <c r="S1001" t="str">
        <f t="shared" si="45"/>
        <v>food</v>
      </c>
      <c r="T1001" t="str">
        <f t="shared" si="46"/>
        <v>food trucks</v>
      </c>
    </row>
  </sheetData>
  <autoFilter ref="A1:T1001" xr:uid="{00000000-0001-0000-0000-000000000000}">
    <sortState xmlns:xlrd2="http://schemas.microsoft.com/office/spreadsheetml/2017/richdata2" ref="A2:T1001">
      <sortCondition ref="A1:A1001"/>
    </sortState>
  </autoFilter>
  <conditionalFormatting sqref="G1:G1048576">
    <cfRule type="containsText" dxfId="30" priority="3" operator="containsText" text="live">
      <formula>NOT(ISERROR(SEARCH("live",G1)))</formula>
    </cfRule>
    <cfRule type="containsText" dxfId="29" priority="4" operator="containsText" text="canceled">
      <formula>NOT(ISERROR(SEARCH("canceled",G1)))</formula>
    </cfRule>
    <cfRule type="containsText" dxfId="28" priority="5" operator="containsText" text="successful">
      <formula>NOT(ISERROR(SEARCH("successful",G1)))</formula>
    </cfRule>
    <cfRule type="containsText" dxfId="27" priority="6" operator="containsText" text="successful">
      <formula>NOT(ISERROR(SEARCH("successful",G1)))</formula>
    </cfRule>
    <cfRule type="containsText" dxfId="26" priority="7" operator="containsText" text="failed">
      <formula>NOT(ISERROR(SEARCH("failed",G1)))</formula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D20000"/>
        <color theme="9"/>
        <color theme="4" tint="-0.249977111117893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AAD-6028-499C-A285-9C714926A347}">
  <dimension ref="A2:F15"/>
  <sheetViews>
    <sheetView workbookViewId="0">
      <selection activeCell="L23" sqref="L2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1.25" bestFit="1" customWidth="1"/>
    <col min="8" max="8" width="16.5" bestFit="1" customWidth="1"/>
    <col min="9" max="9" width="21.25" bestFit="1" customWidth="1"/>
    <col min="10" max="10" width="21.625" bestFit="1" customWidth="1"/>
    <col min="11" max="11" width="26.25" bestFit="1" customWidth="1"/>
    <col min="12" max="12" width="28" bestFit="1" customWidth="1"/>
  </cols>
  <sheetData>
    <row r="2" spans="1:6" x14ac:dyDescent="0.25">
      <c r="A2" s="4" t="s">
        <v>6</v>
      </c>
      <c r="B2" t="s">
        <v>2035</v>
      </c>
    </row>
    <row r="4" spans="1:6" x14ac:dyDescent="0.25">
      <c r="A4" s="4" t="s">
        <v>2070</v>
      </c>
      <c r="B4" s="4" t="s">
        <v>2069</v>
      </c>
    </row>
    <row r="5" spans="1:6" x14ac:dyDescent="0.2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5" t="s">
        <v>2044</v>
      </c>
      <c r="B6" s="14">
        <v>11</v>
      </c>
      <c r="C6" s="14">
        <v>60</v>
      </c>
      <c r="D6" s="14">
        <v>5</v>
      </c>
      <c r="E6" s="14">
        <v>102</v>
      </c>
      <c r="F6" s="14">
        <v>178</v>
      </c>
    </row>
    <row r="7" spans="1:6" x14ac:dyDescent="0.25">
      <c r="A7" s="5" t="s">
        <v>2036</v>
      </c>
      <c r="B7" s="14">
        <v>4</v>
      </c>
      <c r="C7" s="14">
        <v>20</v>
      </c>
      <c r="D7" s="14"/>
      <c r="E7" s="14">
        <v>22</v>
      </c>
      <c r="F7" s="14">
        <v>46</v>
      </c>
    </row>
    <row r="8" spans="1:6" x14ac:dyDescent="0.25">
      <c r="A8" s="5" t="s">
        <v>2053</v>
      </c>
      <c r="B8" s="14">
        <v>1</v>
      </c>
      <c r="C8" s="14">
        <v>23</v>
      </c>
      <c r="D8" s="14">
        <v>3</v>
      </c>
      <c r="E8" s="14">
        <v>21</v>
      </c>
      <c r="F8" s="14">
        <v>48</v>
      </c>
    </row>
    <row r="9" spans="1:6" x14ac:dyDescent="0.25">
      <c r="A9" s="5" t="s">
        <v>2067</v>
      </c>
      <c r="B9" s="14"/>
      <c r="C9" s="14"/>
      <c r="D9" s="14"/>
      <c r="E9" s="14">
        <v>4</v>
      </c>
      <c r="F9" s="14">
        <v>4</v>
      </c>
    </row>
    <row r="10" spans="1:6" x14ac:dyDescent="0.25">
      <c r="A10" s="5" t="s">
        <v>2038</v>
      </c>
      <c r="B10" s="14">
        <v>10</v>
      </c>
      <c r="C10" s="14">
        <v>66</v>
      </c>
      <c r="D10" s="14"/>
      <c r="E10" s="14">
        <v>99</v>
      </c>
      <c r="F10" s="14">
        <v>175</v>
      </c>
    </row>
    <row r="11" spans="1:6" x14ac:dyDescent="0.25">
      <c r="A11" s="5" t="s">
        <v>2057</v>
      </c>
      <c r="B11" s="14">
        <v>4</v>
      </c>
      <c r="C11" s="14">
        <v>11</v>
      </c>
      <c r="D11" s="14">
        <v>1</v>
      </c>
      <c r="E11" s="14">
        <v>26</v>
      </c>
      <c r="F11" s="14">
        <v>42</v>
      </c>
    </row>
    <row r="12" spans="1:6" x14ac:dyDescent="0.25">
      <c r="A12" s="5" t="s">
        <v>2050</v>
      </c>
      <c r="B12" s="14">
        <v>2</v>
      </c>
      <c r="C12" s="14">
        <v>24</v>
      </c>
      <c r="D12" s="14">
        <v>1</v>
      </c>
      <c r="E12" s="14">
        <v>40</v>
      </c>
      <c r="F12" s="14">
        <v>67</v>
      </c>
    </row>
    <row r="13" spans="1:6" x14ac:dyDescent="0.25">
      <c r="A13" s="5" t="s">
        <v>2040</v>
      </c>
      <c r="B13" s="14">
        <v>2</v>
      </c>
      <c r="C13" s="14">
        <v>28</v>
      </c>
      <c r="D13" s="14">
        <v>2</v>
      </c>
      <c r="E13" s="14">
        <v>64</v>
      </c>
      <c r="F13" s="14">
        <v>96</v>
      </c>
    </row>
    <row r="14" spans="1:6" x14ac:dyDescent="0.25">
      <c r="A14" s="5" t="s">
        <v>2042</v>
      </c>
      <c r="B14" s="14">
        <v>23</v>
      </c>
      <c r="C14" s="14">
        <v>132</v>
      </c>
      <c r="D14" s="14">
        <v>2</v>
      </c>
      <c r="E14" s="14">
        <v>187</v>
      </c>
      <c r="F14" s="14">
        <v>344</v>
      </c>
    </row>
    <row r="15" spans="1:6" x14ac:dyDescent="0.25">
      <c r="A15" s="5" t="s">
        <v>2034</v>
      </c>
      <c r="B15" s="14">
        <v>57</v>
      </c>
      <c r="C15" s="14">
        <v>364</v>
      </c>
      <c r="D15" s="14">
        <v>14</v>
      </c>
      <c r="E15" s="14">
        <v>565</v>
      </c>
      <c r="F15" s="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C561F-D707-4281-8BF6-3930D850B5AF}">
  <dimension ref="A1:F30"/>
  <sheetViews>
    <sheetView workbookViewId="0">
      <selection activeCell="Q32" sqref="Q32:Q3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4" t="s">
        <v>6</v>
      </c>
      <c r="B1" t="s" vm="1">
        <v>2071</v>
      </c>
    </row>
    <row r="2" spans="1:6" x14ac:dyDescent="0.25">
      <c r="A2" s="4" t="s">
        <v>2031</v>
      </c>
      <c r="B2" t="s" vm="2">
        <v>2071</v>
      </c>
    </row>
    <row r="4" spans="1:6" x14ac:dyDescent="0.25">
      <c r="A4" s="4" t="s">
        <v>2070</v>
      </c>
      <c r="B4" s="4" t="s">
        <v>2069</v>
      </c>
    </row>
    <row r="5" spans="1:6" x14ac:dyDescent="0.2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5" t="s">
        <v>2052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2068</v>
      </c>
      <c r="E7">
        <v>4</v>
      </c>
      <c r="F7">
        <v>4</v>
      </c>
    </row>
    <row r="8" spans="1:6" x14ac:dyDescent="0.25">
      <c r="A8" s="5" t="s">
        <v>2045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2047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2046</v>
      </c>
      <c r="C10">
        <v>8</v>
      </c>
      <c r="E10">
        <v>10</v>
      </c>
      <c r="F10">
        <v>18</v>
      </c>
    </row>
    <row r="11" spans="1:6" x14ac:dyDescent="0.25">
      <c r="A11" s="5" t="s">
        <v>2056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2037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2048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2061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2060</v>
      </c>
      <c r="C15">
        <v>3</v>
      </c>
      <c r="E15">
        <v>4</v>
      </c>
      <c r="F15">
        <v>7</v>
      </c>
    </row>
    <row r="16" spans="1:6" x14ac:dyDescent="0.25">
      <c r="A16" s="5" t="s">
        <v>2064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2051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2058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2043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2059</v>
      </c>
      <c r="C20">
        <v>4</v>
      </c>
      <c r="E20">
        <v>4</v>
      </c>
      <c r="F20">
        <v>8</v>
      </c>
    </row>
    <row r="21" spans="1:6" x14ac:dyDescent="0.25">
      <c r="A21" s="5" t="s">
        <v>2039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2066</v>
      </c>
      <c r="C22">
        <v>9</v>
      </c>
      <c r="E22">
        <v>5</v>
      </c>
      <c r="F22">
        <v>14</v>
      </c>
    </row>
    <row r="23" spans="1:6" x14ac:dyDescent="0.25">
      <c r="A23" s="5" t="s">
        <v>2055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2063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2062</v>
      </c>
      <c r="C25">
        <v>7</v>
      </c>
      <c r="E25">
        <v>14</v>
      </c>
      <c r="F25">
        <v>21</v>
      </c>
    </row>
    <row r="26" spans="1:6" x14ac:dyDescent="0.25">
      <c r="A26" s="5" t="s">
        <v>2054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2049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2041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2065</v>
      </c>
      <c r="E29">
        <v>3</v>
      </c>
      <c r="F29">
        <v>3</v>
      </c>
    </row>
    <row r="30" spans="1:6" x14ac:dyDescent="0.25">
      <c r="A30" s="5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9CE8-9278-492C-8D42-14EC972345F8}">
  <dimension ref="A1:K23"/>
  <sheetViews>
    <sheetView workbookViewId="0">
      <selection activeCell="A2" sqref="A2"/>
    </sheetView>
  </sheetViews>
  <sheetFormatPr defaultRowHeight="15.75" x14ac:dyDescent="0.25"/>
  <cols>
    <col min="1" max="1" width="27" bestFit="1" customWidth="1"/>
    <col min="2" max="2" width="15.25" bestFit="1" customWidth="1"/>
    <col min="3" max="3" width="11" bestFit="1" customWidth="1"/>
    <col min="4" max="4" width="9.25" bestFit="1" customWidth="1"/>
    <col min="5" max="7" width="11" bestFit="1" customWidth="1"/>
  </cols>
  <sheetData>
    <row r="1" spans="1:3" x14ac:dyDescent="0.25">
      <c r="A1" s="4" t="s">
        <v>2031</v>
      </c>
      <c r="B1" t="s" vm="4">
        <v>2067</v>
      </c>
    </row>
    <row r="2" spans="1:3" x14ac:dyDescent="0.25">
      <c r="A2" s="4" t="s">
        <v>2077</v>
      </c>
      <c r="B2" t="s" vm="3">
        <v>2071</v>
      </c>
    </row>
    <row r="4" spans="1:3" x14ac:dyDescent="0.25">
      <c r="A4" s="4" t="s">
        <v>2070</v>
      </c>
      <c r="B4" s="4" t="s">
        <v>2069</v>
      </c>
    </row>
    <row r="5" spans="1:3" x14ac:dyDescent="0.25">
      <c r="A5" s="4" t="s">
        <v>2033</v>
      </c>
      <c r="B5" t="s">
        <v>20</v>
      </c>
      <c r="C5" t="s">
        <v>2034</v>
      </c>
    </row>
    <row r="6" spans="1:3" x14ac:dyDescent="0.25">
      <c r="A6" s="5" t="s">
        <v>2074</v>
      </c>
      <c r="B6" s="14">
        <v>1</v>
      </c>
      <c r="C6" s="14">
        <v>1</v>
      </c>
    </row>
    <row r="7" spans="1:3" x14ac:dyDescent="0.25">
      <c r="A7" s="5" t="s">
        <v>2075</v>
      </c>
      <c r="B7" s="14">
        <v>2</v>
      </c>
      <c r="C7" s="14">
        <v>2</v>
      </c>
    </row>
    <row r="8" spans="1:3" x14ac:dyDescent="0.25">
      <c r="A8" s="5" t="s">
        <v>2076</v>
      </c>
      <c r="B8" s="14">
        <v>1</v>
      </c>
      <c r="C8" s="14">
        <v>1</v>
      </c>
    </row>
    <row r="9" spans="1:3" x14ac:dyDescent="0.25">
      <c r="A9" s="5" t="s">
        <v>2034</v>
      </c>
      <c r="B9" s="14">
        <v>4</v>
      </c>
      <c r="C9" s="14">
        <v>4</v>
      </c>
    </row>
    <row r="23" spans="8:11" x14ac:dyDescent="0.25">
      <c r="H23" s="8"/>
      <c r="I23" s="8"/>
      <c r="J23" s="8"/>
      <c r="K23" s="8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90CBE-3E23-4E7A-B675-25CC77A8BD2B}">
  <dimension ref="A1:H13"/>
  <sheetViews>
    <sheetView workbookViewId="0">
      <pane ySplit="1" topLeftCell="A2" activePane="bottomLeft" state="frozen"/>
      <selection pane="bottomLeft" activeCell="H9" sqref="H9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6.375" customWidth="1"/>
    <col min="4" max="4" width="15.875" bestFit="1" customWidth="1"/>
    <col min="5" max="5" width="12" bestFit="1" customWidth="1"/>
    <col min="6" max="6" width="19.25" style="12" bestFit="1" customWidth="1"/>
    <col min="7" max="7" width="15.5" style="12" bestFit="1" customWidth="1"/>
    <col min="8" max="8" width="18.75" style="12" bestFit="1" customWidth="1"/>
  </cols>
  <sheetData>
    <row r="1" spans="1:8" x14ac:dyDescent="0.25">
      <c r="A1" s="16" t="s">
        <v>2078</v>
      </c>
      <c r="B1" s="16" t="s">
        <v>2079</v>
      </c>
      <c r="C1" s="16" t="s">
        <v>2096</v>
      </c>
      <c r="D1" s="16" t="s">
        <v>2097</v>
      </c>
      <c r="E1" s="16" t="s">
        <v>2080</v>
      </c>
      <c r="F1" s="17" t="s">
        <v>2081</v>
      </c>
      <c r="G1" s="17" t="s">
        <v>2082</v>
      </c>
      <c r="H1" s="17" t="s">
        <v>2083</v>
      </c>
    </row>
    <row r="2" spans="1:8" x14ac:dyDescent="0.25">
      <c r="A2" t="s">
        <v>2084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12">
        <f>(B2/(SUM(B2:D2)))</f>
        <v>0.58823529411764708</v>
      </c>
      <c r="G2" s="12">
        <f>(C2/(SUM(B2:D2)))</f>
        <v>0.39215686274509803</v>
      </c>
      <c r="H2" s="12">
        <f>(D2/(SUM(B2:D2)))</f>
        <v>1.9607843137254902E-2</v>
      </c>
    </row>
    <row r="3" spans="1:8" x14ac:dyDescent="0.25">
      <c r="A3" t="s">
        <v>2085</v>
      </c>
      <c r="B3">
        <f>COUNTIFS(Crowdfunding!$G:$G,"successful",Crowdfunding!$D:$D,"&gt;999",Crowdfunding!$D:$D,"&lt;5000")</f>
        <v>191</v>
      </c>
      <c r="C3">
        <f>COUNTIFS(Crowdfunding!$G:$G,"failed",Crowdfunding!$D:$D,"&gt;999",Crowdfunding!$D:$D,"&lt;5000")</f>
        <v>38</v>
      </c>
      <c r="D3">
        <f>COUNTIFS(Crowdfunding!$G:$G,"canceled",Crowdfunding!$D:$D,"&gt;999",Crowdfunding!$D:$D,"&lt;5000")</f>
        <v>2</v>
      </c>
      <c r="E3">
        <f>SUM(B3:D3)</f>
        <v>231</v>
      </c>
      <c r="F3" s="12">
        <f t="shared" ref="F3:F13" si="0">(B3/(SUM(B3:D3)))</f>
        <v>0.82683982683982682</v>
      </c>
      <c r="G3" s="12">
        <f t="shared" ref="G3:G13" si="1">(C3/(SUM(B3:D3)))</f>
        <v>0.16450216450216451</v>
      </c>
      <c r="H3" s="12">
        <f t="shared" ref="H3:H13" si="2">(D3/(SUM(B3:D3)))</f>
        <v>8.658008658008658E-3</v>
      </c>
    </row>
    <row r="4" spans="1:8" x14ac:dyDescent="0.25">
      <c r="A4" t="s">
        <v>2086</v>
      </c>
      <c r="B4">
        <f>COUNTIFS(Crowdfunding!$G:$G,"successful",Crowdfunding!$D:$D,"&gt;4999",Crowdfunding!$D:$D,"&lt;10000")</f>
        <v>164</v>
      </c>
      <c r="C4">
        <f>COUNTIFS(Crowdfunding!$G:$G,"failed",Crowdfunding!$D:$D,"&gt;4999",Crowdfunding!$D:$D,"&lt;10000")</f>
        <v>126</v>
      </c>
      <c r="D4">
        <f>COUNTIFS(Crowdfunding!$G:$G,"canceled",Crowdfunding!$D:$D,"&gt;4999",Crowdfunding!$D:$D,"&lt;10000")</f>
        <v>25</v>
      </c>
      <c r="E4">
        <f t="shared" ref="E4:E13" si="3">SUM(B4:D4)</f>
        <v>315</v>
      </c>
      <c r="F4" s="12">
        <f t="shared" si="0"/>
        <v>0.52063492063492067</v>
      </c>
      <c r="G4" s="12">
        <f t="shared" si="1"/>
        <v>0.4</v>
      </c>
      <c r="H4" s="12">
        <f t="shared" si="2"/>
        <v>7.9365079365079361E-2</v>
      </c>
    </row>
    <row r="5" spans="1:8" x14ac:dyDescent="0.25">
      <c r="A5" t="s">
        <v>2087</v>
      </c>
      <c r="B5">
        <f>COUNTIFS(Crowdfunding!$G:$G,"successful",Crowdfunding!$D:$D,"&gt;9999",Crowdfunding!$D:$D,"&lt;15000")</f>
        <v>4</v>
      </c>
      <c r="C5">
        <f>COUNTIFS(Crowdfunding!$G:$G,"failed",Crowdfunding!$D:$D,"&gt;9999",Crowdfunding!$D:$D,"&lt;15000")</f>
        <v>5</v>
      </c>
      <c r="D5">
        <f>COUNTIFS(Crowdfunding!$G:$G,"canceled",Crowdfunding!$D:$D,"&gt;9999",Crowdfunding!$D:$D,"&lt;15000")</f>
        <v>0</v>
      </c>
      <c r="E5">
        <f t="shared" si="3"/>
        <v>9</v>
      </c>
      <c r="F5" s="12">
        <f t="shared" si="0"/>
        <v>0.44444444444444442</v>
      </c>
      <c r="G5" s="12">
        <f t="shared" si="1"/>
        <v>0.55555555555555558</v>
      </c>
      <c r="H5" s="12">
        <f t="shared" si="2"/>
        <v>0</v>
      </c>
    </row>
    <row r="6" spans="1:8" x14ac:dyDescent="0.25">
      <c r="A6" t="s">
        <v>2088</v>
      </c>
      <c r="B6">
        <f>COUNTIFS(Crowdfunding!$G:$G,"successful",Crowdfunding!$D:$D,"&gt;14999",Crowdfunding!$D:$D,"&lt;20000")</f>
        <v>10</v>
      </c>
      <c r="C6">
        <f>COUNTIFS(Crowdfunding!$G:$G,"failed",Crowdfunding!$D:$D,"&gt;14999",Crowdfunding!$D:$D,"&lt;20000")</f>
        <v>0</v>
      </c>
      <c r="D6">
        <f>COUNTIFS(Crowdfunding!$G:$G,"canceled",Crowdfunding!$D:$D,"&gt;14999",Crowdfunding!$D:$D,"&lt;20000")</f>
        <v>0</v>
      </c>
      <c r="E6">
        <f t="shared" si="3"/>
        <v>10</v>
      </c>
      <c r="F6" s="12">
        <f t="shared" si="0"/>
        <v>1</v>
      </c>
      <c r="G6" s="12">
        <f t="shared" si="1"/>
        <v>0</v>
      </c>
      <c r="H6" s="12">
        <f t="shared" si="2"/>
        <v>0</v>
      </c>
    </row>
    <row r="7" spans="1:8" x14ac:dyDescent="0.25">
      <c r="A7" t="s">
        <v>2089</v>
      </c>
      <c r="B7">
        <f>COUNTIFS(Crowdfunding!$G:$G,"successful",Crowdfunding!$D:$D,"&gt;19999",Crowdfunding!$D:$D,"&lt;25000")</f>
        <v>7</v>
      </c>
      <c r="C7">
        <f>COUNTIFS(Crowdfunding!$G:$G,"failed",Crowdfunding!$D:$D,"&gt;19999",Crowdfunding!$D:$D,"&lt;25000")</f>
        <v>0</v>
      </c>
      <c r="D7">
        <f>COUNTIFS(Crowdfunding!$G:$G,"canceled",Crowdfunding!$D:$D,"&gt;19999",Crowdfunding!$D:$D,"&lt;25000")</f>
        <v>0</v>
      </c>
      <c r="E7">
        <f t="shared" si="3"/>
        <v>7</v>
      </c>
      <c r="F7" s="12">
        <f t="shared" si="0"/>
        <v>1</v>
      </c>
      <c r="G7" s="12">
        <f t="shared" si="1"/>
        <v>0</v>
      </c>
      <c r="H7" s="12">
        <f t="shared" si="2"/>
        <v>0</v>
      </c>
    </row>
    <row r="8" spans="1:8" x14ac:dyDescent="0.25">
      <c r="A8" t="s">
        <v>2090</v>
      </c>
      <c r="B8">
        <f>COUNTIFS(Crowdfunding!$G:$G,"successful",Crowdfunding!$D:$D,"&gt;24999",Crowdfunding!$D:$D,"&lt;30000")</f>
        <v>11</v>
      </c>
      <c r="C8">
        <f>COUNTIFS(Crowdfunding!$G:$G,"failed",Crowdfunding!$D:$D,"&gt;24999",Crowdfunding!$D:$D,"&lt;30000")</f>
        <v>3</v>
      </c>
      <c r="D8">
        <f>COUNTIFS(Crowdfunding!$G:$G,"canceled",Crowdfunding!$D:$D,"&gt;24999",Crowdfunding!$D:$D,"&lt;30000")</f>
        <v>0</v>
      </c>
      <c r="E8">
        <f t="shared" si="3"/>
        <v>14</v>
      </c>
      <c r="F8" s="12">
        <f t="shared" si="0"/>
        <v>0.7857142857142857</v>
      </c>
      <c r="G8" s="12">
        <f t="shared" si="1"/>
        <v>0.21428571428571427</v>
      </c>
      <c r="H8" s="12">
        <f t="shared" si="2"/>
        <v>0</v>
      </c>
    </row>
    <row r="9" spans="1:8" x14ac:dyDescent="0.25">
      <c r="A9" t="s">
        <v>2091</v>
      </c>
      <c r="B9">
        <f>COUNTIFS(Crowdfunding!$G:$G,"successful",Crowdfunding!$D:$D,"&gt;29999",Crowdfunding!$D:$D,"&lt;35000")</f>
        <v>7</v>
      </c>
      <c r="C9">
        <f>COUNTIFS(Crowdfunding!$G:$G,"failed",Crowdfunding!$D:$D,"&gt;29999",Crowdfunding!$D:$D,"&lt;35000")</f>
        <v>0</v>
      </c>
      <c r="D9">
        <f>COUNTIFS(Crowdfunding!$G:$G,"canceled",Crowdfunding!$D:$D,"&gt;29999",Crowdfunding!$D:$D,"&lt;35000")</f>
        <v>0</v>
      </c>
      <c r="E9">
        <f t="shared" si="3"/>
        <v>7</v>
      </c>
      <c r="F9" s="12">
        <f t="shared" si="0"/>
        <v>1</v>
      </c>
      <c r="G9" s="12">
        <f t="shared" si="1"/>
        <v>0</v>
      </c>
      <c r="H9" s="12">
        <f t="shared" si="2"/>
        <v>0</v>
      </c>
    </row>
    <row r="10" spans="1:8" x14ac:dyDescent="0.25">
      <c r="A10" t="s">
        <v>2092</v>
      </c>
      <c r="B10">
        <f>COUNTIFS(Crowdfunding!$G:$G,"successful",Crowdfunding!$D:$D,"&gt;34999",Crowdfunding!$D:$D,"&lt;40000")</f>
        <v>8</v>
      </c>
      <c r="C10">
        <f>COUNTIFS(Crowdfunding!$G:$G,"failed",Crowdfunding!$D:$D,"&gt;34999",Crowdfunding!$D:$D,"&lt;40000")</f>
        <v>3</v>
      </c>
      <c r="D10">
        <f>COUNTIFS(Crowdfunding!$G:$G,"canceled",Crowdfunding!$D:$D,"&gt;34999",Crowdfunding!$D:$D,"&lt;40000")</f>
        <v>1</v>
      </c>
      <c r="E10">
        <f t="shared" si="3"/>
        <v>12</v>
      </c>
      <c r="F10" s="12">
        <f t="shared" si="0"/>
        <v>0.66666666666666663</v>
      </c>
      <c r="G10" s="12">
        <f t="shared" si="1"/>
        <v>0.25</v>
      </c>
      <c r="H10" s="12">
        <f t="shared" si="2"/>
        <v>8.3333333333333329E-2</v>
      </c>
    </row>
    <row r="11" spans="1:8" x14ac:dyDescent="0.25">
      <c r="A11" t="s">
        <v>2093</v>
      </c>
      <c r="B11">
        <f>COUNTIFS(Crowdfunding!$G:$G,"successful",Crowdfunding!$D:$D,"&gt;39999",Crowdfunding!$D:$D,"&lt;45000")</f>
        <v>11</v>
      </c>
      <c r="C11">
        <f>COUNTIFS(Crowdfunding!$G:$G,"failed",Crowdfunding!$D:$D,"&gt;39999",Crowdfunding!$D:$D,"&lt;45000")</f>
        <v>3</v>
      </c>
      <c r="D11">
        <f>COUNTIFS(Crowdfunding!$G:$G,"canceled",Crowdfunding!$D:$D,"&gt;39999",Crowdfunding!$D:$D,"&lt;45000")</f>
        <v>0</v>
      </c>
      <c r="E11">
        <f t="shared" si="3"/>
        <v>14</v>
      </c>
      <c r="F11" s="12">
        <f t="shared" si="0"/>
        <v>0.7857142857142857</v>
      </c>
      <c r="G11" s="12">
        <f t="shared" si="1"/>
        <v>0.21428571428571427</v>
      </c>
      <c r="H11" s="12">
        <f t="shared" si="2"/>
        <v>0</v>
      </c>
    </row>
    <row r="12" spans="1:8" x14ac:dyDescent="0.25">
      <c r="A12" t="s">
        <v>2094</v>
      </c>
      <c r="B12">
        <f>COUNTIFS(Crowdfunding!$G:$G,"successful",Crowdfunding!$D:$D,"&gt;44999",Crowdfunding!$D:$D,"&lt;50000")</f>
        <v>8</v>
      </c>
      <c r="C12">
        <f>COUNTIFS(Crowdfunding!$G:$G,"failed",Crowdfunding!$D:$D,"&gt;44999",Crowdfunding!$D:$D,"&lt;50000")</f>
        <v>3</v>
      </c>
      <c r="D12">
        <f>COUNTIFS(Crowdfunding!$G:$G,"canceled",Crowdfunding!$D:$D,"&gt;44999",Crowdfunding!$D:$D,"&lt;50000")</f>
        <v>0</v>
      </c>
      <c r="E12">
        <f t="shared" si="3"/>
        <v>11</v>
      </c>
      <c r="F12" s="12">
        <f t="shared" si="0"/>
        <v>0.72727272727272729</v>
      </c>
      <c r="G12" s="12">
        <f t="shared" si="1"/>
        <v>0.27272727272727271</v>
      </c>
      <c r="H12" s="12">
        <f t="shared" si="2"/>
        <v>0</v>
      </c>
    </row>
    <row r="13" spans="1:8" x14ac:dyDescent="0.25">
      <c r="A13" t="s">
        <v>2095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3"/>
        <v>305</v>
      </c>
      <c r="F13" s="12">
        <f t="shared" si="0"/>
        <v>0.3737704918032787</v>
      </c>
      <c r="G13" s="12">
        <f t="shared" si="1"/>
        <v>0.53442622950819674</v>
      </c>
      <c r="H13" s="12">
        <f t="shared" si="2"/>
        <v>9.1803278688524587E-2</v>
      </c>
    </row>
  </sheetData>
  <conditionalFormatting sqref="I2">
    <cfRule type="expression" dxfId="25" priority="1">
      <formula>$I$2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B0C59-A432-4A4A-AC05-327BD0F8C2C9}">
  <dimension ref="A1:E21"/>
  <sheetViews>
    <sheetView tabSelected="1" workbookViewId="0">
      <selection activeCell="E10" sqref="E10"/>
    </sheetView>
  </sheetViews>
  <sheetFormatPr defaultRowHeight="15.75" x14ac:dyDescent="0.25"/>
  <cols>
    <col min="1" max="1" width="54.25" customWidth="1"/>
    <col min="2" max="2" width="13.5" bestFit="1" customWidth="1"/>
    <col min="4" max="4" width="35.25" bestFit="1" customWidth="1"/>
    <col min="5" max="5" width="13.5" bestFit="1" customWidth="1"/>
  </cols>
  <sheetData>
    <row r="1" spans="1:5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5" x14ac:dyDescent="0.25">
      <c r="A2" t="s">
        <v>20</v>
      </c>
      <c r="B2">
        <v>158</v>
      </c>
      <c r="D2" t="s">
        <v>14</v>
      </c>
      <c r="E2">
        <v>1</v>
      </c>
    </row>
    <row r="3" spans="1:5" x14ac:dyDescent="0.25">
      <c r="A3" t="s">
        <v>20</v>
      </c>
      <c r="B3">
        <v>1425</v>
      </c>
      <c r="D3" t="s">
        <v>14</v>
      </c>
      <c r="E3">
        <v>24</v>
      </c>
    </row>
    <row r="4" spans="1:5" x14ac:dyDescent="0.25">
      <c r="A4" t="s">
        <v>20</v>
      </c>
      <c r="B4">
        <v>174</v>
      </c>
      <c r="D4" t="s">
        <v>14</v>
      </c>
      <c r="E4">
        <v>53</v>
      </c>
    </row>
    <row r="5" spans="1:5" x14ac:dyDescent="0.25">
      <c r="A5" t="s">
        <v>20</v>
      </c>
      <c r="B5">
        <v>227</v>
      </c>
      <c r="D5" t="s">
        <v>14</v>
      </c>
      <c r="E5">
        <v>18</v>
      </c>
    </row>
    <row r="6" spans="1:5" x14ac:dyDescent="0.25">
      <c r="A6" t="s">
        <v>20</v>
      </c>
      <c r="B6">
        <v>220</v>
      </c>
      <c r="D6" t="s">
        <v>14</v>
      </c>
      <c r="E6">
        <v>44</v>
      </c>
    </row>
    <row r="7" spans="1:5" x14ac:dyDescent="0.25">
      <c r="A7" t="s">
        <v>20</v>
      </c>
      <c r="B7">
        <v>98</v>
      </c>
      <c r="D7" t="s">
        <v>14</v>
      </c>
      <c r="E7">
        <v>27</v>
      </c>
    </row>
    <row r="8" spans="1:5" x14ac:dyDescent="0.25">
      <c r="A8" t="s">
        <v>20</v>
      </c>
      <c r="B8">
        <v>100</v>
      </c>
      <c r="D8" t="s">
        <v>14</v>
      </c>
      <c r="E8">
        <v>55</v>
      </c>
    </row>
    <row r="9" spans="1:5" x14ac:dyDescent="0.25">
      <c r="A9" t="s">
        <v>20</v>
      </c>
      <c r="B9">
        <v>1249</v>
      </c>
      <c r="D9" t="s">
        <v>14</v>
      </c>
      <c r="E9">
        <v>200</v>
      </c>
    </row>
    <row r="10" spans="1:5" x14ac:dyDescent="0.25">
      <c r="A10" t="s">
        <v>20</v>
      </c>
      <c r="B10">
        <v>1396</v>
      </c>
      <c r="D10" t="s">
        <v>14</v>
      </c>
      <c r="E10">
        <v>452</v>
      </c>
    </row>
    <row r="12" spans="1:5" x14ac:dyDescent="0.25">
      <c r="A12" s="13" t="s">
        <v>2098</v>
      </c>
      <c r="B12">
        <f>AVERAGE(B2:B10)</f>
        <v>560.77777777777783</v>
      </c>
      <c r="D12" s="13" t="s">
        <v>2102</v>
      </c>
      <c r="E12">
        <f>AVERAGE(E2:E10)</f>
        <v>97.111111111111114</v>
      </c>
    </row>
    <row r="13" spans="1:5" x14ac:dyDescent="0.25">
      <c r="A13" s="13" t="s">
        <v>2099</v>
      </c>
      <c r="B13">
        <f>MEDIAN(B2:B10)</f>
        <v>220</v>
      </c>
      <c r="D13" s="13" t="s">
        <v>2103</v>
      </c>
      <c r="E13">
        <f>MEDIAN(E2:E10)</f>
        <v>44</v>
      </c>
    </row>
    <row r="14" spans="1:5" x14ac:dyDescent="0.25">
      <c r="A14" s="13" t="s">
        <v>2100</v>
      </c>
      <c r="B14">
        <f>MIN(B2:B10)</f>
        <v>98</v>
      </c>
      <c r="D14" s="13" t="s">
        <v>2104</v>
      </c>
      <c r="E14">
        <f>MIN(E2:E10)</f>
        <v>1</v>
      </c>
    </row>
    <row r="15" spans="1:5" x14ac:dyDescent="0.25">
      <c r="A15" s="13" t="s">
        <v>2101</v>
      </c>
      <c r="B15">
        <f>MAX(B2:B10)</f>
        <v>1425</v>
      </c>
      <c r="D15" s="13" t="s">
        <v>2105</v>
      </c>
      <c r="E15">
        <f>MAX(E2:E10)</f>
        <v>452</v>
      </c>
    </row>
    <row r="16" spans="1:5" x14ac:dyDescent="0.25">
      <c r="A16" s="13" t="s">
        <v>2108</v>
      </c>
      <c r="B16">
        <f>_xlfn.STDEV.S(B2:B10)</f>
        <v>600.41335298646084</v>
      </c>
      <c r="D16" s="13" t="s">
        <v>2106</v>
      </c>
      <c r="E16">
        <f>_xlfn.STDEV.S(E2:E10)</f>
        <v>145.27081988861738</v>
      </c>
    </row>
    <row r="17" spans="1:5" x14ac:dyDescent="0.25">
      <c r="A17" s="13" t="s">
        <v>2109</v>
      </c>
      <c r="B17">
        <f>_xlfn.VAR.S(B2:B10)</f>
        <v>360496.19444444444</v>
      </c>
      <c r="D17" s="13" t="s">
        <v>2107</v>
      </c>
      <c r="E17">
        <f>_xlfn.VAR.S(E2:E10)</f>
        <v>21103.611111111109</v>
      </c>
    </row>
    <row r="19" spans="1:5" x14ac:dyDescent="0.25">
      <c r="A19" s="13" t="s">
        <v>2110</v>
      </c>
    </row>
    <row r="20" spans="1:5" x14ac:dyDescent="0.25">
      <c r="A20" t="s">
        <v>2111</v>
      </c>
    </row>
    <row r="21" spans="1:5" x14ac:dyDescent="0.25">
      <c r="A21" t="s">
        <v>2112</v>
      </c>
    </row>
  </sheetData>
  <sortState xmlns:xlrd2="http://schemas.microsoft.com/office/spreadsheetml/2017/richdata2" ref="E2:E10">
    <sortCondition ref="E2:E10"/>
  </sortState>
  <conditionalFormatting sqref="A1">
    <cfRule type="containsText" dxfId="24" priority="25" operator="containsText" text="live">
      <formula>NOT(ISERROR(SEARCH("live",A1)))</formula>
    </cfRule>
    <cfRule type="containsText" dxfId="23" priority="26" operator="containsText" text="canceled">
      <formula>NOT(ISERROR(SEARCH("canceled",A1)))</formula>
    </cfRule>
    <cfRule type="containsText" dxfId="22" priority="27" operator="containsText" text="successful">
      <formula>NOT(ISERROR(SEARCH("successful",A1)))</formula>
    </cfRule>
    <cfRule type="containsText" dxfId="21" priority="28" operator="containsText" text="successful">
      <formula>NOT(ISERROR(SEARCH("successful",A1)))</formula>
    </cfRule>
    <cfRule type="containsText" dxfId="20" priority="29" operator="containsText" text="failed">
      <formula>NOT(ISERROR(SEARCH("failed",A1)))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">
    <cfRule type="containsText" dxfId="19" priority="19" operator="containsText" text="live">
      <formula>NOT(ISERROR(SEARCH("live",D2)))</formula>
    </cfRule>
    <cfRule type="containsText" dxfId="18" priority="20" operator="containsText" text="canceled">
      <formula>NOT(ISERROR(SEARCH("canceled",D2)))</formula>
    </cfRule>
    <cfRule type="containsText" dxfId="17" priority="21" operator="containsText" text="successful">
      <formula>NOT(ISERROR(SEARCH("successful",D2)))</formula>
    </cfRule>
    <cfRule type="containsText" dxfId="16" priority="22" operator="containsText" text="successful">
      <formula>NOT(ISERROR(SEARCH("successful",D2)))</formula>
    </cfRule>
    <cfRule type="containsText" dxfId="15" priority="23" operator="containsText" text="failed">
      <formula>NOT(ISERROR(SEARCH("failed",D2)))</formula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">
    <cfRule type="containsText" dxfId="14" priority="13" operator="containsText" text="live">
      <formula>NOT(ISERROR(SEARCH("live",D1)))</formula>
    </cfRule>
    <cfRule type="containsText" dxfId="13" priority="14" operator="containsText" text="canceled">
      <formula>NOT(ISERROR(SEARCH("canceled",D1)))</formula>
    </cfRule>
    <cfRule type="containsText" dxfId="12" priority="15" operator="containsText" text="successful">
      <formula>NOT(ISERROR(SEARCH("successful",D1)))</formula>
    </cfRule>
    <cfRule type="containsText" dxfId="11" priority="16" operator="containsText" text="successful">
      <formula>NOT(ISERROR(SEARCH("successful",D1)))</formula>
    </cfRule>
    <cfRule type="containsText" dxfId="10" priority="17" operator="containsText" text="failed">
      <formula>NOT(ISERROR(SEARCH("failed",D1)))</formula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10 A12:A17 A19:A21">
    <cfRule type="containsText" dxfId="9" priority="7" operator="containsText" text="live">
      <formula>NOT(ISERROR(SEARCH("live",A2)))</formula>
    </cfRule>
    <cfRule type="containsText" dxfId="8" priority="8" operator="containsText" text="canceled">
      <formula>NOT(ISERROR(SEARCH("canceled",A2)))</formula>
    </cfRule>
    <cfRule type="containsText" dxfId="7" priority="9" operator="containsText" text="successful">
      <formula>NOT(ISERROR(SEARCH("successful",A2)))</formula>
    </cfRule>
    <cfRule type="containsText" dxfId="6" priority="10" operator="containsText" text="successful">
      <formula>NOT(ISERROR(SEARCH("successful",A2)))</formula>
    </cfRule>
    <cfRule type="containsText" dxfId="5" priority="11" operator="containsText" text="failed">
      <formula>NOT(ISERROR(SEARCH("failed",A2)))</formula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7">
    <cfRule type="containsText" dxfId="4" priority="1" operator="containsText" text="live">
      <formula>NOT(ISERROR(SEARCH("live",D12)))</formula>
    </cfRule>
    <cfRule type="containsText" dxfId="3" priority="2" operator="containsText" text="canceled">
      <formula>NOT(ISERROR(SEARCH("canceled",D12)))</formula>
    </cfRule>
    <cfRule type="containsText" dxfId="2" priority="3" operator="containsText" text="successful">
      <formula>NOT(ISERROR(SEARCH("successful",D12)))</formula>
    </cfRule>
    <cfRule type="containsText" dxfId="1" priority="4" operator="containsText" text="successful">
      <formula>NOT(ISERROR(SEARCH("successful",D12)))</formula>
    </cfRule>
    <cfRule type="containsText" dxfId="0" priority="5" operator="containsText" text="failed">
      <formula>NOT(ISERROR(SEARCH("failed",D12)))</formula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Pivot1</vt:lpstr>
      <vt:lpstr>Pivot2</vt:lpstr>
      <vt:lpstr>Pivot3</vt:lpstr>
      <vt:lpstr>BonusGoal</vt:lpstr>
      <vt:lpstr>BonusStatAnalysis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Tim Nugraha</cp:lastModifiedBy>
  <dcterms:created xsi:type="dcterms:W3CDTF">2021-09-29T18:52:28Z</dcterms:created>
  <dcterms:modified xsi:type="dcterms:W3CDTF">2022-11-24T04:10:54Z</dcterms:modified>
</cp:coreProperties>
</file>