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t\Dropbox\Docs encadrants\Suivi des cultures\Plan de culture\2017\"/>
    </mc:Choice>
  </mc:AlternateContent>
  <bookViews>
    <workbookView xWindow="0" yWindow="0" windowWidth="15360" windowHeight="11490" tabRatio="834"/>
  </bookViews>
  <sheets>
    <sheet name="Objectifs de récolte et PC" sheetId="1" r:id="rId1"/>
    <sheet name="Chiffre d'affaire prévisionnel" sheetId="7" r:id="rId2"/>
  </sheets>
  <definedNames>
    <definedName name="_xlnm._FilterDatabase" localSheetId="1" hidden="1">'Chiffre d''affaire prévisionnel'!$A$1:$J$264</definedName>
    <definedName name="_xlnm._FilterDatabase" localSheetId="0" hidden="1">'Objectifs de récolte et PC'!$A$2:$BW$235</definedName>
  </definedNames>
  <calcPr calcId="162913"/>
</workbook>
</file>

<file path=xl/calcChain.xml><?xml version="1.0" encoding="utf-8"?>
<calcChain xmlns="http://schemas.openxmlformats.org/spreadsheetml/2006/main">
  <c r="BJ232" i="1" l="1"/>
  <c r="CA122" i="1" l="1"/>
  <c r="CB122" i="1" s="1"/>
  <c r="CD122" i="1" s="1"/>
  <c r="CF122" i="1" s="1"/>
  <c r="CH122" i="1" s="1"/>
  <c r="CK122" i="1" s="1"/>
  <c r="BT122" i="1"/>
  <c r="CA148" i="1"/>
  <c r="CB148" i="1" s="1"/>
  <c r="CD148" i="1" s="1"/>
  <c r="CF148" i="1" s="1"/>
  <c r="CH148" i="1" s="1"/>
  <c r="CK148" i="1" s="1"/>
  <c r="CB126" i="1"/>
  <c r="CD126" i="1" s="1"/>
  <c r="CB125" i="1"/>
  <c r="CD125" i="1" s="1"/>
  <c r="CA125" i="1"/>
  <c r="CA126" i="1"/>
  <c r="CB116" i="1"/>
  <c r="CA106" i="1"/>
  <c r="CB106" i="1" s="1"/>
  <c r="CD106" i="1" s="1"/>
  <c r="CF106" i="1" s="1"/>
  <c r="CH106" i="1" s="1"/>
  <c r="CA107" i="1"/>
  <c r="CB107" i="1" s="1"/>
  <c r="CD107" i="1" s="1"/>
  <c r="CF107" i="1" s="1"/>
  <c r="CH107" i="1" s="1"/>
  <c r="CA105" i="1"/>
  <c r="CB105" i="1" s="1"/>
  <c r="CD105" i="1" s="1"/>
  <c r="CF105" i="1" s="1"/>
  <c r="CH105" i="1" s="1"/>
  <c r="BT105" i="1"/>
  <c r="BU105" i="1"/>
  <c r="BT106" i="1"/>
  <c r="BU106" i="1"/>
  <c r="BT107" i="1"/>
  <c r="BU107" i="1"/>
  <c r="CA78" i="1"/>
  <c r="CB78" i="1" s="1"/>
  <c r="CD78" i="1" s="1"/>
  <c r="CF78" i="1" s="1"/>
  <c r="CH78" i="1" s="1"/>
  <c r="BU78" i="1"/>
  <c r="BT78" i="1"/>
  <c r="BO78" i="1"/>
  <c r="CA57" i="1"/>
  <c r="CB57" i="1" s="1"/>
  <c r="CA56" i="1"/>
  <c r="CB56" i="1" s="1"/>
  <c r="CD56" i="1" s="1"/>
  <c r="CF56" i="1" s="1"/>
  <c r="CH56" i="1" s="1"/>
  <c r="BU56" i="1"/>
  <c r="BT56" i="1"/>
  <c r="BO56" i="1"/>
  <c r="CA159" i="1" l="1"/>
  <c r="CB159" i="1" s="1"/>
  <c r="CD159" i="1" s="1"/>
  <c r="CF159" i="1" s="1"/>
  <c r="CH159" i="1" s="1"/>
  <c r="CA158" i="1"/>
  <c r="CB158" i="1" s="1"/>
  <c r="CD158" i="1" s="1"/>
  <c r="CF158" i="1" s="1"/>
  <c r="CH158" i="1" s="1"/>
  <c r="BU159" i="1"/>
  <c r="BT159" i="1"/>
  <c r="BL159" i="1"/>
  <c r="BI159" i="1"/>
  <c r="BJ159" i="1" s="1"/>
  <c r="BM159" i="1" s="1"/>
  <c r="BH159" i="1"/>
  <c r="BU158" i="1"/>
  <c r="BT158" i="1"/>
  <c r="BL158" i="1"/>
  <c r="BI158" i="1"/>
  <c r="BK158" i="1" s="1"/>
  <c r="BH158" i="1"/>
  <c r="CF157" i="1"/>
  <c r="CH157" i="1" s="1"/>
  <c r="BL157" i="1"/>
  <c r="BI157" i="1"/>
  <c r="BJ157" i="1" s="1"/>
  <c r="BM157" i="1" s="1"/>
  <c r="BH157" i="1"/>
  <c r="BK157" i="1" l="1"/>
  <c r="BO157" i="1" s="1"/>
  <c r="BK159" i="1"/>
  <c r="BJ158" i="1"/>
  <c r="BM158" i="1" s="1"/>
  <c r="CA201" i="1" l="1"/>
  <c r="CB201" i="1" s="1"/>
  <c r="CD201" i="1" s="1"/>
  <c r="CF201" i="1" s="1"/>
  <c r="CH201" i="1" s="1"/>
  <c r="CK201" i="1" s="1"/>
  <c r="CA202" i="1"/>
  <c r="CB202" i="1" s="1"/>
  <c r="CD202" i="1" s="1"/>
  <c r="CF202" i="1" s="1"/>
  <c r="CH202" i="1" s="1"/>
  <c r="CK202" i="1" s="1"/>
  <c r="CA199" i="1"/>
  <c r="CB199" i="1" s="1"/>
  <c r="CD199" i="1" s="1"/>
  <c r="CF199" i="1" s="1"/>
  <c r="CH199" i="1" s="1"/>
  <c r="CK199" i="1" s="1"/>
  <c r="CA198" i="1"/>
  <c r="CB198" i="1" s="1"/>
  <c r="CD198" i="1" s="1"/>
  <c r="CF198" i="1" s="1"/>
  <c r="CH198" i="1" s="1"/>
  <c r="CK198" i="1" s="1"/>
  <c r="CA150" i="1"/>
  <c r="CB150" i="1" s="1"/>
  <c r="CD150" i="1" s="1"/>
  <c r="CA146" i="1"/>
  <c r="CB146" i="1" s="1"/>
  <c r="CD146" i="1" s="1"/>
  <c r="CH146" i="1" s="1"/>
  <c r="CK146" i="1" s="1"/>
  <c r="CA145" i="1"/>
  <c r="CB145" i="1" s="1"/>
  <c r="CD145" i="1" s="1"/>
  <c r="CH145" i="1" s="1"/>
  <c r="CK145" i="1" s="1"/>
  <c r="CF150" i="1" l="1"/>
  <c r="CH150" i="1"/>
  <c r="CK150" i="1" s="1"/>
  <c r="CA73" i="1"/>
  <c r="CB73" i="1" s="1"/>
  <c r="CD73" i="1" s="1"/>
  <c r="CF73" i="1" s="1"/>
  <c r="CH73" i="1" s="1"/>
  <c r="BU73" i="1"/>
  <c r="BT73" i="1"/>
  <c r="CF72" i="1"/>
  <c r="CH72" i="1" s="1"/>
  <c r="BL72" i="1"/>
  <c r="BI72" i="1"/>
  <c r="BK72" i="1" s="1"/>
  <c r="BO72" i="1" s="1"/>
  <c r="BH72" i="1"/>
  <c r="BJ72" i="1" l="1"/>
  <c r="BM72" i="1" s="1"/>
  <c r="CA33" i="1"/>
  <c r="CB33" i="1" s="1"/>
  <c r="CD33" i="1" s="1"/>
  <c r="CF33" i="1" s="1"/>
  <c r="CH33" i="1" s="1"/>
  <c r="CK33" i="1" s="1"/>
  <c r="BT36" i="1"/>
  <c r="BT35" i="1"/>
  <c r="BT34" i="1"/>
  <c r="CA36" i="1"/>
  <c r="CB36" i="1" s="1"/>
  <c r="CD36" i="1" s="1"/>
  <c r="CF36" i="1" s="1"/>
  <c r="CH36" i="1" s="1"/>
  <c r="CK36" i="1" s="1"/>
  <c r="CA35" i="1" l="1"/>
  <c r="CB35" i="1" s="1"/>
  <c r="CD35" i="1" s="1"/>
  <c r="CF35" i="1" s="1"/>
  <c r="CH35" i="1" s="1"/>
  <c r="CK35" i="1" s="1"/>
  <c r="CA177" i="1" l="1"/>
  <c r="CB177" i="1" s="1"/>
  <c r="CF177" i="1" s="1"/>
  <c r="CH177" i="1" s="1"/>
  <c r="CK177" i="1" s="1"/>
  <c r="BT177" i="1"/>
  <c r="CF69" i="1" l="1"/>
  <c r="CH69" i="1" s="1"/>
  <c r="BL69" i="1"/>
  <c r="BI69" i="1"/>
  <c r="BK69" i="1" s="1"/>
  <c r="BO69" i="1" s="1"/>
  <c r="BH69" i="1"/>
  <c r="CA58" i="1"/>
  <c r="CA59" i="1"/>
  <c r="CA70" i="1"/>
  <c r="CB70" i="1" s="1"/>
  <c r="CD70" i="1" s="1"/>
  <c r="CA89" i="1"/>
  <c r="CB89" i="1" s="1"/>
  <c r="CD89" i="1" s="1"/>
  <c r="CF89" i="1" s="1"/>
  <c r="CH89" i="1" s="1"/>
  <c r="CA82" i="1"/>
  <c r="CB82" i="1" s="1"/>
  <c r="CD82" i="1" s="1"/>
  <c r="CA76" i="1"/>
  <c r="CB76" i="1" s="1"/>
  <c r="CD76" i="1" s="1"/>
  <c r="CF76" i="1" s="1"/>
  <c r="CH76" i="1" s="1"/>
  <c r="CA75" i="1"/>
  <c r="CB75" i="1" s="1"/>
  <c r="CD75" i="1" s="1"/>
  <c r="CF75" i="1" s="1"/>
  <c r="CH75" i="1" s="1"/>
  <c r="CA71" i="1"/>
  <c r="CB71" i="1" s="1"/>
  <c r="CD71" i="1" s="1"/>
  <c r="CA68" i="1"/>
  <c r="CB68" i="1" s="1"/>
  <c r="CD68" i="1" s="1"/>
  <c r="CA66" i="1"/>
  <c r="CB66" i="1" s="1"/>
  <c r="CA61" i="1"/>
  <c r="CB61" i="1" s="1"/>
  <c r="CD61" i="1" s="1"/>
  <c r="CB59" i="1" l="1"/>
  <c r="CD59" i="1" s="1"/>
  <c r="CB58" i="1"/>
  <c r="CD58" i="1" s="1"/>
  <c r="BJ69" i="1"/>
  <c r="BM69" i="1" s="1"/>
  <c r="CA164" i="1"/>
  <c r="CB164" i="1" s="1"/>
  <c r="CD164" i="1" s="1"/>
  <c r="CF61" i="1" l="1"/>
  <c r="CH61" i="1" s="1"/>
  <c r="BU61" i="1"/>
  <c r="BT61" i="1"/>
  <c r="CF60" i="1"/>
  <c r="BL60" i="1"/>
  <c r="BI60" i="1"/>
  <c r="BK60" i="1" s="1"/>
  <c r="BO60" i="1" s="1"/>
  <c r="BH60" i="1"/>
  <c r="BJ60" i="1" l="1"/>
  <c r="BM60" i="1" s="1"/>
  <c r="CB39" i="1" l="1"/>
  <c r="CD39" i="1" s="1"/>
  <c r="CB40" i="1"/>
  <c r="CD40" i="1" s="1"/>
  <c r="CD116" i="1"/>
  <c r="CB115" i="1"/>
  <c r="CD115" i="1" s="1"/>
  <c r="CF115" i="1" s="1"/>
  <c r="CH115" i="1" s="1"/>
  <c r="BU115" i="1"/>
  <c r="BT115" i="1"/>
  <c r="BU111" i="1" l="1"/>
  <c r="CF110" i="1"/>
  <c r="CH110" i="1" s="1"/>
  <c r="BL110" i="1"/>
  <c r="BI110" i="1"/>
  <c r="BJ110" i="1" s="1"/>
  <c r="BM110" i="1" s="1"/>
  <c r="BH110" i="1"/>
  <c r="CF111" i="1" l="1"/>
  <c r="CH111" i="1"/>
  <c r="BK110" i="1"/>
  <c r="BO110" i="1" s="1"/>
  <c r="CA34" i="1"/>
  <c r="CB34" i="1" s="1"/>
  <c r="CD34" i="1" s="1"/>
  <c r="CF34" i="1" s="1"/>
  <c r="CH34" i="1" s="1"/>
  <c r="CK34" i="1" s="1"/>
  <c r="CF218" i="1" l="1"/>
  <c r="CH218" i="1" s="1"/>
  <c r="BU218" i="1"/>
  <c r="BT218" i="1"/>
  <c r="CA182" i="1" l="1"/>
  <c r="CB182" i="1" s="1"/>
  <c r="CA181" i="1"/>
  <c r="CB181" i="1" s="1"/>
  <c r="CA178" i="1"/>
  <c r="CB178" i="1" s="1"/>
  <c r="CF178" i="1" s="1"/>
  <c r="CH178" i="1" s="1"/>
  <c r="CK178" i="1" s="1"/>
  <c r="CA179" i="1"/>
  <c r="CB179" i="1" s="1"/>
  <c r="CF179" i="1" s="1"/>
  <c r="CH179" i="1" s="1"/>
  <c r="CK179" i="1" s="1"/>
  <c r="CA156" i="1" l="1"/>
  <c r="CB156" i="1" s="1"/>
  <c r="CH156" i="1" s="1"/>
  <c r="CA152" i="1"/>
  <c r="CB152" i="1" s="1"/>
  <c r="CD152" i="1" s="1"/>
  <c r="CA123" i="1"/>
  <c r="CB123" i="1" s="1"/>
  <c r="CD123" i="1" s="1"/>
  <c r="CF123" i="1" s="1"/>
  <c r="CH123" i="1" s="1"/>
  <c r="CK123" i="1" s="1"/>
  <c r="CA120" i="1"/>
  <c r="CB120" i="1" s="1"/>
  <c r="CD120" i="1" s="1"/>
  <c r="CA109" i="1"/>
  <c r="CB109" i="1" s="1"/>
  <c r="CD109" i="1" s="1"/>
  <c r="CH109" i="1" s="1"/>
  <c r="CA104" i="1"/>
  <c r="CB104" i="1" s="1"/>
  <c r="CD104" i="1" s="1"/>
  <c r="CA84" i="1"/>
  <c r="CB84" i="1" s="1"/>
  <c r="CD84" i="1" s="1"/>
  <c r="CA85" i="1"/>
  <c r="CB85" i="1" s="1"/>
  <c r="CD85" i="1" s="1"/>
  <c r="CA86" i="1"/>
  <c r="CB86" i="1" s="1"/>
  <c r="CD86" i="1" s="1"/>
  <c r="CA87" i="1"/>
  <c r="CB87" i="1" s="1"/>
  <c r="CD87" i="1" s="1"/>
  <c r="CD57" i="1"/>
  <c r="CA54" i="1"/>
  <c r="CB54" i="1" s="1"/>
  <c r="CD54" i="1" s="1"/>
  <c r="CA53" i="1"/>
  <c r="CB53" i="1" s="1"/>
  <c r="CD53" i="1" s="1"/>
  <c r="CA51" i="1"/>
  <c r="CB51" i="1" s="1"/>
  <c r="CD51" i="1" s="1"/>
  <c r="CA50" i="1"/>
  <c r="CB50" i="1" s="1"/>
  <c r="CD50" i="1" s="1"/>
  <c r="CF50" i="1" s="1"/>
  <c r="CH50" i="1" s="1"/>
  <c r="CB45" i="1"/>
  <c r="CF45" i="1" s="1"/>
  <c r="BU50" i="1"/>
  <c r="BT50" i="1"/>
  <c r="CB28" i="1"/>
  <c r="CD28" i="1" s="1"/>
  <c r="CB29" i="1"/>
  <c r="CD29" i="1" s="1"/>
  <c r="CB30" i="1"/>
  <c r="CD30" i="1" s="1"/>
  <c r="CB27" i="1"/>
  <c r="CD27" i="1" s="1"/>
  <c r="CD92" i="1" l="1"/>
  <c r="CF92" i="1" s="1"/>
  <c r="CH92" i="1" s="1"/>
  <c r="CB91" i="1"/>
  <c r="BH90" i="1"/>
  <c r="BI90" i="1"/>
  <c r="BJ90" i="1" s="1"/>
  <c r="BM90" i="1" s="1"/>
  <c r="BL90" i="1"/>
  <c r="CF90" i="1"/>
  <c r="CH90" i="1" s="1"/>
  <c r="BU91" i="1"/>
  <c r="CF91" i="1"/>
  <c r="CH91" i="1" s="1"/>
  <c r="BT92" i="1"/>
  <c r="BU92" i="1"/>
  <c r="BK90" i="1" l="1"/>
  <c r="BO90" i="1" s="1"/>
  <c r="CF176" i="1"/>
  <c r="CH176" i="1" s="1"/>
  <c r="BL176" i="1"/>
  <c r="BI176" i="1"/>
  <c r="BJ176" i="1" s="1"/>
  <c r="BM176" i="1" s="1"/>
  <c r="BH176" i="1"/>
  <c r="BK176" i="1" l="1"/>
  <c r="BO176" i="1" s="1"/>
  <c r="CF184" i="1"/>
  <c r="CH184" i="1" s="1"/>
  <c r="CB184" i="1"/>
  <c r="BU184" i="1"/>
  <c r="CF183" i="1"/>
  <c r="CH183" i="1" s="1"/>
  <c r="BL183" i="1"/>
  <c r="BI183" i="1"/>
  <c r="BK183" i="1" s="1"/>
  <c r="BO183" i="1" s="1"/>
  <c r="BH183" i="1"/>
  <c r="BJ183" i="1" l="1"/>
  <c r="BM183" i="1" s="1"/>
  <c r="BO46" i="1"/>
  <c r="BO47" i="1"/>
  <c r="BO48" i="1"/>
  <c r="BO45" i="1"/>
  <c r="BT152" i="1" l="1"/>
  <c r="CB64" i="1" l="1"/>
  <c r="CB63" i="1"/>
  <c r="CD63" i="1" s="1"/>
  <c r="CF63" i="1" s="1"/>
  <c r="CH63" i="1" s="1"/>
  <c r="CF219" i="1"/>
  <c r="CH219" i="1" s="1"/>
  <c r="CF216" i="1"/>
  <c r="CH216" i="1" s="1"/>
  <c r="CF214" i="1"/>
  <c r="CH214" i="1" s="1"/>
  <c r="CF211" i="1"/>
  <c r="CH211" i="1" s="1"/>
  <c r="CF210" i="1"/>
  <c r="CH210" i="1" s="1"/>
  <c r="CF209" i="1"/>
  <c r="CH209" i="1" s="1"/>
  <c r="CF196" i="1"/>
  <c r="CH196" i="1" s="1"/>
  <c r="CF195" i="1"/>
  <c r="CH195" i="1" s="1"/>
  <c r="CF194" i="1"/>
  <c r="CH194" i="1" s="1"/>
  <c r="CF193" i="1"/>
  <c r="CH193" i="1" s="1"/>
  <c r="CF192" i="1"/>
  <c r="CH192" i="1" s="1"/>
  <c r="CF191" i="1"/>
  <c r="CH191" i="1" s="1"/>
  <c r="CF190" i="1"/>
  <c r="CH190" i="1" s="1"/>
  <c r="CF189" i="1"/>
  <c r="CH189" i="1" s="1"/>
  <c r="CF188" i="1"/>
  <c r="CH188" i="1" s="1"/>
  <c r="CF187" i="1"/>
  <c r="CH187" i="1" s="1"/>
  <c r="CF185" i="1"/>
  <c r="CH185" i="1" s="1"/>
  <c r="CF182" i="1"/>
  <c r="CH182" i="1" s="1"/>
  <c r="CF181" i="1"/>
  <c r="CH181" i="1" s="1"/>
  <c r="CF154" i="1"/>
  <c r="CH154" i="1" s="1"/>
  <c r="CF153" i="1"/>
  <c r="CH153" i="1" s="1"/>
  <c r="CF152" i="1"/>
  <c r="CH152" i="1" s="1"/>
  <c r="CK152" i="1" s="1"/>
  <c r="CF138" i="1"/>
  <c r="CH138" i="1" s="1"/>
  <c r="CF137" i="1"/>
  <c r="CH137" i="1" s="1"/>
  <c r="CF136" i="1"/>
  <c r="CH136" i="1" s="1"/>
  <c r="CF131" i="1"/>
  <c r="CH131" i="1" s="1"/>
  <c r="CF130" i="1"/>
  <c r="CH130" i="1" s="1"/>
  <c r="CF128" i="1"/>
  <c r="CH128" i="1" s="1"/>
  <c r="CF126" i="1"/>
  <c r="CH126" i="1" s="1"/>
  <c r="CK126" i="1" s="1"/>
  <c r="CF125" i="1"/>
  <c r="CH125" i="1" s="1"/>
  <c r="CK125" i="1" s="1"/>
  <c r="CF120" i="1"/>
  <c r="CH120" i="1" s="1"/>
  <c r="CF119" i="1"/>
  <c r="CH119" i="1" s="1"/>
  <c r="CF116" i="1"/>
  <c r="CH116" i="1" s="1"/>
  <c r="CF104" i="1"/>
  <c r="CH104" i="1" s="1"/>
  <c r="CF87" i="1"/>
  <c r="CH87" i="1" s="1"/>
  <c r="CK87" i="1" s="1"/>
  <c r="CF86" i="1"/>
  <c r="CH86" i="1" s="1"/>
  <c r="CF85" i="1"/>
  <c r="CH85" i="1" s="1"/>
  <c r="CF84" i="1"/>
  <c r="CH84" i="1" s="1"/>
  <c r="CF79" i="1"/>
  <c r="CH79" i="1" s="1"/>
  <c r="CF64" i="1"/>
  <c r="CH64" i="1" s="1"/>
  <c r="CF57" i="1"/>
  <c r="CH57" i="1" s="1"/>
  <c r="CF44" i="1"/>
  <c r="CH44" i="1" s="1"/>
  <c r="CF40" i="1"/>
  <c r="CH40" i="1" s="1"/>
  <c r="CK40" i="1" s="1"/>
  <c r="CF39" i="1"/>
  <c r="CH39" i="1" s="1"/>
  <c r="CK39" i="1" s="1"/>
  <c r="CF30" i="1"/>
  <c r="CH30" i="1" s="1"/>
  <c r="CF29" i="1"/>
  <c r="CH29" i="1" s="1"/>
  <c r="CF28" i="1"/>
  <c r="CH28" i="1" s="1"/>
  <c r="CF27" i="1"/>
  <c r="CH27" i="1" s="1"/>
  <c r="CD13" i="1"/>
  <c r="CF13" i="1" s="1"/>
  <c r="CH13" i="1" s="1"/>
  <c r="CD12" i="1"/>
  <c r="CF12" i="1" s="1"/>
  <c r="CH12" i="1" s="1"/>
  <c r="CD11" i="1"/>
  <c r="CF11" i="1" s="1"/>
  <c r="CH11" i="1" s="1"/>
  <c r="CD10" i="1"/>
  <c r="CF10" i="1" s="1"/>
  <c r="CH10" i="1" s="1"/>
  <c r="CD9" i="1"/>
  <c r="CF9" i="1" s="1"/>
  <c r="CH9" i="1" s="1"/>
  <c r="CD7" i="1"/>
  <c r="CF7" i="1" s="1"/>
  <c r="CH7" i="1" s="1"/>
  <c r="CK7" i="1" s="1"/>
  <c r="CD8" i="1"/>
  <c r="CF8" i="1" s="1"/>
  <c r="CH8" i="1" s="1"/>
  <c r="CD6" i="1"/>
  <c r="CF6" i="1" s="1"/>
  <c r="CH6" i="1" s="1"/>
  <c r="CK6" i="1" s="1"/>
  <c r="CD5" i="1"/>
  <c r="CF5" i="1" s="1"/>
  <c r="CH5" i="1" s="1"/>
  <c r="CK5" i="1" s="1"/>
  <c r="CF228" i="1"/>
  <c r="CH228" i="1" s="1"/>
  <c r="CF227" i="1"/>
  <c r="CH227" i="1" s="1"/>
  <c r="CF226" i="1"/>
  <c r="CH226" i="1" s="1"/>
  <c r="CF225" i="1"/>
  <c r="CH225" i="1" s="1"/>
  <c r="CF224" i="1"/>
  <c r="CH224" i="1" s="1"/>
  <c r="CF223" i="1"/>
  <c r="CH223" i="1" s="1"/>
  <c r="CF222" i="1"/>
  <c r="CH222" i="1" s="1"/>
  <c r="CF217" i="1"/>
  <c r="CH217" i="1" s="1"/>
  <c r="CF215" i="1"/>
  <c r="CH215" i="1" s="1"/>
  <c r="CF208" i="1"/>
  <c r="CH208" i="1" s="1"/>
  <c r="CF204" i="1"/>
  <c r="CH204" i="1" s="1"/>
  <c r="CF200" i="1"/>
  <c r="CH200" i="1" s="1"/>
  <c r="CF197" i="1"/>
  <c r="CH197" i="1" s="1"/>
  <c r="CF186" i="1"/>
  <c r="CH186" i="1" s="1"/>
  <c r="CF180" i="1"/>
  <c r="CH180" i="1" s="1"/>
  <c r="CF168" i="1"/>
  <c r="CH168" i="1" s="1"/>
  <c r="CF166" i="1"/>
  <c r="CH166" i="1" s="1"/>
  <c r="CF163" i="1"/>
  <c r="CH163" i="1" s="1"/>
  <c r="CF160" i="1"/>
  <c r="CH160" i="1" s="1"/>
  <c r="CF155" i="1"/>
  <c r="CH155" i="1" s="1"/>
  <c r="CF151" i="1"/>
  <c r="CH151" i="1" s="1"/>
  <c r="CF149" i="1"/>
  <c r="CH149" i="1" s="1"/>
  <c r="CF147" i="1"/>
  <c r="CH147" i="1" s="1"/>
  <c r="CF144" i="1"/>
  <c r="CH144" i="1" s="1"/>
  <c r="CF141" i="1"/>
  <c r="CH141" i="1" s="1"/>
  <c r="CF139" i="1"/>
  <c r="CH139" i="1" s="1"/>
  <c r="CF132" i="1"/>
  <c r="CH132" i="1" s="1"/>
  <c r="CF124" i="1"/>
  <c r="CH124" i="1" s="1"/>
  <c r="CF121" i="1"/>
  <c r="CH121" i="1" s="1"/>
  <c r="CF117" i="1"/>
  <c r="CH117" i="1" s="1"/>
  <c r="CF112" i="1"/>
  <c r="CH112" i="1" s="1"/>
  <c r="CF108" i="1"/>
  <c r="CH108" i="1" s="1"/>
  <c r="CF103" i="1"/>
  <c r="CH103" i="1" s="1"/>
  <c r="CF93" i="1"/>
  <c r="CH93" i="1" s="1"/>
  <c r="CF88" i="1"/>
  <c r="CH88" i="1" s="1"/>
  <c r="CF83" i="1"/>
  <c r="CH83" i="1" s="1"/>
  <c r="CF81" i="1"/>
  <c r="CH81" i="1" s="1"/>
  <c r="CF80" i="1"/>
  <c r="CH80" i="1" s="1"/>
  <c r="CF77" i="1"/>
  <c r="CH77" i="1" s="1"/>
  <c r="CF74" i="1"/>
  <c r="CH74" i="1" s="1"/>
  <c r="CF67" i="1"/>
  <c r="CH67" i="1" s="1"/>
  <c r="CF65" i="1"/>
  <c r="CH65" i="1" s="1"/>
  <c r="CF62" i="1"/>
  <c r="CH62" i="1" s="1"/>
  <c r="CF55" i="1"/>
  <c r="CF52" i="1"/>
  <c r="CF49" i="1"/>
  <c r="CF43" i="1"/>
  <c r="CH43" i="1" s="1"/>
  <c r="CF41" i="1"/>
  <c r="CH41" i="1" s="1"/>
  <c r="CF37" i="1"/>
  <c r="CH37" i="1" s="1"/>
  <c r="CF31" i="1"/>
  <c r="CH31" i="1" s="1"/>
  <c r="CF26" i="1"/>
  <c r="CH26" i="1" s="1"/>
  <c r="CF24" i="1"/>
  <c r="CH24" i="1" s="1"/>
  <c r="CF4" i="1"/>
  <c r="CH4" i="1" s="1"/>
  <c r="CB8" i="1"/>
  <c r="CB9" i="1"/>
  <c r="CB11" i="1"/>
  <c r="CB5" i="1"/>
  <c r="CD221" i="1"/>
  <c r="CF221" i="1" s="1"/>
  <c r="CF207" i="1"/>
  <c r="CF206" i="1"/>
  <c r="CF205" i="1"/>
  <c r="CD203" i="1"/>
  <c r="CF203" i="1" s="1"/>
  <c r="CD175" i="1"/>
  <c r="CF175" i="1" s="1"/>
  <c r="CF174" i="1"/>
  <c r="CF170" i="1"/>
  <c r="CF169" i="1"/>
  <c r="CF167" i="1"/>
  <c r="CD165" i="1"/>
  <c r="CF165" i="1" s="1"/>
  <c r="CF164" i="1"/>
  <c r="CH164" i="1" s="1"/>
  <c r="CF162" i="1"/>
  <c r="CF161" i="1"/>
  <c r="CF156" i="1"/>
  <c r="CF146" i="1"/>
  <c r="CF145" i="1"/>
  <c r="CF143" i="1"/>
  <c r="CF142" i="1"/>
  <c r="CF140" i="1"/>
  <c r="CF135" i="1"/>
  <c r="CF134" i="1"/>
  <c r="CF133" i="1"/>
  <c r="CF129" i="1"/>
  <c r="CF127" i="1"/>
  <c r="CF118" i="1"/>
  <c r="CF114" i="1"/>
  <c r="CF113" i="1"/>
  <c r="CF109" i="1"/>
  <c r="CF102" i="1"/>
  <c r="CF101" i="1"/>
  <c r="CF100" i="1"/>
  <c r="CF99" i="1"/>
  <c r="CF98" i="1"/>
  <c r="CF97" i="1"/>
  <c r="CF96" i="1"/>
  <c r="CF95" i="1"/>
  <c r="CF94" i="1"/>
  <c r="CF82" i="1"/>
  <c r="CF71" i="1"/>
  <c r="CH71" i="1" s="1"/>
  <c r="CF68" i="1"/>
  <c r="CH68" i="1" s="1"/>
  <c r="CF66" i="1"/>
  <c r="CF70" i="1"/>
  <c r="CH70" i="1" s="1"/>
  <c r="CF59" i="1"/>
  <c r="CH59" i="1" s="1"/>
  <c r="CF58" i="1"/>
  <c r="CH58" i="1" s="1"/>
  <c r="CF54" i="1"/>
  <c r="CH54" i="1" s="1"/>
  <c r="CF53" i="1"/>
  <c r="CH53" i="1" s="1"/>
  <c r="CF51" i="1"/>
  <c r="CH51" i="1" s="1"/>
  <c r="CF48" i="1"/>
  <c r="CF47" i="1"/>
  <c r="CF46" i="1"/>
  <c r="CF42" i="1"/>
  <c r="CF38" i="1"/>
  <c r="CD25" i="1"/>
  <c r="CF25" i="1" s="1"/>
  <c r="CD23" i="1"/>
  <c r="CF23" i="1" s="1"/>
  <c r="CD22" i="1"/>
  <c r="CF22" i="1" s="1"/>
  <c r="CD21" i="1"/>
  <c r="CF21" i="1" s="1"/>
  <c r="CD20" i="1"/>
  <c r="CF20" i="1" s="1"/>
  <c r="CD19" i="1"/>
  <c r="CF19" i="1" s="1"/>
  <c r="CD18" i="1"/>
  <c r="CF18" i="1" s="1"/>
  <c r="CD17" i="1"/>
  <c r="CF17" i="1" s="1"/>
  <c r="CD16" i="1"/>
  <c r="CF16" i="1" s="1"/>
  <c r="CD15" i="1"/>
  <c r="CF15" i="1" s="1"/>
  <c r="CD14" i="1"/>
  <c r="CF14" i="1" s="1"/>
  <c r="CB13" i="1"/>
  <c r="CB12" i="1"/>
  <c r="CB10" i="1"/>
  <c r="CB7" i="1"/>
  <c r="CB6" i="1"/>
  <c r="BT85" i="1" l="1"/>
  <c r="BU85" i="1"/>
  <c r="BO57" i="1" l="1"/>
  <c r="BO44" i="1"/>
  <c r="BU39" i="1"/>
  <c r="BT39" i="1"/>
  <c r="BO32" i="1"/>
  <c r="CB32" i="1" l="1"/>
  <c r="CD32" i="1" s="1"/>
  <c r="CF32" i="1" s="1"/>
  <c r="CH32" i="1" s="1"/>
  <c r="CK32" i="1" s="1"/>
  <c r="BT29" i="1"/>
  <c r="BU29" i="1"/>
  <c r="BU28" i="1"/>
  <c r="BT28" i="1"/>
  <c r="BT30" i="1"/>
  <c r="BU27" i="1"/>
  <c r="BU30" i="1"/>
  <c r="BT38" i="1" l="1"/>
  <c r="BU38" i="1"/>
  <c r="BT40" i="1"/>
  <c r="BU40" i="1"/>
  <c r="BT42" i="1"/>
  <c r="BU42" i="1"/>
  <c r="BT44" i="1"/>
  <c r="BT45" i="1"/>
  <c r="BT46" i="1"/>
  <c r="BT47" i="1"/>
  <c r="BT48" i="1"/>
  <c r="BT51" i="1"/>
  <c r="BU51" i="1"/>
  <c r="BT53" i="1"/>
  <c r="BU53" i="1"/>
  <c r="BT54" i="1"/>
  <c r="BU54" i="1"/>
  <c r="BT57" i="1"/>
  <c r="BU57" i="1"/>
  <c r="BT58" i="1"/>
  <c r="BU58" i="1"/>
  <c r="BT59" i="1"/>
  <c r="BU59" i="1"/>
  <c r="BT70" i="1"/>
  <c r="BU70" i="1"/>
  <c r="BT63" i="1"/>
  <c r="BU63" i="1"/>
  <c r="BT64" i="1"/>
  <c r="BU64" i="1"/>
  <c r="BT66" i="1"/>
  <c r="BU66" i="1"/>
  <c r="BT68" i="1"/>
  <c r="BU68" i="1"/>
  <c r="BT71" i="1"/>
  <c r="BU71" i="1"/>
  <c r="BT75" i="1"/>
  <c r="BU75" i="1"/>
  <c r="BT76" i="1"/>
  <c r="BU76" i="1"/>
  <c r="BT79" i="1"/>
  <c r="BU79" i="1"/>
  <c r="BT82" i="1"/>
  <c r="BU82" i="1"/>
  <c r="BT84" i="1"/>
  <c r="BU84" i="1"/>
  <c r="BT86" i="1"/>
  <c r="BU86" i="1"/>
  <c r="BT87" i="1"/>
  <c r="BU87" i="1"/>
  <c r="BT89" i="1"/>
  <c r="BU89" i="1"/>
  <c r="BT94" i="1"/>
  <c r="BU94" i="1"/>
  <c r="BT95" i="1"/>
  <c r="BU95" i="1"/>
  <c r="BT96" i="1"/>
  <c r="BU96" i="1"/>
  <c r="BT97" i="1"/>
  <c r="BU97" i="1"/>
  <c r="BT98" i="1"/>
  <c r="BU98" i="1"/>
  <c r="BT99" i="1"/>
  <c r="BU99" i="1"/>
  <c r="BT100" i="1"/>
  <c r="BU100" i="1"/>
  <c r="BT101" i="1"/>
  <c r="BU101" i="1"/>
  <c r="BT102" i="1"/>
  <c r="BU102" i="1"/>
  <c r="BT104" i="1"/>
  <c r="BU104" i="1"/>
  <c r="BU109" i="1"/>
  <c r="BT113" i="1"/>
  <c r="BU113" i="1"/>
  <c r="BT114" i="1"/>
  <c r="BU114" i="1"/>
  <c r="BT116" i="1"/>
  <c r="BU116" i="1"/>
  <c r="BT118" i="1"/>
  <c r="BU118" i="1"/>
  <c r="BT119" i="1"/>
  <c r="BU119" i="1"/>
  <c r="BT120" i="1"/>
  <c r="BU120" i="1"/>
  <c r="BT123" i="1"/>
  <c r="BT125" i="1"/>
  <c r="BT126" i="1"/>
  <c r="BT127" i="1"/>
  <c r="BT128" i="1"/>
  <c r="BT129" i="1"/>
  <c r="BT130" i="1"/>
  <c r="BT131" i="1"/>
  <c r="BT133" i="1"/>
  <c r="BT134" i="1"/>
  <c r="BT135" i="1"/>
  <c r="BT140" i="1"/>
  <c r="BU140" i="1"/>
  <c r="BT142" i="1"/>
  <c r="BU142" i="1"/>
  <c r="BT143" i="1"/>
  <c r="BU143" i="1"/>
  <c r="BT145" i="1"/>
  <c r="BU145" i="1"/>
  <c r="BT146" i="1"/>
  <c r="BU146" i="1"/>
  <c r="BT148" i="1"/>
  <c r="BU148" i="1"/>
  <c r="BT150" i="1"/>
  <c r="BU150" i="1"/>
  <c r="BU152" i="1"/>
  <c r="BT153" i="1"/>
  <c r="BU153" i="1"/>
  <c r="BT154" i="1"/>
  <c r="BU154" i="1"/>
  <c r="BT156" i="1"/>
  <c r="BT161" i="1"/>
  <c r="BU161" i="1"/>
  <c r="BT162" i="1"/>
  <c r="BU162" i="1"/>
  <c r="BT164" i="1"/>
  <c r="BU164" i="1"/>
  <c r="BT167" i="1"/>
  <c r="BU167" i="1"/>
  <c r="BT169" i="1"/>
  <c r="BU169" i="1"/>
  <c r="BT170" i="1"/>
  <c r="BU170" i="1"/>
  <c r="BT174" i="1"/>
  <c r="BU174" i="1"/>
  <c r="BT178" i="1"/>
  <c r="BU178" i="1"/>
  <c r="BT179" i="1"/>
  <c r="BT181" i="1"/>
  <c r="BU181" i="1"/>
  <c r="BT182" i="1"/>
  <c r="BU182" i="1"/>
  <c r="BT187" i="1"/>
  <c r="BT188" i="1"/>
  <c r="BT189" i="1"/>
  <c r="BT190" i="1"/>
  <c r="BT191" i="1"/>
  <c r="BT192" i="1"/>
  <c r="BT193" i="1"/>
  <c r="BT194" i="1"/>
  <c r="BT195" i="1"/>
  <c r="BT196" i="1"/>
  <c r="BT198" i="1"/>
  <c r="BT199" i="1"/>
  <c r="BT201" i="1"/>
  <c r="BT202" i="1"/>
  <c r="BT205" i="1"/>
  <c r="BU205" i="1"/>
  <c r="BT206" i="1"/>
  <c r="BU206" i="1"/>
  <c r="BT207" i="1"/>
  <c r="BU207" i="1"/>
  <c r="BT209" i="1"/>
  <c r="BU209" i="1"/>
  <c r="BT210" i="1"/>
  <c r="BU210" i="1"/>
  <c r="BT211" i="1"/>
  <c r="BU211" i="1"/>
  <c r="BT214" i="1"/>
  <c r="BU214" i="1"/>
  <c r="BT216" i="1"/>
  <c r="BU216" i="1"/>
  <c r="BT219" i="1"/>
  <c r="BU219" i="1"/>
  <c r="BT6" i="1"/>
  <c r="BU6" i="1"/>
  <c r="BT8" i="1"/>
  <c r="BU8" i="1"/>
  <c r="BT7" i="1"/>
  <c r="BU7" i="1"/>
  <c r="BT9" i="1"/>
  <c r="BU9" i="1"/>
  <c r="BT10" i="1"/>
  <c r="BU10" i="1"/>
  <c r="BT11" i="1"/>
  <c r="BU11" i="1"/>
  <c r="BT12" i="1"/>
  <c r="BU12" i="1"/>
  <c r="BT13" i="1"/>
  <c r="BU13" i="1"/>
  <c r="BT19" i="1"/>
  <c r="BU19" i="1"/>
  <c r="BU20" i="1"/>
  <c r="BT25" i="1"/>
  <c r="BU25" i="1"/>
  <c r="BT32" i="1"/>
  <c r="BU32" i="1"/>
  <c r="BU5" i="1"/>
  <c r="BT5" i="1"/>
  <c r="BO5" i="1" l="1"/>
  <c r="BO6" i="1"/>
  <c r="BO8" i="1"/>
  <c r="BO7" i="1"/>
  <c r="BO9" i="1"/>
  <c r="BO10" i="1"/>
  <c r="BO11" i="1"/>
  <c r="BO12" i="1"/>
  <c r="BO13" i="1"/>
  <c r="BL13" i="1" l="1"/>
  <c r="BL11" i="1"/>
  <c r="BL6" i="1"/>
  <c r="BL8" i="1"/>
  <c r="BL7" i="1"/>
  <c r="BL12" i="1"/>
  <c r="BL22" i="1" l="1"/>
  <c r="BL19" i="1" l="1"/>
  <c r="BL17" i="1"/>
  <c r="BL5" i="1"/>
  <c r="BL9" i="1"/>
  <c r="BL10" i="1"/>
  <c r="BL14" i="1"/>
  <c r="BL15" i="1"/>
  <c r="BL16" i="1"/>
  <c r="BL18" i="1"/>
  <c r="BL20" i="1"/>
  <c r="BL21" i="1"/>
  <c r="BL23" i="1"/>
  <c r="E61" i="7" l="1"/>
  <c r="E206" i="7"/>
  <c r="E203" i="7"/>
  <c r="E197" i="7"/>
  <c r="E41" i="7"/>
  <c r="E140" i="7"/>
  <c r="E116" i="7"/>
  <c r="E22" i="7"/>
  <c r="E83" i="7"/>
  <c r="E38" i="7"/>
  <c r="E67" i="7"/>
  <c r="E192" i="7"/>
  <c r="E132" i="7"/>
  <c r="E49" i="7"/>
  <c r="E178" i="7"/>
  <c r="E125" i="7"/>
  <c r="E151" i="7"/>
  <c r="E51" i="7"/>
  <c r="E174" i="7"/>
  <c r="E187" i="7"/>
  <c r="E104" i="7"/>
  <c r="E58" i="7"/>
  <c r="E99" i="7"/>
  <c r="E122" i="7"/>
  <c r="E106" i="7"/>
  <c r="E155" i="7"/>
  <c r="E137" i="7"/>
  <c r="E198" i="7"/>
  <c r="E35" i="7"/>
  <c r="E53" i="7"/>
  <c r="E3" i="7"/>
  <c r="E63" i="7"/>
  <c r="E29" i="7"/>
  <c r="E146" i="7"/>
  <c r="E135" i="7"/>
  <c r="E56" i="7"/>
  <c r="E70" i="7"/>
  <c r="E20" i="7"/>
  <c r="E46" i="7"/>
  <c r="E120" i="7"/>
  <c r="E123" i="7"/>
  <c r="E73" i="7"/>
  <c r="E207" i="7"/>
  <c r="E94" i="7"/>
  <c r="E183" i="7"/>
  <c r="E156" i="7"/>
  <c r="E194" i="7"/>
  <c r="E144" i="7"/>
  <c r="E142" i="7"/>
  <c r="E31" i="7"/>
  <c r="E121" i="7"/>
  <c r="E170" i="7"/>
  <c r="E25" i="7"/>
  <c r="E196" i="7"/>
  <c r="E136" i="7"/>
  <c r="E92" i="7"/>
  <c r="E189" i="7"/>
  <c r="E266" i="7"/>
  <c r="E265" i="7"/>
  <c r="E17" i="7"/>
  <c r="A128" i="7"/>
  <c r="B128" i="7"/>
  <c r="C128" i="7"/>
  <c r="D128" i="7"/>
  <c r="F128" i="7"/>
  <c r="G128" i="7"/>
  <c r="H128" i="7"/>
  <c r="I128" i="7"/>
  <c r="J128" i="7"/>
  <c r="A4" i="7"/>
  <c r="B4" i="7"/>
  <c r="C4" i="7"/>
  <c r="D4" i="7"/>
  <c r="F4" i="7"/>
  <c r="G4" i="7"/>
  <c r="H4" i="7"/>
  <c r="I4" i="7"/>
  <c r="J4" i="7"/>
  <c r="A5" i="7"/>
  <c r="B5" i="7"/>
  <c r="C5" i="7"/>
  <c r="D5" i="7"/>
  <c r="F5" i="7"/>
  <c r="G5" i="7"/>
  <c r="H5" i="7"/>
  <c r="I5" i="7"/>
  <c r="J5" i="7"/>
  <c r="A6" i="7"/>
  <c r="B6" i="7"/>
  <c r="C6" i="7"/>
  <c r="D6" i="7"/>
  <c r="F6" i="7"/>
  <c r="G6" i="7"/>
  <c r="H6" i="7"/>
  <c r="I6" i="7"/>
  <c r="J6" i="7"/>
  <c r="A7" i="7"/>
  <c r="B7" i="7"/>
  <c r="C7" i="7"/>
  <c r="D7" i="7"/>
  <c r="F7" i="7"/>
  <c r="G7" i="7"/>
  <c r="H7" i="7"/>
  <c r="I7" i="7"/>
  <c r="J7" i="7"/>
  <c r="A8" i="7"/>
  <c r="B8" i="7"/>
  <c r="C8" i="7"/>
  <c r="D8" i="7"/>
  <c r="F8" i="7"/>
  <c r="G8" i="7"/>
  <c r="H8" i="7"/>
  <c r="I8" i="7"/>
  <c r="J8" i="7"/>
  <c r="A9" i="7"/>
  <c r="B9" i="7"/>
  <c r="C9" i="7"/>
  <c r="D9" i="7"/>
  <c r="F9" i="7"/>
  <c r="G9" i="7"/>
  <c r="H9" i="7"/>
  <c r="I9" i="7"/>
  <c r="J9" i="7"/>
  <c r="A10" i="7"/>
  <c r="B10" i="7"/>
  <c r="C10" i="7"/>
  <c r="D10" i="7"/>
  <c r="F10" i="7"/>
  <c r="G10" i="7"/>
  <c r="H10" i="7"/>
  <c r="I10" i="7"/>
  <c r="J10" i="7"/>
  <c r="A11" i="7"/>
  <c r="B11" i="7"/>
  <c r="C11" i="7"/>
  <c r="D11" i="7"/>
  <c r="F11" i="7"/>
  <c r="G11" i="7"/>
  <c r="H11" i="7"/>
  <c r="I11" i="7"/>
  <c r="J11" i="7"/>
  <c r="A12" i="7"/>
  <c r="B12" i="7"/>
  <c r="C12" i="7"/>
  <c r="D12" i="7"/>
  <c r="F12" i="7"/>
  <c r="G12" i="7"/>
  <c r="H12" i="7"/>
  <c r="I12" i="7"/>
  <c r="J12" i="7"/>
  <c r="A13" i="7"/>
  <c r="B13" i="7"/>
  <c r="C13" i="7"/>
  <c r="D13" i="7"/>
  <c r="F13" i="7"/>
  <c r="G13" i="7"/>
  <c r="H13" i="7"/>
  <c r="I13" i="7"/>
  <c r="J13" i="7"/>
  <c r="A14" i="7"/>
  <c r="B14" i="7"/>
  <c r="C14" i="7"/>
  <c r="D14" i="7"/>
  <c r="F14" i="7"/>
  <c r="G14" i="7"/>
  <c r="H14" i="7"/>
  <c r="I14" i="7"/>
  <c r="J14" i="7"/>
  <c r="A15" i="7"/>
  <c r="B15" i="7"/>
  <c r="C15" i="7"/>
  <c r="D15" i="7"/>
  <c r="F15" i="7"/>
  <c r="G15" i="7"/>
  <c r="H15" i="7"/>
  <c r="I15" i="7"/>
  <c r="J15" i="7"/>
  <c r="A16" i="7"/>
  <c r="B16" i="7"/>
  <c r="C16" i="7"/>
  <c r="D16" i="7"/>
  <c r="F16" i="7"/>
  <c r="G16" i="7"/>
  <c r="I16" i="7"/>
  <c r="J16" i="7"/>
  <c r="A265" i="7"/>
  <c r="B265" i="7"/>
  <c r="C265" i="7"/>
  <c r="D265" i="7"/>
  <c r="A18" i="7"/>
  <c r="B18" i="7"/>
  <c r="C18" i="7"/>
  <c r="D18" i="7"/>
  <c r="F18" i="7"/>
  <c r="G18" i="7"/>
  <c r="I18" i="7"/>
  <c r="J18" i="7"/>
  <c r="A266" i="7"/>
  <c r="B266" i="7"/>
  <c r="C266" i="7"/>
  <c r="D266" i="7"/>
  <c r="A19" i="7"/>
  <c r="B19" i="7"/>
  <c r="C19" i="7"/>
  <c r="D19" i="7"/>
  <c r="F19" i="7"/>
  <c r="G19" i="7"/>
  <c r="H19" i="7"/>
  <c r="I19" i="7"/>
  <c r="J19" i="7"/>
  <c r="A189" i="7"/>
  <c r="B189" i="7"/>
  <c r="C189" i="7"/>
  <c r="D189" i="7"/>
  <c r="A21" i="7"/>
  <c r="B21" i="7"/>
  <c r="C21" i="7"/>
  <c r="D21" i="7"/>
  <c r="F21" i="7"/>
  <c r="G21" i="7"/>
  <c r="H21" i="7"/>
  <c r="I21" i="7"/>
  <c r="J21" i="7"/>
  <c r="A92" i="7"/>
  <c r="B92" i="7"/>
  <c r="C92" i="7"/>
  <c r="D92" i="7"/>
  <c r="A23" i="7"/>
  <c r="B23" i="7"/>
  <c r="C23" i="7"/>
  <c r="D23" i="7"/>
  <c r="F23" i="7"/>
  <c r="G23" i="7"/>
  <c r="H23" i="7"/>
  <c r="I23" i="7"/>
  <c r="J23" i="7"/>
  <c r="A24" i="7"/>
  <c r="B24" i="7"/>
  <c r="C24" i="7"/>
  <c r="D24" i="7"/>
  <c r="F24" i="7"/>
  <c r="G24" i="7"/>
  <c r="H24" i="7"/>
  <c r="I24" i="7"/>
  <c r="J24" i="7"/>
  <c r="A136" i="7"/>
  <c r="B136" i="7"/>
  <c r="C136" i="7"/>
  <c r="D136" i="7"/>
  <c r="A26" i="7"/>
  <c r="B26" i="7"/>
  <c r="C26" i="7"/>
  <c r="D26" i="7"/>
  <c r="F26" i="7"/>
  <c r="G26" i="7"/>
  <c r="H26" i="7"/>
  <c r="I26" i="7"/>
  <c r="J26" i="7"/>
  <c r="A27" i="7"/>
  <c r="B27" i="7"/>
  <c r="C27" i="7"/>
  <c r="D27" i="7"/>
  <c r="F27" i="7"/>
  <c r="G27" i="7"/>
  <c r="H27" i="7"/>
  <c r="I27" i="7"/>
  <c r="J27" i="7"/>
  <c r="A28" i="7"/>
  <c r="B28" i="7"/>
  <c r="C28" i="7"/>
  <c r="D28" i="7"/>
  <c r="F28" i="7"/>
  <c r="G28" i="7"/>
  <c r="H28" i="7"/>
  <c r="I28" i="7"/>
  <c r="J28" i="7"/>
  <c r="A196" i="7"/>
  <c r="B196" i="7"/>
  <c r="C196" i="7"/>
  <c r="D196" i="7"/>
  <c r="A30" i="7"/>
  <c r="B30" i="7"/>
  <c r="C30" i="7"/>
  <c r="D30" i="7"/>
  <c r="F30" i="7"/>
  <c r="G30" i="7"/>
  <c r="H30" i="7"/>
  <c r="I30" i="7"/>
  <c r="J30" i="7"/>
  <c r="A25" i="7"/>
  <c r="B25" i="7"/>
  <c r="C25" i="7"/>
  <c r="D25" i="7"/>
  <c r="A32" i="7"/>
  <c r="B32" i="7"/>
  <c r="C32" i="7"/>
  <c r="D32" i="7"/>
  <c r="F32" i="7"/>
  <c r="G32" i="7"/>
  <c r="H32" i="7"/>
  <c r="I32" i="7"/>
  <c r="J32" i="7"/>
  <c r="A33" i="7"/>
  <c r="B33" i="7"/>
  <c r="C33" i="7"/>
  <c r="D33" i="7"/>
  <c r="F33" i="7"/>
  <c r="G33" i="7"/>
  <c r="H33" i="7"/>
  <c r="I33" i="7"/>
  <c r="J33" i="7"/>
  <c r="A34" i="7"/>
  <c r="B34" i="7"/>
  <c r="C34" i="7"/>
  <c r="D34" i="7"/>
  <c r="F34" i="7"/>
  <c r="G34" i="7"/>
  <c r="H34" i="7"/>
  <c r="I34" i="7"/>
  <c r="J34" i="7"/>
  <c r="A170" i="7"/>
  <c r="B170" i="7"/>
  <c r="C170" i="7"/>
  <c r="D170" i="7"/>
  <c r="A36" i="7"/>
  <c r="B36" i="7"/>
  <c r="C36" i="7"/>
  <c r="D36" i="7"/>
  <c r="F36" i="7"/>
  <c r="G36" i="7"/>
  <c r="H36" i="7"/>
  <c r="I36" i="7"/>
  <c r="J36" i="7"/>
  <c r="A37" i="7"/>
  <c r="B37" i="7"/>
  <c r="C37" i="7"/>
  <c r="D37" i="7"/>
  <c r="F37" i="7"/>
  <c r="G37" i="7"/>
  <c r="H37" i="7"/>
  <c r="I37" i="7"/>
  <c r="J37" i="7"/>
  <c r="A121" i="7"/>
  <c r="B121" i="7"/>
  <c r="C121" i="7"/>
  <c r="D121" i="7"/>
  <c r="A39" i="7"/>
  <c r="B39" i="7"/>
  <c r="C39" i="7"/>
  <c r="D39" i="7"/>
  <c r="F39" i="7"/>
  <c r="G39" i="7"/>
  <c r="H39" i="7"/>
  <c r="I39" i="7"/>
  <c r="J39" i="7"/>
  <c r="A40" i="7"/>
  <c r="B40" i="7"/>
  <c r="C40" i="7"/>
  <c r="D40" i="7"/>
  <c r="F40" i="7"/>
  <c r="G40" i="7"/>
  <c r="H40" i="7"/>
  <c r="I40" i="7"/>
  <c r="J40" i="7"/>
  <c r="A31" i="7"/>
  <c r="B31" i="7"/>
  <c r="C31" i="7"/>
  <c r="D31" i="7"/>
  <c r="A42" i="7"/>
  <c r="B42" i="7"/>
  <c r="C42" i="7"/>
  <c r="D42" i="7"/>
  <c r="F42" i="7"/>
  <c r="G42" i="7"/>
  <c r="H42" i="7"/>
  <c r="I42" i="7"/>
  <c r="J42" i="7"/>
  <c r="A43" i="7"/>
  <c r="B43" i="7"/>
  <c r="C43" i="7"/>
  <c r="D43" i="7"/>
  <c r="F43" i="7"/>
  <c r="G43" i="7"/>
  <c r="H43" i="7"/>
  <c r="I43" i="7"/>
  <c r="J43" i="7"/>
  <c r="A44" i="7"/>
  <c r="B44" i="7"/>
  <c r="C44" i="7"/>
  <c r="D44" i="7"/>
  <c r="F44" i="7"/>
  <c r="G44" i="7"/>
  <c r="H44" i="7"/>
  <c r="I44" i="7"/>
  <c r="J44" i="7"/>
  <c r="A45" i="7"/>
  <c r="B45" i="7"/>
  <c r="C45" i="7"/>
  <c r="D45" i="7"/>
  <c r="F45" i="7"/>
  <c r="G45" i="7"/>
  <c r="H45" i="7"/>
  <c r="I45" i="7"/>
  <c r="J45" i="7"/>
  <c r="A142" i="7"/>
  <c r="B142" i="7"/>
  <c r="C142" i="7"/>
  <c r="D142" i="7"/>
  <c r="A47" i="7"/>
  <c r="B47" i="7"/>
  <c r="C47" i="7"/>
  <c r="D47" i="7"/>
  <c r="F47" i="7"/>
  <c r="G47" i="7"/>
  <c r="H47" i="7"/>
  <c r="I47" i="7"/>
  <c r="J47" i="7"/>
  <c r="A48" i="7"/>
  <c r="B48" i="7"/>
  <c r="C48" i="7"/>
  <c r="D48" i="7"/>
  <c r="F48" i="7"/>
  <c r="G48" i="7"/>
  <c r="H48" i="7"/>
  <c r="I48" i="7"/>
  <c r="J48" i="7"/>
  <c r="A144" i="7"/>
  <c r="B144" i="7"/>
  <c r="C144" i="7"/>
  <c r="D144" i="7"/>
  <c r="A50" i="7"/>
  <c r="B50" i="7"/>
  <c r="C50" i="7"/>
  <c r="D50" i="7"/>
  <c r="F50" i="7"/>
  <c r="G50" i="7"/>
  <c r="H50" i="7"/>
  <c r="I50" i="7"/>
  <c r="J50" i="7"/>
  <c r="A194" i="7"/>
  <c r="B194" i="7"/>
  <c r="C194" i="7"/>
  <c r="D194" i="7"/>
  <c r="A52" i="7"/>
  <c r="B52" i="7"/>
  <c r="C52" i="7"/>
  <c r="D52" i="7"/>
  <c r="F52" i="7"/>
  <c r="G52" i="7"/>
  <c r="H52" i="7"/>
  <c r="I52" i="7"/>
  <c r="J52" i="7"/>
  <c r="A156" i="7"/>
  <c r="B156" i="7"/>
  <c r="C156" i="7"/>
  <c r="D156" i="7"/>
  <c r="A54" i="7"/>
  <c r="B54" i="7"/>
  <c r="C54" i="7"/>
  <c r="D54" i="7"/>
  <c r="F54" i="7"/>
  <c r="G54" i="7"/>
  <c r="H54" i="7"/>
  <c r="I54" i="7"/>
  <c r="J54" i="7"/>
  <c r="A55" i="7"/>
  <c r="B55" i="7"/>
  <c r="C55" i="7"/>
  <c r="D55" i="7"/>
  <c r="F55" i="7"/>
  <c r="G55" i="7"/>
  <c r="H55" i="7"/>
  <c r="I55" i="7"/>
  <c r="J55" i="7"/>
  <c r="A183" i="7"/>
  <c r="B183" i="7"/>
  <c r="C183" i="7"/>
  <c r="D183" i="7"/>
  <c r="A57" i="7"/>
  <c r="B57" i="7"/>
  <c r="C57" i="7"/>
  <c r="D57" i="7"/>
  <c r="F57" i="7"/>
  <c r="G57" i="7"/>
  <c r="H57" i="7"/>
  <c r="I57" i="7"/>
  <c r="J57" i="7"/>
  <c r="A94" i="7"/>
  <c r="B94" i="7"/>
  <c r="C94" i="7"/>
  <c r="D94" i="7"/>
  <c r="A59" i="7"/>
  <c r="B59" i="7"/>
  <c r="C59" i="7"/>
  <c r="D59" i="7"/>
  <c r="F59" i="7"/>
  <c r="G59" i="7"/>
  <c r="H59" i="7"/>
  <c r="I59" i="7"/>
  <c r="J59" i="7"/>
  <c r="A60" i="7"/>
  <c r="B60" i="7"/>
  <c r="C60" i="7"/>
  <c r="D60" i="7"/>
  <c r="F60" i="7"/>
  <c r="G60" i="7"/>
  <c r="H60" i="7"/>
  <c r="I60" i="7"/>
  <c r="J60" i="7"/>
  <c r="A207" i="7"/>
  <c r="B207" i="7"/>
  <c r="C207" i="7"/>
  <c r="D207" i="7"/>
  <c r="A62" i="7"/>
  <c r="B62" i="7"/>
  <c r="C62" i="7"/>
  <c r="D62" i="7"/>
  <c r="F62" i="7"/>
  <c r="G62" i="7"/>
  <c r="H62" i="7"/>
  <c r="I62" i="7"/>
  <c r="J62" i="7"/>
  <c r="A73" i="7"/>
  <c r="B73" i="7"/>
  <c r="C73" i="7"/>
  <c r="D73" i="7"/>
  <c r="A64" i="7"/>
  <c r="B64" i="7"/>
  <c r="C64" i="7"/>
  <c r="D64" i="7"/>
  <c r="F64" i="7"/>
  <c r="G64" i="7"/>
  <c r="H64" i="7"/>
  <c r="I64" i="7"/>
  <c r="J64" i="7"/>
  <c r="A65" i="7"/>
  <c r="B65" i="7"/>
  <c r="C65" i="7"/>
  <c r="D65" i="7"/>
  <c r="F65" i="7"/>
  <c r="G65" i="7"/>
  <c r="H65" i="7"/>
  <c r="I65" i="7"/>
  <c r="J65" i="7"/>
  <c r="A66" i="7"/>
  <c r="B66" i="7"/>
  <c r="C66" i="7"/>
  <c r="D66" i="7"/>
  <c r="F66" i="7"/>
  <c r="G66" i="7"/>
  <c r="H66" i="7"/>
  <c r="I66" i="7"/>
  <c r="J66" i="7"/>
  <c r="A123" i="7"/>
  <c r="B123" i="7"/>
  <c r="C123" i="7"/>
  <c r="D123" i="7"/>
  <c r="A68" i="7"/>
  <c r="B68" i="7"/>
  <c r="C68" i="7"/>
  <c r="D68" i="7"/>
  <c r="F68" i="7"/>
  <c r="G68" i="7"/>
  <c r="H68" i="7"/>
  <c r="I68" i="7"/>
  <c r="J68" i="7"/>
  <c r="A69" i="7"/>
  <c r="B69" i="7"/>
  <c r="C69" i="7"/>
  <c r="D69" i="7"/>
  <c r="F69" i="7"/>
  <c r="G69" i="7"/>
  <c r="H69" i="7"/>
  <c r="I69" i="7"/>
  <c r="J69" i="7"/>
  <c r="A120" i="7"/>
  <c r="B120" i="7"/>
  <c r="C120" i="7"/>
  <c r="D120" i="7"/>
  <c r="A71" i="7"/>
  <c r="B71" i="7"/>
  <c r="C71" i="7"/>
  <c r="D71" i="7"/>
  <c r="A72" i="7"/>
  <c r="B72" i="7"/>
  <c r="C72" i="7"/>
  <c r="D72" i="7"/>
  <c r="A46" i="7"/>
  <c r="B46" i="7"/>
  <c r="C46" i="7"/>
  <c r="D46" i="7"/>
  <c r="A74" i="7"/>
  <c r="B74" i="7"/>
  <c r="C74" i="7"/>
  <c r="D74" i="7"/>
  <c r="F74" i="7"/>
  <c r="G74" i="7"/>
  <c r="H74" i="7"/>
  <c r="I74" i="7"/>
  <c r="J74" i="7"/>
  <c r="A75" i="7"/>
  <c r="B75" i="7"/>
  <c r="C75" i="7"/>
  <c r="D75" i="7"/>
  <c r="F75" i="7"/>
  <c r="G75" i="7"/>
  <c r="H75" i="7"/>
  <c r="I75" i="7"/>
  <c r="J75" i="7"/>
  <c r="A76" i="7"/>
  <c r="B76" i="7"/>
  <c r="C76" i="7"/>
  <c r="D76" i="7"/>
  <c r="F76" i="7"/>
  <c r="G76" i="7"/>
  <c r="H76" i="7"/>
  <c r="I76" i="7"/>
  <c r="J76" i="7"/>
  <c r="A77" i="7"/>
  <c r="B77" i="7"/>
  <c r="C77" i="7"/>
  <c r="D77" i="7"/>
  <c r="F77" i="7"/>
  <c r="G77" i="7"/>
  <c r="H77" i="7"/>
  <c r="I77" i="7"/>
  <c r="J77" i="7"/>
  <c r="A78" i="7"/>
  <c r="B78" i="7"/>
  <c r="C78" i="7"/>
  <c r="D78" i="7"/>
  <c r="F78" i="7"/>
  <c r="G78" i="7"/>
  <c r="H78" i="7"/>
  <c r="I78" i="7"/>
  <c r="J78" i="7"/>
  <c r="A79" i="7"/>
  <c r="B79" i="7"/>
  <c r="C79" i="7"/>
  <c r="D79" i="7"/>
  <c r="F79" i="7"/>
  <c r="G79" i="7"/>
  <c r="H79" i="7"/>
  <c r="I79" i="7"/>
  <c r="J79" i="7"/>
  <c r="A80" i="7"/>
  <c r="B80" i="7"/>
  <c r="C80" i="7"/>
  <c r="D80" i="7"/>
  <c r="F80" i="7"/>
  <c r="G80" i="7"/>
  <c r="H80" i="7"/>
  <c r="I80" i="7"/>
  <c r="J80" i="7"/>
  <c r="A81" i="7"/>
  <c r="B81" i="7"/>
  <c r="C81" i="7"/>
  <c r="D81" i="7"/>
  <c r="F81" i="7"/>
  <c r="G81" i="7"/>
  <c r="H81" i="7"/>
  <c r="I81" i="7"/>
  <c r="J81" i="7"/>
  <c r="A82" i="7"/>
  <c r="B82" i="7"/>
  <c r="C82" i="7"/>
  <c r="D82" i="7"/>
  <c r="F82" i="7"/>
  <c r="G82" i="7"/>
  <c r="H82" i="7"/>
  <c r="I82" i="7"/>
  <c r="J82" i="7"/>
  <c r="A20" i="7"/>
  <c r="B20" i="7"/>
  <c r="C20" i="7"/>
  <c r="D20" i="7"/>
  <c r="A84" i="7"/>
  <c r="B84" i="7"/>
  <c r="C84" i="7"/>
  <c r="D84" i="7"/>
  <c r="F84" i="7"/>
  <c r="G84" i="7"/>
  <c r="H84" i="7"/>
  <c r="I84" i="7"/>
  <c r="J84" i="7"/>
  <c r="A85" i="7"/>
  <c r="B85" i="7"/>
  <c r="C85" i="7"/>
  <c r="D85" i="7"/>
  <c r="F85" i="7"/>
  <c r="G85" i="7"/>
  <c r="H85" i="7"/>
  <c r="I85" i="7"/>
  <c r="J85" i="7"/>
  <c r="A86" i="7"/>
  <c r="B86" i="7"/>
  <c r="C86" i="7"/>
  <c r="D86" i="7"/>
  <c r="F86" i="7"/>
  <c r="G86" i="7"/>
  <c r="H86" i="7"/>
  <c r="I86" i="7"/>
  <c r="J86" i="7"/>
  <c r="A87" i="7"/>
  <c r="B87" i="7"/>
  <c r="C87" i="7"/>
  <c r="D87" i="7"/>
  <c r="F87" i="7"/>
  <c r="G87" i="7"/>
  <c r="H87" i="7"/>
  <c r="I87" i="7"/>
  <c r="J87" i="7"/>
  <c r="A88" i="7"/>
  <c r="B88" i="7"/>
  <c r="C88" i="7"/>
  <c r="D88" i="7"/>
  <c r="F88" i="7"/>
  <c r="G88" i="7"/>
  <c r="H88" i="7"/>
  <c r="I88" i="7"/>
  <c r="J88" i="7"/>
  <c r="A89" i="7"/>
  <c r="B89" i="7"/>
  <c r="C89" i="7"/>
  <c r="D89" i="7"/>
  <c r="F89" i="7"/>
  <c r="G89" i="7"/>
  <c r="H89" i="7"/>
  <c r="I89" i="7"/>
  <c r="J89" i="7"/>
  <c r="A90" i="7"/>
  <c r="B90" i="7"/>
  <c r="C90" i="7"/>
  <c r="D90" i="7"/>
  <c r="F90" i="7"/>
  <c r="G90" i="7"/>
  <c r="H90" i="7"/>
  <c r="I90" i="7"/>
  <c r="J90" i="7"/>
  <c r="A91" i="7"/>
  <c r="B91" i="7"/>
  <c r="C91" i="7"/>
  <c r="D91" i="7"/>
  <c r="F91" i="7"/>
  <c r="G91" i="7"/>
  <c r="H91" i="7"/>
  <c r="I91" i="7"/>
  <c r="J91" i="7"/>
  <c r="A70" i="7"/>
  <c r="B70" i="7"/>
  <c r="C70" i="7"/>
  <c r="D70" i="7"/>
  <c r="A93" i="7"/>
  <c r="B93" i="7"/>
  <c r="C93" i="7"/>
  <c r="D93" i="7"/>
  <c r="F93" i="7"/>
  <c r="G93" i="7"/>
  <c r="H93" i="7"/>
  <c r="I93" i="7"/>
  <c r="J93" i="7"/>
  <c r="A56" i="7"/>
  <c r="B56" i="7"/>
  <c r="C56" i="7"/>
  <c r="D56" i="7"/>
  <c r="A95" i="7"/>
  <c r="B95" i="7"/>
  <c r="C95" i="7"/>
  <c r="D95" i="7"/>
  <c r="F95" i="7"/>
  <c r="G95" i="7"/>
  <c r="H95" i="7"/>
  <c r="I95" i="7"/>
  <c r="J95" i="7"/>
  <c r="A96" i="7"/>
  <c r="B96" i="7"/>
  <c r="C96" i="7"/>
  <c r="D96" i="7"/>
  <c r="F96" i="7"/>
  <c r="G96" i="7"/>
  <c r="H96" i="7"/>
  <c r="I96" i="7"/>
  <c r="J96" i="7"/>
  <c r="A97" i="7"/>
  <c r="B97" i="7"/>
  <c r="C97" i="7"/>
  <c r="D97" i="7"/>
  <c r="F97" i="7"/>
  <c r="G97" i="7"/>
  <c r="H97" i="7"/>
  <c r="I97" i="7"/>
  <c r="J97" i="7"/>
  <c r="A98" i="7"/>
  <c r="B98" i="7"/>
  <c r="C98" i="7"/>
  <c r="D98" i="7"/>
  <c r="F98" i="7"/>
  <c r="G98" i="7"/>
  <c r="H98" i="7"/>
  <c r="I98" i="7"/>
  <c r="J98" i="7"/>
  <c r="A135" i="7"/>
  <c r="B135" i="7"/>
  <c r="C135" i="7"/>
  <c r="D135" i="7"/>
  <c r="A100" i="7"/>
  <c r="B100" i="7"/>
  <c r="C100" i="7"/>
  <c r="D100" i="7"/>
  <c r="F100" i="7"/>
  <c r="G100" i="7"/>
  <c r="H100" i="7"/>
  <c r="I100" i="7"/>
  <c r="J100" i="7"/>
  <c r="A101" i="7"/>
  <c r="B101" i="7"/>
  <c r="C101" i="7"/>
  <c r="D101" i="7"/>
  <c r="F101" i="7"/>
  <c r="G101" i="7"/>
  <c r="H101" i="7"/>
  <c r="I101" i="7"/>
  <c r="J101" i="7"/>
  <c r="A102" i="7"/>
  <c r="B102" i="7"/>
  <c r="C102" i="7"/>
  <c r="D102" i="7"/>
  <c r="F102" i="7"/>
  <c r="G102" i="7"/>
  <c r="H102" i="7"/>
  <c r="I102" i="7"/>
  <c r="J102" i="7"/>
  <c r="A103" i="7"/>
  <c r="B103" i="7"/>
  <c r="C103" i="7"/>
  <c r="D103" i="7"/>
  <c r="F103" i="7"/>
  <c r="G103" i="7"/>
  <c r="H103" i="7"/>
  <c r="I103" i="7"/>
  <c r="J103" i="7"/>
  <c r="A146" i="7"/>
  <c r="B146" i="7"/>
  <c r="C146" i="7"/>
  <c r="D146" i="7"/>
  <c r="A105" i="7"/>
  <c r="B105" i="7"/>
  <c r="C105" i="7"/>
  <c r="D105" i="7"/>
  <c r="F105" i="7"/>
  <c r="G105" i="7"/>
  <c r="H105" i="7"/>
  <c r="I105" i="7"/>
  <c r="J105" i="7"/>
  <c r="A29" i="7"/>
  <c r="B29" i="7"/>
  <c r="C29" i="7"/>
  <c r="D29" i="7"/>
  <c r="A107" i="7"/>
  <c r="B107" i="7"/>
  <c r="C107" i="7"/>
  <c r="D107" i="7"/>
  <c r="H107" i="7"/>
  <c r="I107" i="7"/>
  <c r="J107" i="7"/>
  <c r="A108" i="7"/>
  <c r="B108" i="7"/>
  <c r="C108" i="7"/>
  <c r="D108" i="7"/>
  <c r="H108" i="7"/>
  <c r="I108" i="7"/>
  <c r="J108" i="7"/>
  <c r="A109" i="7"/>
  <c r="B109" i="7"/>
  <c r="C109" i="7"/>
  <c r="D109" i="7"/>
  <c r="H109" i="7"/>
  <c r="I109" i="7"/>
  <c r="J109" i="7"/>
  <c r="A110" i="7"/>
  <c r="B110" i="7"/>
  <c r="C110" i="7"/>
  <c r="D110" i="7"/>
  <c r="H110" i="7"/>
  <c r="I110" i="7"/>
  <c r="J110" i="7"/>
  <c r="A111" i="7"/>
  <c r="B111" i="7"/>
  <c r="C111" i="7"/>
  <c r="D111" i="7"/>
  <c r="H111" i="7"/>
  <c r="I111" i="7"/>
  <c r="J111" i="7"/>
  <c r="A112" i="7"/>
  <c r="B112" i="7"/>
  <c r="C112" i="7"/>
  <c r="D112" i="7"/>
  <c r="H112" i="7"/>
  <c r="I112" i="7"/>
  <c r="J112" i="7"/>
  <c r="A113" i="7"/>
  <c r="B113" i="7"/>
  <c r="C113" i="7"/>
  <c r="D113" i="7"/>
  <c r="H113" i="7"/>
  <c r="I113" i="7"/>
  <c r="J113" i="7"/>
  <c r="A114" i="7"/>
  <c r="B114" i="7"/>
  <c r="C114" i="7"/>
  <c r="D114" i="7"/>
  <c r="H114" i="7"/>
  <c r="I114" i="7"/>
  <c r="J114" i="7"/>
  <c r="A115" i="7"/>
  <c r="B115" i="7"/>
  <c r="C115" i="7"/>
  <c r="D115" i="7"/>
  <c r="H115" i="7"/>
  <c r="I115" i="7"/>
  <c r="J115" i="7"/>
  <c r="A63" i="7"/>
  <c r="B63" i="7"/>
  <c r="C63" i="7"/>
  <c r="D63" i="7"/>
  <c r="A117" i="7"/>
  <c r="B117" i="7"/>
  <c r="C117" i="7"/>
  <c r="D117" i="7"/>
  <c r="H117" i="7"/>
  <c r="I117" i="7"/>
  <c r="J117" i="7"/>
  <c r="A118" i="7"/>
  <c r="B118" i="7"/>
  <c r="C118" i="7"/>
  <c r="D118" i="7"/>
  <c r="H118" i="7"/>
  <c r="I118" i="7"/>
  <c r="J118" i="7"/>
  <c r="A119" i="7"/>
  <c r="B119" i="7"/>
  <c r="C119" i="7"/>
  <c r="D119" i="7"/>
  <c r="A3" i="7"/>
  <c r="B3" i="7"/>
  <c r="C3" i="7"/>
  <c r="D3" i="7"/>
  <c r="A53" i="7"/>
  <c r="B53" i="7"/>
  <c r="C53" i="7"/>
  <c r="D53" i="7"/>
  <c r="A35" i="7"/>
  <c r="B35" i="7"/>
  <c r="C35" i="7"/>
  <c r="D35" i="7"/>
  <c r="A198" i="7"/>
  <c r="B198" i="7"/>
  <c r="C198" i="7"/>
  <c r="D198" i="7"/>
  <c r="A124" i="7"/>
  <c r="B124" i="7"/>
  <c r="C124" i="7"/>
  <c r="D124" i="7"/>
  <c r="F124" i="7"/>
  <c r="G124" i="7"/>
  <c r="H124" i="7"/>
  <c r="I124" i="7"/>
  <c r="J124" i="7"/>
  <c r="A137" i="7"/>
  <c r="B137" i="7"/>
  <c r="C137" i="7"/>
  <c r="D137" i="7"/>
  <c r="A126" i="7"/>
  <c r="B126" i="7"/>
  <c r="C126" i="7"/>
  <c r="D126" i="7"/>
  <c r="F126" i="7"/>
  <c r="G126" i="7"/>
  <c r="H126" i="7"/>
  <c r="I126" i="7"/>
  <c r="J126" i="7"/>
  <c r="A195" i="7"/>
  <c r="B195" i="7"/>
  <c r="C195" i="7"/>
  <c r="D195" i="7"/>
  <c r="F195" i="7"/>
  <c r="G195" i="7"/>
  <c r="H195" i="7"/>
  <c r="I195" i="7"/>
  <c r="J195" i="7"/>
  <c r="A155" i="7"/>
  <c r="B155" i="7"/>
  <c r="C155" i="7"/>
  <c r="D155" i="7"/>
  <c r="A147" i="7"/>
  <c r="B147" i="7"/>
  <c r="C147" i="7"/>
  <c r="D147" i="7"/>
  <c r="F147" i="7"/>
  <c r="G147" i="7"/>
  <c r="H147" i="7"/>
  <c r="I147" i="7"/>
  <c r="J147" i="7"/>
  <c r="A139" i="7"/>
  <c r="B139" i="7"/>
  <c r="C139" i="7"/>
  <c r="D139" i="7"/>
  <c r="F139" i="7"/>
  <c r="G139" i="7"/>
  <c r="H139" i="7"/>
  <c r="I139" i="7"/>
  <c r="J139" i="7"/>
  <c r="A106" i="7"/>
  <c r="B106" i="7"/>
  <c r="C106" i="7"/>
  <c r="D106" i="7"/>
  <c r="A180" i="7"/>
  <c r="B180" i="7"/>
  <c r="C180" i="7"/>
  <c r="D180" i="7"/>
  <c r="F180" i="7"/>
  <c r="G180" i="7"/>
  <c r="H180" i="7"/>
  <c r="I180" i="7"/>
  <c r="J180" i="7"/>
  <c r="A165" i="7"/>
  <c r="B165" i="7"/>
  <c r="C165" i="7"/>
  <c r="D165" i="7"/>
  <c r="F165" i="7"/>
  <c r="G165" i="7"/>
  <c r="H165" i="7"/>
  <c r="I165" i="7"/>
  <c r="J165" i="7"/>
  <c r="A122" i="7"/>
  <c r="B122" i="7"/>
  <c r="C122" i="7"/>
  <c r="D122" i="7"/>
  <c r="A127" i="7"/>
  <c r="B127" i="7"/>
  <c r="C127" i="7"/>
  <c r="D127" i="7"/>
  <c r="F127" i="7"/>
  <c r="G127" i="7"/>
  <c r="H127" i="7"/>
  <c r="I127" i="7"/>
  <c r="J127" i="7"/>
  <c r="A99" i="7"/>
  <c r="B99" i="7"/>
  <c r="C99" i="7"/>
  <c r="D99" i="7"/>
  <c r="A129" i="7"/>
  <c r="B129" i="7"/>
  <c r="C129" i="7"/>
  <c r="D129" i="7"/>
  <c r="F129" i="7"/>
  <c r="G129" i="7"/>
  <c r="H129" i="7"/>
  <c r="I129" i="7"/>
  <c r="J129" i="7"/>
  <c r="A130" i="7"/>
  <c r="B130" i="7"/>
  <c r="C130" i="7"/>
  <c r="D130" i="7"/>
  <c r="F130" i="7"/>
  <c r="G130" i="7"/>
  <c r="H130" i="7"/>
  <c r="I130" i="7"/>
  <c r="J130" i="7"/>
  <c r="A131" i="7"/>
  <c r="B131" i="7"/>
  <c r="C131" i="7"/>
  <c r="D131" i="7"/>
  <c r="F131" i="7"/>
  <c r="G131" i="7"/>
  <c r="H131" i="7"/>
  <c r="I131" i="7"/>
  <c r="J131" i="7"/>
  <c r="A58" i="7"/>
  <c r="B58" i="7"/>
  <c r="C58" i="7"/>
  <c r="D58" i="7"/>
  <c r="A133" i="7"/>
  <c r="B133" i="7"/>
  <c r="C133" i="7"/>
  <c r="D133" i="7"/>
  <c r="F133" i="7"/>
  <c r="G133" i="7"/>
  <c r="H133" i="7"/>
  <c r="I133" i="7"/>
  <c r="J133" i="7"/>
  <c r="A134" i="7"/>
  <c r="B134" i="7"/>
  <c r="C134" i="7"/>
  <c r="D134" i="7"/>
  <c r="F134" i="7"/>
  <c r="G134" i="7"/>
  <c r="H134" i="7"/>
  <c r="I134" i="7"/>
  <c r="J134" i="7"/>
  <c r="A104" i="7"/>
  <c r="B104" i="7"/>
  <c r="C104" i="7"/>
  <c r="D104" i="7"/>
  <c r="A153" i="7"/>
  <c r="B153" i="7"/>
  <c r="C153" i="7"/>
  <c r="D153" i="7"/>
  <c r="A148" i="7"/>
  <c r="B148" i="7"/>
  <c r="C148" i="7"/>
  <c r="D148" i="7"/>
  <c r="A187" i="7"/>
  <c r="B187" i="7"/>
  <c r="C187" i="7"/>
  <c r="D187" i="7"/>
  <c r="A138" i="7"/>
  <c r="B138" i="7"/>
  <c r="C138" i="7"/>
  <c r="D138" i="7"/>
  <c r="F138" i="7"/>
  <c r="G138" i="7"/>
  <c r="H138" i="7"/>
  <c r="I138" i="7"/>
  <c r="J138" i="7"/>
  <c r="A204" i="7"/>
  <c r="B204" i="7"/>
  <c r="C204" i="7"/>
  <c r="D204" i="7"/>
  <c r="A174" i="7"/>
  <c r="B174" i="7"/>
  <c r="C174" i="7"/>
  <c r="D174" i="7"/>
  <c r="A141" i="7"/>
  <c r="B141" i="7"/>
  <c r="C141" i="7"/>
  <c r="D141" i="7"/>
  <c r="F141" i="7"/>
  <c r="G141" i="7"/>
  <c r="H141" i="7"/>
  <c r="I141" i="7"/>
  <c r="J141" i="7"/>
  <c r="A51" i="7"/>
  <c r="B51" i="7"/>
  <c r="C51" i="7"/>
  <c r="D51" i="7"/>
  <c r="A143" i="7"/>
  <c r="B143" i="7"/>
  <c r="C143" i="7"/>
  <c r="D143" i="7"/>
  <c r="F143" i="7"/>
  <c r="G143" i="7"/>
  <c r="H143" i="7"/>
  <c r="I143" i="7"/>
  <c r="J143" i="7"/>
  <c r="A160" i="7"/>
  <c r="B160" i="7"/>
  <c r="C160" i="7"/>
  <c r="D160" i="7"/>
  <c r="F160" i="7"/>
  <c r="G160" i="7"/>
  <c r="H160" i="7"/>
  <c r="I160" i="7"/>
  <c r="J160" i="7"/>
  <c r="A145" i="7"/>
  <c r="B145" i="7"/>
  <c r="C145" i="7"/>
  <c r="D145" i="7"/>
  <c r="F145" i="7"/>
  <c r="G145" i="7"/>
  <c r="H145" i="7"/>
  <c r="I145" i="7"/>
  <c r="J145" i="7"/>
  <c r="A151" i="7"/>
  <c r="B151" i="7"/>
  <c r="C151" i="7"/>
  <c r="D151" i="7"/>
  <c r="A149" i="7"/>
  <c r="B149" i="7"/>
  <c r="C149" i="7"/>
  <c r="D149" i="7"/>
  <c r="F149" i="7"/>
  <c r="G149" i="7"/>
  <c r="H149" i="7"/>
  <c r="I149" i="7"/>
  <c r="J149" i="7"/>
  <c r="A150" i="7"/>
  <c r="B150" i="7"/>
  <c r="C150" i="7"/>
  <c r="D150" i="7"/>
  <c r="F150" i="7"/>
  <c r="G150" i="7"/>
  <c r="H150" i="7"/>
  <c r="I150" i="7"/>
  <c r="J150" i="7"/>
  <c r="A125" i="7"/>
  <c r="B125" i="7"/>
  <c r="C125" i="7"/>
  <c r="D125" i="7"/>
  <c r="A152" i="7"/>
  <c r="B152" i="7"/>
  <c r="C152" i="7"/>
  <c r="D152" i="7"/>
  <c r="F152" i="7"/>
  <c r="G152" i="7"/>
  <c r="H152" i="7"/>
  <c r="I152" i="7"/>
  <c r="J152" i="7"/>
  <c r="A167" i="7"/>
  <c r="B167" i="7"/>
  <c r="C167" i="7"/>
  <c r="D167" i="7"/>
  <c r="F167" i="7"/>
  <c r="G167" i="7"/>
  <c r="H167" i="7"/>
  <c r="I167" i="7"/>
  <c r="J167" i="7"/>
  <c r="A154" i="7"/>
  <c r="B154" i="7"/>
  <c r="C154" i="7"/>
  <c r="D154" i="7"/>
  <c r="F154" i="7"/>
  <c r="G154" i="7"/>
  <c r="H154" i="7"/>
  <c r="I154" i="7"/>
  <c r="J154" i="7"/>
  <c r="A178" i="7"/>
  <c r="B178" i="7"/>
  <c r="C178" i="7"/>
  <c r="D178" i="7"/>
  <c r="A49" i="7"/>
  <c r="B49" i="7"/>
  <c r="C49" i="7"/>
  <c r="D49" i="7"/>
  <c r="A157" i="7"/>
  <c r="B157" i="7"/>
  <c r="C157" i="7"/>
  <c r="D157" i="7"/>
  <c r="F157" i="7"/>
  <c r="G157" i="7"/>
  <c r="H157" i="7"/>
  <c r="I157" i="7"/>
  <c r="J157" i="7"/>
  <c r="A158" i="7"/>
  <c r="B158" i="7"/>
  <c r="C158" i="7"/>
  <c r="D158" i="7"/>
  <c r="F158" i="7"/>
  <c r="G158" i="7"/>
  <c r="H158" i="7"/>
  <c r="I158" i="7"/>
  <c r="J158" i="7"/>
  <c r="A159" i="7"/>
  <c r="B159" i="7"/>
  <c r="C159" i="7"/>
  <c r="D159" i="7"/>
  <c r="F159" i="7"/>
  <c r="G159" i="7"/>
  <c r="H159" i="7"/>
  <c r="I159" i="7"/>
  <c r="J159" i="7"/>
  <c r="A175" i="7"/>
  <c r="B175" i="7"/>
  <c r="C175" i="7"/>
  <c r="D175" i="7"/>
  <c r="F175" i="7"/>
  <c r="G175" i="7"/>
  <c r="H175" i="7"/>
  <c r="I175" i="7"/>
  <c r="J175" i="7"/>
  <c r="A161" i="7"/>
  <c r="B161" i="7"/>
  <c r="C161" i="7"/>
  <c r="D161" i="7"/>
  <c r="F161" i="7"/>
  <c r="G161" i="7"/>
  <c r="H161" i="7"/>
  <c r="I161" i="7"/>
  <c r="J161" i="7"/>
  <c r="A162" i="7"/>
  <c r="B162" i="7"/>
  <c r="C162" i="7"/>
  <c r="D162" i="7"/>
  <c r="F162" i="7"/>
  <c r="G162" i="7"/>
  <c r="H162" i="7"/>
  <c r="I162" i="7"/>
  <c r="J162" i="7"/>
  <c r="A163" i="7"/>
  <c r="B163" i="7"/>
  <c r="C163" i="7"/>
  <c r="D163" i="7"/>
  <c r="F163" i="7"/>
  <c r="G163" i="7"/>
  <c r="H163" i="7"/>
  <c r="I163" i="7"/>
  <c r="J163" i="7"/>
  <c r="A173" i="7"/>
  <c r="B173" i="7"/>
  <c r="C173" i="7"/>
  <c r="D173" i="7"/>
  <c r="F173" i="7"/>
  <c r="G173" i="7"/>
  <c r="H173" i="7"/>
  <c r="I173" i="7"/>
  <c r="J173" i="7"/>
  <c r="A164" i="7"/>
  <c r="B164" i="7"/>
  <c r="C164" i="7"/>
  <c r="D164" i="7"/>
  <c r="F164" i="7"/>
  <c r="G164" i="7"/>
  <c r="H164" i="7"/>
  <c r="I164" i="7"/>
  <c r="J164" i="7"/>
  <c r="A181" i="7"/>
  <c r="B181" i="7"/>
  <c r="C181" i="7"/>
  <c r="D181" i="7"/>
  <c r="F181" i="7"/>
  <c r="G181" i="7"/>
  <c r="H181" i="7"/>
  <c r="I181" i="7"/>
  <c r="J181" i="7"/>
  <c r="A166" i="7"/>
  <c r="B166" i="7"/>
  <c r="C166" i="7"/>
  <c r="D166" i="7"/>
  <c r="F166" i="7"/>
  <c r="G166" i="7"/>
  <c r="H166" i="7"/>
  <c r="I166" i="7"/>
  <c r="J166" i="7"/>
  <c r="A132" i="7"/>
  <c r="B132" i="7"/>
  <c r="C132" i="7"/>
  <c r="D132" i="7"/>
  <c r="A168" i="7"/>
  <c r="B168" i="7"/>
  <c r="C168" i="7"/>
  <c r="D168" i="7"/>
  <c r="F168" i="7"/>
  <c r="G168" i="7"/>
  <c r="H168" i="7"/>
  <c r="I168" i="7"/>
  <c r="J168" i="7"/>
  <c r="A169" i="7"/>
  <c r="B169" i="7"/>
  <c r="C169" i="7"/>
  <c r="D169" i="7"/>
  <c r="F169" i="7"/>
  <c r="G169" i="7"/>
  <c r="H169" i="7"/>
  <c r="I169" i="7"/>
  <c r="J169" i="7"/>
  <c r="A192" i="7"/>
  <c r="B192" i="7"/>
  <c r="C192" i="7"/>
  <c r="D192" i="7"/>
  <c r="A171" i="7"/>
  <c r="B171" i="7"/>
  <c r="C171" i="7"/>
  <c r="D171" i="7"/>
  <c r="F171" i="7"/>
  <c r="G171" i="7"/>
  <c r="H171" i="7"/>
  <c r="I171" i="7"/>
  <c r="J171" i="7"/>
  <c r="A172" i="7"/>
  <c r="B172" i="7"/>
  <c r="C172" i="7"/>
  <c r="D172" i="7"/>
  <c r="F172" i="7"/>
  <c r="G172" i="7"/>
  <c r="H172" i="7"/>
  <c r="I172" i="7"/>
  <c r="J172" i="7"/>
  <c r="A179" i="7"/>
  <c r="B179" i="7"/>
  <c r="C179" i="7"/>
  <c r="D179" i="7"/>
  <c r="A67" i="7"/>
  <c r="B67" i="7"/>
  <c r="C67" i="7"/>
  <c r="D67" i="7"/>
  <c r="A188" i="7"/>
  <c r="B188" i="7"/>
  <c r="C188" i="7"/>
  <c r="D188" i="7"/>
  <c r="F188" i="7"/>
  <c r="G188" i="7"/>
  <c r="H188" i="7"/>
  <c r="I188" i="7"/>
  <c r="J188" i="7"/>
  <c r="A176" i="7"/>
  <c r="B176" i="7"/>
  <c r="C176" i="7"/>
  <c r="D176" i="7"/>
  <c r="F176" i="7"/>
  <c r="G176" i="7"/>
  <c r="H176" i="7"/>
  <c r="I176" i="7"/>
  <c r="J176" i="7"/>
  <c r="A177" i="7"/>
  <c r="B177" i="7"/>
  <c r="C177" i="7"/>
  <c r="D177" i="7"/>
  <c r="F177" i="7"/>
  <c r="G177" i="7"/>
  <c r="H177" i="7"/>
  <c r="I177" i="7"/>
  <c r="J177" i="7"/>
  <c r="A38" i="7"/>
  <c r="B38" i="7"/>
  <c r="C38" i="7"/>
  <c r="D38" i="7"/>
  <c r="A182" i="7"/>
  <c r="B182" i="7"/>
  <c r="C182" i="7"/>
  <c r="D182" i="7"/>
  <c r="F182" i="7"/>
  <c r="G182" i="7"/>
  <c r="H182" i="7"/>
  <c r="I182" i="7"/>
  <c r="J182" i="7"/>
  <c r="A193" i="7"/>
  <c r="B193" i="7"/>
  <c r="C193" i="7"/>
  <c r="D193" i="7"/>
  <c r="F193" i="7"/>
  <c r="G193" i="7"/>
  <c r="H193" i="7"/>
  <c r="I193" i="7"/>
  <c r="J193" i="7"/>
  <c r="A184" i="7"/>
  <c r="B184" i="7"/>
  <c r="C184" i="7"/>
  <c r="D184" i="7"/>
  <c r="F184" i="7"/>
  <c r="G184" i="7"/>
  <c r="H184" i="7"/>
  <c r="I184" i="7"/>
  <c r="J184" i="7"/>
  <c r="A185" i="7"/>
  <c r="B185" i="7"/>
  <c r="C185" i="7"/>
  <c r="D185" i="7"/>
  <c r="F185" i="7"/>
  <c r="G185" i="7"/>
  <c r="H185" i="7"/>
  <c r="I185" i="7"/>
  <c r="J185" i="7"/>
  <c r="A186" i="7"/>
  <c r="B186" i="7"/>
  <c r="C186" i="7"/>
  <c r="D186" i="7"/>
  <c r="F186" i="7"/>
  <c r="G186" i="7"/>
  <c r="H186" i="7"/>
  <c r="I186" i="7"/>
  <c r="J186" i="7"/>
  <c r="A83" i="7"/>
  <c r="B83" i="7"/>
  <c r="C83" i="7"/>
  <c r="D83" i="7"/>
  <c r="A199" i="7"/>
  <c r="B199" i="7"/>
  <c r="C199" i="7"/>
  <c r="D199" i="7"/>
  <c r="F199" i="7"/>
  <c r="G199" i="7"/>
  <c r="H199" i="7"/>
  <c r="I199" i="7"/>
  <c r="J199" i="7"/>
  <c r="A22" i="7"/>
  <c r="B22" i="7"/>
  <c r="C22" i="7"/>
  <c r="D22" i="7"/>
  <c r="A190" i="7"/>
  <c r="B190" i="7"/>
  <c r="C190" i="7"/>
  <c r="D190" i="7"/>
  <c r="F190" i="7"/>
  <c r="G190" i="7"/>
  <c r="H190" i="7"/>
  <c r="I190" i="7"/>
  <c r="J190" i="7"/>
  <c r="A191" i="7"/>
  <c r="B191" i="7"/>
  <c r="C191" i="7"/>
  <c r="D191" i="7"/>
  <c r="A116" i="7"/>
  <c r="B116" i="7"/>
  <c r="C116" i="7"/>
  <c r="D116" i="7"/>
  <c r="A140" i="7"/>
  <c r="B140" i="7"/>
  <c r="C140" i="7"/>
  <c r="D140" i="7"/>
  <c r="A41" i="7"/>
  <c r="B41" i="7"/>
  <c r="C41" i="7"/>
  <c r="D41" i="7"/>
  <c r="A197" i="7"/>
  <c r="B197" i="7"/>
  <c r="C197" i="7"/>
  <c r="D197" i="7"/>
  <c r="A203" i="7"/>
  <c r="B203" i="7"/>
  <c r="C203" i="7"/>
  <c r="D203" i="7"/>
  <c r="A206" i="7"/>
  <c r="B206" i="7"/>
  <c r="C206" i="7"/>
  <c r="D206" i="7"/>
  <c r="A61" i="7"/>
  <c r="B61" i="7"/>
  <c r="C61" i="7"/>
  <c r="D61" i="7"/>
  <c r="A200" i="7"/>
  <c r="B200" i="7"/>
  <c r="C200" i="7"/>
  <c r="D200" i="7"/>
  <c r="F200" i="7"/>
  <c r="G200" i="7"/>
  <c r="H200" i="7"/>
  <c r="I200" i="7"/>
  <c r="J200" i="7"/>
  <c r="A201" i="7"/>
  <c r="B201" i="7"/>
  <c r="C201" i="7"/>
  <c r="D201" i="7"/>
  <c r="F201" i="7"/>
  <c r="G201" i="7"/>
  <c r="H201" i="7"/>
  <c r="I201" i="7"/>
  <c r="J201" i="7"/>
  <c r="A202" i="7"/>
  <c r="B202" i="7"/>
  <c r="C202" i="7"/>
  <c r="D202" i="7"/>
  <c r="F202" i="7"/>
  <c r="G202" i="7"/>
  <c r="H202" i="7"/>
  <c r="I202" i="7"/>
  <c r="J202" i="7"/>
  <c r="A205" i="7"/>
  <c r="B205" i="7"/>
  <c r="C205" i="7"/>
  <c r="D205" i="7"/>
  <c r="F205" i="7"/>
  <c r="G205" i="7"/>
  <c r="H205" i="7"/>
  <c r="I205" i="7"/>
  <c r="J205" i="7"/>
  <c r="A208" i="7"/>
  <c r="B208" i="7"/>
  <c r="C208" i="7"/>
  <c r="D208" i="7"/>
  <c r="F208" i="7"/>
  <c r="G208" i="7"/>
  <c r="H208" i="7"/>
  <c r="I208" i="7"/>
  <c r="J208" i="7"/>
  <c r="A209" i="7"/>
  <c r="B209" i="7"/>
  <c r="C209" i="7"/>
  <c r="D209" i="7"/>
  <c r="F209" i="7"/>
  <c r="I209" i="7"/>
  <c r="A210" i="7"/>
  <c r="B210" i="7"/>
  <c r="C210" i="7"/>
  <c r="D210" i="7"/>
  <c r="F210" i="7"/>
  <c r="H210" i="7"/>
  <c r="I210" i="7"/>
  <c r="J210" i="7"/>
  <c r="A211" i="7"/>
  <c r="B211" i="7"/>
  <c r="C211" i="7"/>
  <c r="D211" i="7"/>
  <c r="F211" i="7"/>
  <c r="G211" i="7"/>
  <c r="H211" i="7"/>
  <c r="I211" i="7"/>
  <c r="J211" i="7"/>
  <c r="A212" i="7"/>
  <c r="B212" i="7"/>
  <c r="C212" i="7"/>
  <c r="D212" i="7"/>
  <c r="F212" i="7"/>
  <c r="G212" i="7"/>
  <c r="H212" i="7"/>
  <c r="I212" i="7"/>
  <c r="J212" i="7"/>
  <c r="A213" i="7"/>
  <c r="B213" i="7"/>
  <c r="C213" i="7"/>
  <c r="D213" i="7"/>
  <c r="F213" i="7"/>
  <c r="G213" i="7"/>
  <c r="H213" i="7"/>
  <c r="I213" i="7"/>
  <c r="J213" i="7"/>
  <c r="A214" i="7"/>
  <c r="B214" i="7"/>
  <c r="C214" i="7"/>
  <c r="D214" i="7"/>
  <c r="F214" i="7"/>
  <c r="G214" i="7"/>
  <c r="H214" i="7"/>
  <c r="I214" i="7"/>
  <c r="J214" i="7"/>
  <c r="A215" i="7"/>
  <c r="B215" i="7"/>
  <c r="C215" i="7"/>
  <c r="D215" i="7"/>
  <c r="F215" i="7"/>
  <c r="G215" i="7"/>
  <c r="H215" i="7"/>
  <c r="I215" i="7"/>
  <c r="J215" i="7"/>
  <c r="A216" i="7"/>
  <c r="B216" i="7"/>
  <c r="C216" i="7"/>
  <c r="D216" i="7"/>
  <c r="F216" i="7"/>
  <c r="G216" i="7"/>
  <c r="H216" i="7"/>
  <c r="I216" i="7"/>
  <c r="J216" i="7"/>
  <c r="A217" i="7"/>
  <c r="B217" i="7"/>
  <c r="C217" i="7"/>
  <c r="D217" i="7"/>
  <c r="F217" i="7"/>
  <c r="G217" i="7"/>
  <c r="H217" i="7"/>
  <c r="I217" i="7"/>
  <c r="J217" i="7"/>
  <c r="A218" i="7"/>
  <c r="B218" i="7"/>
  <c r="C218" i="7"/>
  <c r="D218" i="7"/>
  <c r="F218" i="7"/>
  <c r="G218" i="7"/>
  <c r="H218" i="7"/>
  <c r="I218" i="7"/>
  <c r="J218" i="7"/>
  <c r="A219" i="7"/>
  <c r="B219" i="7"/>
  <c r="C219" i="7"/>
  <c r="D219" i="7"/>
  <c r="F219" i="7"/>
  <c r="G219" i="7"/>
  <c r="H219" i="7"/>
  <c r="I219" i="7"/>
  <c r="J219" i="7"/>
  <c r="A220" i="7"/>
  <c r="B220" i="7"/>
  <c r="C220" i="7"/>
  <c r="D220" i="7"/>
  <c r="F220" i="7"/>
  <c r="G220" i="7"/>
  <c r="H220" i="7"/>
  <c r="I220" i="7"/>
  <c r="J220" i="7"/>
  <c r="A221" i="7"/>
  <c r="B221" i="7"/>
  <c r="C221" i="7"/>
  <c r="D221" i="7"/>
  <c r="F221" i="7"/>
  <c r="G221" i="7"/>
  <c r="H221" i="7"/>
  <c r="I221" i="7"/>
  <c r="J221" i="7"/>
  <c r="A222" i="7"/>
  <c r="B222" i="7"/>
  <c r="C222" i="7"/>
  <c r="D222" i="7"/>
  <c r="F222" i="7"/>
  <c r="G222" i="7"/>
  <c r="H222" i="7"/>
  <c r="I222" i="7"/>
  <c r="J222" i="7"/>
  <c r="A223" i="7"/>
  <c r="B223" i="7"/>
  <c r="C223" i="7"/>
  <c r="D223" i="7"/>
  <c r="F223" i="7"/>
  <c r="G223" i="7"/>
  <c r="H223" i="7"/>
  <c r="I223" i="7"/>
  <c r="J223" i="7"/>
  <c r="A224" i="7"/>
  <c r="B224" i="7"/>
  <c r="C224" i="7"/>
  <c r="D224" i="7"/>
  <c r="F224" i="7"/>
  <c r="G224" i="7"/>
  <c r="H224" i="7"/>
  <c r="I224" i="7"/>
  <c r="J224" i="7"/>
  <c r="A225" i="7"/>
  <c r="B225" i="7"/>
  <c r="C225" i="7"/>
  <c r="D225" i="7"/>
  <c r="F225" i="7"/>
  <c r="G225" i="7"/>
  <c r="H225" i="7"/>
  <c r="I225" i="7"/>
  <c r="J225" i="7"/>
  <c r="A226" i="7"/>
  <c r="B226" i="7"/>
  <c r="C226" i="7"/>
  <c r="D226" i="7"/>
  <c r="F226" i="7"/>
  <c r="G226" i="7"/>
  <c r="H226" i="7"/>
  <c r="I226" i="7"/>
  <c r="J226" i="7"/>
  <c r="A227" i="7"/>
  <c r="B227" i="7"/>
  <c r="C227" i="7"/>
  <c r="D227" i="7"/>
  <c r="F227" i="7"/>
  <c r="G227" i="7"/>
  <c r="H227" i="7"/>
  <c r="I227" i="7"/>
  <c r="J227" i="7"/>
  <c r="A228" i="7"/>
  <c r="B228" i="7"/>
  <c r="C228" i="7"/>
  <c r="D228" i="7"/>
  <c r="F228" i="7"/>
  <c r="G228" i="7"/>
  <c r="H228" i="7"/>
  <c r="I228" i="7"/>
  <c r="J228" i="7"/>
  <c r="A229" i="7"/>
  <c r="B229" i="7"/>
  <c r="C229" i="7"/>
  <c r="D229" i="7"/>
  <c r="F229" i="7"/>
  <c r="G229" i="7"/>
  <c r="H229" i="7"/>
  <c r="I229" i="7"/>
  <c r="J229" i="7"/>
  <c r="A230" i="7"/>
  <c r="B230" i="7"/>
  <c r="C230" i="7"/>
  <c r="D230" i="7"/>
  <c r="F230" i="7"/>
  <c r="G230" i="7"/>
  <c r="H230" i="7"/>
  <c r="I230" i="7"/>
  <c r="J230" i="7"/>
  <c r="A231" i="7"/>
  <c r="B231" i="7"/>
  <c r="C231" i="7"/>
  <c r="D231" i="7"/>
  <c r="F231" i="7"/>
  <c r="G231" i="7"/>
  <c r="H231" i="7"/>
  <c r="I231" i="7"/>
  <c r="J231" i="7"/>
  <c r="A232" i="7"/>
  <c r="B232" i="7"/>
  <c r="C232" i="7"/>
  <c r="D232" i="7"/>
  <c r="F232" i="7"/>
  <c r="G232" i="7"/>
  <c r="H232" i="7"/>
  <c r="I232" i="7"/>
  <c r="J232" i="7"/>
  <c r="A233" i="7"/>
  <c r="B233" i="7"/>
  <c r="C233" i="7"/>
  <c r="D233" i="7"/>
  <c r="F233" i="7"/>
  <c r="G233" i="7"/>
  <c r="H233" i="7"/>
  <c r="I233" i="7"/>
  <c r="J233" i="7"/>
  <c r="A234" i="7"/>
  <c r="B234" i="7"/>
  <c r="C234" i="7"/>
  <c r="D234" i="7"/>
  <c r="F234" i="7"/>
  <c r="G234" i="7"/>
  <c r="H234" i="7"/>
  <c r="I234" i="7"/>
  <c r="J234" i="7"/>
  <c r="A235" i="7"/>
  <c r="B235" i="7"/>
  <c r="C235" i="7"/>
  <c r="D235" i="7"/>
  <c r="F235" i="7"/>
  <c r="G235" i="7"/>
  <c r="H235" i="7"/>
  <c r="I235" i="7"/>
  <c r="J235" i="7"/>
  <c r="A236" i="7"/>
  <c r="B236" i="7"/>
  <c r="C236" i="7"/>
  <c r="D236" i="7"/>
  <c r="F236" i="7"/>
  <c r="G236" i="7"/>
  <c r="H236" i="7"/>
  <c r="I236" i="7"/>
  <c r="J236" i="7"/>
  <c r="A237" i="7"/>
  <c r="B237" i="7"/>
  <c r="C237" i="7"/>
  <c r="D237" i="7"/>
  <c r="F237" i="7"/>
  <c r="G237" i="7"/>
  <c r="H237" i="7"/>
  <c r="I237" i="7"/>
  <c r="J237" i="7"/>
  <c r="A238" i="7"/>
  <c r="B238" i="7"/>
  <c r="C238" i="7"/>
  <c r="D238" i="7"/>
  <c r="F238" i="7"/>
  <c r="G238" i="7"/>
  <c r="H238" i="7"/>
  <c r="I238" i="7"/>
  <c r="J238" i="7"/>
  <c r="A239" i="7"/>
  <c r="B239" i="7"/>
  <c r="C239" i="7"/>
  <c r="D239" i="7"/>
  <c r="F239" i="7"/>
  <c r="G239" i="7"/>
  <c r="H239" i="7"/>
  <c r="I239" i="7"/>
  <c r="J239" i="7"/>
  <c r="A240" i="7"/>
  <c r="B240" i="7"/>
  <c r="C240" i="7"/>
  <c r="D240" i="7"/>
  <c r="F240" i="7"/>
  <c r="G240" i="7"/>
  <c r="H240" i="7"/>
  <c r="I240" i="7"/>
  <c r="J240" i="7"/>
  <c r="A241" i="7"/>
  <c r="B241" i="7"/>
  <c r="C241" i="7"/>
  <c r="D241" i="7"/>
  <c r="F241" i="7"/>
  <c r="G241" i="7"/>
  <c r="H241" i="7"/>
  <c r="I241" i="7"/>
  <c r="J241" i="7"/>
  <c r="A242" i="7"/>
  <c r="B242" i="7"/>
  <c r="C242" i="7"/>
  <c r="D242" i="7"/>
  <c r="F242" i="7"/>
  <c r="G242" i="7"/>
  <c r="H242" i="7"/>
  <c r="I242" i="7"/>
  <c r="J242" i="7"/>
  <c r="A243" i="7"/>
  <c r="B243" i="7"/>
  <c r="C243" i="7"/>
  <c r="D243" i="7"/>
  <c r="F243" i="7"/>
  <c r="G243" i="7"/>
  <c r="H243" i="7"/>
  <c r="I243" i="7"/>
  <c r="J243" i="7"/>
  <c r="A244" i="7"/>
  <c r="B244" i="7"/>
  <c r="C244" i="7"/>
  <c r="D244" i="7"/>
  <c r="F244" i="7"/>
  <c r="G244" i="7"/>
  <c r="H244" i="7"/>
  <c r="I244" i="7"/>
  <c r="J244" i="7"/>
  <c r="A245" i="7"/>
  <c r="B245" i="7"/>
  <c r="C245" i="7"/>
  <c r="D245" i="7"/>
  <c r="F245" i="7"/>
  <c r="G245" i="7"/>
  <c r="H245" i="7"/>
  <c r="I245" i="7"/>
  <c r="J245" i="7"/>
  <c r="A246" i="7"/>
  <c r="B246" i="7"/>
  <c r="C246" i="7"/>
  <c r="D246" i="7"/>
  <c r="F246" i="7"/>
  <c r="G246" i="7"/>
  <c r="H246" i="7"/>
  <c r="I246" i="7"/>
  <c r="J246" i="7"/>
  <c r="A247" i="7"/>
  <c r="B247" i="7"/>
  <c r="C247" i="7"/>
  <c r="D247" i="7"/>
  <c r="F247" i="7"/>
  <c r="G247" i="7"/>
  <c r="H247" i="7"/>
  <c r="I247" i="7"/>
  <c r="J247" i="7"/>
  <c r="A248" i="7"/>
  <c r="B248" i="7"/>
  <c r="C248" i="7"/>
  <c r="D248" i="7"/>
  <c r="F248" i="7"/>
  <c r="G248" i="7"/>
  <c r="H248" i="7"/>
  <c r="I248" i="7"/>
  <c r="J248" i="7"/>
  <c r="A249" i="7"/>
  <c r="B249" i="7"/>
  <c r="C249" i="7"/>
  <c r="D249" i="7"/>
  <c r="F249" i="7"/>
  <c r="G249" i="7"/>
  <c r="H249" i="7"/>
  <c r="I249" i="7"/>
  <c r="J249" i="7"/>
  <c r="A250" i="7"/>
  <c r="B250" i="7"/>
  <c r="C250" i="7"/>
  <c r="D250" i="7"/>
  <c r="F250" i="7"/>
  <c r="G250" i="7"/>
  <c r="H250" i="7"/>
  <c r="I250" i="7"/>
  <c r="J250" i="7"/>
  <c r="A251" i="7"/>
  <c r="B251" i="7"/>
  <c r="C251" i="7"/>
  <c r="D251" i="7"/>
  <c r="F251" i="7"/>
  <c r="G251" i="7"/>
  <c r="H251" i="7"/>
  <c r="I251" i="7"/>
  <c r="J251" i="7"/>
  <c r="A252" i="7"/>
  <c r="B252" i="7"/>
  <c r="C252" i="7"/>
  <c r="D252" i="7"/>
  <c r="F252" i="7"/>
  <c r="G252" i="7"/>
  <c r="H252" i="7"/>
  <c r="I252" i="7"/>
  <c r="J252" i="7"/>
  <c r="A253" i="7"/>
  <c r="B253" i="7"/>
  <c r="C253" i="7"/>
  <c r="D253" i="7"/>
  <c r="F253" i="7"/>
  <c r="G253" i="7"/>
  <c r="H253" i="7"/>
  <c r="I253" i="7"/>
  <c r="J253" i="7"/>
  <c r="A254" i="7"/>
  <c r="B254" i="7"/>
  <c r="C254" i="7"/>
  <c r="D254" i="7"/>
  <c r="F254" i="7"/>
  <c r="G254" i="7"/>
  <c r="H254" i="7"/>
  <c r="I254" i="7"/>
  <c r="J254" i="7"/>
  <c r="A255" i="7"/>
  <c r="B255" i="7"/>
  <c r="C255" i="7"/>
  <c r="D255" i="7"/>
  <c r="F255" i="7"/>
  <c r="G255" i="7"/>
  <c r="H255" i="7"/>
  <c r="I255" i="7"/>
  <c r="J255" i="7"/>
  <c r="A256" i="7"/>
  <c r="B256" i="7"/>
  <c r="C256" i="7"/>
  <c r="D256" i="7"/>
  <c r="F256" i="7"/>
  <c r="G256" i="7"/>
  <c r="H256" i="7"/>
  <c r="I256" i="7"/>
  <c r="J256" i="7"/>
  <c r="A257" i="7"/>
  <c r="B257" i="7"/>
  <c r="C257" i="7"/>
  <c r="D257" i="7"/>
  <c r="F257" i="7"/>
  <c r="G257" i="7"/>
  <c r="H257" i="7"/>
  <c r="I257" i="7"/>
  <c r="J257" i="7"/>
  <c r="A258" i="7"/>
  <c r="B258" i="7"/>
  <c r="C258" i="7"/>
  <c r="D258" i="7"/>
  <c r="F258" i="7"/>
  <c r="G258" i="7"/>
  <c r="H258" i="7"/>
  <c r="I258" i="7"/>
  <c r="J258" i="7"/>
  <c r="A259" i="7"/>
  <c r="B259" i="7"/>
  <c r="C259" i="7"/>
  <c r="D259" i="7"/>
  <c r="F259" i="7"/>
  <c r="G259" i="7"/>
  <c r="H259" i="7"/>
  <c r="I259" i="7"/>
  <c r="J259" i="7"/>
  <c r="A260" i="7"/>
  <c r="B260" i="7"/>
  <c r="C260" i="7"/>
  <c r="D260" i="7"/>
  <c r="F260" i="7"/>
  <c r="G260" i="7"/>
  <c r="H260" i="7"/>
  <c r="I260" i="7"/>
  <c r="J260" i="7"/>
  <c r="A261" i="7"/>
  <c r="B261" i="7"/>
  <c r="C261" i="7"/>
  <c r="D261" i="7"/>
  <c r="F261" i="7"/>
  <c r="G261" i="7"/>
  <c r="H261" i="7"/>
  <c r="I261" i="7"/>
  <c r="J261" i="7"/>
  <c r="A262" i="7"/>
  <c r="B262" i="7"/>
  <c r="C262" i="7"/>
  <c r="D262" i="7"/>
  <c r="F262" i="7"/>
  <c r="G262" i="7"/>
  <c r="H262" i="7"/>
  <c r="I262" i="7"/>
  <c r="J262" i="7"/>
  <c r="A263" i="7"/>
  <c r="B263" i="7"/>
  <c r="C263" i="7"/>
  <c r="D263" i="7"/>
  <c r="F263" i="7"/>
  <c r="G263" i="7"/>
  <c r="H263" i="7"/>
  <c r="I263" i="7"/>
  <c r="J263" i="7"/>
  <c r="A264" i="7"/>
  <c r="B264" i="7"/>
  <c r="C264" i="7"/>
  <c r="D264" i="7"/>
  <c r="F264" i="7"/>
  <c r="G264" i="7"/>
  <c r="H264" i="7"/>
  <c r="I264" i="7"/>
  <c r="J264" i="7"/>
  <c r="B17" i="7"/>
  <c r="C17" i="7"/>
  <c r="D17" i="7"/>
  <c r="A17" i="7"/>
  <c r="BL81" i="1" l="1"/>
  <c r="BI81" i="1"/>
  <c r="BH81" i="1"/>
  <c r="BL80" i="1"/>
  <c r="BI80" i="1"/>
  <c r="BH80" i="1"/>
  <c r="I94" i="7" l="1"/>
  <c r="I207" i="7"/>
  <c r="I266" i="7"/>
  <c r="F266" i="7"/>
  <c r="BK81" i="1"/>
  <c r="BO81" i="1" s="1"/>
  <c r="F207" i="7"/>
  <c r="BJ80" i="1"/>
  <c r="F94" i="7"/>
  <c r="BJ81" i="1"/>
  <c r="BK80" i="1"/>
  <c r="BH165" i="1"/>
  <c r="BI165" i="1"/>
  <c r="BL165" i="1"/>
  <c r="BH160" i="1"/>
  <c r="BI160" i="1"/>
  <c r="BL160" i="1"/>
  <c r="BH161" i="1"/>
  <c r="BI161" i="1"/>
  <c r="BL161" i="1"/>
  <c r="BH162" i="1"/>
  <c r="BI162" i="1"/>
  <c r="BL162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F117" i="7"/>
  <c r="F118" i="7"/>
  <c r="BH132" i="1"/>
  <c r="BI132" i="1"/>
  <c r="BL132" i="1"/>
  <c r="I148" i="7" l="1"/>
  <c r="I204" i="7"/>
  <c r="I104" i="7"/>
  <c r="I63" i="7"/>
  <c r="I153" i="7"/>
  <c r="H207" i="7"/>
  <c r="BJ132" i="1"/>
  <c r="F63" i="7"/>
  <c r="F114" i="7"/>
  <c r="BJ130" i="1"/>
  <c r="F112" i="7"/>
  <c r="BJ128" i="1"/>
  <c r="F110" i="7"/>
  <c r="BJ126" i="1"/>
  <c r="G108" i="7" s="1"/>
  <c r="F108" i="7"/>
  <c r="BJ161" i="1"/>
  <c r="F153" i="7"/>
  <c r="BM80" i="1"/>
  <c r="J94" i="7" s="1"/>
  <c r="G94" i="7"/>
  <c r="BJ162" i="1"/>
  <c r="F148" i="7"/>
  <c r="BM81" i="1"/>
  <c r="J207" i="7" s="1"/>
  <c r="G207" i="7"/>
  <c r="H266" i="7"/>
  <c r="F115" i="7"/>
  <c r="BJ131" i="1"/>
  <c r="F113" i="7"/>
  <c r="BJ129" i="1"/>
  <c r="F111" i="7"/>
  <c r="BJ127" i="1"/>
  <c r="F109" i="7"/>
  <c r="BJ125" i="1"/>
  <c r="G107" i="7" s="1"/>
  <c r="F107" i="7"/>
  <c r="BJ165" i="1"/>
  <c r="F204" i="7"/>
  <c r="J266" i="7"/>
  <c r="G266" i="7"/>
  <c r="BJ160" i="1"/>
  <c r="F104" i="7"/>
  <c r="BO80" i="1"/>
  <c r="H94" i="7"/>
  <c r="BK162" i="1"/>
  <c r="BK161" i="1"/>
  <c r="BK160" i="1"/>
  <c r="BO160" i="1" s="1"/>
  <c r="BK165" i="1"/>
  <c r="BK132" i="1"/>
  <c r="BH136" i="1"/>
  <c r="BI136" i="1"/>
  <c r="F119" i="7" s="1"/>
  <c r="BL136" i="1"/>
  <c r="I119" i="7" s="1"/>
  <c r="G110" i="7" l="1"/>
  <c r="G112" i="7"/>
  <c r="G114" i="7"/>
  <c r="G117" i="7"/>
  <c r="G109" i="7"/>
  <c r="G111" i="7"/>
  <c r="G113" i="7"/>
  <c r="G115" i="7"/>
  <c r="G118" i="7"/>
  <c r="H153" i="7"/>
  <c r="BM162" i="1"/>
  <c r="J148" i="7" s="1"/>
  <c r="G148" i="7"/>
  <c r="BM161" i="1"/>
  <c r="J153" i="7" s="1"/>
  <c r="G153" i="7"/>
  <c r="BM160" i="1"/>
  <c r="J104" i="7" s="1"/>
  <c r="G104" i="7"/>
  <c r="BM165" i="1"/>
  <c r="J204" i="7" s="1"/>
  <c r="G204" i="7"/>
  <c r="BM132" i="1"/>
  <c r="J63" i="7" s="1"/>
  <c r="G63" i="7"/>
  <c r="BO165" i="1"/>
  <c r="H204" i="7"/>
  <c r="H104" i="7"/>
  <c r="BO132" i="1"/>
  <c r="H63" i="7"/>
  <c r="BO162" i="1"/>
  <c r="H148" i="7"/>
  <c r="BJ136" i="1"/>
  <c r="G119" i="7" s="1"/>
  <c r="BK136" i="1"/>
  <c r="H119" i="7" s="1"/>
  <c r="BH88" i="1"/>
  <c r="BI88" i="1"/>
  <c r="BL88" i="1"/>
  <c r="I123" i="7" l="1"/>
  <c r="BJ88" i="1"/>
  <c r="F123" i="7"/>
  <c r="BO136" i="1"/>
  <c r="BM136" i="1"/>
  <c r="BK88" i="1"/>
  <c r="BH24" i="1"/>
  <c r="BH26" i="1"/>
  <c r="BH31" i="1"/>
  <c r="BH37" i="1"/>
  <c r="BH41" i="1"/>
  <c r="BH43" i="1"/>
  <c r="BH49" i="1"/>
  <c r="BH52" i="1"/>
  <c r="BH55" i="1"/>
  <c r="BH62" i="1"/>
  <c r="BH65" i="1"/>
  <c r="BH67" i="1"/>
  <c r="BH74" i="1"/>
  <c r="BH77" i="1"/>
  <c r="BH83" i="1"/>
  <c r="BH93" i="1"/>
  <c r="BH103" i="1"/>
  <c r="BH108" i="1"/>
  <c r="BH112" i="1"/>
  <c r="BH117" i="1"/>
  <c r="BH121" i="1"/>
  <c r="BH124" i="1"/>
  <c r="BH137" i="1"/>
  <c r="BH138" i="1"/>
  <c r="BH139" i="1"/>
  <c r="BH141" i="1"/>
  <c r="BH144" i="1"/>
  <c r="BH147" i="1"/>
  <c r="BH149" i="1"/>
  <c r="BH151" i="1"/>
  <c r="BH155" i="1"/>
  <c r="BH163" i="1"/>
  <c r="BH166" i="1"/>
  <c r="BH168" i="1"/>
  <c r="BH175" i="1"/>
  <c r="BH180" i="1"/>
  <c r="BH185" i="1"/>
  <c r="BH186" i="1"/>
  <c r="BH197" i="1"/>
  <c r="BH200" i="1"/>
  <c r="BH203" i="1"/>
  <c r="BH204" i="1"/>
  <c r="BH208" i="1"/>
  <c r="BH215" i="1"/>
  <c r="BH217" i="1"/>
  <c r="BH221" i="1"/>
  <c r="BH222" i="1"/>
  <c r="BH223" i="1"/>
  <c r="BH224" i="1"/>
  <c r="BH225" i="1"/>
  <c r="BH226" i="1"/>
  <c r="BH227" i="1"/>
  <c r="BH228" i="1"/>
  <c r="BH4" i="1"/>
  <c r="BL24" i="1"/>
  <c r="BL26" i="1"/>
  <c r="BL31" i="1"/>
  <c r="BL37" i="1"/>
  <c r="BL41" i="1"/>
  <c r="BL43" i="1"/>
  <c r="BL49" i="1"/>
  <c r="BL52" i="1"/>
  <c r="BL55" i="1"/>
  <c r="BL62" i="1"/>
  <c r="BL65" i="1"/>
  <c r="BL67" i="1"/>
  <c r="BL74" i="1"/>
  <c r="BL77" i="1"/>
  <c r="BL83" i="1"/>
  <c r="BL93" i="1"/>
  <c r="BI26" i="1"/>
  <c r="BI31" i="1"/>
  <c r="BI37" i="1"/>
  <c r="BI41" i="1"/>
  <c r="BI43" i="1"/>
  <c r="BI49" i="1"/>
  <c r="BI52" i="1"/>
  <c r="BI55" i="1"/>
  <c r="BI62" i="1"/>
  <c r="BI65" i="1"/>
  <c r="BI67" i="1"/>
  <c r="BI74" i="1"/>
  <c r="BI77" i="1"/>
  <c r="BI83" i="1"/>
  <c r="BI93" i="1"/>
  <c r="BI103" i="1"/>
  <c r="BI108" i="1"/>
  <c r="BI112" i="1"/>
  <c r="BI117" i="1"/>
  <c r="BI121" i="1"/>
  <c r="BI124" i="1"/>
  <c r="BI137" i="1"/>
  <c r="F3" i="7" s="1"/>
  <c r="BI138" i="1"/>
  <c r="BI139" i="1"/>
  <c r="BI141" i="1"/>
  <c r="BI144" i="1"/>
  <c r="BI147" i="1"/>
  <c r="BI24" i="1"/>
  <c r="J119" i="7" l="1"/>
  <c r="I194" i="7"/>
  <c r="I136" i="7"/>
  <c r="I73" i="7"/>
  <c r="I144" i="7"/>
  <c r="I170" i="7"/>
  <c r="I92" i="7"/>
  <c r="I121" i="7"/>
  <c r="I183" i="7"/>
  <c r="I142" i="7"/>
  <c r="I25" i="7"/>
  <c r="I189" i="7"/>
  <c r="I46" i="7"/>
  <c r="I156" i="7"/>
  <c r="I31" i="7"/>
  <c r="I196" i="7"/>
  <c r="I265" i="7"/>
  <c r="BJ24" i="1"/>
  <c r="F265" i="7"/>
  <c r="BK103" i="1"/>
  <c r="F20" i="7"/>
  <c r="BJ43" i="1"/>
  <c r="F25" i="7"/>
  <c r="BK147" i="1"/>
  <c r="F106" i="7"/>
  <c r="BK138" i="1"/>
  <c r="F35" i="7"/>
  <c r="BJ117" i="1"/>
  <c r="F135" i="7"/>
  <c r="BK74" i="1"/>
  <c r="F156" i="7"/>
  <c r="BJ55" i="1"/>
  <c r="F31" i="7"/>
  <c r="BK41" i="1"/>
  <c r="F196" i="7"/>
  <c r="BK121" i="1"/>
  <c r="F146" i="7"/>
  <c r="BK112" i="1"/>
  <c r="F56" i="7"/>
  <c r="BJ67" i="1"/>
  <c r="F194" i="7"/>
  <c r="BJ52" i="1"/>
  <c r="F121" i="7"/>
  <c r="BJ37" i="1"/>
  <c r="F136" i="7"/>
  <c r="BK139" i="1"/>
  <c r="F198" i="7"/>
  <c r="BJ77" i="1"/>
  <c r="F183" i="7"/>
  <c r="BJ62" i="1"/>
  <c r="F142" i="7"/>
  <c r="BJ26" i="1"/>
  <c r="F189" i="7"/>
  <c r="BK141" i="1"/>
  <c r="F137" i="7"/>
  <c r="BJ124" i="1"/>
  <c r="F29" i="7"/>
  <c r="BJ108" i="1"/>
  <c r="F70" i="7"/>
  <c r="BK83" i="1"/>
  <c r="F73" i="7"/>
  <c r="BK65" i="1"/>
  <c r="F144" i="7"/>
  <c r="BK49" i="1"/>
  <c r="F170" i="7"/>
  <c r="BK31" i="1"/>
  <c r="F92" i="7"/>
  <c r="BM88" i="1"/>
  <c r="J123" i="7" s="1"/>
  <c r="G123" i="7"/>
  <c r="BO139" i="1"/>
  <c r="BO88" i="1"/>
  <c r="H123" i="7"/>
  <c r="BJ137" i="1"/>
  <c r="G3" i="7" s="1"/>
  <c r="F53" i="7"/>
  <c r="BJ144" i="1"/>
  <c r="G155" i="7" s="1"/>
  <c r="F155" i="7"/>
  <c r="BJ93" i="1"/>
  <c r="F46" i="7"/>
  <c r="BJ139" i="1"/>
  <c r="G198" i="7" s="1"/>
  <c r="BJ141" i="1"/>
  <c r="G137" i="7" s="1"/>
  <c r="BJ138" i="1"/>
  <c r="BJ65" i="1"/>
  <c r="BJ83" i="1"/>
  <c r="BK52" i="1"/>
  <c r="BK37" i="1"/>
  <c r="BJ31" i="1"/>
  <c r="BJ103" i="1"/>
  <c r="BK124" i="1"/>
  <c r="BK67" i="1"/>
  <c r="BJ121" i="1"/>
  <c r="BJ49" i="1"/>
  <c r="BK144" i="1"/>
  <c r="BK108" i="1"/>
  <c r="BK26" i="1"/>
  <c r="BK137" i="1"/>
  <c r="H3" i="7" s="1"/>
  <c r="BK117" i="1"/>
  <c r="BK93" i="1"/>
  <c r="BK77" i="1"/>
  <c r="BK62" i="1"/>
  <c r="BK43" i="1"/>
  <c r="BJ147" i="1"/>
  <c r="G106" i="7" s="1"/>
  <c r="BJ112" i="1"/>
  <c r="BJ74" i="1"/>
  <c r="BJ41" i="1"/>
  <c r="BK55" i="1"/>
  <c r="BK24" i="1"/>
  <c r="BI166" i="1"/>
  <c r="BL166" i="1"/>
  <c r="BO141" i="1" l="1"/>
  <c r="H156" i="7"/>
  <c r="BK25" i="1"/>
  <c r="H16" i="7" s="1"/>
  <c r="H170" i="7"/>
  <c r="H73" i="7"/>
  <c r="BO112" i="1"/>
  <c r="BO41" i="1"/>
  <c r="BO74" i="1"/>
  <c r="BO138" i="1"/>
  <c r="I174" i="7"/>
  <c r="H92" i="7"/>
  <c r="H144" i="7"/>
  <c r="H137" i="7"/>
  <c r="H198" i="7"/>
  <c r="BO121" i="1"/>
  <c r="BO147" i="1"/>
  <c r="BO103" i="1"/>
  <c r="BO65" i="1"/>
  <c r="BO83" i="1"/>
  <c r="BO31" i="1"/>
  <c r="H35" i="7"/>
  <c r="BO49" i="1"/>
  <c r="H146" i="7"/>
  <c r="H106" i="7"/>
  <c r="H196" i="7"/>
  <c r="H20" i="7"/>
  <c r="H56" i="7"/>
  <c r="BM121" i="1"/>
  <c r="J146" i="7" s="1"/>
  <c r="G146" i="7"/>
  <c r="BM31" i="1"/>
  <c r="J92" i="7" s="1"/>
  <c r="G92" i="7"/>
  <c r="BM65" i="1"/>
  <c r="J144" i="7" s="1"/>
  <c r="G144" i="7"/>
  <c r="BM138" i="1"/>
  <c r="J35" i="7" s="1"/>
  <c r="G35" i="7"/>
  <c r="BM108" i="1"/>
  <c r="J70" i="7" s="1"/>
  <c r="G70" i="7"/>
  <c r="BM62" i="1"/>
  <c r="J142" i="7" s="1"/>
  <c r="G142" i="7"/>
  <c r="BM52" i="1"/>
  <c r="J121" i="7" s="1"/>
  <c r="G121" i="7"/>
  <c r="BM55" i="1"/>
  <c r="J31" i="7" s="1"/>
  <c r="G31" i="7"/>
  <c r="BM117" i="1"/>
  <c r="J135" i="7" s="1"/>
  <c r="G135" i="7"/>
  <c r="BJ166" i="1"/>
  <c r="F174" i="7"/>
  <c r="BM112" i="1"/>
  <c r="J56" i="7" s="1"/>
  <c r="G56" i="7"/>
  <c r="BM41" i="1"/>
  <c r="J196" i="7" s="1"/>
  <c r="G196" i="7"/>
  <c r="BM74" i="1"/>
  <c r="J156" i="7" s="1"/>
  <c r="G156" i="7"/>
  <c r="BM49" i="1"/>
  <c r="J170" i="7" s="1"/>
  <c r="G170" i="7"/>
  <c r="BM103" i="1"/>
  <c r="J20" i="7" s="1"/>
  <c r="G20" i="7"/>
  <c r="BM83" i="1"/>
  <c r="J73" i="7" s="1"/>
  <c r="G73" i="7"/>
  <c r="BM124" i="1"/>
  <c r="J29" i="7" s="1"/>
  <c r="G29" i="7"/>
  <c r="BM26" i="1"/>
  <c r="J189" i="7" s="1"/>
  <c r="G189" i="7"/>
  <c r="BM77" i="1"/>
  <c r="J183" i="7" s="1"/>
  <c r="G183" i="7"/>
  <c r="BM37" i="1"/>
  <c r="J136" i="7" s="1"/>
  <c r="G136" i="7"/>
  <c r="BM67" i="1"/>
  <c r="J194" i="7" s="1"/>
  <c r="G194" i="7"/>
  <c r="BM43" i="1"/>
  <c r="J25" i="7" s="1"/>
  <c r="G25" i="7"/>
  <c r="BM24" i="1"/>
  <c r="J265" i="7" s="1"/>
  <c r="G265" i="7"/>
  <c r="BO55" i="1"/>
  <c r="H31" i="7"/>
  <c r="BO77" i="1"/>
  <c r="H183" i="7"/>
  <c r="BO26" i="1"/>
  <c r="H189" i="7"/>
  <c r="BO108" i="1"/>
  <c r="H70" i="7"/>
  <c r="BO67" i="1"/>
  <c r="H194" i="7"/>
  <c r="BO37" i="1"/>
  <c r="H136" i="7"/>
  <c r="BO43" i="1"/>
  <c r="H25" i="7"/>
  <c r="BO117" i="1"/>
  <c r="H135" i="7"/>
  <c r="BO124" i="1"/>
  <c r="H29" i="7"/>
  <c r="BO52" i="1"/>
  <c r="H121" i="7"/>
  <c r="BO24" i="1"/>
  <c r="H265" i="7"/>
  <c r="BO62" i="1"/>
  <c r="H142" i="7"/>
  <c r="BM137" i="1"/>
  <c r="G53" i="7"/>
  <c r="BO137" i="1"/>
  <c r="H53" i="7"/>
  <c r="BO144" i="1"/>
  <c r="H155" i="7"/>
  <c r="BO93" i="1"/>
  <c r="H46" i="7"/>
  <c r="BM93" i="1"/>
  <c r="J46" i="7" s="1"/>
  <c r="G46" i="7"/>
  <c r="BK166" i="1"/>
  <c r="BL151" i="1"/>
  <c r="BL155" i="1"/>
  <c r="BL163" i="1"/>
  <c r="BL168" i="1"/>
  <c r="BL175" i="1"/>
  <c r="BL180" i="1"/>
  <c r="BL185" i="1"/>
  <c r="BL186" i="1"/>
  <c r="BL197" i="1"/>
  <c r="BL200" i="1"/>
  <c r="BL203" i="1"/>
  <c r="BL204" i="1"/>
  <c r="BL208" i="1"/>
  <c r="BL215" i="1"/>
  <c r="BL217" i="1"/>
  <c r="BL221" i="1"/>
  <c r="BL222" i="1"/>
  <c r="BL223" i="1"/>
  <c r="BL224" i="1"/>
  <c r="BL225" i="1"/>
  <c r="BL226" i="1"/>
  <c r="BL227" i="1"/>
  <c r="BL228" i="1"/>
  <c r="BL103" i="1"/>
  <c r="BL108" i="1"/>
  <c r="BL112" i="1"/>
  <c r="BL117" i="1"/>
  <c r="BL121" i="1"/>
  <c r="BL124" i="1"/>
  <c r="BL137" i="1"/>
  <c r="I3" i="7" s="1"/>
  <c r="BL138" i="1"/>
  <c r="BL139" i="1"/>
  <c r="BL141" i="1"/>
  <c r="BL144" i="1"/>
  <c r="BL147" i="1"/>
  <c r="BL149" i="1"/>
  <c r="BL4" i="1"/>
  <c r="BM139" i="1"/>
  <c r="J198" i="7" s="1"/>
  <c r="BM141" i="1"/>
  <c r="J137" i="7" s="1"/>
  <c r="BI149" i="1"/>
  <c r="F122" i="7" s="1"/>
  <c r="BI151" i="1"/>
  <c r="F99" i="7" s="1"/>
  <c r="BI155" i="1"/>
  <c r="BI163" i="1"/>
  <c r="BI168" i="1"/>
  <c r="BI175" i="1"/>
  <c r="BI180" i="1"/>
  <c r="BI185" i="1"/>
  <c r="BI186" i="1"/>
  <c r="BI197" i="1"/>
  <c r="BI200" i="1"/>
  <c r="BI203" i="1"/>
  <c r="BI204" i="1"/>
  <c r="BI208" i="1"/>
  <c r="BI215" i="1"/>
  <c r="BK215" i="1" s="1"/>
  <c r="BI217" i="1"/>
  <c r="BI221" i="1"/>
  <c r="BI222" i="1"/>
  <c r="BI223" i="1"/>
  <c r="BI224" i="1"/>
  <c r="BI225" i="1"/>
  <c r="BI226" i="1"/>
  <c r="BI227" i="1"/>
  <c r="BI228" i="1"/>
  <c r="BI4" i="1"/>
  <c r="J53" i="7" l="1"/>
  <c r="J3" i="7"/>
  <c r="H18" i="7"/>
  <c r="I137" i="7"/>
  <c r="I203" i="7"/>
  <c r="I38" i="7"/>
  <c r="I99" i="7"/>
  <c r="I122" i="7"/>
  <c r="I198" i="7"/>
  <c r="I146" i="7"/>
  <c r="I20" i="7"/>
  <c r="I197" i="7"/>
  <c r="I191" i="7"/>
  <c r="I67" i="7"/>
  <c r="I49" i="7"/>
  <c r="I51" i="7"/>
  <c r="I29" i="7"/>
  <c r="I70" i="7"/>
  <c r="I116" i="7"/>
  <c r="I151" i="7"/>
  <c r="I106" i="7"/>
  <c r="I35" i="7"/>
  <c r="I135" i="7"/>
  <c r="I61" i="7"/>
  <c r="I41" i="7"/>
  <c r="I22" i="7"/>
  <c r="I179" i="7"/>
  <c r="I178" i="7"/>
  <c r="I187" i="7"/>
  <c r="I17" i="7"/>
  <c r="I132" i="7"/>
  <c r="I155" i="7"/>
  <c r="I53" i="7"/>
  <c r="I56" i="7"/>
  <c r="I206" i="7"/>
  <c r="I140" i="7"/>
  <c r="I83" i="7"/>
  <c r="I192" i="7"/>
  <c r="I125" i="7"/>
  <c r="I58" i="7"/>
  <c r="BJ224" i="1"/>
  <c r="F41" i="7"/>
  <c r="BJ185" i="1"/>
  <c r="F178" i="7"/>
  <c r="BJ223" i="1"/>
  <c r="F140" i="7"/>
  <c r="BJ200" i="1"/>
  <c r="F192" i="7"/>
  <c r="BK155" i="1"/>
  <c r="F58" i="7"/>
  <c r="BK226" i="1"/>
  <c r="F203" i="7"/>
  <c r="BK222" i="1"/>
  <c r="F116" i="7"/>
  <c r="BK208" i="1"/>
  <c r="F38" i="7"/>
  <c r="BK197" i="1"/>
  <c r="F132" i="7"/>
  <c r="BK175" i="1"/>
  <c r="F151" i="7"/>
  <c r="BJ228" i="1"/>
  <c r="F61" i="7"/>
  <c r="BJ217" i="1"/>
  <c r="F22" i="7"/>
  <c r="BJ203" i="1"/>
  <c r="F179" i="7"/>
  <c r="BJ163" i="1"/>
  <c r="F187" i="7"/>
  <c r="BJ227" i="1"/>
  <c r="F206" i="7"/>
  <c r="BJ215" i="1"/>
  <c r="F83" i="7"/>
  <c r="BJ180" i="1"/>
  <c r="F125" i="7"/>
  <c r="BK4" i="1"/>
  <c r="F17" i="7"/>
  <c r="BK225" i="1"/>
  <c r="F197" i="7"/>
  <c r="BK221" i="1"/>
  <c r="F191" i="7"/>
  <c r="BK204" i="1"/>
  <c r="F67" i="7"/>
  <c r="BK186" i="1"/>
  <c r="F49" i="7"/>
  <c r="BM166" i="1"/>
  <c r="J174" i="7" s="1"/>
  <c r="G174" i="7"/>
  <c r="BO208" i="1"/>
  <c r="BO166" i="1"/>
  <c r="H174" i="7"/>
  <c r="BK168" i="1"/>
  <c r="F51" i="7"/>
  <c r="BJ151" i="1"/>
  <c r="BK151" i="1"/>
  <c r="BJ149" i="1"/>
  <c r="BK149" i="1"/>
  <c r="BJ197" i="1"/>
  <c r="BJ226" i="1"/>
  <c r="BJ175" i="1"/>
  <c r="BK228" i="1"/>
  <c r="BJ222" i="1"/>
  <c r="BJ155" i="1"/>
  <c r="BK217" i="1"/>
  <c r="BJ208" i="1"/>
  <c r="BM147" i="1"/>
  <c r="J106" i="7" s="1"/>
  <c r="BK185" i="1"/>
  <c r="BK203" i="1"/>
  <c r="BJ225" i="1"/>
  <c r="BJ204" i="1"/>
  <c r="BJ168" i="1"/>
  <c r="BM144" i="1"/>
  <c r="J155" i="7" s="1"/>
  <c r="BK227" i="1"/>
  <c r="BK223" i="1"/>
  <c r="BK200" i="1"/>
  <c r="BK180" i="1"/>
  <c r="BK163" i="1"/>
  <c r="BK224" i="1"/>
  <c r="BJ221" i="1"/>
  <c r="BJ186" i="1"/>
  <c r="BJ4" i="1"/>
  <c r="F120" i="7" l="1"/>
  <c r="F71" i="7"/>
  <c r="H72" i="7"/>
  <c r="G72" i="7"/>
  <c r="F72" i="7"/>
  <c r="G120" i="7"/>
  <c r="BO175" i="1"/>
  <c r="H140" i="7"/>
  <c r="H206" i="7"/>
  <c r="H61" i="7"/>
  <c r="BO204" i="1"/>
  <c r="H197" i="7"/>
  <c r="BO197" i="1"/>
  <c r="H116" i="7"/>
  <c r="H58" i="7"/>
  <c r="H38" i="7"/>
  <c r="H41" i="7"/>
  <c r="H49" i="7"/>
  <c r="H191" i="7"/>
  <c r="BO4" i="1"/>
  <c r="H151" i="7"/>
  <c r="H203" i="7"/>
  <c r="BO186" i="1"/>
  <c r="BO221" i="1"/>
  <c r="H17" i="7"/>
  <c r="BO155" i="1"/>
  <c r="BM221" i="1"/>
  <c r="J191" i="7" s="1"/>
  <c r="G191" i="7"/>
  <c r="BM175" i="1"/>
  <c r="J151" i="7" s="1"/>
  <c r="G151" i="7"/>
  <c r="BM149" i="1"/>
  <c r="J122" i="7" s="1"/>
  <c r="G122" i="7"/>
  <c r="BM180" i="1"/>
  <c r="J125" i="7" s="1"/>
  <c r="G125" i="7"/>
  <c r="BM227" i="1"/>
  <c r="J206" i="7" s="1"/>
  <c r="G206" i="7"/>
  <c r="BM203" i="1"/>
  <c r="J179" i="7" s="1"/>
  <c r="G179" i="7"/>
  <c r="BM228" i="1"/>
  <c r="J61" i="7" s="1"/>
  <c r="G61" i="7"/>
  <c r="BM223" i="1"/>
  <c r="J140" i="7" s="1"/>
  <c r="G140" i="7"/>
  <c r="BM224" i="1"/>
  <c r="J41" i="7" s="1"/>
  <c r="G41" i="7"/>
  <c r="BM155" i="1"/>
  <c r="J58" i="7" s="1"/>
  <c r="G58" i="7"/>
  <c r="BM226" i="1"/>
  <c r="J203" i="7" s="1"/>
  <c r="G203" i="7"/>
  <c r="H132" i="7"/>
  <c r="H67" i="7"/>
  <c r="BM4" i="1"/>
  <c r="J17" i="7" s="1"/>
  <c r="G17" i="7"/>
  <c r="BM204" i="1"/>
  <c r="J67" i="7" s="1"/>
  <c r="G67" i="7"/>
  <c r="BM222" i="1"/>
  <c r="J116" i="7" s="1"/>
  <c r="G116" i="7"/>
  <c r="BM197" i="1"/>
  <c r="J132" i="7" s="1"/>
  <c r="G132" i="7"/>
  <c r="BM151" i="1"/>
  <c r="J99" i="7" s="1"/>
  <c r="G99" i="7"/>
  <c r="BM215" i="1"/>
  <c r="J83" i="7" s="1"/>
  <c r="G83" i="7"/>
  <c r="BM163" i="1"/>
  <c r="J187" i="7" s="1"/>
  <c r="G187" i="7"/>
  <c r="BM217" i="1"/>
  <c r="J22" i="7" s="1"/>
  <c r="G22" i="7"/>
  <c r="BM200" i="1"/>
  <c r="J192" i="7" s="1"/>
  <c r="G192" i="7"/>
  <c r="BM185" i="1"/>
  <c r="J178" i="7" s="1"/>
  <c r="G178" i="7"/>
  <c r="BM186" i="1"/>
  <c r="J49" i="7" s="1"/>
  <c r="G49" i="7"/>
  <c r="BM225" i="1"/>
  <c r="J197" i="7" s="1"/>
  <c r="G197" i="7"/>
  <c r="BM208" i="1"/>
  <c r="J38" i="7" s="1"/>
  <c r="G38" i="7"/>
  <c r="BO215" i="1"/>
  <c r="H83" i="7"/>
  <c r="BO185" i="1"/>
  <c r="H178" i="7"/>
  <c r="BO151" i="1"/>
  <c r="H99" i="7"/>
  <c r="BO163" i="1"/>
  <c r="H187" i="7"/>
  <c r="BO180" i="1"/>
  <c r="H125" i="7"/>
  <c r="BO149" i="1"/>
  <c r="H122" i="7"/>
  <c r="BO200" i="1"/>
  <c r="H192" i="7"/>
  <c r="BO203" i="1"/>
  <c r="H179" i="7"/>
  <c r="BO217" i="1"/>
  <c r="H22" i="7"/>
  <c r="BO168" i="1"/>
  <c r="H51" i="7"/>
  <c r="BM168" i="1"/>
  <c r="J51" i="7" s="1"/>
  <c r="G51" i="7"/>
  <c r="G210" i="7"/>
  <c r="J72" i="7" l="1"/>
  <c r="H120" i="7"/>
  <c r="I71" i="7"/>
  <c r="I120" i="7"/>
  <c r="BK231" i="1"/>
  <c r="H209" i="7" s="1"/>
  <c r="I72" i="7"/>
  <c r="H71" i="7"/>
  <c r="G71" i="7"/>
  <c r="J120" i="7" l="1"/>
  <c r="BM231" i="1"/>
  <c r="M203" i="7" s="1"/>
  <c r="J71" i="7"/>
  <c r="J209" i="7" l="1"/>
  <c r="BO231" i="1"/>
  <c r="BO232" i="1" s="1"/>
  <c r="M266" i="7" s="1"/>
  <c r="M267" i="7" s="1"/>
  <c r="M271" i="7" s="1"/>
  <c r="M272" i="7"/>
  <c r="M268" i="7" l="1"/>
  <c r="BJ231" i="1" l="1"/>
  <c r="G209" i="7" s="1"/>
</calcChain>
</file>

<file path=xl/comments1.xml><?xml version="1.0" encoding="utf-8"?>
<comments xmlns="http://schemas.openxmlformats.org/spreadsheetml/2006/main">
  <authors>
    <author>Timothée</author>
  </authors>
  <commentList>
    <comment ref="BZ2" authorId="0" shapeId="0">
      <text>
        <r>
          <rPr>
            <b/>
            <sz val="9"/>
            <color indexed="81"/>
            <rFont val="Tahoma"/>
            <family val="2"/>
          </rPr>
          <t>Timothée:</t>
        </r>
        <r>
          <rPr>
            <sz val="9"/>
            <color indexed="81"/>
            <rFont val="Tahoma"/>
            <family val="2"/>
          </rPr>
          <t xml:space="preserve">
Un bloc en billons = 14lignes
Un bloc en buttes = 6 buttes</t>
        </r>
      </text>
    </comment>
  </commentList>
</comments>
</file>

<file path=xl/sharedStrings.xml><?xml version="1.0" encoding="utf-8"?>
<sst xmlns="http://schemas.openxmlformats.org/spreadsheetml/2006/main" count="1472" uniqueCount="329">
  <si>
    <t>Betterave</t>
  </si>
  <si>
    <t>Céleri branche</t>
  </si>
  <si>
    <t>Céleri rave</t>
  </si>
  <si>
    <t>Choux chinois</t>
  </si>
  <si>
    <t>Choux rave</t>
  </si>
  <si>
    <t>Fenouil</t>
  </si>
  <si>
    <t>Mâche</t>
  </si>
  <si>
    <t>Navet violet</t>
  </si>
  <si>
    <t>Navet jaune</t>
  </si>
  <si>
    <t>Panais</t>
  </si>
  <si>
    <t>Persil tubereux</t>
  </si>
  <si>
    <t>Poireau</t>
  </si>
  <si>
    <t>Octobre</t>
  </si>
  <si>
    <t>Novembre</t>
  </si>
  <si>
    <t>Décembre</t>
  </si>
  <si>
    <t>Janvier</t>
  </si>
  <si>
    <t>Février</t>
  </si>
  <si>
    <t>Mars</t>
  </si>
  <si>
    <t>Avril</t>
  </si>
  <si>
    <t>Choux pointu</t>
  </si>
  <si>
    <t>Prix au kilo</t>
  </si>
  <si>
    <t>Mai</t>
  </si>
  <si>
    <t>Juin</t>
  </si>
  <si>
    <t>Juillet</t>
  </si>
  <si>
    <t>Août</t>
  </si>
  <si>
    <t>Septembre</t>
  </si>
  <si>
    <t>Choux blanc</t>
  </si>
  <si>
    <t>Choux rouge</t>
  </si>
  <si>
    <t>Choux frisé milan</t>
  </si>
  <si>
    <t>Courgette</t>
  </si>
  <si>
    <t>Melon</t>
  </si>
  <si>
    <t>Oignon blanc</t>
  </si>
  <si>
    <t>Patisson</t>
  </si>
  <si>
    <t>Pois</t>
  </si>
  <si>
    <t>Poivron</t>
  </si>
  <si>
    <t>Choux De Bruxelles</t>
  </si>
  <si>
    <t>Rendement au M²</t>
  </si>
  <si>
    <t>Aubergine</t>
  </si>
  <si>
    <t>Epinard</t>
  </si>
  <si>
    <t>Radis botte</t>
  </si>
  <si>
    <t>Légume</t>
  </si>
  <si>
    <t>Agrosemens</t>
  </si>
  <si>
    <t>Voltz</t>
  </si>
  <si>
    <t>Crapaudine</t>
  </si>
  <si>
    <t>Golden</t>
  </si>
  <si>
    <t>Bolivar</t>
  </si>
  <si>
    <t>Blette</t>
  </si>
  <si>
    <t>Carotte</t>
  </si>
  <si>
    <t>Napoli F1</t>
  </si>
  <si>
    <t>Tango</t>
  </si>
  <si>
    <t>Prinz</t>
  </si>
  <si>
    <t>Choux brocolis</t>
  </si>
  <si>
    <t>Nautic</t>
  </si>
  <si>
    <t>Deadon F1</t>
  </si>
  <si>
    <t>Choux romanesco</t>
  </si>
  <si>
    <t>Echalote</t>
  </si>
  <si>
    <t>Fève</t>
  </si>
  <si>
    <t>Aquadulce</t>
  </si>
  <si>
    <t>Cristal F1</t>
  </si>
  <si>
    <t>Radis rose de chine</t>
  </si>
  <si>
    <t>Nombre de fois dans les paniers</t>
  </si>
  <si>
    <t>N°semaines</t>
  </si>
  <si>
    <t>Unité</t>
  </si>
  <si>
    <t>kg</t>
  </si>
  <si>
    <t>pièce</t>
  </si>
  <si>
    <t>Aromatique</t>
  </si>
  <si>
    <t>Tomate ronde</t>
  </si>
  <si>
    <t>Tomate cerise</t>
  </si>
  <si>
    <t>Concombre</t>
  </si>
  <si>
    <t>Haricot vert</t>
  </si>
  <si>
    <t>Courge</t>
  </si>
  <si>
    <t>Rhubarbe</t>
  </si>
  <si>
    <t>Pourpier</t>
  </si>
  <si>
    <t>Laitue</t>
  </si>
  <si>
    <t>Radis noir</t>
  </si>
  <si>
    <t>Jeunes pousses</t>
  </si>
  <si>
    <t>Topinambour</t>
  </si>
  <si>
    <t>Oignon jaune (achat)</t>
  </si>
  <si>
    <t>Oignon rouge  (achat)</t>
  </si>
  <si>
    <t>P. De terre  (achat)</t>
  </si>
  <si>
    <t>Lentilles  (achat)</t>
  </si>
  <si>
    <t>CA TOTAL</t>
  </si>
  <si>
    <t>Soupe de courges (transfo)</t>
  </si>
  <si>
    <t>Coulis de tomates (transfo)</t>
  </si>
  <si>
    <t>Tisanes (transfo)</t>
  </si>
  <si>
    <t>Objectif</t>
  </si>
  <si>
    <t>Oseille</t>
  </si>
  <si>
    <t>Maïs doux</t>
  </si>
  <si>
    <t>Scarole</t>
  </si>
  <si>
    <t>CA par panier</t>
  </si>
  <si>
    <t>CA total</t>
  </si>
  <si>
    <t>Nombre panier par pleine à livrer</t>
  </si>
  <si>
    <t>Quantité totale  à produire</t>
  </si>
  <si>
    <t>unité</t>
  </si>
  <si>
    <t>piève</t>
  </si>
  <si>
    <t>Surface à implanter en m2</t>
  </si>
  <si>
    <t>Physalis</t>
  </si>
  <si>
    <t>Chou Kale</t>
  </si>
  <si>
    <t>Artichaut</t>
  </si>
  <si>
    <t>s</t>
  </si>
  <si>
    <t>p</t>
  </si>
  <si>
    <t>Cardon</t>
  </si>
  <si>
    <t>Quantitée annuelle dans le panier</t>
  </si>
  <si>
    <t>Ciboulette</t>
  </si>
  <si>
    <t>Coriandre</t>
  </si>
  <si>
    <t>Aneth</t>
  </si>
  <si>
    <t>Origan</t>
  </si>
  <si>
    <t>Variété</t>
  </si>
  <si>
    <t>Fournisseur</t>
  </si>
  <si>
    <t xml:space="preserve">IMPERIAL STAR - BIO </t>
  </si>
  <si>
    <t>ESSEM-BIO</t>
  </si>
  <si>
    <t>JVR</t>
  </si>
  <si>
    <t>Menthe</t>
  </si>
  <si>
    <t>Livèche ou ache des montagnes</t>
  </si>
  <si>
    <t>Petits fruits</t>
  </si>
  <si>
    <t>Uranu</t>
  </si>
  <si>
    <t>Rubro</t>
  </si>
  <si>
    <t>Nuance</t>
  </si>
  <si>
    <t>Bianco</t>
  </si>
  <si>
    <t>sa</t>
  </si>
  <si>
    <t>lieu</t>
  </si>
  <si>
    <t>pc</t>
  </si>
  <si>
    <t>farao</t>
  </si>
  <si>
    <t>capricorn F1</t>
  </si>
  <si>
    <t>Drago F1</t>
  </si>
  <si>
    <t>Integro F1</t>
  </si>
  <si>
    <t>Chou milan</t>
  </si>
  <si>
    <t>Chou blanc</t>
  </si>
  <si>
    <t>Cantasa F1 (mi tardif)</t>
  </si>
  <si>
    <t>Choux de pontoise</t>
  </si>
  <si>
    <t>Redbor F1</t>
  </si>
  <si>
    <t>Ripbor F1</t>
  </si>
  <si>
    <t>Potimarron Orange summer</t>
  </si>
  <si>
    <t>Rouge vif d'estampes</t>
  </si>
  <si>
    <t>musquée</t>
  </si>
  <si>
    <t>Sucrine du Berry</t>
  </si>
  <si>
    <t>butternut Tania</t>
  </si>
  <si>
    <t>Spaghetti</t>
  </si>
  <si>
    <t>Shiatsu F1</t>
  </si>
  <si>
    <t>Cassiopée</t>
  </si>
  <si>
    <t>Echalotte</t>
  </si>
  <si>
    <t>Violin</t>
  </si>
  <si>
    <t>Pongo</t>
  </si>
  <si>
    <t>Trebona (rame)</t>
  </si>
  <si>
    <t>Cocagne (nain)</t>
  </si>
  <si>
    <t>Speedy (nain)</t>
  </si>
  <si>
    <t>Haricot blanc</t>
  </si>
  <si>
    <t>Cobra (rame plat)</t>
  </si>
  <si>
    <t>Golden Batam</t>
  </si>
  <si>
    <t>à choisir</t>
  </si>
  <si>
    <t>Boule d'or</t>
  </si>
  <si>
    <t>Blanc à collet violet</t>
  </si>
  <si>
    <t>Plat de milan</t>
  </si>
  <si>
    <t>Navet primeur</t>
  </si>
  <si>
    <t>Blanc</t>
  </si>
  <si>
    <t>Jaune</t>
  </si>
  <si>
    <t>Persil Tubéreux</t>
  </si>
  <si>
    <t>Coqueret du Pérou</t>
  </si>
  <si>
    <t>Monstrueux de Carentan</t>
  </si>
  <si>
    <t>Radis noir rond d'hiver</t>
  </si>
  <si>
    <t>Radis noir demi long</t>
  </si>
  <si>
    <t>Tomate diversification</t>
  </si>
  <si>
    <t>surface nécessaire</t>
  </si>
  <si>
    <t>ha</t>
  </si>
  <si>
    <t>soit</t>
  </si>
  <si>
    <t>Cerfeuil</t>
  </si>
  <si>
    <t>Estragon</t>
  </si>
  <si>
    <t>Citronelle</t>
  </si>
  <si>
    <t>Sauge</t>
  </si>
  <si>
    <t>Laurier</t>
  </si>
  <si>
    <t xml:space="preserve">Courge </t>
  </si>
  <si>
    <t>Longue de nice</t>
  </si>
  <si>
    <t>à trouver</t>
  </si>
  <si>
    <t>Haricot beurre</t>
  </si>
  <si>
    <t>Choux brocoli</t>
  </si>
  <si>
    <t>Radis japonais</t>
  </si>
  <si>
    <t>Radis asiatiques</t>
  </si>
  <si>
    <t>ananas</t>
  </si>
  <si>
    <t>cornue</t>
  </si>
  <si>
    <t>gregory altaï</t>
  </si>
  <si>
    <t>VAR</t>
  </si>
  <si>
    <t>TYP</t>
  </si>
  <si>
    <t>cat</t>
  </si>
  <si>
    <t xml:space="preserve">pour </t>
  </si>
  <si>
    <t>ou</t>
  </si>
  <si>
    <t>ha passe-pieds inclus</t>
  </si>
  <si>
    <t>soit un ca total de</t>
  </si>
  <si>
    <t>ha mis en culture</t>
  </si>
  <si>
    <t>surface disponible</t>
  </si>
  <si>
    <t xml:space="preserve">reste à cultiver </t>
  </si>
  <si>
    <t>Veronica F1</t>
  </si>
  <si>
    <t xml:space="preserve">soit un CA/ha théorique de </t>
  </si>
  <si>
    <t xml:space="preserve">soit un CA/ha réel de </t>
  </si>
  <si>
    <t>Mélisse</t>
  </si>
  <si>
    <t>Yellowstone F1</t>
  </si>
  <si>
    <t>White Satin F1</t>
  </si>
  <si>
    <t>Pois mange tout</t>
  </si>
  <si>
    <t>Norli</t>
  </si>
  <si>
    <t>pièces</t>
  </si>
  <si>
    <t>Persil commun</t>
  </si>
  <si>
    <t>Persil plat géant d'Italie</t>
  </si>
  <si>
    <t>planche</t>
  </si>
  <si>
    <t>billon</t>
  </si>
  <si>
    <t>Billon</t>
  </si>
  <si>
    <t>Parcellaire</t>
  </si>
  <si>
    <t>Objectifs de production</t>
  </si>
  <si>
    <t>Planche</t>
  </si>
  <si>
    <t>Semaine d'implantation</t>
  </si>
  <si>
    <t>Début de récolte</t>
  </si>
  <si>
    <t>Fin de récolte</t>
  </si>
  <si>
    <t>Semaine de semis</t>
  </si>
  <si>
    <t>semis direct</t>
  </si>
  <si>
    <t>Commentaires</t>
  </si>
  <si>
    <t>espacement sur ligne</t>
  </si>
  <si>
    <t>Entre rang</t>
  </si>
  <si>
    <t>Nb graines / mottes</t>
  </si>
  <si>
    <t>Plan de culture</t>
  </si>
  <si>
    <t>Aubergine rose</t>
  </si>
  <si>
    <t>Aubergine tigrée</t>
  </si>
  <si>
    <t>Aubergine blanche</t>
  </si>
  <si>
    <t>Possibiltié de démarrage en terrine</t>
  </si>
  <si>
    <t>Nombre de plants</t>
  </si>
  <si>
    <t>Nombre de lignes par planche</t>
  </si>
  <si>
    <t>Compacta verde (barese)</t>
  </si>
  <si>
    <t>Berac (cardes)</t>
  </si>
  <si>
    <t xml:space="preserve"> kg</t>
  </si>
  <si>
    <t>Ducretet</t>
  </si>
  <si>
    <t>MEI QUING CHOI F1 (pak shoi)</t>
  </si>
  <si>
    <t>Kaboko F1 (pet saï)</t>
  </si>
  <si>
    <t>bejo</t>
  </si>
  <si>
    <t>Itinéraire technique</t>
  </si>
  <si>
    <t>Etat</t>
  </si>
  <si>
    <t>Commande des graines</t>
  </si>
  <si>
    <t>Nombre de plants à lancer tenant compte de la perte</t>
  </si>
  <si>
    <t>Coeficient de réusite du plant</t>
  </si>
  <si>
    <t>Longueur de la planche</t>
  </si>
  <si>
    <t>Paola</t>
  </si>
  <si>
    <t>azur star</t>
  </si>
  <si>
    <t>test en minimottes 2015</t>
  </si>
  <si>
    <t>gros risque de montaison, à supprimer selon les résultats S1P4 2015</t>
  </si>
  <si>
    <t>Barletta</t>
  </si>
  <si>
    <t>Vaugirard</t>
  </si>
  <si>
    <t>Premier</t>
  </si>
  <si>
    <t>Okaïdo</t>
  </si>
  <si>
    <t>du voyageur</t>
  </si>
  <si>
    <t>Planches ou blocs PC</t>
  </si>
  <si>
    <t>bloc</t>
  </si>
  <si>
    <t>Bloc</t>
  </si>
  <si>
    <t>Nb planches ou bloc  retenu</t>
  </si>
  <si>
    <t>Pomme de terre primeur</t>
  </si>
  <si>
    <t>Isabella</t>
  </si>
  <si>
    <t>plantation</t>
  </si>
  <si>
    <t>200kg de 35/50</t>
  </si>
  <si>
    <t>Nb de graines / plants à commander</t>
  </si>
  <si>
    <t>Nb de graines ou de plants</t>
  </si>
  <si>
    <t>Briand</t>
  </si>
  <si>
    <t>Akito F1  (plant greffé)</t>
  </si>
  <si>
    <t>Aramon F1</t>
  </si>
  <si>
    <t>plants</t>
  </si>
  <si>
    <t>Rosa Bianca</t>
  </si>
  <si>
    <t xml:space="preserve">Bluebell </t>
  </si>
  <si>
    <t>Nb de graines par gramme</t>
  </si>
  <si>
    <t>Besoin en gramme</t>
  </si>
  <si>
    <t>n/a</t>
  </si>
  <si>
    <t>Commandé</t>
  </si>
  <si>
    <t>plant</t>
  </si>
  <si>
    <t>Falcon F1 Greffée</t>
  </si>
  <si>
    <t>bottes</t>
  </si>
  <si>
    <t>Manbo</t>
  </si>
  <si>
    <t>ml</t>
  </si>
  <si>
    <t>bloc butte</t>
  </si>
  <si>
    <t>SOLARIS F1</t>
  </si>
  <si>
    <t>FINALE</t>
  </si>
  <si>
    <t>GEANT MAMOUTH Perfection</t>
  </si>
  <si>
    <t>Poid pour mille graines en gramme</t>
  </si>
  <si>
    <t>bloc billon</t>
  </si>
  <si>
    <t>Poquets de 5 tous les  20cm</t>
  </si>
  <si>
    <t>Sprinter F1</t>
  </si>
  <si>
    <t>Atris F1</t>
  </si>
  <si>
    <t>Caraflex F1</t>
  </si>
  <si>
    <t>CLARA F1</t>
  </si>
  <si>
    <t>RANIA F1</t>
  </si>
  <si>
    <t>Paola greffée</t>
  </si>
  <si>
    <t>Chiogga</t>
  </si>
  <si>
    <t>Endive</t>
  </si>
  <si>
    <t xml:space="preserve">Endive </t>
  </si>
  <si>
    <t>500m2 recommandés pour 300 paniers</t>
  </si>
  <si>
    <t>Pascal Poot</t>
  </si>
  <si>
    <t>Noire de Crimée</t>
  </si>
  <si>
    <t>fluo</t>
  </si>
  <si>
    <t>raxe</t>
  </si>
  <si>
    <t>Tadorna ? Ou variété d'été ?</t>
  </si>
  <si>
    <t>Atlanta  (plant) automne</t>
  </si>
  <si>
    <t>Makopower (plant) hiver</t>
  </si>
  <si>
    <t>Vitaton  (plant) mars</t>
  </si>
  <si>
    <t>Belstar</t>
  </si>
  <si>
    <t>blocs</t>
  </si>
  <si>
    <t xml:space="preserve">Agrosemens </t>
  </si>
  <si>
    <t>Stanton F1 (tardif)</t>
  </si>
  <si>
    <t>Choux de Pontoise</t>
  </si>
  <si>
    <t>Basilics</t>
  </si>
  <si>
    <t xml:space="preserve"> </t>
  </si>
  <si>
    <t>Chou Fleur</t>
  </si>
  <si>
    <t>Skywalker  F1</t>
  </si>
  <si>
    <t>Daikon</t>
  </si>
  <si>
    <t>Rose de chine</t>
  </si>
  <si>
    <t>divers</t>
  </si>
  <si>
    <t xml:space="preserve">korist F1 </t>
  </si>
  <si>
    <t>200kg de 35/50 - Commandé</t>
  </si>
  <si>
    <t>Patate douce</t>
  </si>
  <si>
    <t>ERATO WHITE</t>
  </si>
  <si>
    <t>Volmary</t>
  </si>
  <si>
    <t>ERATO ORANGE</t>
  </si>
  <si>
    <t>Korridor</t>
  </si>
  <si>
    <t>Parthenon ou kimber</t>
  </si>
  <si>
    <t>Alameda NT</t>
  </si>
  <si>
    <t>BLETTE Carde</t>
  </si>
  <si>
    <t>En stock</t>
  </si>
  <si>
    <t>Candela</t>
  </si>
  <si>
    <t>Chou pointu</t>
  </si>
  <si>
    <t>Zodiac F1</t>
  </si>
  <si>
    <t>Longor + Redsun + JVR</t>
  </si>
  <si>
    <t>Nb planche buttes ou billons dans le bloc</t>
  </si>
  <si>
    <t>en stock</t>
  </si>
  <si>
    <t>Merv de keverdon</t>
  </si>
  <si>
    <t xml:space="preserve"> First Early May demi rame</t>
  </si>
  <si>
    <t>Ratio (précoce)</t>
  </si>
  <si>
    <t xml:space="preserve">coeur de bœuf </t>
  </si>
  <si>
    <t>Devotion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</si>
</sst>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5" formatCode="0.0"/>
    <numFmt numFmtId="166" formatCode="_-* #,##0\ _€_-;\-* #,##0\ _€_-;_-* &quot;-&quot;??\ _€_-;_-@_-"/>
    <numFmt numFmtId="167" formatCode="_-* #,##0\ [$€-40C]_-;\-* #,##0\ [$€-40C]_-;_-* &quot;-&quot;??\ [$€-40C]_-;_-@_-"/>
    <numFmt numFmtId="168" formatCode="_-* #,##0\ &quot;€&quot;_-;\-* #,##0\ &quot;€&quot;_-;_-* &quot;-&quot;??\ &quot;€&quot;_-;_-@_-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9C650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7" fillId="10" borderId="0" applyNumberFormat="0" applyBorder="0" applyAlignment="0" applyProtection="0"/>
    <xf numFmtId="0" fontId="16" fillId="11" borderId="0" applyNumberFormat="0" applyBorder="0" applyAlignment="0" applyProtection="0"/>
    <xf numFmtId="0" fontId="18" fillId="12" borderId="0" applyNumberFormat="0" applyBorder="0" applyAlignment="0" applyProtection="0"/>
  </cellStyleXfs>
  <cellXfs count="229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3" fontId="0" fillId="0" borderId="1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3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7" fontId="7" fillId="5" borderId="0" xfId="0" applyNumberFormat="1" applyFont="1" applyFill="1" applyAlignment="1">
      <alignment vertical="center"/>
    </xf>
    <xf numFmtId="166" fontId="7" fillId="4" borderId="11" xfId="1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3" fontId="0" fillId="2" borderId="1" xfId="0" applyNumberFormat="1" applyFont="1" applyFill="1" applyBorder="1" applyAlignment="1">
      <alignment horizontal="center" vertical="center"/>
    </xf>
    <xf numFmtId="43" fontId="2" fillId="7" borderId="1" xfId="0" applyNumberFormat="1" applyFont="1" applyFill="1" applyBorder="1" applyAlignment="1">
      <alignment horizontal="center" vertical="center"/>
    </xf>
    <xf numFmtId="43" fontId="0" fillId="7" borderId="1" xfId="0" applyNumberFormat="1" applyFill="1" applyBorder="1" applyAlignment="1">
      <alignment horizontal="center" vertical="center"/>
    </xf>
    <xf numFmtId="43" fontId="0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65" fontId="2" fillId="8" borderId="0" xfId="0" applyNumberFormat="1" applyFont="1" applyFill="1" applyAlignment="1">
      <alignment horizontal="center" vertical="center"/>
    </xf>
    <xf numFmtId="166" fontId="2" fillId="8" borderId="0" xfId="1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2" fontId="0" fillId="3" borderId="0" xfId="0" applyNumberFormat="1" applyFill="1" applyAlignment="1">
      <alignment horizontal="center" vertical="center"/>
    </xf>
    <xf numFmtId="168" fontId="0" fillId="3" borderId="0" xfId="2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3" fontId="6" fillId="4" borderId="6" xfId="0" applyNumberFormat="1" applyFont="1" applyFill="1" applyBorder="1" applyAlignment="1" applyProtection="1">
      <alignment horizontal="center" vertical="center"/>
    </xf>
    <xf numFmtId="164" fontId="6" fillId="4" borderId="6" xfId="0" applyNumberFormat="1" applyFont="1" applyFill="1" applyBorder="1" applyAlignment="1" applyProtection="1">
      <alignment horizontal="center" vertical="center"/>
    </xf>
    <xf numFmtId="3" fontId="6" fillId="4" borderId="3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15" fillId="4" borderId="6" xfId="0" applyNumberFormat="1" applyFont="1" applyFill="1" applyBorder="1" applyAlignment="1" applyProtection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/>
    </xf>
    <xf numFmtId="2" fontId="2" fillId="8" borderId="0" xfId="1" applyNumberFormat="1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2" fontId="12" fillId="9" borderId="1" xfId="0" applyNumberFormat="1" applyFont="1" applyFill="1" applyBorder="1" applyAlignment="1">
      <alignment horizontal="center" vertical="center" wrapText="1"/>
    </xf>
    <xf numFmtId="2" fontId="1" fillId="9" borderId="1" xfId="0" applyNumberFormat="1" applyFont="1" applyFill="1" applyBorder="1" applyAlignment="1">
      <alignment horizontal="center" vertical="center"/>
    </xf>
    <xf numFmtId="2" fontId="12" fillId="9" borderId="1" xfId="0" applyNumberFormat="1" applyFont="1" applyFill="1" applyBorder="1" applyAlignment="1" applyProtection="1">
      <alignment horizontal="center" vertical="center" wrapText="1"/>
    </xf>
    <xf numFmtId="1" fontId="1" fillId="9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13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12" fillId="9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0" fillId="15" borderId="6" xfId="0" applyNumberFormat="1" applyFill="1" applyBorder="1" applyAlignment="1" applyProtection="1">
      <alignment horizontal="center" vertical="center"/>
    </xf>
    <xf numFmtId="1" fontId="18" fillId="15" borderId="6" xfId="5" applyNumberFormat="1" applyFill="1" applyBorder="1" applyAlignment="1" applyProtection="1">
      <alignment horizontal="center" vertical="center"/>
      <protection locked="0"/>
    </xf>
    <xf numFmtId="2" fontId="12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" fontId="12" fillId="9" borderId="1" xfId="0" applyNumberFormat="1" applyFont="1" applyFill="1" applyBorder="1" applyAlignment="1" applyProtection="1">
      <alignment horizontal="center" vertical="center" wrapText="1"/>
    </xf>
    <xf numFmtId="0" fontId="17" fillId="16" borderId="1" xfId="3" applyFill="1" applyBorder="1" applyAlignment="1" applyProtection="1">
      <alignment horizontal="center" vertical="center" wrapText="1"/>
      <protection locked="0"/>
    </xf>
    <xf numFmtId="0" fontId="18" fillId="5" borderId="6" xfId="5" applyFill="1" applyBorder="1" applyAlignment="1" applyProtection="1">
      <alignment horizontal="center" vertical="center" wrapText="1"/>
      <protection locked="0"/>
    </xf>
    <xf numFmtId="1" fontId="0" fillId="5" borderId="6" xfId="0" applyNumberFormat="1" applyFill="1" applyBorder="1" applyAlignment="1" applyProtection="1">
      <alignment horizontal="center" vertical="center"/>
    </xf>
    <xf numFmtId="1" fontId="18" fillId="5" borderId="6" xfId="5" applyNumberForma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0" fillId="2" borderId="1" xfId="0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 applyProtection="1">
      <alignment horizontal="center"/>
    </xf>
    <xf numFmtId="1" fontId="12" fillId="8" borderId="1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  <protection locked="0"/>
    </xf>
    <xf numFmtId="2" fontId="0" fillId="17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" fontId="1" fillId="17" borderId="1" xfId="0" applyNumberFormat="1" applyFont="1" applyFill="1" applyBorder="1" applyAlignment="1">
      <alignment horizontal="center" vertical="center"/>
    </xf>
    <xf numFmtId="2" fontId="12" fillId="17" borderId="1" xfId="0" applyNumberFormat="1" applyFont="1" applyFill="1" applyBorder="1" applyAlignment="1">
      <alignment horizontal="center" vertical="center"/>
    </xf>
    <xf numFmtId="1" fontId="1" fillId="17" borderId="1" xfId="0" applyNumberFormat="1" applyFont="1" applyFill="1" applyBorder="1" applyAlignment="1" applyProtection="1">
      <alignment horizontal="center" vertical="center"/>
    </xf>
    <xf numFmtId="0" fontId="0" fillId="17" borderId="1" xfId="0" applyFill="1" applyBorder="1" applyAlignment="1">
      <alignment horizontal="center"/>
    </xf>
    <xf numFmtId="165" fontId="0" fillId="17" borderId="1" xfId="0" applyNumberFormat="1" applyFill="1" applyBorder="1" applyAlignment="1" applyProtection="1">
      <alignment horizontal="center"/>
    </xf>
    <xf numFmtId="0" fontId="0" fillId="17" borderId="1" xfId="0" applyFill="1" applyBorder="1" applyAlignment="1" applyProtection="1">
      <alignment horizontal="center"/>
    </xf>
    <xf numFmtId="1" fontId="0" fillId="17" borderId="1" xfId="0" applyNumberFormat="1" applyFill="1" applyBorder="1" applyAlignment="1" applyProtection="1">
      <alignment horizontal="center"/>
      <protection locked="0"/>
    </xf>
    <xf numFmtId="1" fontId="0" fillId="17" borderId="6" xfId="0" applyNumberFormat="1" applyFill="1" applyBorder="1" applyAlignment="1" applyProtection="1">
      <alignment horizontal="center" vertical="center"/>
    </xf>
    <xf numFmtId="1" fontId="0" fillId="17" borderId="1" xfId="0" applyNumberFormat="1" applyFill="1" applyBorder="1" applyAlignment="1">
      <alignment horizontal="center" vertical="center"/>
    </xf>
    <xf numFmtId="2" fontId="2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12" fillId="8" borderId="1" xfId="0" applyNumberFormat="1" applyFont="1" applyFill="1" applyBorder="1" applyAlignment="1">
      <alignment horizontal="center" vertical="center" wrapText="1"/>
    </xf>
    <xf numFmtId="165" fontId="2" fillId="8" borderId="0" xfId="1" applyNumberFormat="1" applyFont="1" applyFill="1" applyAlignment="1">
      <alignment horizontal="center" vertical="center"/>
    </xf>
    <xf numFmtId="165" fontId="12" fillId="8" borderId="1" xfId="0" applyNumberFormat="1" applyFont="1" applyFill="1" applyBorder="1" applyAlignment="1">
      <alignment horizontal="center" vertical="center"/>
    </xf>
    <xf numFmtId="165" fontId="12" fillId="17" borderId="1" xfId="0" applyNumberFormat="1" applyFont="1" applyFill="1" applyBorder="1" applyAlignment="1">
      <alignment horizontal="center" vertical="center"/>
    </xf>
    <xf numFmtId="165" fontId="2" fillId="17" borderId="1" xfId="0" applyNumberFormat="1" applyFont="1" applyFill="1" applyBorder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3" fillId="15" borderId="6" xfId="0" applyNumberFormat="1" applyFont="1" applyFill="1" applyBorder="1" applyAlignment="1" applyProtection="1">
      <alignment horizontal="center" vertical="center"/>
    </xf>
    <xf numFmtId="1" fontId="3" fillId="5" borderId="6" xfId="5" applyNumberFormat="1" applyFont="1" applyFill="1" applyBorder="1" applyAlignment="1" applyProtection="1">
      <alignment horizontal="center" vertical="center"/>
      <protection locked="0"/>
    </xf>
    <xf numFmtId="0" fontId="2" fillId="16" borderId="13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 wrapText="1"/>
    </xf>
    <xf numFmtId="2" fontId="0" fillId="18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164" fontId="24" fillId="5" borderId="0" xfId="0" applyNumberFormat="1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 wrapText="1"/>
    </xf>
    <xf numFmtId="1" fontId="1" fillId="5" borderId="6" xfId="0" applyNumberFormat="1" applyFont="1" applyFill="1" applyBorder="1" applyAlignment="1" applyProtection="1">
      <alignment horizontal="center" vertical="center"/>
    </xf>
    <xf numFmtId="1" fontId="1" fillId="5" borderId="6" xfId="5" applyNumberFormat="1" applyFont="1" applyFill="1" applyBorder="1" applyAlignment="1" applyProtection="1">
      <alignment horizontal="center" vertical="center"/>
      <protection locked="0"/>
    </xf>
    <xf numFmtId="2" fontId="3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15" borderId="3" xfId="0" applyNumberFormat="1" applyFill="1" applyBorder="1" applyAlignment="1" applyProtection="1">
      <alignment horizontal="center" vertical="center"/>
    </xf>
    <xf numFmtId="1" fontId="0" fillId="15" borderId="15" xfId="0" applyNumberFormat="1" applyFill="1" applyBorder="1" applyAlignment="1" applyProtection="1">
      <alignment horizontal="center" vertical="center"/>
    </xf>
    <xf numFmtId="1" fontId="0" fillId="15" borderId="16" xfId="0" applyNumberFormat="1" applyFill="1" applyBorder="1" applyAlignment="1" applyProtection="1">
      <alignment horizontal="center" vertical="center"/>
    </xf>
    <xf numFmtId="0" fontId="20" fillId="5" borderId="13" xfId="5" applyFont="1" applyFill="1" applyBorder="1" applyAlignment="1">
      <alignment horizontal="center" vertical="center"/>
    </xf>
    <xf numFmtId="0" fontId="20" fillId="5" borderId="8" xfId="5" applyFont="1" applyFill="1" applyBorder="1" applyAlignment="1">
      <alignment horizontal="center" vertical="center"/>
    </xf>
    <xf numFmtId="2" fontId="12" fillId="11" borderId="13" xfId="4" applyNumberFormat="1" applyFont="1" applyBorder="1" applyAlignment="1">
      <alignment horizontal="center" vertical="center"/>
    </xf>
    <xf numFmtId="0" fontId="12" fillId="12" borderId="13" xfId="5" applyFont="1" applyBorder="1" applyAlignment="1">
      <alignment horizontal="center" vertical="center"/>
    </xf>
    <xf numFmtId="165" fontId="12" fillId="12" borderId="13" xfId="5" applyNumberFormat="1" applyFont="1" applyBorder="1" applyAlignment="1">
      <alignment horizontal="center" vertical="center"/>
    </xf>
    <xf numFmtId="2" fontId="12" fillId="12" borderId="13" xfId="5" applyNumberFormat="1" applyFont="1" applyBorder="1" applyAlignment="1">
      <alignment horizontal="center" vertical="center"/>
    </xf>
    <xf numFmtId="0" fontId="12" fillId="14" borderId="13" xfId="0" applyFont="1" applyFill="1" applyBorder="1" applyAlignment="1">
      <alignment horizontal="center" vertical="center"/>
    </xf>
    <xf numFmtId="0" fontId="21" fillId="14" borderId="1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</cellXfs>
  <cellStyles count="6">
    <cellStyle name="Insatisfaisant" xfId="4" builtinId="27"/>
    <cellStyle name="Milliers" xfId="1" builtinId="3"/>
    <cellStyle name="Monétaire" xfId="2" builtinId="4"/>
    <cellStyle name="Neutre" xfId="5" builtinId="28"/>
    <cellStyle name="Normal" xfId="0" builtinId="0"/>
    <cellStyle name="Satisfaisant" xfId="3" builtinId="26"/>
  </cellStyles>
  <dxfs count="29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CL238"/>
  <sheetViews>
    <sheetView tabSelected="1" zoomScale="60" zoomScaleNormal="6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227" sqref="B227"/>
    </sheetView>
  </sheetViews>
  <sheetFormatPr baseColWidth="10" defaultColWidth="11.42578125" defaultRowHeight="15.75" outlineLevelRow="1" outlineLevelCol="1" x14ac:dyDescent="0.25"/>
  <cols>
    <col min="1" max="1" width="7.140625" style="9" customWidth="1"/>
    <col min="2" max="2" width="33.28515625" style="7" customWidth="1"/>
    <col min="3" max="3" width="31" style="7" customWidth="1"/>
    <col min="4" max="4" width="17.85546875" style="7" customWidth="1"/>
    <col min="5" max="5" width="9.140625" style="9" customWidth="1"/>
    <col min="6" max="6" width="9.85546875" style="7" customWidth="1"/>
    <col min="7" max="8" width="5.7109375" style="9" customWidth="1" outlineLevel="1"/>
    <col min="9" max="9" width="6.5703125" style="9" customWidth="1" outlineLevel="1"/>
    <col min="10" max="31" width="5.7109375" style="9" customWidth="1" outlineLevel="1"/>
    <col min="32" max="32" width="5.5703125" style="9" customWidth="1" outlineLevel="1"/>
    <col min="33" max="36" width="5.7109375" style="9" customWidth="1" outlineLevel="1"/>
    <col min="37" max="37" width="6.5703125" style="9" customWidth="1" outlineLevel="1"/>
    <col min="38" max="58" width="5.7109375" style="9" customWidth="1" outlineLevel="1"/>
    <col min="59" max="59" width="5.7109375" style="9" customWidth="1"/>
    <col min="60" max="60" width="14.7109375" style="9" customWidth="1" outlineLevel="1"/>
    <col min="61" max="61" width="19" style="9" customWidth="1" outlineLevel="1"/>
    <col min="62" max="62" width="18.28515625" style="187" customWidth="1" outlineLevel="1"/>
    <col min="63" max="63" width="17.140625" style="9" customWidth="1" outlineLevel="1"/>
    <col min="64" max="64" width="13.28515625" style="9" customWidth="1" outlineLevel="1"/>
    <col min="65" max="65" width="19.42578125" style="9" customWidth="1" outlineLevel="1"/>
    <col min="66" max="66" width="19.5703125" style="9" customWidth="1"/>
    <col min="67" max="67" width="22.42578125" style="12" customWidth="1"/>
    <col min="68" max="69" width="15.28515625" style="12" customWidth="1"/>
    <col min="70" max="70" width="12.42578125" style="185" customWidth="1"/>
    <col min="71" max="71" width="13" style="113" customWidth="1"/>
    <col min="72" max="72" width="12.28515625" style="113" customWidth="1"/>
    <col min="73" max="73" width="10.42578125" style="113" customWidth="1"/>
    <col min="74" max="74" width="8.140625" style="113" customWidth="1"/>
    <col min="75" max="75" width="8.28515625" style="113" customWidth="1"/>
    <col min="82" max="82" width="19.5703125" customWidth="1"/>
    <col min="85" max="85" width="29.5703125" customWidth="1"/>
    <col min="86" max="86" width="15.42578125" customWidth="1"/>
    <col min="87" max="87" width="11.42578125" customWidth="1"/>
    <col min="88" max="89" width="13" customWidth="1"/>
    <col min="90" max="90" width="32.28515625" customWidth="1"/>
    <col min="91" max="91" width="11.42578125" style="9" customWidth="1"/>
    <col min="92" max="16384" width="11.42578125" style="9"/>
  </cols>
  <sheetData>
    <row r="1" spans="1:90" ht="22.5" customHeight="1" x14ac:dyDescent="0.25">
      <c r="BH1" s="224" t="s">
        <v>205</v>
      </c>
      <c r="BI1" s="224"/>
      <c r="BJ1" s="225"/>
      <c r="BK1" s="224"/>
      <c r="BL1" s="224"/>
      <c r="BM1" s="224"/>
      <c r="BN1" s="221" t="s">
        <v>204</v>
      </c>
      <c r="BO1" s="221"/>
      <c r="BP1" s="221"/>
      <c r="BQ1" s="221"/>
      <c r="BR1" s="222"/>
      <c r="BS1" s="223"/>
      <c r="BT1" s="220" t="s">
        <v>216</v>
      </c>
      <c r="BU1" s="220"/>
      <c r="BV1" s="220"/>
      <c r="BW1" s="220"/>
      <c r="BX1" s="195" t="s">
        <v>230</v>
      </c>
      <c r="BY1" s="195"/>
      <c r="BZ1" s="195"/>
      <c r="CA1" s="195"/>
      <c r="CB1" s="195"/>
      <c r="CC1" s="195"/>
      <c r="CD1" s="195"/>
      <c r="CE1" s="195"/>
      <c r="CF1" s="195"/>
      <c r="CG1" s="195"/>
      <c r="CH1" s="218" t="s">
        <v>232</v>
      </c>
      <c r="CI1" s="218"/>
      <c r="CJ1" s="218"/>
      <c r="CK1" s="218"/>
      <c r="CL1" s="219"/>
    </row>
    <row r="2" spans="1:90" s="10" customFormat="1" ht="90" customHeight="1" x14ac:dyDescent="0.25">
      <c r="A2" s="10" t="s">
        <v>182</v>
      </c>
      <c r="B2" s="4" t="s">
        <v>40</v>
      </c>
      <c r="C2" s="4" t="s">
        <v>107</v>
      </c>
      <c r="D2" s="4" t="s">
        <v>108</v>
      </c>
      <c r="E2" s="5" t="s">
        <v>20</v>
      </c>
      <c r="F2" s="6" t="s">
        <v>62</v>
      </c>
      <c r="G2" s="214" t="s">
        <v>15</v>
      </c>
      <c r="H2" s="214"/>
      <c r="I2" s="214"/>
      <c r="J2" s="214"/>
      <c r="K2" s="214" t="s">
        <v>16</v>
      </c>
      <c r="L2" s="214"/>
      <c r="M2" s="214"/>
      <c r="N2" s="214"/>
      <c r="O2" s="214" t="s">
        <v>17</v>
      </c>
      <c r="P2" s="214"/>
      <c r="Q2" s="214"/>
      <c r="R2" s="214"/>
      <c r="S2" s="214"/>
      <c r="T2" s="214" t="s">
        <v>18</v>
      </c>
      <c r="U2" s="214"/>
      <c r="V2" s="214"/>
      <c r="W2" s="214"/>
      <c r="X2" s="214" t="s">
        <v>21</v>
      </c>
      <c r="Y2" s="214"/>
      <c r="Z2" s="214"/>
      <c r="AA2" s="214"/>
      <c r="AB2" s="214"/>
      <c r="AC2" s="214" t="s">
        <v>22</v>
      </c>
      <c r="AD2" s="214"/>
      <c r="AE2" s="214"/>
      <c r="AF2" s="214"/>
      <c r="AG2" s="214" t="s">
        <v>23</v>
      </c>
      <c r="AH2" s="214"/>
      <c r="AI2" s="214"/>
      <c r="AJ2" s="214"/>
      <c r="AK2" s="214" t="s">
        <v>24</v>
      </c>
      <c r="AL2" s="214"/>
      <c r="AM2" s="214"/>
      <c r="AN2" s="214"/>
      <c r="AO2" s="214"/>
      <c r="AP2" s="214" t="s">
        <v>25</v>
      </c>
      <c r="AQ2" s="214"/>
      <c r="AR2" s="214"/>
      <c r="AS2" s="214"/>
      <c r="AT2" s="214" t="s">
        <v>12</v>
      </c>
      <c r="AU2" s="214"/>
      <c r="AV2" s="214"/>
      <c r="AW2" s="214"/>
      <c r="AX2" s="214" t="s">
        <v>13</v>
      </c>
      <c r="AY2" s="214"/>
      <c r="AZ2" s="214"/>
      <c r="BA2" s="214"/>
      <c r="BB2" s="214"/>
      <c r="BC2" s="214" t="s">
        <v>14</v>
      </c>
      <c r="BD2" s="214"/>
      <c r="BE2" s="214"/>
      <c r="BF2" s="214"/>
      <c r="BG2" s="60" t="s">
        <v>120</v>
      </c>
      <c r="BH2" s="40" t="s">
        <v>60</v>
      </c>
      <c r="BI2" s="40" t="s">
        <v>102</v>
      </c>
      <c r="BJ2" s="186" t="s">
        <v>89</v>
      </c>
      <c r="BK2" s="114" t="s">
        <v>92</v>
      </c>
      <c r="BL2" s="114" t="s">
        <v>93</v>
      </c>
      <c r="BM2" s="115" t="s">
        <v>90</v>
      </c>
      <c r="BN2" s="87" t="s">
        <v>36</v>
      </c>
      <c r="BO2" s="88" t="s">
        <v>95</v>
      </c>
      <c r="BP2" s="88" t="s">
        <v>245</v>
      </c>
      <c r="BQ2" s="88" t="s">
        <v>322</v>
      </c>
      <c r="BR2" s="179" t="s">
        <v>248</v>
      </c>
      <c r="BS2" s="122" t="s">
        <v>235</v>
      </c>
      <c r="BT2" s="128" t="s">
        <v>210</v>
      </c>
      <c r="BU2" s="128" t="s">
        <v>207</v>
      </c>
      <c r="BV2" s="126" t="s">
        <v>208</v>
      </c>
      <c r="BW2" s="126" t="s">
        <v>209</v>
      </c>
      <c r="BX2" s="146" t="s">
        <v>213</v>
      </c>
      <c r="BY2" s="146" t="s">
        <v>214</v>
      </c>
      <c r="BZ2" s="146" t="s">
        <v>222</v>
      </c>
      <c r="CA2" s="146" t="s">
        <v>269</v>
      </c>
      <c r="CB2" s="146" t="s">
        <v>221</v>
      </c>
      <c r="CC2" s="146" t="s">
        <v>234</v>
      </c>
      <c r="CD2" s="146" t="s">
        <v>233</v>
      </c>
      <c r="CE2" s="146" t="s">
        <v>215</v>
      </c>
      <c r="CF2" s="146" t="s">
        <v>253</v>
      </c>
      <c r="CG2" s="146" t="s">
        <v>212</v>
      </c>
      <c r="CH2" s="147" t="s">
        <v>254</v>
      </c>
      <c r="CI2" s="147" t="s">
        <v>274</v>
      </c>
      <c r="CJ2" s="147" t="s">
        <v>261</v>
      </c>
      <c r="CK2" s="147" t="s">
        <v>262</v>
      </c>
      <c r="CL2" s="147" t="s">
        <v>231</v>
      </c>
    </row>
    <row r="3" spans="1:90" s="10" customFormat="1" ht="27.75" customHeight="1" x14ac:dyDescent="0.25">
      <c r="B3" s="192" t="s">
        <v>61</v>
      </c>
      <c r="C3" s="192"/>
      <c r="D3" s="192"/>
      <c r="E3" s="5"/>
      <c r="F3" s="6"/>
      <c r="G3" s="15">
        <v>1</v>
      </c>
      <c r="H3" s="23">
        <v>2</v>
      </c>
      <c r="I3" s="23">
        <v>3</v>
      </c>
      <c r="J3" s="16">
        <v>4</v>
      </c>
      <c r="K3" s="15">
        <v>5</v>
      </c>
      <c r="L3" s="23">
        <v>6</v>
      </c>
      <c r="M3" s="23">
        <v>7</v>
      </c>
      <c r="N3" s="16">
        <v>8</v>
      </c>
      <c r="O3" s="15">
        <v>9</v>
      </c>
      <c r="P3" s="23">
        <v>10</v>
      </c>
      <c r="Q3" s="15">
        <v>11</v>
      </c>
      <c r="R3" s="23">
        <v>12</v>
      </c>
      <c r="S3" s="23">
        <v>13</v>
      </c>
      <c r="T3" s="16">
        <v>14</v>
      </c>
      <c r="U3" s="15">
        <v>15</v>
      </c>
      <c r="V3" s="23">
        <v>16</v>
      </c>
      <c r="W3" s="23">
        <v>17</v>
      </c>
      <c r="X3" s="16">
        <v>18</v>
      </c>
      <c r="Y3" s="15">
        <v>19</v>
      </c>
      <c r="Z3" s="23">
        <v>20</v>
      </c>
      <c r="AA3" s="15">
        <v>21</v>
      </c>
      <c r="AB3" s="23">
        <v>22</v>
      </c>
      <c r="AC3" s="23">
        <v>23</v>
      </c>
      <c r="AD3" s="16">
        <v>24</v>
      </c>
      <c r="AE3" s="15">
        <v>25</v>
      </c>
      <c r="AF3" s="23">
        <v>26</v>
      </c>
      <c r="AG3" s="23">
        <v>27</v>
      </c>
      <c r="AH3" s="16">
        <v>28</v>
      </c>
      <c r="AI3" s="15">
        <v>29</v>
      </c>
      <c r="AJ3" s="23">
        <v>30</v>
      </c>
      <c r="AK3" s="15">
        <v>31</v>
      </c>
      <c r="AL3" s="23">
        <v>32</v>
      </c>
      <c r="AM3" s="23">
        <v>33</v>
      </c>
      <c r="AN3" s="16">
        <v>34</v>
      </c>
      <c r="AO3" s="15">
        <v>35</v>
      </c>
      <c r="AP3" s="23">
        <v>36</v>
      </c>
      <c r="AQ3" s="23">
        <v>37</v>
      </c>
      <c r="AR3" s="16">
        <v>38</v>
      </c>
      <c r="AS3" s="15">
        <v>39</v>
      </c>
      <c r="AT3" s="23">
        <v>40</v>
      </c>
      <c r="AU3" s="15">
        <v>41</v>
      </c>
      <c r="AV3" s="23">
        <v>42</v>
      </c>
      <c r="AW3" s="23">
        <v>43</v>
      </c>
      <c r="AX3" s="16">
        <v>44</v>
      </c>
      <c r="AY3" s="15">
        <v>45</v>
      </c>
      <c r="AZ3" s="23">
        <v>46</v>
      </c>
      <c r="BA3" s="23">
        <v>47</v>
      </c>
      <c r="BB3" s="23">
        <v>48</v>
      </c>
      <c r="BC3" s="23">
        <v>49</v>
      </c>
      <c r="BD3" s="23">
        <v>50</v>
      </c>
      <c r="BE3" s="23">
        <v>51</v>
      </c>
      <c r="BF3" s="16">
        <v>52</v>
      </c>
      <c r="BG3" s="61"/>
      <c r="BH3" s="40"/>
      <c r="BI3" s="40"/>
      <c r="BJ3" s="186"/>
      <c r="BK3" s="114"/>
      <c r="BL3" s="114"/>
      <c r="BM3" s="115"/>
      <c r="BN3" s="87"/>
      <c r="BO3" s="88"/>
      <c r="BP3" s="88"/>
      <c r="BQ3" s="88"/>
      <c r="BR3" s="179"/>
      <c r="BS3" s="122"/>
      <c r="BT3" s="145"/>
      <c r="BU3" s="145"/>
      <c r="BV3" s="133"/>
      <c r="BW3" s="133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7"/>
      <c r="CI3" s="147"/>
      <c r="CJ3" s="147"/>
      <c r="CK3" s="147"/>
      <c r="CL3" s="147"/>
    </row>
    <row r="4" spans="1:90" ht="21.75" customHeight="1" x14ac:dyDescent="0.25">
      <c r="A4" s="9" t="s">
        <v>181</v>
      </c>
      <c r="B4" s="67" t="s">
        <v>65</v>
      </c>
      <c r="C4" s="68"/>
      <c r="D4" s="68"/>
      <c r="E4" s="68">
        <v>1.5</v>
      </c>
      <c r="F4" s="69" t="s">
        <v>64</v>
      </c>
      <c r="G4" s="199"/>
      <c r="H4" s="199"/>
      <c r="I4" s="199"/>
      <c r="J4" s="199"/>
      <c r="K4" s="26"/>
      <c r="L4" s="26"/>
      <c r="M4" s="26"/>
      <c r="N4" s="26"/>
      <c r="O4" s="26"/>
      <c r="P4" s="26"/>
      <c r="Q4" s="26"/>
      <c r="R4" s="27"/>
      <c r="S4" s="26"/>
      <c r="T4" s="27"/>
      <c r="U4" s="26"/>
      <c r="V4" s="27">
        <v>1</v>
      </c>
      <c r="W4" s="26">
        <v>1</v>
      </c>
      <c r="X4" s="206"/>
      <c r="Y4" s="206"/>
      <c r="Z4" s="26">
        <v>1</v>
      </c>
      <c r="AA4" s="26">
        <v>1</v>
      </c>
      <c r="AB4" s="26">
        <v>1</v>
      </c>
      <c r="AC4" s="26">
        <v>1</v>
      </c>
      <c r="AD4" s="26">
        <v>1</v>
      </c>
      <c r="AE4" s="26">
        <v>1</v>
      </c>
      <c r="AF4" s="26">
        <v>1</v>
      </c>
      <c r="AG4" s="26">
        <v>1</v>
      </c>
      <c r="AH4" s="26">
        <v>1</v>
      </c>
      <c r="AI4" s="26">
        <v>1</v>
      </c>
      <c r="AJ4" s="26">
        <v>1</v>
      </c>
      <c r="AK4" s="26">
        <v>1</v>
      </c>
      <c r="AL4" s="26">
        <v>1</v>
      </c>
      <c r="AM4" s="26">
        <v>1</v>
      </c>
      <c r="AN4" s="26">
        <v>1</v>
      </c>
      <c r="AO4" s="26">
        <v>1</v>
      </c>
      <c r="AP4" s="26">
        <v>1</v>
      </c>
      <c r="AQ4" s="26">
        <v>1</v>
      </c>
      <c r="AR4" s="26">
        <v>1</v>
      </c>
      <c r="AS4" s="26">
        <v>1</v>
      </c>
      <c r="AT4" s="26"/>
      <c r="AU4" s="26">
        <v>1</v>
      </c>
      <c r="AV4" s="26"/>
      <c r="AW4" s="26">
        <v>1</v>
      </c>
      <c r="AX4" s="26"/>
      <c r="AY4" s="26">
        <v>1</v>
      </c>
      <c r="AZ4" s="26"/>
      <c r="BA4" s="26"/>
      <c r="BB4" s="26"/>
      <c r="BC4" s="26"/>
      <c r="BD4" s="26"/>
      <c r="BE4" s="26"/>
      <c r="BF4" s="25"/>
      <c r="BG4" s="62"/>
      <c r="BH4" s="41">
        <f>COUNT(G4:BF4)</f>
        <v>25</v>
      </c>
      <c r="BI4" s="41">
        <f>SUM(G4:BF4)</f>
        <v>25</v>
      </c>
      <c r="BJ4" s="42">
        <f>BI4*E4</f>
        <v>37.5</v>
      </c>
      <c r="BK4" s="116">
        <f>BI4*$AH$234</f>
        <v>5750</v>
      </c>
      <c r="BL4" s="116" t="str">
        <f t="shared" ref="BL4:BL24" si="0">F4</f>
        <v>pièce</v>
      </c>
      <c r="BM4" s="117">
        <f>BJ4*$AH$234</f>
        <v>8625</v>
      </c>
      <c r="BN4" s="89">
        <v>15</v>
      </c>
      <c r="BO4" s="90">
        <f t="shared" ref="BO4:BO13" si="1">BK4/BN4</f>
        <v>383.33333333333331</v>
      </c>
      <c r="BP4" s="90"/>
      <c r="BQ4" s="90"/>
      <c r="BR4" s="181"/>
      <c r="BS4" s="139"/>
      <c r="BT4" s="129"/>
      <c r="BU4" s="129"/>
      <c r="BV4" s="134"/>
      <c r="BW4" s="134"/>
      <c r="BX4" s="14"/>
      <c r="BY4" s="14"/>
      <c r="BZ4" s="14"/>
      <c r="CA4" s="14"/>
      <c r="CB4" s="14"/>
      <c r="CC4" s="14"/>
      <c r="CD4" s="140"/>
      <c r="CE4" s="14"/>
      <c r="CF4" s="142">
        <f t="shared" ref="CF4:CF32" si="2">CD4*CE4</f>
        <v>0</v>
      </c>
      <c r="CG4" s="14"/>
      <c r="CH4" s="148">
        <f>CF4</f>
        <v>0</v>
      </c>
      <c r="CI4" s="148"/>
      <c r="CJ4" s="148"/>
      <c r="CK4" s="148"/>
      <c r="CL4" s="148"/>
    </row>
    <row r="5" spans="1:90" ht="15" hidden="1" customHeight="1" outlineLevel="1" x14ac:dyDescent="0.25">
      <c r="A5" s="9" t="s">
        <v>180</v>
      </c>
      <c r="B5" s="66" t="s">
        <v>65</v>
      </c>
      <c r="C5" s="17" t="s">
        <v>200</v>
      </c>
      <c r="D5" s="17" t="s">
        <v>297</v>
      </c>
      <c r="E5" s="17"/>
      <c r="F5" s="8" t="s">
        <v>64</v>
      </c>
      <c r="G5" s="25"/>
      <c r="H5" s="199" t="s">
        <v>99</v>
      </c>
      <c r="I5" s="199"/>
      <c r="J5" s="199"/>
      <c r="K5" s="199"/>
      <c r="L5" s="199" t="s">
        <v>100</v>
      </c>
      <c r="M5" s="199"/>
      <c r="N5" s="199"/>
      <c r="O5" s="199"/>
      <c r="P5" s="199"/>
      <c r="Q5" s="199"/>
      <c r="R5" s="200"/>
      <c r="S5" s="199"/>
      <c r="T5" s="200"/>
      <c r="U5" s="199"/>
      <c r="V5" s="200"/>
      <c r="W5" s="199"/>
      <c r="X5" s="28"/>
      <c r="Y5" s="28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5"/>
      <c r="BG5" s="62" t="s">
        <v>119</v>
      </c>
      <c r="BH5" s="41"/>
      <c r="BI5" s="41"/>
      <c r="BJ5" s="42"/>
      <c r="BK5" s="120">
        <v>650</v>
      </c>
      <c r="BL5" s="120" t="str">
        <f t="shared" si="0"/>
        <v>pièce</v>
      </c>
      <c r="BM5" s="117"/>
      <c r="BN5" s="89">
        <v>15</v>
      </c>
      <c r="BO5" s="90">
        <f t="shared" si="1"/>
        <v>43.333333333333336</v>
      </c>
      <c r="BP5" s="90" t="s">
        <v>206</v>
      </c>
      <c r="BQ5" s="90"/>
      <c r="BR5" s="139">
        <v>0.5</v>
      </c>
      <c r="BS5" s="157">
        <v>63</v>
      </c>
      <c r="BT5" s="129">
        <f t="shared" ref="BT5:BT13" si="3">MATCH("s",G5:BF5,0)</f>
        <v>2</v>
      </c>
      <c r="BU5" s="129">
        <f t="shared" ref="BU5:BU13" si="4">MATCH("p",G5:BF5,0)</f>
        <v>6</v>
      </c>
      <c r="BV5" s="134"/>
      <c r="BW5" s="134"/>
      <c r="BX5" s="130">
        <v>0.15</v>
      </c>
      <c r="BY5" s="130">
        <v>0.15</v>
      </c>
      <c r="BZ5" s="142">
        <v>6</v>
      </c>
      <c r="CA5" s="142"/>
      <c r="CB5" s="141">
        <f t="shared" ref="CB5:CB13" si="5">BW5*63/BX5*100*BZ5</f>
        <v>0</v>
      </c>
      <c r="CC5" s="156">
        <v>0.7</v>
      </c>
      <c r="CD5" s="141">
        <f t="shared" ref="CD5:CD13" si="6">((BS5*BR5)*(100/(BX5*100))*BZ5)*(2-CC5)</f>
        <v>1638</v>
      </c>
      <c r="CE5" s="130">
        <v>3</v>
      </c>
      <c r="CF5" s="142">
        <f t="shared" si="2"/>
        <v>4914</v>
      </c>
      <c r="CG5" s="130"/>
      <c r="CH5" s="148">
        <f t="shared" ref="CH5:CH13" si="7">CF5</f>
        <v>4914</v>
      </c>
      <c r="CI5" s="149"/>
      <c r="CJ5" s="149">
        <v>470</v>
      </c>
      <c r="CK5" s="149">
        <f>CH5/CJ5</f>
        <v>10.455319148936169</v>
      </c>
      <c r="CL5" s="194" t="s">
        <v>264</v>
      </c>
    </row>
    <row r="6" spans="1:90" ht="15" hidden="1" customHeight="1" outlineLevel="1" x14ac:dyDescent="0.25">
      <c r="A6" s="9" t="s">
        <v>180</v>
      </c>
      <c r="B6" s="66" t="s">
        <v>65</v>
      </c>
      <c r="C6" s="17" t="s">
        <v>200</v>
      </c>
      <c r="D6" s="17" t="s">
        <v>41</v>
      </c>
      <c r="E6" s="17"/>
      <c r="F6" s="8" t="s">
        <v>64</v>
      </c>
      <c r="G6" s="25"/>
      <c r="H6" s="199"/>
      <c r="I6" s="199"/>
      <c r="J6" s="199"/>
      <c r="K6" s="199"/>
      <c r="L6" s="199"/>
      <c r="M6" s="199"/>
      <c r="N6" s="199"/>
      <c r="O6" s="199" t="s">
        <v>99</v>
      </c>
      <c r="P6" s="199"/>
      <c r="Q6" s="199"/>
      <c r="R6" s="200"/>
      <c r="S6" s="199" t="s">
        <v>100</v>
      </c>
      <c r="T6" s="200"/>
      <c r="U6" s="199"/>
      <c r="V6" s="200"/>
      <c r="W6" s="199"/>
      <c r="X6" s="28"/>
      <c r="Y6" s="28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5"/>
      <c r="BG6" s="62" t="s">
        <v>119</v>
      </c>
      <c r="BH6" s="41"/>
      <c r="BI6" s="41"/>
      <c r="BJ6" s="42"/>
      <c r="BK6" s="120">
        <v>650</v>
      </c>
      <c r="BL6" s="120" t="str">
        <f t="shared" si="0"/>
        <v>pièce</v>
      </c>
      <c r="BM6" s="117"/>
      <c r="BN6" s="89">
        <v>15</v>
      </c>
      <c r="BO6" s="90">
        <f t="shared" si="1"/>
        <v>43.333333333333336</v>
      </c>
      <c r="BP6" s="90" t="s">
        <v>206</v>
      </c>
      <c r="BQ6" s="90"/>
      <c r="BR6" s="139">
        <v>0.5</v>
      </c>
      <c r="BS6" s="157">
        <v>63</v>
      </c>
      <c r="BT6" s="129">
        <f t="shared" si="3"/>
        <v>9</v>
      </c>
      <c r="BU6" s="129">
        <f t="shared" si="4"/>
        <v>13</v>
      </c>
      <c r="BV6" s="134"/>
      <c r="BW6" s="134"/>
      <c r="BX6" s="130">
        <v>0.15</v>
      </c>
      <c r="BY6" s="130">
        <v>0.15</v>
      </c>
      <c r="BZ6" s="142">
        <v>6</v>
      </c>
      <c r="CA6" s="142"/>
      <c r="CB6" s="141">
        <f t="shared" si="5"/>
        <v>0</v>
      </c>
      <c r="CC6" s="156">
        <v>0.7</v>
      </c>
      <c r="CD6" s="141">
        <f t="shared" si="6"/>
        <v>1638</v>
      </c>
      <c r="CE6" s="130">
        <v>3</v>
      </c>
      <c r="CF6" s="142">
        <f t="shared" si="2"/>
        <v>4914</v>
      </c>
      <c r="CG6" s="130"/>
      <c r="CH6" s="148">
        <f t="shared" si="7"/>
        <v>4914</v>
      </c>
      <c r="CI6" s="149"/>
      <c r="CJ6" s="149">
        <v>470</v>
      </c>
      <c r="CK6" s="149">
        <f t="shared" ref="CK6:CK7" si="8">CH6/CJ6</f>
        <v>10.455319148936169</v>
      </c>
      <c r="CL6" s="149"/>
    </row>
    <row r="7" spans="1:90" ht="15" hidden="1" customHeight="1" outlineLevel="1" x14ac:dyDescent="0.25">
      <c r="A7" s="9" t="s">
        <v>180</v>
      </c>
      <c r="B7" s="66" t="s">
        <v>65</v>
      </c>
      <c r="C7" s="17" t="s">
        <v>300</v>
      </c>
      <c r="D7" s="17" t="s">
        <v>41</v>
      </c>
      <c r="E7" s="17"/>
      <c r="F7" s="8" t="s">
        <v>64</v>
      </c>
      <c r="G7" s="25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200"/>
      <c r="S7" s="199"/>
      <c r="T7" s="200"/>
      <c r="U7" s="199"/>
      <c r="V7" s="200"/>
      <c r="W7" s="199"/>
      <c r="X7" s="28"/>
      <c r="Y7" s="28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5"/>
      <c r="BG7" s="62" t="s">
        <v>119</v>
      </c>
      <c r="BH7" s="41"/>
      <c r="BI7" s="41"/>
      <c r="BJ7" s="42"/>
      <c r="BK7" s="120">
        <v>650</v>
      </c>
      <c r="BL7" s="120" t="str">
        <f>F7</f>
        <v>pièce</v>
      </c>
      <c r="BM7" s="117"/>
      <c r="BN7" s="89">
        <v>15</v>
      </c>
      <c r="BO7" s="90">
        <f>BK7/BN7</f>
        <v>43.333333333333336</v>
      </c>
      <c r="BP7" s="90" t="s">
        <v>206</v>
      </c>
      <c r="BQ7" s="90"/>
      <c r="BR7" s="139">
        <v>0.5</v>
      </c>
      <c r="BS7" s="157">
        <v>63</v>
      </c>
      <c r="BT7" s="129" t="e">
        <f>MATCH("s",G7:BF7,0)</f>
        <v>#N/A</v>
      </c>
      <c r="BU7" s="129" t="e">
        <f>MATCH("p",G7:BF7,0)</f>
        <v>#N/A</v>
      </c>
      <c r="BV7" s="134"/>
      <c r="BW7" s="134"/>
      <c r="BX7" s="130">
        <v>0.15</v>
      </c>
      <c r="BY7" s="130">
        <v>0.15</v>
      </c>
      <c r="BZ7" s="142">
        <v>6</v>
      </c>
      <c r="CA7" s="142"/>
      <c r="CB7" s="141">
        <f t="shared" si="5"/>
        <v>0</v>
      </c>
      <c r="CC7" s="156">
        <v>0.7</v>
      </c>
      <c r="CD7" s="141">
        <f t="shared" si="6"/>
        <v>1638</v>
      </c>
      <c r="CE7" s="130">
        <v>3</v>
      </c>
      <c r="CF7" s="142">
        <f t="shared" si="2"/>
        <v>4914</v>
      </c>
      <c r="CG7" s="130"/>
      <c r="CH7" s="148">
        <f>CF7</f>
        <v>4914</v>
      </c>
      <c r="CI7" s="149"/>
      <c r="CJ7" s="149">
        <v>470</v>
      </c>
      <c r="CK7" s="149">
        <f t="shared" si="8"/>
        <v>10.455319148936169</v>
      </c>
      <c r="CL7" s="149"/>
    </row>
    <row r="8" spans="1:90" ht="15" hidden="1" customHeight="1" outlineLevel="1" x14ac:dyDescent="0.25">
      <c r="A8" s="9" t="s">
        <v>180</v>
      </c>
      <c r="B8" s="66" t="s">
        <v>65</v>
      </c>
      <c r="C8" s="17" t="s">
        <v>199</v>
      </c>
      <c r="D8" s="17" t="s">
        <v>41</v>
      </c>
      <c r="E8" s="17"/>
      <c r="F8" s="8" t="s">
        <v>64</v>
      </c>
      <c r="G8" s="25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200"/>
      <c r="S8" s="199"/>
      <c r="T8" s="200"/>
      <c r="U8" s="199"/>
      <c r="V8" s="200"/>
      <c r="W8" s="199"/>
      <c r="X8" s="28"/>
      <c r="Y8" s="28"/>
      <c r="Z8" s="25"/>
      <c r="AA8" s="25"/>
      <c r="AB8" s="25"/>
      <c r="AC8" s="25"/>
      <c r="AD8" s="25"/>
      <c r="AE8" s="25"/>
      <c r="AF8" s="25"/>
      <c r="AG8" s="25" t="s">
        <v>99</v>
      </c>
      <c r="AH8" s="25"/>
      <c r="AI8" s="25"/>
      <c r="AJ8" s="25"/>
      <c r="AK8" s="25" t="s">
        <v>100</v>
      </c>
      <c r="AL8" s="25"/>
      <c r="AM8" s="25"/>
      <c r="AN8" s="25"/>
      <c r="AO8" s="25"/>
      <c r="AP8" s="25"/>
      <c r="AQ8" s="25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5"/>
      <c r="BG8" s="62" t="s">
        <v>119</v>
      </c>
      <c r="BH8" s="41"/>
      <c r="BI8" s="41"/>
      <c r="BJ8" s="42"/>
      <c r="BK8" s="120">
        <v>650</v>
      </c>
      <c r="BL8" s="120" t="str">
        <f t="shared" si="0"/>
        <v>pièce</v>
      </c>
      <c r="BM8" s="117"/>
      <c r="BN8" s="89">
        <v>15</v>
      </c>
      <c r="BO8" s="90">
        <f t="shared" si="1"/>
        <v>43.333333333333336</v>
      </c>
      <c r="BP8" s="90" t="s">
        <v>206</v>
      </c>
      <c r="BQ8" s="90"/>
      <c r="BR8" s="139">
        <v>0.5</v>
      </c>
      <c r="BS8" s="157">
        <v>63</v>
      </c>
      <c r="BT8" s="129">
        <f t="shared" si="3"/>
        <v>27</v>
      </c>
      <c r="BU8" s="129">
        <f t="shared" si="4"/>
        <v>31</v>
      </c>
      <c r="BV8" s="134"/>
      <c r="BW8" s="134"/>
      <c r="BX8" s="130">
        <v>0.15</v>
      </c>
      <c r="BY8" s="130">
        <v>0.15</v>
      </c>
      <c r="BZ8" s="142">
        <v>6</v>
      </c>
      <c r="CA8" s="142"/>
      <c r="CB8" s="141">
        <f t="shared" si="5"/>
        <v>0</v>
      </c>
      <c r="CC8" s="156">
        <v>0.7</v>
      </c>
      <c r="CD8" s="141">
        <f t="shared" si="6"/>
        <v>1638</v>
      </c>
      <c r="CE8" s="130">
        <v>3</v>
      </c>
      <c r="CF8" s="142">
        <f t="shared" si="2"/>
        <v>4914</v>
      </c>
      <c r="CG8" s="130"/>
      <c r="CH8" s="148">
        <f t="shared" si="7"/>
        <v>4914</v>
      </c>
      <c r="CI8" s="149"/>
      <c r="CJ8" s="149"/>
      <c r="CK8" s="149"/>
      <c r="CL8" s="149"/>
    </row>
    <row r="9" spans="1:90" ht="15" hidden="1" customHeight="1" outlineLevel="1" x14ac:dyDescent="0.25">
      <c r="A9" s="9" t="s">
        <v>180</v>
      </c>
      <c r="B9" s="66" t="s">
        <v>65</v>
      </c>
      <c r="C9" s="17" t="s">
        <v>104</v>
      </c>
      <c r="D9" s="17" t="s">
        <v>111</v>
      </c>
      <c r="E9" s="17"/>
      <c r="F9" s="8" t="s">
        <v>64</v>
      </c>
      <c r="G9" s="25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200"/>
      <c r="S9" s="199"/>
      <c r="T9" s="200" t="s">
        <v>99</v>
      </c>
      <c r="U9" s="199"/>
      <c r="V9" s="200"/>
      <c r="W9" s="199"/>
      <c r="X9" s="28" t="s">
        <v>100</v>
      </c>
      <c r="Y9" s="28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5"/>
      <c r="BG9" s="62" t="s">
        <v>119</v>
      </c>
      <c r="BH9" s="41"/>
      <c r="BI9" s="41"/>
      <c r="BJ9" s="42"/>
      <c r="BK9" s="120">
        <v>300</v>
      </c>
      <c r="BL9" s="120" t="str">
        <f t="shared" si="0"/>
        <v>pièce</v>
      </c>
      <c r="BM9" s="117"/>
      <c r="BN9" s="89">
        <v>15</v>
      </c>
      <c r="BO9" s="90">
        <f t="shared" si="1"/>
        <v>20</v>
      </c>
      <c r="BP9" s="90" t="s">
        <v>206</v>
      </c>
      <c r="BQ9" s="90"/>
      <c r="BR9" s="139">
        <v>0.25</v>
      </c>
      <c r="BS9" s="157">
        <v>63</v>
      </c>
      <c r="BT9" s="129">
        <f t="shared" si="3"/>
        <v>14</v>
      </c>
      <c r="BU9" s="129">
        <f t="shared" si="4"/>
        <v>18</v>
      </c>
      <c r="BV9" s="134"/>
      <c r="BW9" s="134"/>
      <c r="BX9" s="130">
        <v>0.15</v>
      </c>
      <c r="BY9" s="130">
        <v>0.15</v>
      </c>
      <c r="BZ9" s="142">
        <v>6</v>
      </c>
      <c r="CA9" s="142"/>
      <c r="CB9" s="141">
        <f t="shared" si="5"/>
        <v>0</v>
      </c>
      <c r="CC9" s="156">
        <v>0.7</v>
      </c>
      <c r="CD9" s="141">
        <f t="shared" si="6"/>
        <v>819</v>
      </c>
      <c r="CE9" s="130">
        <v>3</v>
      </c>
      <c r="CF9" s="142">
        <f t="shared" si="2"/>
        <v>2457</v>
      </c>
      <c r="CG9" s="130"/>
      <c r="CH9" s="148">
        <f t="shared" si="7"/>
        <v>2457</v>
      </c>
      <c r="CI9" s="149"/>
      <c r="CJ9" s="149"/>
      <c r="CK9" s="149"/>
      <c r="CL9" s="149"/>
    </row>
    <row r="10" spans="1:90" ht="15" hidden="1" customHeight="1" outlineLevel="1" x14ac:dyDescent="0.25">
      <c r="A10" s="9" t="s">
        <v>180</v>
      </c>
      <c r="B10" s="66" t="s">
        <v>65</v>
      </c>
      <c r="C10" s="17" t="s">
        <v>104</v>
      </c>
      <c r="D10" s="17" t="s">
        <v>111</v>
      </c>
      <c r="E10" s="17"/>
      <c r="F10" s="8" t="s">
        <v>64</v>
      </c>
      <c r="G10" s="25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200"/>
      <c r="S10" s="199"/>
      <c r="T10" s="200"/>
      <c r="U10" s="199"/>
      <c r="V10" s="200"/>
      <c r="W10" s="199"/>
      <c r="X10" s="28"/>
      <c r="Y10" s="28"/>
      <c r="Z10" s="25"/>
      <c r="AA10" s="25"/>
      <c r="AB10" s="25"/>
      <c r="AC10" s="25" t="s">
        <v>99</v>
      </c>
      <c r="AD10" s="25"/>
      <c r="AE10" s="25"/>
      <c r="AF10" s="25"/>
      <c r="AG10" s="25" t="s">
        <v>100</v>
      </c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5"/>
      <c r="BG10" s="62" t="s">
        <v>119</v>
      </c>
      <c r="BH10" s="41"/>
      <c r="BI10" s="41"/>
      <c r="BJ10" s="42"/>
      <c r="BK10" s="120">
        <v>300</v>
      </c>
      <c r="BL10" s="120" t="str">
        <f t="shared" si="0"/>
        <v>pièce</v>
      </c>
      <c r="BM10" s="117"/>
      <c r="BN10" s="89">
        <v>15</v>
      </c>
      <c r="BO10" s="90">
        <f t="shared" si="1"/>
        <v>20</v>
      </c>
      <c r="BP10" s="90" t="s">
        <v>206</v>
      </c>
      <c r="BQ10" s="90"/>
      <c r="BR10" s="139">
        <v>0.25</v>
      </c>
      <c r="BS10" s="157">
        <v>63</v>
      </c>
      <c r="BT10" s="129">
        <f t="shared" si="3"/>
        <v>23</v>
      </c>
      <c r="BU10" s="129">
        <f t="shared" si="4"/>
        <v>27</v>
      </c>
      <c r="BV10" s="134"/>
      <c r="BW10" s="134"/>
      <c r="BX10" s="130">
        <v>0.15</v>
      </c>
      <c r="BY10" s="130">
        <v>0.15</v>
      </c>
      <c r="BZ10" s="142">
        <v>6</v>
      </c>
      <c r="CA10" s="142"/>
      <c r="CB10" s="141">
        <f t="shared" si="5"/>
        <v>0</v>
      </c>
      <c r="CC10" s="156">
        <v>0.7</v>
      </c>
      <c r="CD10" s="141">
        <f t="shared" si="6"/>
        <v>819</v>
      </c>
      <c r="CE10" s="130">
        <v>3</v>
      </c>
      <c r="CF10" s="142">
        <f t="shared" si="2"/>
        <v>2457</v>
      </c>
      <c r="CG10" s="130"/>
      <c r="CH10" s="148">
        <f t="shared" si="7"/>
        <v>2457</v>
      </c>
      <c r="CI10" s="149"/>
      <c r="CJ10" s="149"/>
      <c r="CK10" s="149"/>
      <c r="CL10" s="149"/>
    </row>
    <row r="11" spans="1:90" ht="15" hidden="1" customHeight="1" outlineLevel="1" x14ac:dyDescent="0.25">
      <c r="A11" s="9" t="s">
        <v>180</v>
      </c>
      <c r="B11" s="66" t="s">
        <v>65</v>
      </c>
      <c r="C11" s="17" t="s">
        <v>104</v>
      </c>
      <c r="D11" s="17" t="s">
        <v>111</v>
      </c>
      <c r="E11" s="17"/>
      <c r="F11" s="8" t="s">
        <v>64</v>
      </c>
      <c r="G11" s="25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200"/>
      <c r="S11" s="199"/>
      <c r="T11" s="200"/>
      <c r="U11" s="199"/>
      <c r="V11" s="200"/>
      <c r="W11" s="199"/>
      <c r="X11" s="28"/>
      <c r="Y11" s="28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 t="s">
        <v>99</v>
      </c>
      <c r="AK11" s="25"/>
      <c r="AL11" s="25"/>
      <c r="AM11" s="25"/>
      <c r="AN11" s="25" t="s">
        <v>100</v>
      </c>
      <c r="AO11" s="25"/>
      <c r="AP11" s="25"/>
      <c r="AQ11" s="25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5"/>
      <c r="BG11" s="62" t="s">
        <v>119</v>
      </c>
      <c r="BH11" s="41"/>
      <c r="BI11" s="41"/>
      <c r="BJ11" s="42"/>
      <c r="BK11" s="120">
        <v>300</v>
      </c>
      <c r="BL11" s="120" t="str">
        <f t="shared" si="0"/>
        <v>pièce</v>
      </c>
      <c r="BM11" s="117"/>
      <c r="BN11" s="89">
        <v>15</v>
      </c>
      <c r="BO11" s="90">
        <f t="shared" si="1"/>
        <v>20</v>
      </c>
      <c r="BP11" s="90" t="s">
        <v>206</v>
      </c>
      <c r="BQ11" s="90"/>
      <c r="BR11" s="139">
        <v>0.25</v>
      </c>
      <c r="BS11" s="157">
        <v>63</v>
      </c>
      <c r="BT11" s="129">
        <f t="shared" si="3"/>
        <v>30</v>
      </c>
      <c r="BU11" s="129">
        <f t="shared" si="4"/>
        <v>34</v>
      </c>
      <c r="BV11" s="134"/>
      <c r="BW11" s="134"/>
      <c r="BX11" s="130">
        <v>0.15</v>
      </c>
      <c r="BY11" s="130">
        <v>0.15</v>
      </c>
      <c r="BZ11" s="142">
        <v>6</v>
      </c>
      <c r="CA11" s="142"/>
      <c r="CB11" s="141">
        <f t="shared" si="5"/>
        <v>0</v>
      </c>
      <c r="CC11" s="156">
        <v>0.7</v>
      </c>
      <c r="CD11" s="141">
        <f t="shared" si="6"/>
        <v>819</v>
      </c>
      <c r="CE11" s="130">
        <v>3</v>
      </c>
      <c r="CF11" s="142">
        <f t="shared" si="2"/>
        <v>2457</v>
      </c>
      <c r="CG11" s="130"/>
      <c r="CH11" s="148">
        <f t="shared" si="7"/>
        <v>2457</v>
      </c>
      <c r="CI11" s="149"/>
      <c r="CJ11" s="149"/>
      <c r="CK11" s="149"/>
      <c r="CL11" s="149"/>
    </row>
    <row r="12" spans="1:90" ht="15" hidden="1" customHeight="1" outlineLevel="1" x14ac:dyDescent="0.25">
      <c r="A12" s="9" t="s">
        <v>180</v>
      </c>
      <c r="B12" s="66" t="s">
        <v>65</v>
      </c>
      <c r="C12" s="17" t="s">
        <v>105</v>
      </c>
      <c r="D12" s="17" t="s">
        <v>41</v>
      </c>
      <c r="E12" s="17"/>
      <c r="F12" s="8" t="s">
        <v>64</v>
      </c>
      <c r="G12" s="25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200"/>
      <c r="S12" s="199"/>
      <c r="T12" s="200"/>
      <c r="U12" s="199"/>
      <c r="V12" s="200"/>
      <c r="W12" s="199"/>
      <c r="X12" s="28"/>
      <c r="Y12" s="28"/>
      <c r="Z12" s="25"/>
      <c r="AA12" s="25"/>
      <c r="AB12" s="25"/>
      <c r="AC12" s="25"/>
      <c r="AD12" s="25"/>
      <c r="AE12" s="25" t="s">
        <v>99</v>
      </c>
      <c r="AF12" s="25"/>
      <c r="AG12" s="25"/>
      <c r="AH12" s="25" t="s">
        <v>100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5"/>
      <c r="BG12" s="62" t="s">
        <v>119</v>
      </c>
      <c r="BH12" s="41"/>
      <c r="BI12" s="41"/>
      <c r="BJ12" s="42"/>
      <c r="BK12" s="120">
        <v>300</v>
      </c>
      <c r="BL12" s="120" t="str">
        <f t="shared" si="0"/>
        <v>pièce</v>
      </c>
      <c r="BM12" s="117"/>
      <c r="BN12" s="89">
        <v>15</v>
      </c>
      <c r="BO12" s="90">
        <f t="shared" si="1"/>
        <v>20</v>
      </c>
      <c r="BP12" s="90" t="s">
        <v>206</v>
      </c>
      <c r="BQ12" s="90"/>
      <c r="BR12" s="139">
        <v>0.25</v>
      </c>
      <c r="BS12" s="157">
        <v>63</v>
      </c>
      <c r="BT12" s="129">
        <f t="shared" si="3"/>
        <v>25</v>
      </c>
      <c r="BU12" s="129">
        <f t="shared" si="4"/>
        <v>28</v>
      </c>
      <c r="BV12" s="134"/>
      <c r="BW12" s="134"/>
      <c r="BX12" s="130">
        <v>0.15</v>
      </c>
      <c r="BY12" s="130">
        <v>0.15</v>
      </c>
      <c r="BZ12" s="142">
        <v>6</v>
      </c>
      <c r="CA12" s="142"/>
      <c r="CB12" s="141">
        <f t="shared" si="5"/>
        <v>0</v>
      </c>
      <c r="CC12" s="156">
        <v>0.7</v>
      </c>
      <c r="CD12" s="141">
        <f t="shared" si="6"/>
        <v>819</v>
      </c>
      <c r="CE12" s="130">
        <v>3</v>
      </c>
      <c r="CF12" s="142">
        <f t="shared" si="2"/>
        <v>2457</v>
      </c>
      <c r="CG12" s="130"/>
      <c r="CH12" s="148">
        <f t="shared" si="7"/>
        <v>2457</v>
      </c>
      <c r="CI12" s="149"/>
      <c r="CJ12" s="149"/>
      <c r="CK12" s="149"/>
      <c r="CL12" s="149"/>
    </row>
    <row r="13" spans="1:90" ht="15" hidden="1" customHeight="1" outlineLevel="1" x14ac:dyDescent="0.25">
      <c r="A13" s="9" t="s">
        <v>180</v>
      </c>
      <c r="B13" s="66" t="s">
        <v>65</v>
      </c>
      <c r="C13" s="17" t="s">
        <v>165</v>
      </c>
      <c r="D13" s="17" t="s">
        <v>41</v>
      </c>
      <c r="E13" s="17"/>
      <c r="F13" s="8" t="s">
        <v>64</v>
      </c>
      <c r="G13" s="25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200"/>
      <c r="S13" s="199"/>
      <c r="T13" s="200"/>
      <c r="U13" s="199"/>
      <c r="V13" s="200" t="s">
        <v>99</v>
      </c>
      <c r="W13" s="199"/>
      <c r="X13" s="28"/>
      <c r="Y13" s="28" t="s">
        <v>100</v>
      </c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5"/>
      <c r="BG13" s="62" t="s">
        <v>119</v>
      </c>
      <c r="BH13" s="41"/>
      <c r="BI13" s="41"/>
      <c r="BJ13" s="42"/>
      <c r="BK13" s="120">
        <v>300</v>
      </c>
      <c r="BL13" s="120" t="str">
        <f t="shared" si="0"/>
        <v>pièce</v>
      </c>
      <c r="BM13" s="117"/>
      <c r="BN13" s="89">
        <v>15</v>
      </c>
      <c r="BO13" s="90">
        <f t="shared" si="1"/>
        <v>20</v>
      </c>
      <c r="BP13" s="90" t="s">
        <v>206</v>
      </c>
      <c r="BQ13" s="90"/>
      <c r="BR13" s="139">
        <v>0.25</v>
      </c>
      <c r="BS13" s="157">
        <v>63</v>
      </c>
      <c r="BT13" s="129">
        <f t="shared" si="3"/>
        <v>16</v>
      </c>
      <c r="BU13" s="129">
        <f t="shared" si="4"/>
        <v>19</v>
      </c>
      <c r="BV13" s="134"/>
      <c r="BW13" s="134"/>
      <c r="BX13" s="130">
        <v>0.15</v>
      </c>
      <c r="BY13" s="130">
        <v>0.15</v>
      </c>
      <c r="BZ13" s="152">
        <v>6</v>
      </c>
      <c r="CA13" s="152"/>
      <c r="CB13" s="153">
        <f t="shared" si="5"/>
        <v>0</v>
      </c>
      <c r="CC13" s="156">
        <v>0.7</v>
      </c>
      <c r="CD13" s="141">
        <f t="shared" si="6"/>
        <v>819</v>
      </c>
      <c r="CE13" s="151">
        <v>3</v>
      </c>
      <c r="CF13" s="142">
        <f t="shared" si="2"/>
        <v>2457</v>
      </c>
      <c r="CG13" s="130"/>
      <c r="CH13" s="148">
        <f t="shared" si="7"/>
        <v>2457</v>
      </c>
      <c r="CI13" s="149"/>
      <c r="CJ13" s="149"/>
      <c r="CK13" s="149"/>
      <c r="CL13" s="149"/>
    </row>
    <row r="14" spans="1:90" ht="15" hidden="1" customHeight="1" outlineLevel="1" x14ac:dyDescent="0.25">
      <c r="A14" s="9" t="s">
        <v>180</v>
      </c>
      <c r="B14" s="66" t="s">
        <v>65</v>
      </c>
      <c r="C14" s="17" t="s">
        <v>112</v>
      </c>
      <c r="D14" s="17" t="s">
        <v>111</v>
      </c>
      <c r="E14" s="17"/>
      <c r="F14" s="8" t="s">
        <v>64</v>
      </c>
      <c r="G14" s="25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200"/>
      <c r="S14" s="199"/>
      <c r="T14" s="200"/>
      <c r="U14" s="199"/>
      <c r="V14" s="200"/>
      <c r="W14" s="199"/>
      <c r="X14" s="28"/>
      <c r="Y14" s="28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5"/>
      <c r="BG14" s="62" t="s">
        <v>121</v>
      </c>
      <c r="BH14" s="41"/>
      <c r="BI14" s="41"/>
      <c r="BJ14" s="42"/>
      <c r="BK14" s="120">
        <v>300</v>
      </c>
      <c r="BL14" s="120" t="str">
        <f t="shared" si="0"/>
        <v>pièce</v>
      </c>
      <c r="BM14" s="117"/>
      <c r="BN14" s="89"/>
      <c r="BO14" s="90"/>
      <c r="BP14" s="90"/>
      <c r="BQ14" s="90"/>
      <c r="BR14" s="139"/>
      <c r="BS14" s="121"/>
      <c r="BT14" s="129"/>
      <c r="BU14" s="129"/>
      <c r="BV14" s="127"/>
      <c r="BW14" s="127"/>
      <c r="BX14" s="131"/>
      <c r="BY14" s="131"/>
      <c r="BZ14" s="131"/>
      <c r="CA14" s="131"/>
      <c r="CB14" s="131"/>
      <c r="CC14" s="131"/>
      <c r="CD14" s="140">
        <f t="shared" ref="CD14:CD25" si="9">CB14*1.3</f>
        <v>0</v>
      </c>
      <c r="CE14" s="131"/>
      <c r="CF14" s="130">
        <f t="shared" si="2"/>
        <v>0</v>
      </c>
      <c r="CG14" s="14"/>
      <c r="CH14" s="137"/>
      <c r="CI14" s="137"/>
      <c r="CJ14" s="137"/>
      <c r="CK14" s="137"/>
      <c r="CL14" s="137"/>
    </row>
    <row r="15" spans="1:90" ht="15" hidden="1" customHeight="1" outlineLevel="1" x14ac:dyDescent="0.25">
      <c r="A15" s="9" t="s">
        <v>180</v>
      </c>
      <c r="B15" s="66" t="s">
        <v>65</v>
      </c>
      <c r="C15" s="17" t="s">
        <v>168</v>
      </c>
      <c r="D15" s="17" t="s">
        <v>111</v>
      </c>
      <c r="E15" s="17"/>
      <c r="F15" s="8" t="s">
        <v>64</v>
      </c>
      <c r="G15" s="25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200"/>
      <c r="S15" s="199"/>
      <c r="T15" s="200"/>
      <c r="U15" s="199"/>
      <c r="V15" s="200"/>
      <c r="W15" s="199"/>
      <c r="X15" s="28"/>
      <c r="Y15" s="28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5"/>
      <c r="BG15" s="62" t="s">
        <v>121</v>
      </c>
      <c r="BH15" s="41"/>
      <c r="BI15" s="41"/>
      <c r="BJ15" s="42"/>
      <c r="BK15" s="120">
        <v>300</v>
      </c>
      <c r="BL15" s="120" t="str">
        <f t="shared" si="0"/>
        <v>pièce</v>
      </c>
      <c r="BM15" s="117"/>
      <c r="BN15" s="89"/>
      <c r="BO15" s="90"/>
      <c r="BP15" s="90"/>
      <c r="BQ15" s="90"/>
      <c r="BR15" s="139"/>
      <c r="BS15" s="121"/>
      <c r="BT15" s="129"/>
      <c r="BU15" s="129"/>
      <c r="BV15" s="127"/>
      <c r="BW15" s="127"/>
      <c r="BX15" s="131"/>
      <c r="BY15" s="131"/>
      <c r="BZ15" s="131"/>
      <c r="CA15" s="131"/>
      <c r="CB15" s="131"/>
      <c r="CC15" s="131"/>
      <c r="CD15" s="140">
        <f t="shared" si="9"/>
        <v>0</v>
      </c>
      <c r="CE15" s="131"/>
      <c r="CF15" s="130">
        <f t="shared" si="2"/>
        <v>0</v>
      </c>
      <c r="CG15" s="14"/>
      <c r="CH15" s="137"/>
      <c r="CI15" s="137"/>
      <c r="CJ15" s="137"/>
      <c r="CK15" s="137"/>
      <c r="CL15" s="137"/>
    </row>
    <row r="16" spans="1:90" ht="15" hidden="1" customHeight="1" outlineLevel="1" x14ac:dyDescent="0.25">
      <c r="A16" s="9" t="s">
        <v>180</v>
      </c>
      <c r="B16" s="66" t="s">
        <v>65</v>
      </c>
      <c r="C16" s="17" t="s">
        <v>169</v>
      </c>
      <c r="D16" s="17" t="s">
        <v>111</v>
      </c>
      <c r="E16" s="17"/>
      <c r="F16" s="8" t="s">
        <v>64</v>
      </c>
      <c r="G16" s="25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200"/>
      <c r="S16" s="199"/>
      <c r="T16" s="200"/>
      <c r="U16" s="199"/>
      <c r="V16" s="200"/>
      <c r="W16" s="199"/>
      <c r="X16" s="28"/>
      <c r="Y16" s="28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5"/>
      <c r="BG16" s="62" t="s">
        <v>121</v>
      </c>
      <c r="BH16" s="41"/>
      <c r="BI16" s="41"/>
      <c r="BJ16" s="42"/>
      <c r="BK16" s="120">
        <v>300</v>
      </c>
      <c r="BL16" s="120" t="str">
        <f t="shared" si="0"/>
        <v>pièce</v>
      </c>
      <c r="BM16" s="117"/>
      <c r="BN16" s="89"/>
      <c r="BO16" s="90"/>
      <c r="BP16" s="90"/>
      <c r="BQ16" s="90"/>
      <c r="BR16" s="139"/>
      <c r="BS16" s="121"/>
      <c r="BT16" s="129"/>
      <c r="BU16" s="129"/>
      <c r="BV16" s="127"/>
      <c r="BW16" s="127"/>
      <c r="BX16" s="131"/>
      <c r="BY16" s="131"/>
      <c r="BZ16" s="131"/>
      <c r="CA16" s="131"/>
      <c r="CB16" s="131"/>
      <c r="CC16" s="131"/>
      <c r="CD16" s="140">
        <f t="shared" si="9"/>
        <v>0</v>
      </c>
      <c r="CE16" s="131"/>
      <c r="CF16" s="130">
        <f t="shared" si="2"/>
        <v>0</v>
      </c>
      <c r="CG16" s="14"/>
      <c r="CH16" s="137"/>
      <c r="CI16" s="137"/>
      <c r="CJ16" s="137"/>
      <c r="CK16" s="137"/>
      <c r="CL16" s="137"/>
    </row>
    <row r="17" spans="1:90" ht="15" hidden="1" customHeight="1" outlineLevel="1" x14ac:dyDescent="0.25">
      <c r="A17" s="9" t="s">
        <v>180</v>
      </c>
      <c r="B17" s="66" t="s">
        <v>65</v>
      </c>
      <c r="C17" s="17" t="s">
        <v>103</v>
      </c>
      <c r="D17" s="17" t="s">
        <v>111</v>
      </c>
      <c r="E17" s="17"/>
      <c r="F17" s="8" t="s">
        <v>64</v>
      </c>
      <c r="G17" s="25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200"/>
      <c r="S17" s="199"/>
      <c r="T17" s="200"/>
      <c r="U17" s="199"/>
      <c r="V17" s="200"/>
      <c r="W17" s="199"/>
      <c r="X17" s="28"/>
      <c r="Y17" s="28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5"/>
      <c r="BG17" s="62" t="s">
        <v>121</v>
      </c>
      <c r="BH17" s="41"/>
      <c r="BI17" s="41"/>
      <c r="BJ17" s="42"/>
      <c r="BK17" s="120">
        <v>1250</v>
      </c>
      <c r="BL17" s="120" t="str">
        <f t="shared" si="0"/>
        <v>pièce</v>
      </c>
      <c r="BM17" s="117"/>
      <c r="BN17" s="89"/>
      <c r="BO17" s="90"/>
      <c r="BP17" s="90"/>
      <c r="BQ17" s="90"/>
      <c r="BR17" s="139">
        <v>1</v>
      </c>
      <c r="BS17" s="121"/>
      <c r="BT17" s="129"/>
      <c r="BU17" s="129"/>
      <c r="BV17" s="127"/>
      <c r="BW17" s="127"/>
      <c r="BX17" s="131"/>
      <c r="BY17" s="131"/>
      <c r="BZ17" s="131"/>
      <c r="CA17" s="131"/>
      <c r="CB17" s="131"/>
      <c r="CC17" s="131"/>
      <c r="CD17" s="140">
        <f t="shared" si="9"/>
        <v>0</v>
      </c>
      <c r="CE17" s="131"/>
      <c r="CF17" s="130">
        <f t="shared" si="2"/>
        <v>0</v>
      </c>
      <c r="CG17" s="14"/>
      <c r="CH17" s="137"/>
      <c r="CI17" s="137"/>
      <c r="CJ17" s="137"/>
      <c r="CK17" s="137"/>
      <c r="CL17" s="137"/>
    </row>
    <row r="18" spans="1:90" ht="15" hidden="1" customHeight="1" outlineLevel="1" x14ac:dyDescent="0.25">
      <c r="A18" s="9" t="s">
        <v>180</v>
      </c>
      <c r="B18" s="66" t="s">
        <v>65</v>
      </c>
      <c r="C18" s="17" t="s">
        <v>193</v>
      </c>
      <c r="D18" s="17" t="s">
        <v>111</v>
      </c>
      <c r="E18" s="17"/>
      <c r="F18" s="8" t="s">
        <v>64</v>
      </c>
      <c r="G18" s="25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200"/>
      <c r="S18" s="199"/>
      <c r="T18" s="200"/>
      <c r="U18" s="199"/>
      <c r="V18" s="200"/>
      <c r="W18" s="199"/>
      <c r="X18" s="28"/>
      <c r="Y18" s="28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5"/>
      <c r="BG18" s="62" t="s">
        <v>121</v>
      </c>
      <c r="BH18" s="41"/>
      <c r="BI18" s="41"/>
      <c r="BJ18" s="42"/>
      <c r="BK18" s="120">
        <v>300</v>
      </c>
      <c r="BL18" s="120" t="str">
        <f t="shared" si="0"/>
        <v>pièce</v>
      </c>
      <c r="BM18" s="117"/>
      <c r="BN18" s="89"/>
      <c r="BO18" s="90"/>
      <c r="BP18" s="90"/>
      <c r="BQ18" s="90"/>
      <c r="BR18" s="139">
        <v>0.33</v>
      </c>
      <c r="BS18" s="121"/>
      <c r="BT18" s="129"/>
      <c r="BU18" s="129"/>
      <c r="BV18" s="127"/>
      <c r="BW18" s="127"/>
      <c r="BX18" s="131"/>
      <c r="BY18" s="131"/>
      <c r="BZ18" s="131"/>
      <c r="CA18" s="131"/>
      <c r="CB18" s="131"/>
      <c r="CC18" s="131"/>
      <c r="CD18" s="140">
        <f t="shared" si="9"/>
        <v>0</v>
      </c>
      <c r="CE18" s="131"/>
      <c r="CF18" s="130">
        <f t="shared" si="2"/>
        <v>0</v>
      </c>
      <c r="CG18" s="14"/>
      <c r="CH18" s="137"/>
      <c r="CI18" s="137"/>
      <c r="CJ18" s="137"/>
      <c r="CK18" s="137"/>
      <c r="CL18" s="137"/>
    </row>
    <row r="19" spans="1:90" ht="15" hidden="1" customHeight="1" outlineLevel="1" x14ac:dyDescent="0.25">
      <c r="A19" s="9" t="s">
        <v>180</v>
      </c>
      <c r="B19" s="66" t="s">
        <v>65</v>
      </c>
      <c r="C19" s="17" t="s">
        <v>166</v>
      </c>
      <c r="D19" s="119" t="s">
        <v>172</v>
      </c>
      <c r="E19" s="17"/>
      <c r="F19" s="8" t="s">
        <v>64</v>
      </c>
      <c r="G19" s="25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200"/>
      <c r="S19" s="199"/>
      <c r="T19" s="200"/>
      <c r="U19" s="199"/>
      <c r="V19" s="200" t="s">
        <v>99</v>
      </c>
      <c r="W19" s="199"/>
      <c r="X19" s="28"/>
      <c r="Y19" s="28"/>
      <c r="Z19" s="25"/>
      <c r="AA19" s="25"/>
      <c r="AB19" s="25"/>
      <c r="AC19" s="25" t="s">
        <v>100</v>
      </c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5"/>
      <c r="BG19" s="62" t="s">
        <v>121</v>
      </c>
      <c r="BH19" s="41"/>
      <c r="BI19" s="41"/>
      <c r="BJ19" s="42"/>
      <c r="BK19" s="120">
        <v>300</v>
      </c>
      <c r="BL19" s="120" t="str">
        <f t="shared" si="0"/>
        <v>pièce</v>
      </c>
      <c r="BM19" s="117"/>
      <c r="BN19" s="89"/>
      <c r="BO19" s="90"/>
      <c r="BP19" s="90"/>
      <c r="BQ19" s="90"/>
      <c r="BR19" s="139">
        <v>0.33</v>
      </c>
      <c r="BS19" s="121"/>
      <c r="BT19" s="129">
        <f>MATCH("s",G19:BF19,0)</f>
        <v>16</v>
      </c>
      <c r="BU19" s="129">
        <f>MATCH("p",G19:BF19,0)</f>
        <v>23</v>
      </c>
      <c r="BV19" s="127"/>
      <c r="BW19" s="127"/>
      <c r="BX19" s="131"/>
      <c r="BY19" s="131"/>
      <c r="BZ19" s="131"/>
      <c r="CA19" s="131"/>
      <c r="CB19" s="131"/>
      <c r="CC19" s="131"/>
      <c r="CD19" s="140">
        <f t="shared" si="9"/>
        <v>0</v>
      </c>
      <c r="CE19" s="131"/>
      <c r="CF19" s="130">
        <f t="shared" si="2"/>
        <v>0</v>
      </c>
      <c r="CG19" s="14"/>
      <c r="CH19" s="137"/>
      <c r="CI19" s="137"/>
      <c r="CJ19" s="137"/>
      <c r="CK19" s="137"/>
      <c r="CL19" s="137"/>
    </row>
    <row r="20" spans="1:90" ht="15" hidden="1" customHeight="1" outlineLevel="1" x14ac:dyDescent="0.25">
      <c r="A20" s="9" t="s">
        <v>180</v>
      </c>
      <c r="B20" s="66" t="s">
        <v>65</v>
      </c>
      <c r="C20" s="17" t="s">
        <v>167</v>
      </c>
      <c r="D20" s="119" t="s">
        <v>172</v>
      </c>
      <c r="E20" s="17"/>
      <c r="F20" s="8" t="s">
        <v>64</v>
      </c>
      <c r="G20" s="25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200"/>
      <c r="S20" s="199"/>
      <c r="T20" s="200"/>
      <c r="U20" s="199"/>
      <c r="V20" s="200"/>
      <c r="W20" s="199"/>
      <c r="X20" s="28"/>
      <c r="Y20" s="28"/>
      <c r="Z20" s="25"/>
      <c r="AA20" s="25"/>
      <c r="AB20" s="25"/>
      <c r="AC20" s="25" t="s">
        <v>100</v>
      </c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5"/>
      <c r="BG20" s="62" t="s">
        <v>121</v>
      </c>
      <c r="BH20" s="41"/>
      <c r="BI20" s="41"/>
      <c r="BJ20" s="42"/>
      <c r="BK20" s="120">
        <v>50</v>
      </c>
      <c r="BL20" s="120" t="str">
        <f t="shared" si="0"/>
        <v>pièce</v>
      </c>
      <c r="BM20" s="117"/>
      <c r="BN20" s="89"/>
      <c r="BO20" s="90"/>
      <c r="BP20" s="90"/>
      <c r="BQ20" s="90"/>
      <c r="BR20" s="139">
        <v>0.33</v>
      </c>
      <c r="BS20" s="121"/>
      <c r="BT20" s="129"/>
      <c r="BU20" s="129">
        <f>MATCH("p",G20:BF20,0)</f>
        <v>23</v>
      </c>
      <c r="BV20" s="127"/>
      <c r="BW20" s="127"/>
      <c r="BX20" s="131"/>
      <c r="BY20" s="131"/>
      <c r="BZ20" s="131"/>
      <c r="CA20" s="131"/>
      <c r="CB20" s="131"/>
      <c r="CC20" s="131"/>
      <c r="CD20" s="140">
        <f t="shared" si="9"/>
        <v>0</v>
      </c>
      <c r="CE20" s="131"/>
      <c r="CF20" s="130">
        <f t="shared" si="2"/>
        <v>0</v>
      </c>
      <c r="CG20" s="14"/>
      <c r="CH20" s="137"/>
      <c r="CI20" s="137"/>
      <c r="CJ20" s="137"/>
      <c r="CK20" s="137"/>
      <c r="CL20" s="137"/>
    </row>
    <row r="21" spans="1:90" ht="15" hidden="1" customHeight="1" outlineLevel="1" x14ac:dyDescent="0.25">
      <c r="A21" s="9" t="s">
        <v>180</v>
      </c>
      <c r="B21" s="66" t="s">
        <v>65</v>
      </c>
      <c r="C21" s="17" t="s">
        <v>113</v>
      </c>
      <c r="D21" s="17" t="s">
        <v>111</v>
      </c>
      <c r="E21" s="17"/>
      <c r="F21" s="8" t="s">
        <v>64</v>
      </c>
      <c r="G21" s="25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200"/>
      <c r="S21" s="199"/>
      <c r="T21" s="200"/>
      <c r="U21" s="199"/>
      <c r="V21" s="200"/>
      <c r="W21" s="199"/>
      <c r="X21" s="28"/>
      <c r="Y21" s="28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5"/>
      <c r="BG21" s="62" t="s">
        <v>121</v>
      </c>
      <c r="BH21" s="41"/>
      <c r="BI21" s="41"/>
      <c r="BJ21" s="42"/>
      <c r="BK21" s="120">
        <v>750</v>
      </c>
      <c r="BL21" s="120" t="str">
        <f t="shared" si="0"/>
        <v>pièce</v>
      </c>
      <c r="BM21" s="117"/>
      <c r="BN21" s="89"/>
      <c r="BO21" s="90"/>
      <c r="BP21" s="90"/>
      <c r="BQ21" s="90"/>
      <c r="BR21" s="139"/>
      <c r="BS21" s="121"/>
      <c r="BT21" s="129"/>
      <c r="BU21" s="129"/>
      <c r="BV21" s="127"/>
      <c r="BW21" s="127"/>
      <c r="BX21" s="131"/>
      <c r="BY21" s="131"/>
      <c r="BZ21" s="131"/>
      <c r="CA21" s="131"/>
      <c r="CB21" s="131"/>
      <c r="CC21" s="131"/>
      <c r="CD21" s="140">
        <f t="shared" si="9"/>
        <v>0</v>
      </c>
      <c r="CE21" s="131"/>
      <c r="CF21" s="130">
        <f t="shared" si="2"/>
        <v>0</v>
      </c>
      <c r="CG21" s="14"/>
      <c r="CH21" s="137"/>
      <c r="CI21" s="137"/>
      <c r="CJ21" s="137"/>
      <c r="CK21" s="137"/>
      <c r="CL21" s="137"/>
    </row>
    <row r="22" spans="1:90" ht="15" hidden="1" customHeight="1" outlineLevel="1" x14ac:dyDescent="0.25">
      <c r="A22" s="9" t="s">
        <v>180</v>
      </c>
      <c r="B22" s="66" t="s">
        <v>65</v>
      </c>
      <c r="C22" s="17" t="s">
        <v>86</v>
      </c>
      <c r="D22" s="17" t="s">
        <v>111</v>
      </c>
      <c r="E22" s="17"/>
      <c r="F22" s="8" t="s">
        <v>64</v>
      </c>
      <c r="G22" s="25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200"/>
      <c r="S22" s="199"/>
      <c r="T22" s="200"/>
      <c r="U22" s="199"/>
      <c r="V22" s="200"/>
      <c r="W22" s="199"/>
      <c r="X22" s="28"/>
      <c r="Y22" s="28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5"/>
      <c r="BG22" s="62" t="s">
        <v>121</v>
      </c>
      <c r="BH22" s="41"/>
      <c r="BI22" s="41"/>
      <c r="BJ22" s="42"/>
      <c r="BK22" s="120">
        <v>500</v>
      </c>
      <c r="BL22" s="120" t="str">
        <f t="shared" si="0"/>
        <v>pièce</v>
      </c>
      <c r="BM22" s="117"/>
      <c r="BN22" s="89"/>
      <c r="BO22" s="90"/>
      <c r="BP22" s="90"/>
      <c r="BQ22" s="90"/>
      <c r="BR22" s="139">
        <v>2</v>
      </c>
      <c r="BS22" s="121"/>
      <c r="BT22" s="129"/>
      <c r="BU22" s="129"/>
      <c r="BV22" s="127"/>
      <c r="BW22" s="127"/>
      <c r="BX22" s="131"/>
      <c r="BY22" s="131"/>
      <c r="BZ22" s="131"/>
      <c r="CA22" s="131"/>
      <c r="CB22" s="131"/>
      <c r="CC22" s="131"/>
      <c r="CD22" s="140">
        <f t="shared" si="9"/>
        <v>0</v>
      </c>
      <c r="CE22" s="131"/>
      <c r="CF22" s="130">
        <f t="shared" si="2"/>
        <v>0</v>
      </c>
      <c r="CG22" s="14"/>
      <c r="CH22" s="137"/>
      <c r="CI22" s="137"/>
      <c r="CJ22" s="137"/>
      <c r="CK22" s="137"/>
      <c r="CL22" s="137"/>
    </row>
    <row r="23" spans="1:90" ht="15" hidden="1" customHeight="1" outlineLevel="1" x14ac:dyDescent="0.25">
      <c r="A23" s="9" t="s">
        <v>180</v>
      </c>
      <c r="B23" s="66" t="s">
        <v>65</v>
      </c>
      <c r="C23" s="17" t="s">
        <v>106</v>
      </c>
      <c r="D23" s="17" t="s">
        <v>111</v>
      </c>
      <c r="E23" s="17"/>
      <c r="F23" s="8" t="s">
        <v>64</v>
      </c>
      <c r="G23" s="25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200"/>
      <c r="S23" s="199"/>
      <c r="T23" s="200"/>
      <c r="U23" s="199"/>
      <c r="V23" s="200"/>
      <c r="W23" s="199"/>
      <c r="X23" s="28"/>
      <c r="Y23" s="28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5"/>
      <c r="BG23" s="62" t="s">
        <v>121</v>
      </c>
      <c r="BH23" s="41"/>
      <c r="BI23" s="41"/>
      <c r="BJ23" s="42"/>
      <c r="BK23" s="120">
        <v>500</v>
      </c>
      <c r="BL23" s="120" t="str">
        <f t="shared" si="0"/>
        <v>pièce</v>
      </c>
      <c r="BM23" s="117"/>
      <c r="BN23" s="89"/>
      <c r="BO23" s="90"/>
      <c r="BP23" s="90"/>
      <c r="BQ23" s="90"/>
      <c r="BR23" s="139"/>
      <c r="BS23" s="121"/>
      <c r="BT23" s="129"/>
      <c r="BU23" s="129"/>
      <c r="BV23" s="127"/>
      <c r="BW23" s="127"/>
      <c r="BX23" s="131"/>
      <c r="BY23" s="131"/>
      <c r="BZ23" s="131"/>
      <c r="CA23" s="131"/>
      <c r="CB23" s="131"/>
      <c r="CC23" s="131"/>
      <c r="CD23" s="140">
        <f t="shared" si="9"/>
        <v>0</v>
      </c>
      <c r="CE23" s="131"/>
      <c r="CF23" s="130">
        <f t="shared" si="2"/>
        <v>0</v>
      </c>
      <c r="CG23" s="14"/>
      <c r="CH23" s="137"/>
      <c r="CI23" s="137"/>
      <c r="CJ23" s="137"/>
      <c r="CK23" s="137"/>
      <c r="CL23" s="137"/>
    </row>
    <row r="24" spans="1:90" ht="15.75" customHeight="1" collapsed="1" x14ac:dyDescent="0.25">
      <c r="A24" s="9" t="s">
        <v>181</v>
      </c>
      <c r="B24" s="67" t="s">
        <v>98</v>
      </c>
      <c r="C24" s="68"/>
      <c r="D24" s="68"/>
      <c r="E24" s="68">
        <v>2</v>
      </c>
      <c r="F24" s="69" t="s">
        <v>64</v>
      </c>
      <c r="G24" s="199"/>
      <c r="H24" s="199"/>
      <c r="I24" s="199"/>
      <c r="J24" s="199"/>
      <c r="K24" s="26"/>
      <c r="L24" s="26"/>
      <c r="M24" s="26"/>
      <c r="N24" s="26"/>
      <c r="O24" s="26"/>
      <c r="P24" s="26"/>
      <c r="Q24" s="26"/>
      <c r="R24" s="27"/>
      <c r="S24" s="26"/>
      <c r="T24" s="27"/>
      <c r="U24" s="26"/>
      <c r="V24" s="27"/>
      <c r="W24" s="26"/>
      <c r="X24" s="206"/>
      <c r="Y24" s="206"/>
      <c r="Z24" s="26"/>
      <c r="AA24" s="26"/>
      <c r="AB24" s="26"/>
      <c r="AC24" s="26"/>
      <c r="AD24" s="26">
        <v>1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5"/>
      <c r="BG24" s="62"/>
      <c r="BH24" s="41">
        <f>COUNT(G24:BF24)</f>
        <v>1</v>
      </c>
      <c r="BI24" s="41">
        <f>SUM(G24:BF24)</f>
        <v>1</v>
      </c>
      <c r="BJ24" s="42">
        <f>BI24*E24</f>
        <v>2</v>
      </c>
      <c r="BK24" s="116">
        <f>BI24*$AH$234</f>
        <v>230</v>
      </c>
      <c r="BL24" s="116" t="str">
        <f t="shared" si="0"/>
        <v>pièce</v>
      </c>
      <c r="BM24" s="117">
        <f>BJ24*$AH$234</f>
        <v>460</v>
      </c>
      <c r="BN24" s="89">
        <v>4</v>
      </c>
      <c r="BO24" s="90">
        <f>BK24/BN24</f>
        <v>57.5</v>
      </c>
      <c r="BP24" s="90"/>
      <c r="BQ24" s="90"/>
      <c r="BR24" s="181">
        <v>2</v>
      </c>
      <c r="BS24" s="157"/>
      <c r="BT24" s="129"/>
      <c r="BU24" s="129"/>
      <c r="BV24" s="134"/>
      <c r="BW24" s="134"/>
      <c r="BX24" s="155"/>
      <c r="BY24" s="155"/>
      <c r="BZ24" s="155"/>
      <c r="CA24" s="155"/>
      <c r="CB24" s="155"/>
      <c r="CC24" s="156"/>
      <c r="CD24" s="154"/>
      <c r="CE24" s="155"/>
      <c r="CF24" s="142">
        <f t="shared" si="2"/>
        <v>0</v>
      </c>
      <c r="CG24" s="14"/>
      <c r="CH24" s="148">
        <f>CF24</f>
        <v>0</v>
      </c>
      <c r="CI24" s="148"/>
      <c r="CJ24" s="148"/>
      <c r="CK24" s="148"/>
      <c r="CL24" s="148"/>
    </row>
    <row r="25" spans="1:90" ht="15" customHeight="1" outlineLevel="1" x14ac:dyDescent="0.25">
      <c r="A25" s="9" t="s">
        <v>180</v>
      </c>
      <c r="B25" s="66" t="s">
        <v>98</v>
      </c>
      <c r="C25" s="17" t="s">
        <v>109</v>
      </c>
      <c r="D25" s="17" t="s">
        <v>110</v>
      </c>
      <c r="E25" s="17"/>
      <c r="F25" s="8"/>
      <c r="G25" s="199"/>
      <c r="H25" s="199"/>
      <c r="I25" s="199"/>
      <c r="J25" s="199"/>
      <c r="K25" s="26"/>
      <c r="L25" s="26"/>
      <c r="M25" s="26"/>
      <c r="N25" s="26"/>
      <c r="O25" s="26"/>
      <c r="P25" s="26"/>
      <c r="Q25" s="26"/>
      <c r="R25" s="27"/>
      <c r="S25" s="26" t="s">
        <v>99</v>
      </c>
      <c r="T25" s="27"/>
      <c r="U25" s="26"/>
      <c r="V25" s="27"/>
      <c r="W25" s="26"/>
      <c r="X25" s="206"/>
      <c r="Y25" s="26" t="s">
        <v>100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5"/>
      <c r="BG25" s="62" t="s">
        <v>121</v>
      </c>
      <c r="BH25" s="41"/>
      <c r="BI25" s="41"/>
      <c r="BJ25" s="42"/>
      <c r="BK25" s="116">
        <f>BK24</f>
        <v>230</v>
      </c>
      <c r="BL25" s="116" t="s">
        <v>198</v>
      </c>
      <c r="BM25" s="117"/>
      <c r="BN25" s="89"/>
      <c r="BO25" s="90"/>
      <c r="BP25" s="90"/>
      <c r="BQ25" s="90"/>
      <c r="BR25" s="139">
        <v>1</v>
      </c>
      <c r="BS25" s="90"/>
      <c r="BT25" s="129">
        <f>MATCH("s",G25:BF25,0)</f>
        <v>13</v>
      </c>
      <c r="BU25" s="129">
        <f>MATCH("p",G25:BF25,0)</f>
        <v>19</v>
      </c>
      <c r="BV25" s="127"/>
      <c r="BW25" s="127"/>
      <c r="BX25" s="131"/>
      <c r="BY25" s="131"/>
      <c r="BZ25" s="131"/>
      <c r="CA25" s="131"/>
      <c r="CB25" s="131"/>
      <c r="CC25" s="131"/>
      <c r="CD25" s="140">
        <f t="shared" si="9"/>
        <v>0</v>
      </c>
      <c r="CE25" s="131"/>
      <c r="CF25" s="130">
        <f t="shared" si="2"/>
        <v>0</v>
      </c>
      <c r="CG25" s="14"/>
      <c r="CH25" s="137"/>
      <c r="CI25" s="137"/>
      <c r="CJ25" s="137"/>
      <c r="CK25" s="137"/>
      <c r="CL25" s="149"/>
    </row>
    <row r="26" spans="1:90" s="18" customFormat="1" ht="15.75" customHeight="1" x14ac:dyDescent="0.25">
      <c r="A26" s="18" t="s">
        <v>181</v>
      </c>
      <c r="B26" s="67" t="s">
        <v>37</v>
      </c>
      <c r="C26" s="68"/>
      <c r="D26" s="68"/>
      <c r="E26" s="68">
        <v>2.5</v>
      </c>
      <c r="F26" s="69" t="s">
        <v>63</v>
      </c>
      <c r="G26" s="199"/>
      <c r="H26" s="199"/>
      <c r="I26" s="199"/>
      <c r="J26" s="199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7"/>
      <c r="W26" s="26"/>
      <c r="X26" s="206"/>
      <c r="Y26" s="206"/>
      <c r="Z26" s="26"/>
      <c r="AA26" s="26"/>
      <c r="AB26" s="26"/>
      <c r="AC26" s="26"/>
      <c r="AD26" s="26"/>
      <c r="AE26" s="26"/>
      <c r="AF26" s="26">
        <v>0.3</v>
      </c>
      <c r="AG26" s="27"/>
      <c r="AH26" s="27"/>
      <c r="AI26" s="27">
        <v>0.3</v>
      </c>
      <c r="AJ26" s="27"/>
      <c r="AK26" s="27"/>
      <c r="AL26" s="27">
        <v>0.3</v>
      </c>
      <c r="AM26" s="27"/>
      <c r="AN26" s="27"/>
      <c r="AO26" s="27">
        <v>0.3</v>
      </c>
      <c r="AP26" s="27"/>
      <c r="AQ26" s="27"/>
      <c r="AR26" s="27">
        <v>0.3</v>
      </c>
      <c r="AS26" s="27"/>
      <c r="AT26" s="27"/>
      <c r="AU26" s="27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5"/>
      <c r="BG26" s="62"/>
      <c r="BH26" s="41">
        <f>COUNT(G26:BF26)</f>
        <v>5</v>
      </c>
      <c r="BI26" s="41">
        <f>SUM(G26:BF26)</f>
        <v>1.5</v>
      </c>
      <c r="BJ26" s="42">
        <f>BI26*E26</f>
        <v>3.75</v>
      </c>
      <c r="BK26" s="116">
        <f>BI26*$AH$234</f>
        <v>345</v>
      </c>
      <c r="BL26" s="116" t="str">
        <f>F26</f>
        <v>kg</v>
      </c>
      <c r="BM26" s="117">
        <f>BJ26*$AH$234</f>
        <v>862.5</v>
      </c>
      <c r="BN26" s="89">
        <v>2</v>
      </c>
      <c r="BO26" s="90">
        <f>BK26/BN26</f>
        <v>172.5</v>
      </c>
      <c r="BP26" s="90"/>
      <c r="BQ26" s="90"/>
      <c r="BR26" s="181"/>
      <c r="BS26" s="157"/>
      <c r="BT26" s="129"/>
      <c r="BU26" s="129"/>
      <c r="BV26" s="134"/>
      <c r="BW26" s="134"/>
      <c r="BX26" s="155"/>
      <c r="BY26" s="155"/>
      <c r="BZ26" s="155"/>
      <c r="CA26" s="155"/>
      <c r="CB26" s="155"/>
      <c r="CC26" s="156"/>
      <c r="CD26" s="154"/>
      <c r="CE26" s="155"/>
      <c r="CF26" s="142">
        <f t="shared" si="2"/>
        <v>0</v>
      </c>
      <c r="CG26" s="14"/>
      <c r="CH26" s="148">
        <f t="shared" ref="CH26:CH35" si="10">CF26</f>
        <v>0</v>
      </c>
      <c r="CI26" s="148"/>
      <c r="CJ26" s="148"/>
      <c r="CK26" s="148"/>
      <c r="CL26" s="148"/>
    </row>
    <row r="27" spans="1:90" s="18" customFormat="1" ht="15" customHeight="1" outlineLevel="1" x14ac:dyDescent="0.25">
      <c r="A27" s="18" t="s">
        <v>180</v>
      </c>
      <c r="B27" s="66" t="s">
        <v>37</v>
      </c>
      <c r="C27" s="136" t="s">
        <v>266</v>
      </c>
      <c r="D27" s="136" t="s">
        <v>255</v>
      </c>
      <c r="E27" s="17"/>
      <c r="F27" s="8"/>
      <c r="G27" s="199"/>
      <c r="H27" s="199"/>
      <c r="I27" s="199"/>
      <c r="J27" s="199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7"/>
      <c r="W27" s="26"/>
      <c r="X27" s="206" t="s">
        <v>100</v>
      </c>
      <c r="Y27" s="206"/>
      <c r="Z27" s="26"/>
      <c r="AA27" s="26"/>
      <c r="AB27" s="26"/>
      <c r="AC27" s="26"/>
      <c r="AD27" s="26"/>
      <c r="AE27" s="26"/>
      <c r="AF27" s="26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5"/>
      <c r="BG27" s="62" t="s">
        <v>119</v>
      </c>
      <c r="BH27" s="41"/>
      <c r="BI27" s="41"/>
      <c r="BJ27" s="42"/>
      <c r="BK27" s="116"/>
      <c r="BL27" s="116"/>
      <c r="BM27" s="117"/>
      <c r="BN27" s="89"/>
      <c r="BO27" s="90">
        <v>170</v>
      </c>
      <c r="BP27" s="90" t="s">
        <v>206</v>
      </c>
      <c r="BQ27" s="90"/>
      <c r="BR27" s="139">
        <v>2</v>
      </c>
      <c r="BS27" s="157">
        <v>63</v>
      </c>
      <c r="BT27" s="129" t="s">
        <v>265</v>
      </c>
      <c r="BU27" s="129">
        <f>MATCH("p",G27:BF27,0)</f>
        <v>18</v>
      </c>
      <c r="BV27" s="134">
        <v>27</v>
      </c>
      <c r="BW27" s="134">
        <v>37</v>
      </c>
      <c r="BX27" s="151">
        <v>0.6</v>
      </c>
      <c r="BY27" s="151">
        <v>0.75</v>
      </c>
      <c r="BZ27" s="151">
        <v>1</v>
      </c>
      <c r="CA27" s="151"/>
      <c r="CB27" s="153">
        <f>BS27*BZ27/BX27</f>
        <v>105</v>
      </c>
      <c r="CC27" s="156">
        <v>1</v>
      </c>
      <c r="CD27" s="141">
        <f>CB27*(2-CC27)</f>
        <v>105</v>
      </c>
      <c r="CE27" s="151">
        <v>1</v>
      </c>
      <c r="CF27" s="142">
        <f t="shared" si="2"/>
        <v>105</v>
      </c>
      <c r="CG27" s="130" t="s">
        <v>220</v>
      </c>
      <c r="CH27" s="148">
        <f t="shared" si="10"/>
        <v>105</v>
      </c>
      <c r="CI27" s="149"/>
      <c r="CJ27" s="149"/>
      <c r="CK27" s="149"/>
      <c r="CL27" s="194"/>
    </row>
    <row r="28" spans="1:90" s="18" customFormat="1" ht="15" customHeight="1" outlineLevel="1" x14ac:dyDescent="0.25">
      <c r="A28" s="18" t="s">
        <v>180</v>
      </c>
      <c r="B28" s="66" t="s">
        <v>217</v>
      </c>
      <c r="C28" s="135" t="s">
        <v>259</v>
      </c>
      <c r="D28" s="135" t="s">
        <v>41</v>
      </c>
      <c r="E28" s="17"/>
      <c r="F28" s="8"/>
      <c r="G28" s="199"/>
      <c r="H28" s="199"/>
      <c r="I28" s="199"/>
      <c r="J28" s="199"/>
      <c r="K28" s="26"/>
      <c r="L28" s="26"/>
      <c r="M28" s="26"/>
      <c r="N28" s="26"/>
      <c r="O28" s="26"/>
      <c r="P28" s="26" t="s">
        <v>99</v>
      </c>
      <c r="Q28" s="26"/>
      <c r="R28" s="26"/>
      <c r="S28" s="26"/>
      <c r="T28" s="26"/>
      <c r="U28" s="26"/>
      <c r="V28" s="27"/>
      <c r="W28" s="26"/>
      <c r="X28" s="206" t="s">
        <v>100</v>
      </c>
      <c r="Y28" s="206"/>
      <c r="Z28" s="26"/>
      <c r="AA28" s="26"/>
      <c r="AB28" s="26"/>
      <c r="AC28" s="26"/>
      <c r="AD28" s="26"/>
      <c r="AE28" s="26"/>
      <c r="AF28" s="26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5"/>
      <c r="BG28" s="62" t="s">
        <v>119</v>
      </c>
      <c r="BH28" s="41"/>
      <c r="BI28" s="41"/>
      <c r="BJ28" s="42"/>
      <c r="BK28" s="116"/>
      <c r="BL28" s="116"/>
      <c r="BM28" s="117"/>
      <c r="BN28" s="89"/>
      <c r="BO28" s="90">
        <v>25</v>
      </c>
      <c r="BP28" s="90" t="s">
        <v>206</v>
      </c>
      <c r="BQ28" s="90"/>
      <c r="BR28" s="139">
        <v>0.33</v>
      </c>
      <c r="BS28" s="157">
        <v>63</v>
      </c>
      <c r="BT28" s="129">
        <f>MATCH("s",G28:BF28,0)</f>
        <v>10</v>
      </c>
      <c r="BU28" s="129">
        <f>MATCH("p",G28:BF28,0)</f>
        <v>18</v>
      </c>
      <c r="BV28" s="134">
        <v>27</v>
      </c>
      <c r="BW28" s="134">
        <v>37</v>
      </c>
      <c r="BX28" s="151">
        <v>0.5</v>
      </c>
      <c r="BY28" s="151">
        <v>0.75</v>
      </c>
      <c r="BZ28" s="151">
        <v>2</v>
      </c>
      <c r="CA28" s="151"/>
      <c r="CB28" s="153">
        <f>BS28*BZ28/BX28</f>
        <v>252</v>
      </c>
      <c r="CC28" s="156">
        <v>0.8</v>
      </c>
      <c r="CD28" s="141">
        <f>CB28*(2-CC28)</f>
        <v>302.39999999999998</v>
      </c>
      <c r="CE28" s="151">
        <v>1</v>
      </c>
      <c r="CF28" s="142">
        <f t="shared" si="2"/>
        <v>302.39999999999998</v>
      </c>
      <c r="CG28" s="130" t="s">
        <v>220</v>
      </c>
      <c r="CH28" s="148">
        <f t="shared" si="10"/>
        <v>302.39999999999998</v>
      </c>
      <c r="CI28" s="149"/>
      <c r="CJ28" s="149"/>
      <c r="CK28" s="149"/>
      <c r="CL28" s="148"/>
    </row>
    <row r="29" spans="1:90" s="18" customFormat="1" ht="15" customHeight="1" outlineLevel="1" x14ac:dyDescent="0.25">
      <c r="A29" s="18" t="s">
        <v>180</v>
      </c>
      <c r="B29" s="66" t="s">
        <v>218</v>
      </c>
      <c r="C29" s="135" t="s">
        <v>281</v>
      </c>
      <c r="D29" s="135" t="s">
        <v>42</v>
      </c>
      <c r="E29" s="17"/>
      <c r="F29" s="8"/>
      <c r="G29" s="199"/>
      <c r="H29" s="199"/>
      <c r="I29" s="199"/>
      <c r="J29" s="199"/>
      <c r="K29" s="26"/>
      <c r="L29" s="26"/>
      <c r="M29" s="26"/>
      <c r="N29" s="26"/>
      <c r="O29" s="26"/>
      <c r="P29" s="26" t="s">
        <v>99</v>
      </c>
      <c r="Q29" s="26"/>
      <c r="R29" s="26"/>
      <c r="S29" s="26"/>
      <c r="T29" s="26"/>
      <c r="U29" s="26"/>
      <c r="V29" s="27"/>
      <c r="W29" s="26"/>
      <c r="X29" s="206" t="s">
        <v>100</v>
      </c>
      <c r="Y29" s="206"/>
      <c r="Z29" s="26"/>
      <c r="AA29" s="26"/>
      <c r="AB29" s="26"/>
      <c r="AC29" s="26"/>
      <c r="AD29" s="26"/>
      <c r="AE29" s="26"/>
      <c r="AF29" s="26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5"/>
      <c r="BG29" s="62" t="s">
        <v>119</v>
      </c>
      <c r="BH29" s="41"/>
      <c r="BI29" s="41"/>
      <c r="BJ29" s="42"/>
      <c r="BK29" s="116"/>
      <c r="BL29" s="116"/>
      <c r="BM29" s="117"/>
      <c r="BN29" s="89"/>
      <c r="BO29" s="90">
        <v>25</v>
      </c>
      <c r="BP29" s="90" t="s">
        <v>206</v>
      </c>
      <c r="BQ29" s="90"/>
      <c r="BR29" s="139">
        <v>0.33</v>
      </c>
      <c r="BS29" s="157">
        <v>63</v>
      </c>
      <c r="BT29" s="129">
        <f>MATCH("s",G29:BF29,0)</f>
        <v>10</v>
      </c>
      <c r="BU29" s="129">
        <f>MATCH("p",G29:BF29,0)</f>
        <v>18</v>
      </c>
      <c r="BV29" s="134">
        <v>27</v>
      </c>
      <c r="BW29" s="134">
        <v>37</v>
      </c>
      <c r="BX29" s="155">
        <v>0.5</v>
      </c>
      <c r="BY29" s="155">
        <v>0.75</v>
      </c>
      <c r="BZ29" s="155">
        <v>2</v>
      </c>
      <c r="CA29" s="155"/>
      <c r="CB29" s="153">
        <f>BS29*BZ29/BX29</f>
        <v>252</v>
      </c>
      <c r="CC29" s="156">
        <v>0.8</v>
      </c>
      <c r="CD29" s="141">
        <f t="shared" ref="CD29:CD30" si="11">CB29*(2-CC29)</f>
        <v>302.39999999999998</v>
      </c>
      <c r="CE29" s="155">
        <v>1</v>
      </c>
      <c r="CF29" s="142">
        <f t="shared" si="2"/>
        <v>302.39999999999998</v>
      </c>
      <c r="CG29" s="130" t="s">
        <v>220</v>
      </c>
      <c r="CH29" s="148">
        <f t="shared" si="10"/>
        <v>302.39999999999998</v>
      </c>
      <c r="CI29" s="148"/>
      <c r="CJ29" s="148"/>
      <c r="CK29" s="148"/>
      <c r="CL29" s="148"/>
    </row>
    <row r="30" spans="1:90" s="18" customFormat="1" ht="15" customHeight="1" outlineLevel="1" x14ac:dyDescent="0.25">
      <c r="A30" s="18" t="s">
        <v>180</v>
      </c>
      <c r="B30" s="66" t="s">
        <v>219</v>
      </c>
      <c r="C30" s="135" t="s">
        <v>280</v>
      </c>
      <c r="D30" s="135" t="s">
        <v>42</v>
      </c>
      <c r="E30" s="17"/>
      <c r="F30" s="8"/>
      <c r="G30" s="199"/>
      <c r="H30" s="199"/>
      <c r="I30" s="199"/>
      <c r="J30" s="199"/>
      <c r="K30" s="26"/>
      <c r="L30" s="26"/>
      <c r="M30" s="26"/>
      <c r="N30" s="26"/>
      <c r="O30" s="26"/>
      <c r="P30" s="26" t="s">
        <v>99</v>
      </c>
      <c r="Q30" s="26"/>
      <c r="R30" s="26"/>
      <c r="S30" s="26"/>
      <c r="T30" s="26"/>
      <c r="U30" s="26"/>
      <c r="V30" s="27"/>
      <c r="W30" s="26"/>
      <c r="X30" s="206" t="s">
        <v>100</v>
      </c>
      <c r="Y30" s="206"/>
      <c r="Z30" s="26"/>
      <c r="AA30" s="26"/>
      <c r="AB30" s="26"/>
      <c r="AC30" s="26"/>
      <c r="AD30" s="26"/>
      <c r="AE30" s="26"/>
      <c r="AF30" s="26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5"/>
      <c r="BG30" s="62" t="s">
        <v>119</v>
      </c>
      <c r="BH30" s="41"/>
      <c r="BI30" s="41"/>
      <c r="BJ30" s="42"/>
      <c r="BK30" s="116"/>
      <c r="BL30" s="116"/>
      <c r="BM30" s="117"/>
      <c r="BN30" s="89"/>
      <c r="BO30" s="90">
        <v>25</v>
      </c>
      <c r="BP30" s="90" t="s">
        <v>206</v>
      </c>
      <c r="BQ30" s="90"/>
      <c r="BR30" s="139">
        <v>0.33</v>
      </c>
      <c r="BS30" s="157">
        <v>63</v>
      </c>
      <c r="BT30" s="129">
        <f>MATCH("s",G30:BF30,0)</f>
        <v>10</v>
      </c>
      <c r="BU30" s="129">
        <f>MATCH("p",G30:BF30,0)</f>
        <v>18</v>
      </c>
      <c r="BV30" s="134">
        <v>27</v>
      </c>
      <c r="BW30" s="134">
        <v>37</v>
      </c>
      <c r="BX30" s="151">
        <v>0.5</v>
      </c>
      <c r="BY30" s="151">
        <v>0.75</v>
      </c>
      <c r="BZ30" s="151">
        <v>2</v>
      </c>
      <c r="CA30" s="151"/>
      <c r="CB30" s="153">
        <f>BS30*BZ30/BX30</f>
        <v>252</v>
      </c>
      <c r="CC30" s="156">
        <v>0.8</v>
      </c>
      <c r="CD30" s="141">
        <f t="shared" si="11"/>
        <v>302.39999999999998</v>
      </c>
      <c r="CE30" s="151">
        <v>1</v>
      </c>
      <c r="CF30" s="142">
        <f t="shared" si="2"/>
        <v>302.39999999999998</v>
      </c>
      <c r="CG30" s="130" t="s">
        <v>220</v>
      </c>
      <c r="CH30" s="148">
        <f t="shared" si="10"/>
        <v>302.39999999999998</v>
      </c>
      <c r="CI30" s="149"/>
      <c r="CJ30" s="149"/>
      <c r="CK30" s="149"/>
      <c r="CL30" s="148"/>
    </row>
    <row r="31" spans="1:90" ht="17.25" customHeight="1" x14ac:dyDescent="0.25">
      <c r="A31" s="9" t="s">
        <v>181</v>
      </c>
      <c r="B31" s="70" t="s">
        <v>0</v>
      </c>
      <c r="C31" s="69"/>
      <c r="D31" s="69"/>
      <c r="E31" s="69">
        <v>2</v>
      </c>
      <c r="F31" s="69" t="s">
        <v>63</v>
      </c>
      <c r="G31" s="199"/>
      <c r="H31" s="200"/>
      <c r="I31" s="200"/>
      <c r="J31" s="20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6"/>
      <c r="V31" s="27"/>
      <c r="W31" s="27"/>
      <c r="X31" s="207"/>
      <c r="Y31" s="207"/>
      <c r="Z31" s="27">
        <v>0.5</v>
      </c>
      <c r="AA31" s="27"/>
      <c r="AB31" s="27">
        <v>0.5</v>
      </c>
      <c r="AC31" s="27"/>
      <c r="AD31" s="27">
        <v>0.5</v>
      </c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>
        <v>0.5</v>
      </c>
      <c r="AP31" s="27"/>
      <c r="AQ31" s="27">
        <v>0.5</v>
      </c>
      <c r="AR31" s="27"/>
      <c r="AS31" s="27">
        <v>1</v>
      </c>
      <c r="AT31" s="27"/>
      <c r="AU31" s="27">
        <v>0.8</v>
      </c>
      <c r="AV31" s="27"/>
      <c r="AW31" s="27">
        <v>0.8</v>
      </c>
      <c r="AX31" s="27"/>
      <c r="AY31" s="27">
        <v>0.8</v>
      </c>
      <c r="AZ31" s="27"/>
      <c r="BA31" s="27">
        <v>0.8</v>
      </c>
      <c r="BB31" s="27"/>
      <c r="BC31" s="27">
        <v>0.8</v>
      </c>
      <c r="BD31" s="27"/>
      <c r="BE31" s="27">
        <v>0.8</v>
      </c>
      <c r="BF31" s="25"/>
      <c r="BG31" s="62"/>
      <c r="BH31" s="41">
        <f>COUNT(G31:BF31)</f>
        <v>12</v>
      </c>
      <c r="BI31" s="41">
        <f>SUM(G31:BF31)</f>
        <v>8.2999999999999989</v>
      </c>
      <c r="BJ31" s="42">
        <f>BI31*E31</f>
        <v>16.599999999999998</v>
      </c>
      <c r="BK31" s="116">
        <f>BI31*$AH$234</f>
        <v>1908.9999999999998</v>
      </c>
      <c r="BL31" s="116" t="str">
        <f>F31</f>
        <v>kg</v>
      </c>
      <c r="BM31" s="117">
        <f>BJ31*$AH$234</f>
        <v>3817.9999999999995</v>
      </c>
      <c r="BN31" s="89">
        <v>3</v>
      </c>
      <c r="BO31" s="90">
        <f>BK31/BN31</f>
        <v>636.33333333333326</v>
      </c>
      <c r="BP31" s="90"/>
      <c r="BQ31" s="90"/>
      <c r="BR31" s="181"/>
      <c r="BS31" s="157"/>
      <c r="BT31" s="129"/>
      <c r="BU31" s="129"/>
      <c r="BV31" s="134"/>
      <c r="BW31" s="134"/>
      <c r="BX31" s="155"/>
      <c r="BY31" s="155"/>
      <c r="BZ31" s="155"/>
      <c r="CA31" s="155"/>
      <c r="CB31" s="153"/>
      <c r="CC31" s="156"/>
      <c r="CD31" s="154"/>
      <c r="CE31" s="155"/>
      <c r="CF31" s="142">
        <f t="shared" si="2"/>
        <v>0</v>
      </c>
      <c r="CG31" s="14"/>
      <c r="CH31" s="148">
        <f t="shared" si="10"/>
        <v>0</v>
      </c>
      <c r="CI31" s="148"/>
      <c r="CJ31" s="148"/>
      <c r="CK31" s="148"/>
      <c r="CL31" s="148"/>
    </row>
    <row r="32" spans="1:90" ht="15" customHeight="1" outlineLevel="1" x14ac:dyDescent="0.25">
      <c r="A32" s="9" t="s">
        <v>180</v>
      </c>
      <c r="B32" s="53" t="s">
        <v>0</v>
      </c>
      <c r="C32" s="8" t="s">
        <v>45</v>
      </c>
      <c r="D32" s="8" t="s">
        <v>41</v>
      </c>
      <c r="E32" s="8"/>
      <c r="F32" s="8"/>
      <c r="G32" s="199"/>
      <c r="H32" s="200"/>
      <c r="I32" s="200" t="s">
        <v>99</v>
      </c>
      <c r="J32" s="200"/>
      <c r="K32" s="27"/>
      <c r="L32" s="27"/>
      <c r="M32" s="27"/>
      <c r="N32" s="27"/>
      <c r="O32" s="27"/>
      <c r="P32" s="27"/>
      <c r="Q32" s="27" t="s">
        <v>100</v>
      </c>
      <c r="R32" s="27"/>
      <c r="S32" s="27"/>
      <c r="T32" s="27"/>
      <c r="U32" s="26"/>
      <c r="V32" s="27"/>
      <c r="W32" s="27"/>
      <c r="X32" s="207"/>
      <c r="Y32" s="20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5"/>
      <c r="BG32" s="62" t="s">
        <v>119</v>
      </c>
      <c r="BH32" s="41"/>
      <c r="BI32" s="41"/>
      <c r="BJ32" s="42"/>
      <c r="BK32" s="116">
        <v>500</v>
      </c>
      <c r="BL32" s="116" t="s">
        <v>63</v>
      </c>
      <c r="BM32" s="117"/>
      <c r="BN32" s="89">
        <v>3</v>
      </c>
      <c r="BO32" s="90">
        <f>BK32/BN32</f>
        <v>166.66666666666666</v>
      </c>
      <c r="BP32" s="90" t="s">
        <v>206</v>
      </c>
      <c r="BQ32" s="90"/>
      <c r="BR32" s="139">
        <v>2</v>
      </c>
      <c r="BS32" s="157">
        <v>63</v>
      </c>
      <c r="BT32" s="129">
        <f>MATCH("s",G32:BF32,0)</f>
        <v>3</v>
      </c>
      <c r="BU32" s="129">
        <f>MATCH("p",G32:BF32,0)</f>
        <v>11</v>
      </c>
      <c r="BV32" s="134">
        <v>20</v>
      </c>
      <c r="BW32" s="134">
        <v>24</v>
      </c>
      <c r="BX32" s="155">
        <v>0.1</v>
      </c>
      <c r="BY32" s="155">
        <v>0.15</v>
      </c>
      <c r="BZ32" s="155">
        <v>6</v>
      </c>
      <c r="CA32" s="155"/>
      <c r="CB32" s="153">
        <f>BO32/BX32/BY32</f>
        <v>11111.111111111111</v>
      </c>
      <c r="CC32" s="156">
        <v>0.8</v>
      </c>
      <c r="CD32" s="141">
        <f>CB32*(2-CC32)</f>
        <v>13333.333333333334</v>
      </c>
      <c r="CE32" s="155">
        <v>1</v>
      </c>
      <c r="CF32" s="142">
        <f t="shared" si="2"/>
        <v>13333.333333333334</v>
      </c>
      <c r="CG32" s="14"/>
      <c r="CH32" s="148">
        <f t="shared" si="10"/>
        <v>13333.333333333334</v>
      </c>
      <c r="CI32" s="148"/>
      <c r="CJ32" s="148">
        <v>90</v>
      </c>
      <c r="CK32" s="148">
        <f>CH32/CJ32</f>
        <v>148.14814814814815</v>
      </c>
      <c r="CL32" s="148" t="s">
        <v>264</v>
      </c>
    </row>
    <row r="33" spans="1:90" ht="15" customHeight="1" outlineLevel="1" x14ac:dyDescent="0.25">
      <c r="B33" s="53" t="s">
        <v>0</v>
      </c>
      <c r="C33" s="8" t="s">
        <v>45</v>
      </c>
      <c r="D33" s="8" t="s">
        <v>41</v>
      </c>
      <c r="E33" s="8"/>
      <c r="F33" s="8"/>
      <c r="G33" s="199"/>
      <c r="H33" s="200"/>
      <c r="I33" s="200"/>
      <c r="J33" s="20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6"/>
      <c r="V33" s="27"/>
      <c r="W33" s="27"/>
      <c r="X33" s="207"/>
      <c r="Y33" s="207"/>
      <c r="Z33" s="27"/>
      <c r="AA33" s="27"/>
      <c r="AB33" s="27"/>
      <c r="AC33" s="27"/>
      <c r="AD33" s="27" t="s">
        <v>99</v>
      </c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5"/>
      <c r="BG33" s="62"/>
      <c r="BH33" s="41"/>
      <c r="BI33" s="41"/>
      <c r="BJ33" s="42"/>
      <c r="BK33" s="116"/>
      <c r="BL33" s="116"/>
      <c r="BM33" s="117"/>
      <c r="BN33" s="89"/>
      <c r="BO33" s="90"/>
      <c r="BP33" s="90"/>
      <c r="BQ33" s="90">
        <v>14</v>
      </c>
      <c r="BR33" s="139">
        <v>1</v>
      </c>
      <c r="BS33" s="157">
        <v>50</v>
      </c>
      <c r="BT33" s="129"/>
      <c r="BU33" s="129"/>
      <c r="BV33" s="134"/>
      <c r="BW33" s="134"/>
      <c r="BX33" s="204">
        <v>3.3333333333333333E-2</v>
      </c>
      <c r="BY33" s="155"/>
      <c r="BZ33" s="155">
        <v>2</v>
      </c>
      <c r="CA33" s="155">
        <f>BS33*BR33*BQ33</f>
        <v>700</v>
      </c>
      <c r="CB33" s="153">
        <f>CA33/BX33</f>
        <v>21000</v>
      </c>
      <c r="CC33" s="156">
        <v>0.9</v>
      </c>
      <c r="CD33" s="141">
        <f>CB33*(2-CC33)</f>
        <v>23100.000000000004</v>
      </c>
      <c r="CE33" s="155"/>
      <c r="CF33" s="142">
        <f>CD33</f>
        <v>23100.000000000004</v>
      </c>
      <c r="CG33" s="14"/>
      <c r="CH33" s="148">
        <f t="shared" ref="CH33" si="12">CF33</f>
        <v>23100.000000000004</v>
      </c>
      <c r="CI33" s="148"/>
      <c r="CJ33" s="148">
        <v>90</v>
      </c>
      <c r="CK33" s="148">
        <f>CH33/CJ33</f>
        <v>256.66666666666669</v>
      </c>
      <c r="CL33" s="148"/>
    </row>
    <row r="34" spans="1:90" ht="15" customHeight="1" outlineLevel="1" x14ac:dyDescent="0.25">
      <c r="B34" s="53" t="s">
        <v>0</v>
      </c>
      <c r="C34" s="8" t="s">
        <v>283</v>
      </c>
      <c r="D34" s="8" t="s">
        <v>41</v>
      </c>
      <c r="E34" s="8"/>
      <c r="F34" s="8"/>
      <c r="G34" s="199"/>
      <c r="H34" s="200"/>
      <c r="I34" s="200"/>
      <c r="J34" s="200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6"/>
      <c r="V34" s="27"/>
      <c r="W34" s="27"/>
      <c r="X34" s="207"/>
      <c r="Y34" s="207"/>
      <c r="Z34" s="27"/>
      <c r="AA34" s="27"/>
      <c r="AB34" s="27" t="s">
        <v>99</v>
      </c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5"/>
      <c r="BG34" s="62"/>
      <c r="BH34" s="41"/>
      <c r="BI34" s="41"/>
      <c r="BJ34" s="42"/>
      <c r="BK34" s="116"/>
      <c r="BL34" s="116"/>
      <c r="BM34" s="117"/>
      <c r="BN34" s="89"/>
      <c r="BO34" s="90"/>
      <c r="BP34" s="90" t="s">
        <v>247</v>
      </c>
      <c r="BQ34" s="90">
        <v>14</v>
      </c>
      <c r="BR34" s="139">
        <v>1</v>
      </c>
      <c r="BS34" s="157">
        <v>50</v>
      </c>
      <c r="BT34" s="129">
        <f>MATCH("s",G34:BF34,0)</f>
        <v>22</v>
      </c>
      <c r="BU34" s="129"/>
      <c r="BV34" s="134"/>
      <c r="BW34" s="134"/>
      <c r="BX34" s="204">
        <v>3.3333333333333333E-2</v>
      </c>
      <c r="BY34" s="155"/>
      <c r="BZ34" s="155">
        <v>2</v>
      </c>
      <c r="CA34" s="155">
        <f>BS34*BR34*BQ34</f>
        <v>700</v>
      </c>
      <c r="CB34" s="153">
        <f>CA34/BX34</f>
        <v>21000</v>
      </c>
      <c r="CC34" s="156">
        <v>0.9</v>
      </c>
      <c r="CD34" s="141">
        <f>CB34*(2-CC34)</f>
        <v>23100.000000000004</v>
      </c>
      <c r="CE34" s="155"/>
      <c r="CF34" s="142">
        <f>CD34</f>
        <v>23100.000000000004</v>
      </c>
      <c r="CG34" s="14"/>
      <c r="CH34" s="148">
        <f t="shared" si="10"/>
        <v>23100.000000000004</v>
      </c>
      <c r="CI34" s="148"/>
      <c r="CJ34" s="148">
        <v>90</v>
      </c>
      <c r="CK34" s="148">
        <f>CH34/CJ34</f>
        <v>256.66666666666669</v>
      </c>
      <c r="CL34" s="148"/>
    </row>
    <row r="35" spans="1:90" ht="15" customHeight="1" outlineLevel="1" x14ac:dyDescent="0.25">
      <c r="B35" s="53" t="s">
        <v>0</v>
      </c>
      <c r="C35" s="8" t="s">
        <v>43</v>
      </c>
      <c r="D35" s="8" t="s">
        <v>41</v>
      </c>
      <c r="E35" s="8"/>
      <c r="F35" s="8"/>
      <c r="G35" s="199"/>
      <c r="H35" s="200"/>
      <c r="I35" s="200"/>
      <c r="J35" s="200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6"/>
      <c r="V35" s="27"/>
      <c r="W35" s="27"/>
      <c r="X35" s="207"/>
      <c r="Y35" s="207"/>
      <c r="Z35" s="27"/>
      <c r="AA35" s="27"/>
      <c r="AB35" s="27" t="s">
        <v>99</v>
      </c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5"/>
      <c r="BG35" s="62"/>
      <c r="BH35" s="41"/>
      <c r="BI35" s="41"/>
      <c r="BJ35" s="42"/>
      <c r="BK35" s="116"/>
      <c r="BL35" s="116"/>
      <c r="BM35" s="117"/>
      <c r="BN35" s="89"/>
      <c r="BO35" s="90"/>
      <c r="BP35" s="90"/>
      <c r="BQ35" s="90">
        <v>14</v>
      </c>
      <c r="BR35" s="139">
        <v>0.5</v>
      </c>
      <c r="BS35" s="157">
        <v>50</v>
      </c>
      <c r="BT35" s="129">
        <f>MATCH("s",G35:BF35,0)</f>
        <v>22</v>
      </c>
      <c r="BU35" s="129"/>
      <c r="BV35" s="134"/>
      <c r="BW35" s="134"/>
      <c r="BX35" s="204">
        <v>3.3333333333333333E-2</v>
      </c>
      <c r="BY35" s="155"/>
      <c r="BZ35" s="155">
        <v>2</v>
      </c>
      <c r="CA35" s="155">
        <f>BS35*BR35*BQ35</f>
        <v>350</v>
      </c>
      <c r="CB35" s="153">
        <f>CA35/BX35</f>
        <v>10500</v>
      </c>
      <c r="CC35" s="156">
        <v>0.9</v>
      </c>
      <c r="CD35" s="141">
        <f>CB35*(2-CC35)</f>
        <v>11550.000000000002</v>
      </c>
      <c r="CE35" s="155"/>
      <c r="CF35" s="142">
        <f>CD35</f>
        <v>11550.000000000002</v>
      </c>
      <c r="CG35" s="14"/>
      <c r="CH35" s="148">
        <f t="shared" si="10"/>
        <v>11550.000000000002</v>
      </c>
      <c r="CI35" s="148"/>
      <c r="CJ35" s="148">
        <v>90</v>
      </c>
      <c r="CK35" s="148">
        <f>CH35/CJ35</f>
        <v>128.33333333333334</v>
      </c>
      <c r="CL35" s="148"/>
    </row>
    <row r="36" spans="1:90" ht="15" customHeight="1" outlineLevel="1" x14ac:dyDescent="0.25">
      <c r="A36" s="9" t="s">
        <v>180</v>
      </c>
      <c r="B36" s="53" t="s">
        <v>0</v>
      </c>
      <c r="C36" s="8" t="s">
        <v>44</v>
      </c>
      <c r="D36" s="8" t="s">
        <v>41</v>
      </c>
      <c r="E36" s="8"/>
      <c r="F36" s="8"/>
      <c r="G36" s="199"/>
      <c r="H36" s="200"/>
      <c r="I36" s="200"/>
      <c r="J36" s="200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6"/>
      <c r="V36" s="27"/>
      <c r="W36" s="27"/>
      <c r="X36" s="207"/>
      <c r="Y36" s="207"/>
      <c r="Z36" s="27"/>
      <c r="AA36" s="27"/>
      <c r="AB36" s="27" t="s">
        <v>99</v>
      </c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5"/>
      <c r="BG36" s="62" t="s">
        <v>121</v>
      </c>
      <c r="BH36" s="41"/>
      <c r="BI36" s="41"/>
      <c r="BJ36" s="42"/>
      <c r="BK36" s="116"/>
      <c r="BL36" s="116"/>
      <c r="BM36" s="117"/>
      <c r="BN36" s="89"/>
      <c r="BO36" s="90"/>
      <c r="BP36" s="90"/>
      <c r="BQ36" s="90">
        <v>14</v>
      </c>
      <c r="BR36" s="139">
        <v>0.5</v>
      </c>
      <c r="BS36" s="157">
        <v>50</v>
      </c>
      <c r="BT36" s="129">
        <f>MATCH("s",G36:BF36,0)</f>
        <v>22</v>
      </c>
      <c r="BU36" s="129" t="s">
        <v>211</v>
      </c>
      <c r="BV36" s="134"/>
      <c r="BW36" s="134"/>
      <c r="BX36" s="204">
        <v>3.3333333333333333E-2</v>
      </c>
      <c r="BY36" s="155"/>
      <c r="BZ36" s="155">
        <v>2</v>
      </c>
      <c r="CA36" s="155">
        <f>BS36*BR36*BQ36</f>
        <v>350</v>
      </c>
      <c r="CB36" s="153">
        <f>CA36/BX36</f>
        <v>10500</v>
      </c>
      <c r="CC36" s="156">
        <v>0.9</v>
      </c>
      <c r="CD36" s="141">
        <f>CB36*(2-CC36)</f>
        <v>11550.000000000002</v>
      </c>
      <c r="CE36" s="155"/>
      <c r="CF36" s="142">
        <f>CD36</f>
        <v>11550.000000000002</v>
      </c>
      <c r="CG36" s="14"/>
      <c r="CH36" s="148">
        <f t="shared" ref="CH36" si="13">CF36</f>
        <v>11550.000000000002</v>
      </c>
      <c r="CI36" s="148"/>
      <c r="CJ36" s="148">
        <v>90</v>
      </c>
      <c r="CK36" s="148">
        <f>CH36/CJ36</f>
        <v>128.33333333333334</v>
      </c>
      <c r="CL36" s="138"/>
    </row>
    <row r="37" spans="1:90" ht="15.75" customHeight="1" x14ac:dyDescent="0.25">
      <c r="A37" s="9" t="s">
        <v>181</v>
      </c>
      <c r="B37" s="101" t="s">
        <v>46</v>
      </c>
      <c r="C37" s="69"/>
      <c r="D37" s="69"/>
      <c r="E37" s="69">
        <v>2</v>
      </c>
      <c r="F37" s="69" t="s">
        <v>63</v>
      </c>
      <c r="G37" s="199"/>
      <c r="H37" s="200"/>
      <c r="I37" s="200">
        <v>0.6</v>
      </c>
      <c r="J37" s="200"/>
      <c r="K37" s="27"/>
      <c r="L37" s="27">
        <v>0.6</v>
      </c>
      <c r="M37" s="27"/>
      <c r="N37" s="27"/>
      <c r="O37" s="27">
        <v>0.6</v>
      </c>
      <c r="P37" s="27"/>
      <c r="Q37" s="27"/>
      <c r="R37" s="27">
        <v>0.6</v>
      </c>
      <c r="S37" s="27"/>
      <c r="T37" s="27"/>
      <c r="U37" s="26"/>
      <c r="V37" s="27"/>
      <c r="W37" s="27"/>
      <c r="X37" s="207"/>
      <c r="Y37" s="207"/>
      <c r="Z37" s="27">
        <v>0.5</v>
      </c>
      <c r="AA37" s="27"/>
      <c r="AB37" s="27"/>
      <c r="AC37" s="27"/>
      <c r="AD37" s="27">
        <v>0.5</v>
      </c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>
        <v>0.6</v>
      </c>
      <c r="AY37" s="27"/>
      <c r="AZ37" s="27">
        <v>0.6</v>
      </c>
      <c r="BA37" s="27"/>
      <c r="BB37" s="27">
        <v>0.6</v>
      </c>
      <c r="BC37" s="27"/>
      <c r="BD37" s="27"/>
      <c r="BE37" s="27"/>
      <c r="BF37" s="25"/>
      <c r="BG37" s="62"/>
      <c r="BH37" s="41">
        <f>COUNT(G37:BF37)</f>
        <v>9</v>
      </c>
      <c r="BI37" s="41">
        <f>SUM(G37:BF37)</f>
        <v>5.1999999999999993</v>
      </c>
      <c r="BJ37" s="42">
        <f>BI37*E37</f>
        <v>10.399999999999999</v>
      </c>
      <c r="BK37" s="116">
        <f>BI37*$AH$234</f>
        <v>1195.9999999999998</v>
      </c>
      <c r="BL37" s="116" t="str">
        <f>F37</f>
        <v>kg</v>
      </c>
      <c r="BM37" s="117">
        <f>BJ37*$AH$234</f>
        <v>2391.9999999999995</v>
      </c>
      <c r="BN37" s="89">
        <v>3.2</v>
      </c>
      <c r="BO37" s="90">
        <f>BK37/BN37</f>
        <v>373.74999999999989</v>
      </c>
      <c r="BP37" s="90"/>
      <c r="BQ37" s="90"/>
      <c r="BR37" s="181"/>
      <c r="BS37" s="157"/>
      <c r="BT37" s="129"/>
      <c r="BU37" s="129"/>
      <c r="BV37" s="134"/>
      <c r="BW37" s="134"/>
      <c r="BX37" s="130"/>
      <c r="BY37" s="130"/>
      <c r="BZ37" s="130"/>
      <c r="CA37" s="130"/>
      <c r="CB37" s="153"/>
      <c r="CC37" s="156"/>
      <c r="CD37" s="140"/>
      <c r="CE37" s="130"/>
      <c r="CF37" s="142">
        <f t="shared" ref="CF37:CF44" si="14">CD37*CE37</f>
        <v>0</v>
      </c>
      <c r="CG37" s="130"/>
      <c r="CH37" s="148">
        <f>CF37</f>
        <v>0</v>
      </c>
      <c r="CI37" s="149"/>
      <c r="CJ37" s="149"/>
      <c r="CK37" s="149"/>
      <c r="CL37" s="149"/>
    </row>
    <row r="38" spans="1:90" ht="15" customHeight="1" outlineLevel="1" x14ac:dyDescent="0.25">
      <c r="A38" s="9" t="s">
        <v>180</v>
      </c>
      <c r="B38" s="109" t="s">
        <v>46</v>
      </c>
      <c r="C38" s="8" t="s">
        <v>316</v>
      </c>
      <c r="D38" s="8" t="s">
        <v>41</v>
      </c>
      <c r="E38" s="8"/>
      <c r="F38" s="8"/>
      <c r="G38" s="199"/>
      <c r="H38" s="200"/>
      <c r="I38" s="200"/>
      <c r="J38" s="200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6"/>
      <c r="V38" s="27"/>
      <c r="W38" s="27"/>
      <c r="X38" s="207"/>
      <c r="Y38" s="207"/>
      <c r="Z38" s="27"/>
      <c r="AA38" s="27"/>
      <c r="AB38" s="27"/>
      <c r="AC38" s="27"/>
      <c r="AD38" s="27"/>
      <c r="AE38" s="27" t="s">
        <v>99</v>
      </c>
      <c r="AF38" s="27"/>
      <c r="AG38" s="27"/>
      <c r="AH38" s="27"/>
      <c r="AI38" s="27"/>
      <c r="AJ38" s="27" t="s">
        <v>100</v>
      </c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5"/>
      <c r="BG38" s="62" t="s">
        <v>121</v>
      </c>
      <c r="BH38" s="41"/>
      <c r="BI38" s="41"/>
      <c r="BJ38" s="42"/>
      <c r="BK38" s="116">
        <v>120</v>
      </c>
      <c r="BL38" s="116" t="s">
        <v>63</v>
      </c>
      <c r="BM38" s="117"/>
      <c r="BN38" s="89">
        <v>4.5</v>
      </c>
      <c r="BO38" s="90">
        <v>90</v>
      </c>
      <c r="BP38" s="90" t="s">
        <v>203</v>
      </c>
      <c r="BQ38" s="90"/>
      <c r="BR38" s="139"/>
      <c r="BS38" s="139">
        <v>1</v>
      </c>
      <c r="BT38" s="129">
        <f>MATCH("s",G38:BF38,0)</f>
        <v>25</v>
      </c>
      <c r="BU38" s="129">
        <f>MATCH("p",G38:BF38,0)</f>
        <v>30</v>
      </c>
      <c r="BV38" s="134"/>
      <c r="BW38" s="134"/>
      <c r="BX38" s="14"/>
      <c r="BY38" s="14"/>
      <c r="BZ38" s="14"/>
      <c r="CA38" s="14"/>
      <c r="CB38" s="14"/>
      <c r="CC38" s="14"/>
      <c r="CD38" s="140"/>
      <c r="CE38" s="14"/>
      <c r="CF38" s="130">
        <f t="shared" si="14"/>
        <v>0</v>
      </c>
      <c r="CG38" s="14"/>
      <c r="CH38" s="137"/>
      <c r="CI38" s="137"/>
      <c r="CJ38" s="137"/>
      <c r="CK38" s="137"/>
      <c r="CL38" s="137"/>
    </row>
    <row r="39" spans="1:90" ht="15" customHeight="1" outlineLevel="1" x14ac:dyDescent="0.25">
      <c r="A39" s="9" t="s">
        <v>180</v>
      </c>
      <c r="B39" s="109" t="s">
        <v>46</v>
      </c>
      <c r="C39" s="8" t="s">
        <v>224</v>
      </c>
      <c r="D39" s="8" t="s">
        <v>41</v>
      </c>
      <c r="E39" s="8"/>
      <c r="F39" s="8"/>
      <c r="G39" s="199"/>
      <c r="H39" s="200"/>
      <c r="I39" s="200"/>
      <c r="J39" s="200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6"/>
      <c r="V39" s="27"/>
      <c r="W39" s="27"/>
      <c r="X39" s="207"/>
      <c r="Y39" s="20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 t="s">
        <v>99</v>
      </c>
      <c r="AK39" s="27"/>
      <c r="AL39" s="27"/>
      <c r="AM39" s="27"/>
      <c r="AN39" s="27"/>
      <c r="AO39" s="27" t="s">
        <v>100</v>
      </c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5"/>
      <c r="BG39" s="62" t="s">
        <v>119</v>
      </c>
      <c r="BH39" s="41"/>
      <c r="BI39" s="41"/>
      <c r="BJ39" s="42"/>
      <c r="BK39" s="116"/>
      <c r="BL39" s="116"/>
      <c r="BM39" s="117"/>
      <c r="BN39" s="89">
        <v>2.5</v>
      </c>
      <c r="BO39" s="90">
        <v>150</v>
      </c>
      <c r="BP39" s="90" t="s">
        <v>206</v>
      </c>
      <c r="BQ39" s="90"/>
      <c r="BR39" s="139">
        <v>3</v>
      </c>
      <c r="BS39" s="157">
        <v>63</v>
      </c>
      <c r="BT39" s="129">
        <f>MATCH("s",G39:BF39,0)</f>
        <v>30</v>
      </c>
      <c r="BU39" s="129">
        <f>MATCH("p",G39:BF39,0)</f>
        <v>35</v>
      </c>
      <c r="BV39" s="134">
        <v>42</v>
      </c>
      <c r="BW39" s="134">
        <v>8</v>
      </c>
      <c r="BX39" s="14">
        <v>0.5</v>
      </c>
      <c r="BY39" s="14">
        <v>0.4</v>
      </c>
      <c r="BZ39" s="14">
        <v>2</v>
      </c>
      <c r="CA39" s="14"/>
      <c r="CB39" s="153">
        <f t="shared" ref="CB39:CB40" si="15">BR39*BS39*BZ39*(1/BX39)</f>
        <v>756</v>
      </c>
      <c r="CC39" s="156">
        <v>0.9</v>
      </c>
      <c r="CD39" s="141">
        <f t="shared" ref="CD39:CD40" si="16">CB39*(2-CC39)</f>
        <v>831.6</v>
      </c>
      <c r="CE39" s="14">
        <v>1</v>
      </c>
      <c r="CF39" s="142">
        <f t="shared" si="14"/>
        <v>831.6</v>
      </c>
      <c r="CG39" s="14"/>
      <c r="CH39" s="148">
        <f t="shared" ref="CH39:CH41" si="17">CF39</f>
        <v>831.6</v>
      </c>
      <c r="CI39" s="148"/>
      <c r="CJ39" s="148">
        <v>75</v>
      </c>
      <c r="CK39" s="148">
        <f t="shared" ref="CK39:CK40" si="18">CH39/CJ39</f>
        <v>11.088000000000001</v>
      </c>
      <c r="CL39" s="148"/>
    </row>
    <row r="40" spans="1:90" ht="15" customHeight="1" outlineLevel="1" x14ac:dyDescent="0.25">
      <c r="A40" s="9" t="s">
        <v>180</v>
      </c>
      <c r="B40" s="109" t="s">
        <v>46</v>
      </c>
      <c r="C40" s="8" t="s">
        <v>223</v>
      </c>
      <c r="D40" s="8" t="s">
        <v>41</v>
      </c>
      <c r="E40" s="8"/>
      <c r="F40" s="8"/>
      <c r="G40" s="199"/>
      <c r="H40" s="200"/>
      <c r="I40" s="200"/>
      <c r="J40" s="200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6"/>
      <c r="V40" s="27"/>
      <c r="W40" s="27"/>
      <c r="X40" s="207"/>
      <c r="Y40" s="20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 t="s">
        <v>99</v>
      </c>
      <c r="AQ40" s="27"/>
      <c r="AR40" s="27"/>
      <c r="AS40" s="27"/>
      <c r="AT40" s="27"/>
      <c r="AU40" s="27"/>
      <c r="AV40" s="27" t="s">
        <v>100</v>
      </c>
      <c r="AW40" s="27"/>
      <c r="AX40" s="27"/>
      <c r="AY40" s="27"/>
      <c r="AZ40" s="27"/>
      <c r="BA40" s="27"/>
      <c r="BB40" s="27"/>
      <c r="BC40" s="27"/>
      <c r="BD40" s="27"/>
      <c r="BE40" s="27"/>
      <c r="BF40" s="25"/>
      <c r="BG40" s="62" t="s">
        <v>119</v>
      </c>
      <c r="BH40" s="41"/>
      <c r="BI40" s="41"/>
      <c r="BJ40" s="42"/>
      <c r="BK40" s="116"/>
      <c r="BL40" s="116"/>
      <c r="BM40" s="117"/>
      <c r="BN40" s="89">
        <v>4</v>
      </c>
      <c r="BO40" s="90">
        <v>90</v>
      </c>
      <c r="BP40" s="90" t="s">
        <v>206</v>
      </c>
      <c r="BQ40" s="90"/>
      <c r="BR40" s="139">
        <v>1</v>
      </c>
      <c r="BS40" s="157">
        <v>63</v>
      </c>
      <c r="BT40" s="129">
        <f>MATCH("s",G40:BF40,0)</f>
        <v>36</v>
      </c>
      <c r="BU40" s="129">
        <f>MATCH("p",G40:BF40,0)</f>
        <v>42</v>
      </c>
      <c r="BV40" s="134">
        <v>5</v>
      </c>
      <c r="BW40" s="134">
        <v>18</v>
      </c>
      <c r="BX40" s="14">
        <v>0.5</v>
      </c>
      <c r="BY40" s="14">
        <v>0.3</v>
      </c>
      <c r="BZ40" s="14">
        <v>4</v>
      </c>
      <c r="CA40" s="14"/>
      <c r="CB40" s="153">
        <f t="shared" si="15"/>
        <v>504</v>
      </c>
      <c r="CC40" s="156">
        <v>0.9</v>
      </c>
      <c r="CD40" s="141">
        <f t="shared" si="16"/>
        <v>554.40000000000009</v>
      </c>
      <c r="CE40" s="14">
        <v>1</v>
      </c>
      <c r="CF40" s="142">
        <f t="shared" si="14"/>
        <v>554.40000000000009</v>
      </c>
      <c r="CG40" s="14"/>
      <c r="CH40" s="148">
        <f t="shared" si="17"/>
        <v>554.40000000000009</v>
      </c>
      <c r="CI40" s="148"/>
      <c r="CJ40" s="148">
        <v>75</v>
      </c>
      <c r="CK40" s="148">
        <f t="shared" si="18"/>
        <v>7.3920000000000012</v>
      </c>
      <c r="CL40" s="148"/>
    </row>
    <row r="41" spans="1:90" ht="15.75" customHeight="1" x14ac:dyDescent="0.25">
      <c r="A41" s="9" t="s">
        <v>181</v>
      </c>
      <c r="B41" s="70" t="s">
        <v>101</v>
      </c>
      <c r="C41" s="69"/>
      <c r="D41" s="69"/>
      <c r="E41" s="69">
        <v>4.7</v>
      </c>
      <c r="F41" s="69" t="s">
        <v>63</v>
      </c>
      <c r="G41" s="199"/>
      <c r="H41" s="200"/>
      <c r="I41" s="200"/>
      <c r="J41" s="200"/>
      <c r="K41" s="27">
        <v>1</v>
      </c>
      <c r="L41" s="27"/>
      <c r="M41" s="27"/>
      <c r="N41" s="27"/>
      <c r="O41" s="27"/>
      <c r="P41" s="27"/>
      <c r="Q41" s="27"/>
      <c r="R41" s="27"/>
      <c r="S41" s="27"/>
      <c r="T41" s="27"/>
      <c r="U41" s="26"/>
      <c r="V41" s="27"/>
      <c r="W41" s="27"/>
      <c r="X41" s="207"/>
      <c r="Y41" s="20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5"/>
      <c r="BG41" s="62"/>
      <c r="BH41" s="41">
        <f>COUNT(G41:BF41)</f>
        <v>1</v>
      </c>
      <c r="BI41" s="41">
        <f>SUM(G41:BF41)</f>
        <v>1</v>
      </c>
      <c r="BJ41" s="42">
        <f>BI41*E41</f>
        <v>4.7</v>
      </c>
      <c r="BK41" s="116">
        <f>BI41*$AH$234</f>
        <v>230</v>
      </c>
      <c r="BL41" s="116" t="str">
        <f>F41</f>
        <v>kg</v>
      </c>
      <c r="BM41" s="117">
        <f>BJ41*$AH$234</f>
        <v>1081</v>
      </c>
      <c r="BN41" s="89">
        <v>1.8</v>
      </c>
      <c r="BO41" s="90">
        <f>BK41/BN41</f>
        <v>127.77777777777777</v>
      </c>
      <c r="BP41" s="90"/>
      <c r="BQ41" s="90"/>
      <c r="BR41" s="181"/>
      <c r="BS41" s="157"/>
      <c r="BT41" s="129"/>
      <c r="BU41" s="129"/>
      <c r="BV41" s="134"/>
      <c r="BW41" s="134"/>
      <c r="BX41" s="130"/>
      <c r="BY41" s="130"/>
      <c r="BZ41" s="130"/>
      <c r="CA41" s="130"/>
      <c r="CB41" s="153"/>
      <c r="CC41" s="156"/>
      <c r="CD41" s="140"/>
      <c r="CE41" s="130"/>
      <c r="CF41" s="142">
        <f t="shared" si="14"/>
        <v>0</v>
      </c>
      <c r="CG41" s="130"/>
      <c r="CH41" s="148">
        <f t="shared" si="17"/>
        <v>0</v>
      </c>
      <c r="CI41" s="149"/>
      <c r="CJ41" s="149"/>
      <c r="CK41" s="149"/>
      <c r="CL41" s="149"/>
    </row>
    <row r="42" spans="1:90" ht="15" customHeight="1" outlineLevel="1" x14ac:dyDescent="0.25">
      <c r="A42" s="9" t="s">
        <v>180</v>
      </c>
      <c r="B42" s="53" t="s">
        <v>101</v>
      </c>
      <c r="C42" s="8" t="s">
        <v>118</v>
      </c>
      <c r="D42" s="8"/>
      <c r="E42" s="8"/>
      <c r="F42" s="8"/>
      <c r="G42" s="199"/>
      <c r="H42" s="200"/>
      <c r="I42" s="200"/>
      <c r="J42" s="200"/>
      <c r="K42" s="27"/>
      <c r="L42" s="27"/>
      <c r="M42" s="27"/>
      <c r="N42" s="27"/>
      <c r="O42" s="27"/>
      <c r="P42" s="27"/>
      <c r="Q42" s="27"/>
      <c r="R42" s="27"/>
      <c r="S42" s="27" t="s">
        <v>99</v>
      </c>
      <c r="T42" s="27"/>
      <c r="U42" s="26"/>
      <c r="V42" s="27"/>
      <c r="W42" s="27"/>
      <c r="X42" s="207"/>
      <c r="Y42" s="207" t="s">
        <v>100</v>
      </c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5"/>
      <c r="BG42" s="62" t="s">
        <v>121</v>
      </c>
      <c r="BH42" s="41"/>
      <c r="BI42" s="41"/>
      <c r="BJ42" s="42"/>
      <c r="BK42" s="116"/>
      <c r="BL42" s="116"/>
      <c r="BM42" s="117"/>
      <c r="BN42" s="89"/>
      <c r="BO42" s="90"/>
      <c r="BP42" s="90"/>
      <c r="BQ42" s="90"/>
      <c r="BR42" s="181">
        <v>1</v>
      </c>
      <c r="BS42" s="90"/>
      <c r="BT42" s="129">
        <f>MATCH("s",G42:BF42,0)</f>
        <v>13</v>
      </c>
      <c r="BU42" s="129">
        <f>MATCH("p",G42:BF42,0)</f>
        <v>19</v>
      </c>
      <c r="BV42" s="127"/>
      <c r="BW42" s="127"/>
      <c r="BX42" s="14"/>
      <c r="BY42" s="14"/>
      <c r="BZ42" s="14"/>
      <c r="CA42" s="14"/>
      <c r="CB42" s="14"/>
      <c r="CC42" s="14"/>
      <c r="CD42" s="140"/>
      <c r="CE42" s="14"/>
      <c r="CF42" s="130">
        <f t="shared" si="14"/>
        <v>0</v>
      </c>
      <c r="CG42" s="14"/>
      <c r="CH42" s="137"/>
      <c r="CI42" s="137"/>
      <c r="CJ42" s="137"/>
      <c r="CK42" s="137"/>
      <c r="CL42" s="137"/>
    </row>
    <row r="43" spans="1:90" ht="15.75" customHeight="1" x14ac:dyDescent="0.25">
      <c r="A43" s="9" t="s">
        <v>181</v>
      </c>
      <c r="B43" s="70" t="s">
        <v>47</v>
      </c>
      <c r="C43" s="69"/>
      <c r="D43" s="69"/>
      <c r="E43" s="69">
        <v>2.2999999999999998</v>
      </c>
      <c r="F43" s="69" t="s">
        <v>63</v>
      </c>
      <c r="G43" s="199"/>
      <c r="H43" s="200">
        <v>1</v>
      </c>
      <c r="I43" s="200"/>
      <c r="J43" s="200">
        <v>1</v>
      </c>
      <c r="K43" s="27"/>
      <c r="L43" s="27">
        <v>1</v>
      </c>
      <c r="M43" s="27"/>
      <c r="N43" s="27">
        <v>1</v>
      </c>
      <c r="O43" s="27"/>
      <c r="P43" s="27">
        <v>1</v>
      </c>
      <c r="Q43" s="27"/>
      <c r="R43" s="27">
        <v>1</v>
      </c>
      <c r="S43" s="27"/>
      <c r="T43" s="27">
        <v>1</v>
      </c>
      <c r="U43" s="26"/>
      <c r="V43" s="27">
        <v>1</v>
      </c>
      <c r="W43" s="27"/>
      <c r="X43" s="207"/>
      <c r="Y43" s="207"/>
      <c r="Z43" s="27"/>
      <c r="AA43" s="27"/>
      <c r="AB43" s="27"/>
      <c r="AC43" s="27"/>
      <c r="AD43" s="27">
        <v>1</v>
      </c>
      <c r="AE43" s="27"/>
      <c r="AF43" s="27">
        <v>1</v>
      </c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>
        <v>1</v>
      </c>
      <c r="AT43" s="27"/>
      <c r="AU43" s="27">
        <v>1</v>
      </c>
      <c r="AV43" s="27"/>
      <c r="AW43" s="27">
        <v>1</v>
      </c>
      <c r="AX43" s="27"/>
      <c r="AY43" s="27">
        <v>1</v>
      </c>
      <c r="AZ43" s="27"/>
      <c r="BA43" s="27"/>
      <c r="BB43" s="27"/>
      <c r="BC43" s="27">
        <v>1</v>
      </c>
      <c r="BD43" s="27"/>
      <c r="BE43" s="27">
        <v>1</v>
      </c>
      <c r="BF43" s="25"/>
      <c r="BG43" s="62"/>
      <c r="BH43" s="41">
        <f>COUNT(G43:BF43)</f>
        <v>16</v>
      </c>
      <c r="BI43" s="41">
        <f>SUM(G43:BF43)</f>
        <v>16</v>
      </c>
      <c r="BJ43" s="42">
        <f>BI43*E43</f>
        <v>36.799999999999997</v>
      </c>
      <c r="BK43" s="116">
        <f>BI43*$AH$234</f>
        <v>3680</v>
      </c>
      <c r="BL43" s="116" t="str">
        <f>F43</f>
        <v>kg</v>
      </c>
      <c r="BM43" s="117">
        <f>BJ43*$AH$234</f>
        <v>8464</v>
      </c>
      <c r="BN43" s="89">
        <v>2</v>
      </c>
      <c r="BO43" s="90">
        <f t="shared" ref="BO43:BO49" si="19">BK43/BN43</f>
        <v>1840</v>
      </c>
      <c r="BP43" s="90"/>
      <c r="BQ43" s="90"/>
      <c r="BR43" s="181">
        <v>1</v>
      </c>
      <c r="BS43" s="157"/>
      <c r="BT43" s="129"/>
      <c r="BU43" s="129"/>
      <c r="BV43" s="134"/>
      <c r="BW43" s="134"/>
      <c r="BX43" s="14"/>
      <c r="BY43" s="14"/>
      <c r="BZ43" s="14"/>
      <c r="CA43" s="14"/>
      <c r="CB43" s="153"/>
      <c r="CC43" s="156"/>
      <c r="CD43" s="140"/>
      <c r="CE43" s="14"/>
      <c r="CF43" s="142">
        <f t="shared" si="14"/>
        <v>0</v>
      </c>
      <c r="CG43" s="14"/>
      <c r="CH43" s="148">
        <f t="shared" ref="CH43:CH44" si="20">CF43</f>
        <v>0</v>
      </c>
      <c r="CI43" s="148"/>
      <c r="CJ43" s="148"/>
      <c r="CK43" s="148"/>
      <c r="CL43" s="148"/>
    </row>
    <row r="44" spans="1:90" ht="15" customHeight="1" outlineLevel="1" x14ac:dyDescent="0.25">
      <c r="A44" s="9" t="s">
        <v>180</v>
      </c>
      <c r="B44" s="53" t="s">
        <v>47</v>
      </c>
      <c r="C44" s="8" t="s">
        <v>48</v>
      </c>
      <c r="D44" s="8" t="s">
        <v>41</v>
      </c>
      <c r="E44" s="8"/>
      <c r="F44" s="8"/>
      <c r="G44" s="199"/>
      <c r="H44" s="200"/>
      <c r="I44" s="200"/>
      <c r="J44" s="200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6"/>
      <c r="V44" s="27"/>
      <c r="W44" s="27"/>
      <c r="X44" s="207"/>
      <c r="Y44" s="20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 t="s">
        <v>99</v>
      </c>
      <c r="AX44" s="27"/>
      <c r="AY44" s="27"/>
      <c r="AZ44" s="27"/>
      <c r="BA44" s="27"/>
      <c r="BB44" s="27"/>
      <c r="BC44" s="27"/>
      <c r="BD44" s="27"/>
      <c r="BE44" s="27"/>
      <c r="BF44" s="25"/>
      <c r="BG44" s="62" t="s">
        <v>119</v>
      </c>
      <c r="BH44" s="41"/>
      <c r="BI44" s="41"/>
      <c r="BJ44" s="42"/>
      <c r="BK44" s="116">
        <v>500</v>
      </c>
      <c r="BL44" s="116" t="s">
        <v>267</v>
      </c>
      <c r="BM44" s="117"/>
      <c r="BN44" s="89">
        <v>2</v>
      </c>
      <c r="BO44" s="90">
        <f t="shared" si="19"/>
        <v>250</v>
      </c>
      <c r="BP44" s="90" t="s">
        <v>206</v>
      </c>
      <c r="BQ44" s="90"/>
      <c r="BR44" s="181">
        <v>1</v>
      </c>
      <c r="BS44" s="157">
        <v>63</v>
      </c>
      <c r="BT44" s="129">
        <f>MATCH("s",G44:BF44,0)</f>
        <v>43</v>
      </c>
      <c r="BU44" s="129" t="s">
        <v>211</v>
      </c>
      <c r="BV44" s="134">
        <v>18</v>
      </c>
      <c r="BW44" s="134">
        <v>26</v>
      </c>
      <c r="BX44" s="14"/>
      <c r="BY44" s="14"/>
      <c r="BZ44" s="14"/>
      <c r="CA44" s="14"/>
      <c r="CB44" s="153"/>
      <c r="CC44" s="156"/>
      <c r="CD44" s="141"/>
      <c r="CE44" s="14">
        <v>1</v>
      </c>
      <c r="CF44" s="142">
        <f t="shared" si="14"/>
        <v>0</v>
      </c>
      <c r="CG44" s="14"/>
      <c r="CH44" s="148">
        <f t="shared" si="20"/>
        <v>0</v>
      </c>
      <c r="CI44" s="148"/>
      <c r="CJ44" s="148"/>
      <c r="CK44" s="148"/>
      <c r="CL44" s="148" t="s">
        <v>317</v>
      </c>
    </row>
    <row r="45" spans="1:90" ht="15" customHeight="1" outlineLevel="1" x14ac:dyDescent="0.25">
      <c r="A45" s="9" t="s">
        <v>180</v>
      </c>
      <c r="B45" s="53" t="s">
        <v>47</v>
      </c>
      <c r="C45" s="8" t="s">
        <v>48</v>
      </c>
      <c r="D45" s="8" t="s">
        <v>41</v>
      </c>
      <c r="E45" s="8"/>
      <c r="F45" s="8"/>
      <c r="G45" s="199"/>
      <c r="H45" s="200"/>
      <c r="I45" s="200"/>
      <c r="J45" s="200"/>
      <c r="K45" s="27"/>
      <c r="L45" s="27"/>
      <c r="M45" s="27"/>
      <c r="N45" s="27"/>
      <c r="O45" s="27"/>
      <c r="P45" s="27"/>
      <c r="Q45" s="27" t="s">
        <v>99</v>
      </c>
      <c r="R45" s="27"/>
      <c r="S45" s="27"/>
      <c r="T45" s="27"/>
      <c r="U45" s="26"/>
      <c r="V45" s="27"/>
      <c r="W45" s="27"/>
      <c r="X45" s="207"/>
      <c r="Y45" s="20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5"/>
      <c r="BG45" s="62" t="s">
        <v>121</v>
      </c>
      <c r="BH45" s="41"/>
      <c r="BI45" s="41"/>
      <c r="BJ45" s="42"/>
      <c r="BK45" s="116">
        <v>2000</v>
      </c>
      <c r="BL45" s="116" t="s">
        <v>63</v>
      </c>
      <c r="BM45" s="117"/>
      <c r="BN45" s="89">
        <v>2</v>
      </c>
      <c r="BO45" s="90">
        <f t="shared" si="19"/>
        <v>1000</v>
      </c>
      <c r="BP45" s="90" t="s">
        <v>246</v>
      </c>
      <c r="BQ45" s="90"/>
      <c r="BR45" s="181">
        <v>2</v>
      </c>
      <c r="BS45" s="90">
        <v>50</v>
      </c>
      <c r="BT45" s="129">
        <f>MATCH("s",G45:BF45,0)</f>
        <v>11</v>
      </c>
      <c r="BU45" s="129" t="s">
        <v>211</v>
      </c>
      <c r="BV45" s="127"/>
      <c r="BW45" s="127"/>
      <c r="BX45" s="14">
        <v>0.01</v>
      </c>
      <c r="BY45" s="14"/>
      <c r="BZ45" s="14">
        <v>14</v>
      </c>
      <c r="CA45" s="14"/>
      <c r="CB45" s="14">
        <f>BZ45/BX45*BS45</f>
        <v>70000</v>
      </c>
      <c r="CC45" s="14"/>
      <c r="CD45" s="140"/>
      <c r="CE45" s="14"/>
      <c r="CF45" s="130">
        <f>CB45</f>
        <v>70000</v>
      </c>
      <c r="CG45" s="14"/>
      <c r="CH45" s="137"/>
      <c r="CI45" s="137"/>
      <c r="CJ45" s="137"/>
      <c r="CK45" s="137"/>
      <c r="CL45" s="137"/>
    </row>
    <row r="46" spans="1:90" ht="15" customHeight="1" outlineLevel="1" x14ac:dyDescent="0.25">
      <c r="A46" s="9" t="s">
        <v>180</v>
      </c>
      <c r="B46" s="53" t="s">
        <v>47</v>
      </c>
      <c r="C46" s="8" t="s">
        <v>194</v>
      </c>
      <c r="D46" s="8" t="s">
        <v>41</v>
      </c>
      <c r="E46" s="8"/>
      <c r="F46" s="8"/>
      <c r="G46" s="199"/>
      <c r="H46" s="200"/>
      <c r="I46" s="200"/>
      <c r="J46" s="200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6"/>
      <c r="V46" s="27"/>
      <c r="W46" s="27"/>
      <c r="X46" s="207"/>
      <c r="Y46" s="207"/>
      <c r="Z46" s="27"/>
      <c r="AA46" s="27"/>
      <c r="AB46" s="27"/>
      <c r="AC46" s="27"/>
      <c r="AD46" s="27"/>
      <c r="AE46" s="27"/>
      <c r="AF46" s="27"/>
      <c r="AG46" s="27" t="s">
        <v>99</v>
      </c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5"/>
      <c r="BG46" s="62" t="s">
        <v>121</v>
      </c>
      <c r="BH46" s="41"/>
      <c r="BI46" s="41"/>
      <c r="BJ46" s="42"/>
      <c r="BK46" s="116">
        <v>500</v>
      </c>
      <c r="BL46" s="116" t="s">
        <v>63</v>
      </c>
      <c r="BM46" s="117"/>
      <c r="BN46" s="89">
        <v>2</v>
      </c>
      <c r="BO46" s="90">
        <f t="shared" si="19"/>
        <v>250</v>
      </c>
      <c r="BP46" s="90" t="s">
        <v>246</v>
      </c>
      <c r="BQ46" s="90"/>
      <c r="BR46" s="181">
        <v>0.5</v>
      </c>
      <c r="BS46" s="90">
        <v>50</v>
      </c>
      <c r="BT46" s="129">
        <f>MATCH("s",G46:BF46,0)</f>
        <v>27</v>
      </c>
      <c r="BU46" s="129" t="s">
        <v>211</v>
      </c>
      <c r="BV46" s="127"/>
      <c r="BW46" s="127"/>
      <c r="BX46" s="14"/>
      <c r="BY46" s="14"/>
      <c r="BZ46" s="14"/>
      <c r="CA46" s="14"/>
      <c r="CB46" s="14"/>
      <c r="CC46" s="14"/>
      <c r="CD46" s="140"/>
      <c r="CE46" s="14"/>
      <c r="CF46" s="130">
        <f t="shared" ref="CF46:CF77" si="21">CD46*CE46</f>
        <v>0</v>
      </c>
      <c r="CG46" s="14"/>
      <c r="CH46" s="137"/>
      <c r="CI46" s="137"/>
      <c r="CJ46" s="137"/>
      <c r="CK46" s="137"/>
      <c r="CL46" s="137"/>
    </row>
    <row r="47" spans="1:90" ht="15" customHeight="1" outlineLevel="1" x14ac:dyDescent="0.25">
      <c r="A47" s="9" t="s">
        <v>180</v>
      </c>
      <c r="B47" s="53" t="s">
        <v>47</v>
      </c>
      <c r="C47" s="8" t="s">
        <v>195</v>
      </c>
      <c r="D47" s="8" t="s">
        <v>41</v>
      </c>
      <c r="E47" s="8"/>
      <c r="F47" s="8"/>
      <c r="G47" s="199"/>
      <c r="H47" s="200"/>
      <c r="I47" s="200"/>
      <c r="J47" s="200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6"/>
      <c r="V47" s="27"/>
      <c r="W47" s="27"/>
      <c r="X47" s="207"/>
      <c r="Y47" s="207"/>
      <c r="Z47" s="27"/>
      <c r="AA47" s="27"/>
      <c r="AB47" s="27"/>
      <c r="AC47" s="27"/>
      <c r="AD47" s="27"/>
      <c r="AE47" s="27"/>
      <c r="AF47" s="27"/>
      <c r="AG47" s="27" t="s">
        <v>99</v>
      </c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5"/>
      <c r="BG47" s="62" t="s">
        <v>121</v>
      </c>
      <c r="BH47" s="41"/>
      <c r="BI47" s="41"/>
      <c r="BJ47" s="42"/>
      <c r="BK47" s="116">
        <v>500</v>
      </c>
      <c r="BL47" s="116" t="s">
        <v>63</v>
      </c>
      <c r="BM47" s="117"/>
      <c r="BN47" s="89">
        <v>2</v>
      </c>
      <c r="BO47" s="90">
        <f t="shared" si="19"/>
        <v>250</v>
      </c>
      <c r="BP47" s="90" t="s">
        <v>246</v>
      </c>
      <c r="BQ47" s="90"/>
      <c r="BR47" s="181">
        <v>0.5</v>
      </c>
      <c r="BS47" s="90">
        <v>50</v>
      </c>
      <c r="BT47" s="129">
        <f>MATCH("s",G47:BF47,0)</f>
        <v>27</v>
      </c>
      <c r="BU47" s="129" t="s">
        <v>211</v>
      </c>
      <c r="BV47" s="127"/>
      <c r="BW47" s="127"/>
      <c r="BX47" s="14"/>
      <c r="BY47" s="14"/>
      <c r="BZ47" s="14"/>
      <c r="CA47" s="14"/>
      <c r="CB47" s="14"/>
      <c r="CC47" s="14"/>
      <c r="CD47" s="140"/>
      <c r="CE47" s="14"/>
      <c r="CF47" s="130">
        <f t="shared" si="21"/>
        <v>0</v>
      </c>
      <c r="CG47" s="14"/>
      <c r="CH47" s="137"/>
      <c r="CI47" s="137"/>
      <c r="CJ47" s="137"/>
      <c r="CK47" s="137"/>
      <c r="CL47" s="137"/>
    </row>
    <row r="48" spans="1:90" ht="15" customHeight="1" outlineLevel="1" x14ac:dyDescent="0.25">
      <c r="A48" s="9" t="s">
        <v>180</v>
      </c>
      <c r="B48" s="53" t="s">
        <v>47</v>
      </c>
      <c r="C48" s="8" t="s">
        <v>48</v>
      </c>
      <c r="D48" s="8" t="s">
        <v>41</v>
      </c>
      <c r="E48" s="8"/>
      <c r="F48" s="8"/>
      <c r="G48" s="199"/>
      <c r="H48" s="200"/>
      <c r="I48" s="200"/>
      <c r="J48" s="200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6"/>
      <c r="V48" s="27"/>
      <c r="W48" s="27"/>
      <c r="X48" s="207"/>
      <c r="Y48" s="207"/>
      <c r="Z48" s="27"/>
      <c r="AA48" s="27"/>
      <c r="AB48" s="27"/>
      <c r="AC48" s="27"/>
      <c r="AD48" s="27"/>
      <c r="AE48" s="27"/>
      <c r="AF48" s="27"/>
      <c r="AG48" s="27" t="s">
        <v>99</v>
      </c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5"/>
      <c r="BG48" s="62" t="s">
        <v>121</v>
      </c>
      <c r="BH48" s="41"/>
      <c r="BI48" s="41"/>
      <c r="BJ48" s="42"/>
      <c r="BK48" s="116">
        <v>2000</v>
      </c>
      <c r="BL48" s="116" t="s">
        <v>63</v>
      </c>
      <c r="BM48" s="117"/>
      <c r="BN48" s="89">
        <v>2</v>
      </c>
      <c r="BO48" s="90">
        <f t="shared" si="19"/>
        <v>1000</v>
      </c>
      <c r="BP48" s="90" t="s">
        <v>246</v>
      </c>
      <c r="BQ48" s="90"/>
      <c r="BR48" s="181">
        <v>2</v>
      </c>
      <c r="BS48" s="90">
        <v>50</v>
      </c>
      <c r="BT48" s="129">
        <f>MATCH("s",G48:BF48,0)</f>
        <v>27</v>
      </c>
      <c r="BU48" s="129" t="s">
        <v>211</v>
      </c>
      <c r="BV48" s="127"/>
      <c r="BW48" s="127"/>
      <c r="BX48" s="130"/>
      <c r="BY48" s="130"/>
      <c r="BZ48" s="130"/>
      <c r="CA48" s="130"/>
      <c r="CB48" s="130"/>
      <c r="CC48" s="130"/>
      <c r="CD48" s="140"/>
      <c r="CE48" s="130"/>
      <c r="CF48" s="130">
        <f t="shared" si="21"/>
        <v>0</v>
      </c>
      <c r="CG48" s="130"/>
      <c r="CH48" s="138"/>
      <c r="CI48" s="138"/>
      <c r="CJ48" s="138"/>
      <c r="CK48" s="138"/>
      <c r="CL48" s="138"/>
    </row>
    <row r="49" spans="1:90" ht="15.75" customHeight="1" x14ac:dyDescent="0.25">
      <c r="A49" s="9" t="s">
        <v>181</v>
      </c>
      <c r="B49" s="70" t="s">
        <v>1</v>
      </c>
      <c r="C49" s="69"/>
      <c r="D49" s="69"/>
      <c r="E49" s="69">
        <v>2.2000000000000002</v>
      </c>
      <c r="F49" s="69" t="s">
        <v>63</v>
      </c>
      <c r="G49" s="199"/>
      <c r="H49" s="200"/>
      <c r="I49" s="200"/>
      <c r="J49" s="200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6"/>
      <c r="V49" s="27"/>
      <c r="W49" s="27"/>
      <c r="X49" s="207"/>
      <c r="Y49" s="20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>
        <v>1</v>
      </c>
      <c r="AW49" s="27"/>
      <c r="AX49" s="27"/>
      <c r="AY49" s="27">
        <v>1</v>
      </c>
      <c r="AZ49" s="27"/>
      <c r="BA49" s="27"/>
      <c r="BB49" s="27">
        <v>1</v>
      </c>
      <c r="BC49" s="27"/>
      <c r="BD49" s="27"/>
      <c r="BE49" s="27"/>
      <c r="BF49" s="25"/>
      <c r="BG49" s="62"/>
      <c r="BH49" s="41">
        <f>COUNT(G49:BF49)</f>
        <v>3</v>
      </c>
      <c r="BI49" s="41">
        <f>SUM(G49:BF49)</f>
        <v>3</v>
      </c>
      <c r="BJ49" s="42">
        <f>BI49*E49</f>
        <v>6.6000000000000005</v>
      </c>
      <c r="BK49" s="116">
        <f>BI49*$AH$234</f>
        <v>690</v>
      </c>
      <c r="BL49" s="116" t="str">
        <f>F49</f>
        <v>kg</v>
      </c>
      <c r="BM49" s="117">
        <f>BJ49*$AH$234</f>
        <v>1518.0000000000002</v>
      </c>
      <c r="BN49" s="89">
        <v>3</v>
      </c>
      <c r="BO49" s="90">
        <f t="shared" si="19"/>
        <v>230</v>
      </c>
      <c r="BP49" s="90"/>
      <c r="BQ49" s="90"/>
      <c r="BR49" s="181"/>
      <c r="BS49" s="157"/>
      <c r="BT49" s="129"/>
      <c r="BU49" s="129"/>
      <c r="BV49" s="134"/>
      <c r="BW49" s="134"/>
      <c r="BX49" s="14"/>
      <c r="BY49" s="14"/>
      <c r="BZ49" s="14"/>
      <c r="CA49" s="14"/>
      <c r="CB49" s="153"/>
      <c r="CC49" s="156"/>
      <c r="CD49" s="140"/>
      <c r="CE49" s="14"/>
      <c r="CF49" s="142">
        <f t="shared" si="21"/>
        <v>0</v>
      </c>
      <c r="CG49" s="14"/>
      <c r="CH49" s="148"/>
      <c r="CI49" s="148"/>
      <c r="CJ49" s="148"/>
      <c r="CK49" s="148"/>
      <c r="CL49" s="148"/>
    </row>
    <row r="50" spans="1:90" ht="15" customHeight="1" outlineLevel="1" x14ac:dyDescent="0.25">
      <c r="A50" s="9" t="s">
        <v>180</v>
      </c>
      <c r="B50" s="80" t="s">
        <v>1</v>
      </c>
      <c r="C50" s="80" t="s">
        <v>49</v>
      </c>
      <c r="D50" s="80" t="s">
        <v>41</v>
      </c>
      <c r="E50" s="8"/>
      <c r="F50" s="8"/>
      <c r="G50" s="199"/>
      <c r="H50" s="200"/>
      <c r="I50" s="200"/>
      <c r="J50" s="200"/>
      <c r="K50" s="27"/>
      <c r="L50" s="27"/>
      <c r="M50" s="27" t="s">
        <v>99</v>
      </c>
      <c r="N50" s="27"/>
      <c r="O50" s="27"/>
      <c r="P50" s="27"/>
      <c r="Q50" s="27"/>
      <c r="R50" s="27"/>
      <c r="S50" s="27"/>
      <c r="T50" s="27"/>
      <c r="U50" s="26"/>
      <c r="V50" s="27"/>
      <c r="W50" s="27"/>
      <c r="X50" s="207" t="s">
        <v>100</v>
      </c>
      <c r="Y50" s="20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5"/>
      <c r="BG50" s="62" t="s">
        <v>121</v>
      </c>
      <c r="BH50" s="41"/>
      <c r="BI50" s="41"/>
      <c r="BJ50" s="42"/>
      <c r="BK50" s="116"/>
      <c r="BL50" s="116"/>
      <c r="BM50" s="117"/>
      <c r="BN50" s="89"/>
      <c r="BO50" s="90">
        <v>125</v>
      </c>
      <c r="BP50" s="90" t="s">
        <v>270</v>
      </c>
      <c r="BQ50" s="90">
        <v>7</v>
      </c>
      <c r="BR50" s="139">
        <v>0.2</v>
      </c>
      <c r="BS50" s="90">
        <v>50</v>
      </c>
      <c r="BT50" s="129">
        <f>MATCH("s",G50:BF50,0)</f>
        <v>7</v>
      </c>
      <c r="BU50" s="129">
        <f>MATCH("p",G50:BF50,0)</f>
        <v>18</v>
      </c>
      <c r="BV50" s="134">
        <v>42</v>
      </c>
      <c r="BW50" s="134">
        <v>46</v>
      </c>
      <c r="BX50" s="14">
        <v>0.25</v>
      </c>
      <c r="BY50" s="14">
        <v>0.25</v>
      </c>
      <c r="BZ50" s="14">
        <v>3</v>
      </c>
      <c r="CA50" s="14">
        <f>BQ50*BR50*BS50*BZ50</f>
        <v>210</v>
      </c>
      <c r="CB50" s="14">
        <f>CA50/BX50</f>
        <v>840</v>
      </c>
      <c r="CC50" s="14">
        <v>0.9</v>
      </c>
      <c r="CD50" s="140">
        <f>CB50*(2-CC50)</f>
        <v>924.00000000000011</v>
      </c>
      <c r="CE50" s="14">
        <v>1</v>
      </c>
      <c r="CF50" s="130">
        <f t="shared" si="21"/>
        <v>924.00000000000011</v>
      </c>
      <c r="CG50" s="14"/>
      <c r="CH50" s="137">
        <f>CF50</f>
        <v>924.00000000000011</v>
      </c>
      <c r="CI50" s="137"/>
      <c r="CJ50" s="137"/>
      <c r="CK50" s="137"/>
      <c r="CL50" s="148" t="s">
        <v>264</v>
      </c>
    </row>
    <row r="51" spans="1:90" ht="15" customHeight="1" outlineLevel="1" x14ac:dyDescent="0.25">
      <c r="A51" s="9" t="s">
        <v>180</v>
      </c>
      <c r="B51" s="80" t="s">
        <v>1</v>
      </c>
      <c r="C51" s="80" t="s">
        <v>268</v>
      </c>
      <c r="D51" s="80" t="s">
        <v>41</v>
      </c>
      <c r="E51" s="8"/>
      <c r="F51" s="8"/>
      <c r="G51" s="199"/>
      <c r="H51" s="200"/>
      <c r="I51" s="200"/>
      <c r="J51" s="200"/>
      <c r="K51" s="27"/>
      <c r="L51" s="27"/>
      <c r="M51" s="27" t="s">
        <v>99</v>
      </c>
      <c r="N51" s="27"/>
      <c r="O51" s="27"/>
      <c r="P51" s="27"/>
      <c r="Q51" s="27"/>
      <c r="R51" s="27"/>
      <c r="S51" s="27"/>
      <c r="T51" s="27"/>
      <c r="U51" s="26"/>
      <c r="V51" s="27"/>
      <c r="W51" s="27"/>
      <c r="X51" s="207" t="s">
        <v>100</v>
      </c>
      <c r="Y51" s="20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5"/>
      <c r="BG51" s="62" t="s">
        <v>121</v>
      </c>
      <c r="BH51" s="41"/>
      <c r="BI51" s="41"/>
      <c r="BJ51" s="42"/>
      <c r="BK51" s="116"/>
      <c r="BL51" s="116"/>
      <c r="BM51" s="117"/>
      <c r="BN51" s="89"/>
      <c r="BO51" s="90">
        <v>125</v>
      </c>
      <c r="BP51" s="90" t="s">
        <v>270</v>
      </c>
      <c r="BQ51" s="90">
        <v>7</v>
      </c>
      <c r="BR51" s="139">
        <v>0.2</v>
      </c>
      <c r="BS51" s="90">
        <v>50</v>
      </c>
      <c r="BT51" s="129">
        <f>MATCH("s",G51:BF51,0)</f>
        <v>7</v>
      </c>
      <c r="BU51" s="129">
        <f>MATCH("p",G51:BF51,0)</f>
        <v>18</v>
      </c>
      <c r="BV51" s="134">
        <v>42</v>
      </c>
      <c r="BW51" s="134">
        <v>46</v>
      </c>
      <c r="BX51" s="14">
        <v>0.25</v>
      </c>
      <c r="BY51" s="14">
        <v>0.25</v>
      </c>
      <c r="BZ51" s="14">
        <v>3</v>
      </c>
      <c r="CA51" s="14">
        <f>BQ51*BR51*BS51*BZ51</f>
        <v>210</v>
      </c>
      <c r="CB51" s="14">
        <f t="shared" ref="CB51:CB54" si="22">CA51/BX51</f>
        <v>840</v>
      </c>
      <c r="CC51" s="14">
        <v>0.9</v>
      </c>
      <c r="CD51" s="140">
        <f t="shared" ref="CD51:CD58" si="23">CB51*(2-CC51)</f>
        <v>924.00000000000011</v>
      </c>
      <c r="CE51" s="14">
        <v>1</v>
      </c>
      <c r="CF51" s="130">
        <f t="shared" si="21"/>
        <v>924.00000000000011</v>
      </c>
      <c r="CG51" s="14"/>
      <c r="CH51" s="137">
        <f t="shared" ref="CH51:CH54" si="24">CF51</f>
        <v>924.00000000000011</v>
      </c>
      <c r="CI51" s="137"/>
      <c r="CJ51" s="137"/>
      <c r="CK51" s="137"/>
      <c r="CL51" s="148" t="s">
        <v>264</v>
      </c>
    </row>
    <row r="52" spans="1:90" ht="16.5" customHeight="1" x14ac:dyDescent="0.25">
      <c r="A52" s="9" t="s">
        <v>181</v>
      </c>
      <c r="B52" s="81" t="s">
        <v>2</v>
      </c>
      <c r="C52" s="82"/>
      <c r="D52" s="73"/>
      <c r="E52" s="69">
        <v>2</v>
      </c>
      <c r="F52" s="69" t="s">
        <v>63</v>
      </c>
      <c r="G52" s="199"/>
      <c r="H52" s="200">
        <v>1</v>
      </c>
      <c r="I52" s="200"/>
      <c r="J52" s="200"/>
      <c r="K52" s="27">
        <v>1</v>
      </c>
      <c r="L52" s="27"/>
      <c r="M52" s="27"/>
      <c r="N52" s="27">
        <v>1</v>
      </c>
      <c r="O52" s="27"/>
      <c r="P52" s="27"/>
      <c r="Q52" s="27"/>
      <c r="R52" s="27"/>
      <c r="S52" s="27"/>
      <c r="T52" s="27"/>
      <c r="U52" s="26"/>
      <c r="V52" s="27"/>
      <c r="W52" s="27"/>
      <c r="X52" s="207"/>
      <c r="Y52" s="20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>
        <v>1</v>
      </c>
      <c r="AW52" s="27"/>
      <c r="AX52" s="27"/>
      <c r="AY52" s="27"/>
      <c r="AZ52" s="27">
        <v>1</v>
      </c>
      <c r="BA52" s="27"/>
      <c r="BB52" s="27"/>
      <c r="BC52" s="27">
        <v>1</v>
      </c>
      <c r="BD52" s="27"/>
      <c r="BE52" s="27"/>
      <c r="BF52" s="25"/>
      <c r="BG52" s="62"/>
      <c r="BH52" s="41">
        <f>COUNT(G52:BF52)</f>
        <v>6</v>
      </c>
      <c r="BI52" s="41">
        <f>SUM(G52:BF52)</f>
        <v>6</v>
      </c>
      <c r="BJ52" s="42">
        <f>BI52*E52</f>
        <v>12</v>
      </c>
      <c r="BK52" s="116">
        <f>BI52*$AH$234</f>
        <v>1380</v>
      </c>
      <c r="BL52" s="116" t="str">
        <f>F52</f>
        <v>kg</v>
      </c>
      <c r="BM52" s="117">
        <f>BJ52*$AH$234</f>
        <v>2760</v>
      </c>
      <c r="BN52" s="89">
        <v>1.8</v>
      </c>
      <c r="BO52" s="90">
        <f>BK52/BN52</f>
        <v>766.66666666666663</v>
      </c>
      <c r="BP52" s="90"/>
      <c r="BQ52" s="90"/>
      <c r="BR52" s="181"/>
      <c r="BS52" s="157"/>
      <c r="BT52" s="129"/>
      <c r="BU52" s="129"/>
      <c r="BV52" s="134"/>
      <c r="BW52" s="134"/>
      <c r="BX52" s="14"/>
      <c r="BY52" s="14"/>
      <c r="BZ52" s="14"/>
      <c r="CA52" s="14"/>
      <c r="CB52" s="14"/>
      <c r="CC52" s="156"/>
      <c r="CD52" s="140"/>
      <c r="CE52" s="14"/>
      <c r="CF52" s="142">
        <f t="shared" si="21"/>
        <v>0</v>
      </c>
      <c r="CG52" s="14"/>
      <c r="CH52" s="137"/>
      <c r="CI52" s="148"/>
      <c r="CJ52" s="148"/>
      <c r="CK52" s="148"/>
      <c r="CL52" s="148"/>
    </row>
    <row r="53" spans="1:90" ht="15" customHeight="1" outlineLevel="1" x14ac:dyDescent="0.25">
      <c r="A53" s="9" t="s">
        <v>180</v>
      </c>
      <c r="B53" s="80" t="s">
        <v>2</v>
      </c>
      <c r="C53" s="80" t="s">
        <v>50</v>
      </c>
      <c r="D53" s="21" t="s">
        <v>41</v>
      </c>
      <c r="E53" s="8"/>
      <c r="F53" s="8"/>
      <c r="G53" s="199"/>
      <c r="H53" s="200"/>
      <c r="I53" s="200"/>
      <c r="J53" s="200"/>
      <c r="K53" s="27"/>
      <c r="L53" s="27"/>
      <c r="M53" s="27" t="s">
        <v>99</v>
      </c>
      <c r="N53" s="27"/>
      <c r="O53" s="27"/>
      <c r="P53" s="27"/>
      <c r="Q53" s="27"/>
      <c r="R53" s="27"/>
      <c r="S53" s="27"/>
      <c r="T53" s="27"/>
      <c r="U53" s="26"/>
      <c r="V53" s="27"/>
      <c r="W53" s="27"/>
      <c r="X53" s="207" t="s">
        <v>100</v>
      </c>
      <c r="Y53" s="20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5"/>
      <c r="BG53" s="62" t="s">
        <v>121</v>
      </c>
      <c r="BH53" s="41"/>
      <c r="BI53" s="41"/>
      <c r="BJ53" s="42"/>
      <c r="BK53" s="116"/>
      <c r="BL53" s="116"/>
      <c r="BM53" s="117"/>
      <c r="BN53" s="89"/>
      <c r="BO53" s="90">
        <v>500</v>
      </c>
      <c r="BP53" s="90" t="s">
        <v>270</v>
      </c>
      <c r="BQ53" s="90">
        <v>7</v>
      </c>
      <c r="BR53" s="139">
        <v>1.25</v>
      </c>
      <c r="BS53" s="90">
        <v>50</v>
      </c>
      <c r="BT53" s="129">
        <f>MATCH("s",G53:BF53,0)</f>
        <v>7</v>
      </c>
      <c r="BU53" s="129">
        <f>MATCH("p",G53:BF53,0)</f>
        <v>18</v>
      </c>
      <c r="BV53" s="134">
        <v>42</v>
      </c>
      <c r="BW53" s="134">
        <v>46</v>
      </c>
      <c r="BX53" s="14">
        <v>0.25</v>
      </c>
      <c r="BY53" s="14">
        <v>0.25</v>
      </c>
      <c r="BZ53" s="14">
        <v>3</v>
      </c>
      <c r="CA53" s="14">
        <f>BQ53*BR53*BS53*BZ53</f>
        <v>1312.5</v>
      </c>
      <c r="CB53" s="14">
        <f t="shared" si="22"/>
        <v>5250</v>
      </c>
      <c r="CC53" s="14">
        <v>0.9</v>
      </c>
      <c r="CD53" s="140">
        <f t="shared" si="23"/>
        <v>5775.0000000000009</v>
      </c>
      <c r="CE53" s="14">
        <v>1</v>
      </c>
      <c r="CF53" s="130">
        <f t="shared" si="21"/>
        <v>5775.0000000000009</v>
      </c>
      <c r="CG53" s="14"/>
      <c r="CH53" s="137">
        <f t="shared" si="24"/>
        <v>5775.0000000000009</v>
      </c>
      <c r="CI53" s="137"/>
      <c r="CJ53" s="137"/>
      <c r="CK53" s="137"/>
      <c r="CL53" s="148" t="s">
        <v>264</v>
      </c>
    </row>
    <row r="54" spans="1:90" ht="15" customHeight="1" outlineLevel="1" x14ac:dyDescent="0.25">
      <c r="A54" s="9" t="s">
        <v>180</v>
      </c>
      <c r="B54" s="80" t="s">
        <v>2</v>
      </c>
      <c r="C54" s="80" t="s">
        <v>17</v>
      </c>
      <c r="D54" s="21" t="s">
        <v>41</v>
      </c>
      <c r="E54" s="8"/>
      <c r="F54" s="8"/>
      <c r="G54" s="199"/>
      <c r="H54" s="200"/>
      <c r="I54" s="200"/>
      <c r="J54" s="200"/>
      <c r="K54" s="27"/>
      <c r="L54" s="27"/>
      <c r="M54" s="27" t="s">
        <v>99</v>
      </c>
      <c r="N54" s="27"/>
      <c r="O54" s="27"/>
      <c r="P54" s="27"/>
      <c r="Q54" s="27"/>
      <c r="R54" s="27"/>
      <c r="S54" s="27"/>
      <c r="T54" s="27"/>
      <c r="U54" s="26"/>
      <c r="V54" s="27"/>
      <c r="W54" s="27"/>
      <c r="X54" s="207" t="s">
        <v>100</v>
      </c>
      <c r="Y54" s="20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5"/>
      <c r="BG54" s="62" t="s">
        <v>121</v>
      </c>
      <c r="BH54" s="41"/>
      <c r="BI54" s="41"/>
      <c r="BJ54" s="42"/>
      <c r="BK54" s="116"/>
      <c r="BL54" s="116"/>
      <c r="BM54" s="117"/>
      <c r="BN54" s="89"/>
      <c r="BO54" s="90">
        <v>500</v>
      </c>
      <c r="BP54" s="90" t="s">
        <v>270</v>
      </c>
      <c r="BQ54" s="90">
        <v>7</v>
      </c>
      <c r="BR54" s="139">
        <v>1.25</v>
      </c>
      <c r="BS54" s="90">
        <v>50</v>
      </c>
      <c r="BT54" s="129">
        <f>MATCH("s",G54:BF54,0)</f>
        <v>7</v>
      </c>
      <c r="BU54" s="129">
        <f>MATCH("p",G54:BF54,0)</f>
        <v>18</v>
      </c>
      <c r="BV54" s="134">
        <v>42</v>
      </c>
      <c r="BW54" s="134">
        <v>46</v>
      </c>
      <c r="BX54" s="130">
        <v>0.25</v>
      </c>
      <c r="BY54" s="130">
        <v>0.25</v>
      </c>
      <c r="BZ54" s="130">
        <v>3</v>
      </c>
      <c r="CA54" s="14">
        <f>BQ54*BR54*BS54*BZ54</f>
        <v>1312.5</v>
      </c>
      <c r="CB54" s="14">
        <f t="shared" si="22"/>
        <v>5250</v>
      </c>
      <c r="CC54" s="130">
        <v>0.9</v>
      </c>
      <c r="CD54" s="140">
        <f t="shared" si="23"/>
        <v>5775.0000000000009</v>
      </c>
      <c r="CE54" s="130">
        <v>1</v>
      </c>
      <c r="CF54" s="130">
        <f t="shared" si="21"/>
        <v>5775.0000000000009</v>
      </c>
      <c r="CG54" s="130"/>
      <c r="CH54" s="137">
        <f t="shared" si="24"/>
        <v>5775.0000000000009</v>
      </c>
      <c r="CI54" s="138"/>
      <c r="CJ54" s="138"/>
      <c r="CK54" s="138"/>
      <c r="CL54" s="148" t="s">
        <v>264</v>
      </c>
    </row>
    <row r="55" spans="1:90" ht="15" customHeight="1" x14ac:dyDescent="0.25">
      <c r="A55" s="9" t="s">
        <v>181</v>
      </c>
      <c r="B55" s="70" t="s">
        <v>26</v>
      </c>
      <c r="C55" s="69"/>
      <c r="D55" s="69"/>
      <c r="E55" s="69">
        <v>2.4</v>
      </c>
      <c r="F55" s="69" t="s">
        <v>63</v>
      </c>
      <c r="G55" s="199"/>
      <c r="H55" s="200"/>
      <c r="I55" s="200">
        <v>1</v>
      </c>
      <c r="J55" s="200">
        <v>1</v>
      </c>
      <c r="K55" s="27"/>
      <c r="L55" s="27">
        <v>1</v>
      </c>
      <c r="M55" s="27"/>
      <c r="N55" s="27"/>
      <c r="O55" s="27"/>
      <c r="P55" s="27"/>
      <c r="Q55" s="27"/>
      <c r="R55" s="27"/>
      <c r="S55" s="27"/>
      <c r="T55" s="27"/>
      <c r="U55" s="26"/>
      <c r="V55" s="27"/>
      <c r="W55" s="27"/>
      <c r="X55" s="207"/>
      <c r="Y55" s="207"/>
      <c r="Z55" s="27"/>
      <c r="AA55" s="27"/>
      <c r="AB55" s="27">
        <v>1</v>
      </c>
      <c r="AC55" s="27"/>
      <c r="AD55" s="27">
        <v>1</v>
      </c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>
        <v>1</v>
      </c>
      <c r="AQ55" s="27"/>
      <c r="AR55" s="27"/>
      <c r="AS55" s="27"/>
      <c r="AT55" s="27">
        <v>1</v>
      </c>
      <c r="AU55" s="27"/>
      <c r="AV55" s="27">
        <v>1</v>
      </c>
      <c r="AW55" s="27">
        <v>1</v>
      </c>
      <c r="AX55" s="27"/>
      <c r="AY55" s="27">
        <v>1</v>
      </c>
      <c r="AZ55" s="27"/>
      <c r="BA55" s="27">
        <v>1</v>
      </c>
      <c r="BB55" s="27"/>
      <c r="BC55" s="27">
        <v>1</v>
      </c>
      <c r="BD55" s="27"/>
      <c r="BE55" s="27"/>
      <c r="BF55" s="25"/>
      <c r="BG55" s="62"/>
      <c r="BH55" s="41">
        <f>COUNT(G55:BF55)</f>
        <v>12</v>
      </c>
      <c r="BI55" s="41">
        <f>SUM(G55:BF55)</f>
        <v>12</v>
      </c>
      <c r="BJ55" s="42">
        <f>BI55*E55</f>
        <v>28.799999999999997</v>
      </c>
      <c r="BK55" s="116">
        <f>BI55*$AH$234</f>
        <v>2760</v>
      </c>
      <c r="BL55" s="116" t="str">
        <f>F55</f>
        <v>kg</v>
      </c>
      <c r="BM55" s="117">
        <f>BJ55*$AH$234</f>
        <v>6623.9999999999991</v>
      </c>
      <c r="BN55" s="89">
        <v>2.4</v>
      </c>
      <c r="BO55" s="90">
        <f>BK55/BN55</f>
        <v>1150</v>
      </c>
      <c r="BP55" s="90"/>
      <c r="BQ55" s="90"/>
      <c r="BR55" s="181"/>
      <c r="BS55" s="157"/>
      <c r="BT55" s="129"/>
      <c r="BU55" s="129"/>
      <c r="BV55" s="134"/>
      <c r="BW55" s="134"/>
      <c r="BX55" s="14"/>
      <c r="BY55" s="14"/>
      <c r="BZ55" s="14"/>
      <c r="CA55" s="14"/>
      <c r="CB55" s="14"/>
      <c r="CC55" s="156"/>
      <c r="CD55" s="140"/>
      <c r="CE55" s="14"/>
      <c r="CF55" s="142">
        <f t="shared" si="21"/>
        <v>0</v>
      </c>
      <c r="CG55" s="14"/>
      <c r="CH55" s="148"/>
      <c r="CI55" s="148"/>
      <c r="CJ55" s="148"/>
      <c r="CK55" s="148"/>
      <c r="CL55" s="148"/>
    </row>
    <row r="56" spans="1:90" ht="15" customHeight="1" outlineLevel="1" x14ac:dyDescent="0.25">
      <c r="A56" s="9" t="s">
        <v>180</v>
      </c>
      <c r="B56" s="71" t="s">
        <v>127</v>
      </c>
      <c r="C56" s="71" t="s">
        <v>318</v>
      </c>
      <c r="D56" s="21" t="s">
        <v>41</v>
      </c>
      <c r="E56" s="8"/>
      <c r="F56" s="8"/>
      <c r="G56" s="199"/>
      <c r="H56" s="200"/>
      <c r="I56" s="200"/>
      <c r="J56" s="200"/>
      <c r="K56" s="27" t="s">
        <v>99</v>
      </c>
      <c r="L56" s="27"/>
      <c r="M56" s="27"/>
      <c r="N56" s="27"/>
      <c r="O56" s="27"/>
      <c r="P56" s="27"/>
      <c r="Q56" s="27"/>
      <c r="R56" s="27" t="s">
        <v>100</v>
      </c>
      <c r="S56" s="27"/>
      <c r="T56" s="27"/>
      <c r="U56" s="26"/>
      <c r="V56" s="27"/>
      <c r="W56" s="27"/>
      <c r="X56" s="207"/>
      <c r="Y56" s="20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5"/>
      <c r="BG56" s="62" t="s">
        <v>119</v>
      </c>
      <c r="BH56" s="41"/>
      <c r="BI56" s="41"/>
      <c r="BJ56" s="42"/>
      <c r="BK56" s="116">
        <v>500</v>
      </c>
      <c r="BL56" s="116" t="s">
        <v>225</v>
      </c>
      <c r="BM56" s="117"/>
      <c r="BN56" s="89">
        <v>3</v>
      </c>
      <c r="BO56" s="90">
        <f>BK56/BN56</f>
        <v>166.66666666666666</v>
      </c>
      <c r="BP56" s="90" t="s">
        <v>206</v>
      </c>
      <c r="BQ56" s="90" t="s">
        <v>263</v>
      </c>
      <c r="BR56" s="181">
        <v>2</v>
      </c>
      <c r="BS56" s="157">
        <v>63</v>
      </c>
      <c r="BT56" s="129">
        <f>MATCH("s",G56:BF56,0)</f>
        <v>5</v>
      </c>
      <c r="BU56" s="129">
        <f>MATCH("p",G56:BF56,0)</f>
        <v>12</v>
      </c>
      <c r="BV56" s="134">
        <v>22</v>
      </c>
      <c r="BW56" s="134">
        <v>24</v>
      </c>
      <c r="BX56" s="14">
        <v>0.4</v>
      </c>
      <c r="BY56" s="14">
        <v>0.25</v>
      </c>
      <c r="BZ56" s="14">
        <v>4</v>
      </c>
      <c r="CA56" s="14">
        <f>BR56*BS56</f>
        <v>126</v>
      </c>
      <c r="CB56" s="153">
        <f>CA56*BZ56/BX56</f>
        <v>1260</v>
      </c>
      <c r="CC56" s="156">
        <v>0.9</v>
      </c>
      <c r="CD56" s="140">
        <f t="shared" ref="CD56" si="25">CB56*(2-CC56)</f>
        <v>1386</v>
      </c>
      <c r="CE56" s="14">
        <v>1</v>
      </c>
      <c r="CF56" s="142">
        <f t="shared" si="21"/>
        <v>1386</v>
      </c>
      <c r="CG56" s="14"/>
      <c r="CH56" s="148">
        <f t="shared" ref="CH56" si="26">CF56</f>
        <v>1386</v>
      </c>
      <c r="CI56" s="148"/>
      <c r="CJ56" s="148"/>
      <c r="CK56" s="148"/>
      <c r="CL56" s="148" t="s">
        <v>264</v>
      </c>
    </row>
    <row r="57" spans="1:90" ht="15" customHeight="1" outlineLevel="1" x14ac:dyDescent="0.25">
      <c r="A57" s="9" t="s">
        <v>180</v>
      </c>
      <c r="B57" s="71" t="s">
        <v>127</v>
      </c>
      <c r="C57" s="71" t="s">
        <v>318</v>
      </c>
      <c r="D57" s="21" t="s">
        <v>41</v>
      </c>
      <c r="E57" s="8"/>
      <c r="F57" s="8"/>
      <c r="G57" s="199"/>
      <c r="H57" s="200"/>
      <c r="I57" s="200"/>
      <c r="J57" s="200"/>
      <c r="K57" s="27" t="s">
        <v>99</v>
      </c>
      <c r="L57" s="27"/>
      <c r="M57" s="27"/>
      <c r="N57" s="27"/>
      <c r="O57" s="27"/>
      <c r="P57" s="27"/>
      <c r="Q57" s="27"/>
      <c r="R57" s="27" t="s">
        <v>100</v>
      </c>
      <c r="S57" s="27"/>
      <c r="T57" s="27"/>
      <c r="U57" s="26"/>
      <c r="V57" s="27"/>
      <c r="W57" s="27"/>
      <c r="X57" s="207"/>
      <c r="Y57" s="20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5"/>
      <c r="BG57" s="62" t="s">
        <v>119</v>
      </c>
      <c r="BH57" s="41"/>
      <c r="BI57" s="41"/>
      <c r="BJ57" s="42"/>
      <c r="BK57" s="116">
        <v>500</v>
      </c>
      <c r="BL57" s="116" t="s">
        <v>225</v>
      </c>
      <c r="BM57" s="117"/>
      <c r="BN57" s="89">
        <v>3</v>
      </c>
      <c r="BO57" s="90">
        <f>BK57/BN57</f>
        <v>166.66666666666666</v>
      </c>
      <c r="BP57" s="90" t="s">
        <v>270</v>
      </c>
      <c r="BQ57" s="90">
        <v>6</v>
      </c>
      <c r="BR57" s="181">
        <v>0.5</v>
      </c>
      <c r="BS57" s="157">
        <v>50</v>
      </c>
      <c r="BT57" s="129">
        <f>MATCH("s",G57:BF57,0)</f>
        <v>5</v>
      </c>
      <c r="BU57" s="129">
        <f>MATCH("p",G57:BF57,0)</f>
        <v>12</v>
      </c>
      <c r="BV57" s="134">
        <v>22</v>
      </c>
      <c r="BW57" s="134">
        <v>24</v>
      </c>
      <c r="BX57" s="14">
        <v>0.5</v>
      </c>
      <c r="BY57" s="14">
        <v>0.5</v>
      </c>
      <c r="BZ57" s="14">
        <v>3</v>
      </c>
      <c r="CA57" s="14">
        <f>BR57*BS57*BQ57*BZ57</f>
        <v>450</v>
      </c>
      <c r="CB57" s="14">
        <f t="shared" ref="CB57:CB58" si="27">CA57/BX57</f>
        <v>900</v>
      </c>
      <c r="CC57" s="156">
        <v>0.9</v>
      </c>
      <c r="CD57" s="140">
        <f t="shared" si="23"/>
        <v>990.00000000000011</v>
      </c>
      <c r="CE57" s="14">
        <v>1</v>
      </c>
      <c r="CF57" s="142">
        <f t="shared" si="21"/>
        <v>990.00000000000011</v>
      </c>
      <c r="CG57" s="14"/>
      <c r="CH57" s="148">
        <f t="shared" ref="CH57:CH59" si="28">CF57</f>
        <v>990.00000000000011</v>
      </c>
      <c r="CI57" s="148"/>
      <c r="CJ57" s="148"/>
      <c r="CK57" s="148"/>
      <c r="CL57" s="148" t="s">
        <v>264</v>
      </c>
    </row>
    <row r="58" spans="1:90" ht="15" customHeight="1" outlineLevel="1" x14ac:dyDescent="0.25">
      <c r="A58" s="9" t="s">
        <v>180</v>
      </c>
      <c r="B58" s="71" t="s">
        <v>127</v>
      </c>
      <c r="C58" s="71" t="s">
        <v>122</v>
      </c>
      <c r="D58" s="21" t="s">
        <v>41</v>
      </c>
      <c r="E58" s="8"/>
      <c r="F58" s="8"/>
      <c r="G58" s="199"/>
      <c r="H58" s="200"/>
      <c r="I58" s="200"/>
      <c r="J58" s="200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6"/>
      <c r="V58" s="27" t="s">
        <v>99</v>
      </c>
      <c r="W58" s="27"/>
      <c r="X58" s="207"/>
      <c r="Y58" s="207"/>
      <c r="Z58" s="27" t="s">
        <v>100</v>
      </c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5"/>
      <c r="BG58" s="62" t="s">
        <v>121</v>
      </c>
      <c r="BH58" s="41"/>
      <c r="BI58" s="41"/>
      <c r="BJ58" s="42"/>
      <c r="BK58" s="116"/>
      <c r="BL58" s="116"/>
      <c r="BM58" s="117"/>
      <c r="BN58" s="89"/>
      <c r="BO58" s="90">
        <v>600</v>
      </c>
      <c r="BP58" s="90" t="s">
        <v>270</v>
      </c>
      <c r="BQ58" s="90">
        <v>6</v>
      </c>
      <c r="BR58" s="181">
        <v>1</v>
      </c>
      <c r="BS58" s="157">
        <v>50</v>
      </c>
      <c r="BT58" s="129">
        <f>MATCH("s",G58:BF58,0)</f>
        <v>16</v>
      </c>
      <c r="BU58" s="129">
        <f>MATCH("p",G58:BF58,0)</f>
        <v>20</v>
      </c>
      <c r="BV58" s="127"/>
      <c r="BW58" s="127"/>
      <c r="BX58" s="14">
        <v>0.5</v>
      </c>
      <c r="BY58" s="14">
        <v>0.5</v>
      </c>
      <c r="BZ58" s="14">
        <v>3</v>
      </c>
      <c r="CA58" s="14">
        <f>BR58*BS58*BQ58*BZ58</f>
        <v>900</v>
      </c>
      <c r="CB58" s="14">
        <f t="shared" si="27"/>
        <v>1800</v>
      </c>
      <c r="CC58" s="156">
        <v>0.9</v>
      </c>
      <c r="CD58" s="140">
        <f t="shared" si="23"/>
        <v>1980.0000000000002</v>
      </c>
      <c r="CE58" s="14">
        <v>1</v>
      </c>
      <c r="CF58" s="130">
        <f t="shared" si="21"/>
        <v>1980.0000000000002</v>
      </c>
      <c r="CG58" s="14"/>
      <c r="CH58" s="148">
        <f t="shared" si="28"/>
        <v>1980.0000000000002</v>
      </c>
      <c r="CI58" s="137"/>
      <c r="CJ58" s="137"/>
      <c r="CK58" s="137"/>
      <c r="CL58" s="137"/>
    </row>
    <row r="59" spans="1:90" ht="15" customHeight="1" outlineLevel="1" x14ac:dyDescent="0.25">
      <c r="A59" s="9" t="s">
        <v>180</v>
      </c>
      <c r="B59" s="71" t="s">
        <v>127</v>
      </c>
      <c r="C59" s="71" t="s">
        <v>124</v>
      </c>
      <c r="D59" s="21" t="s">
        <v>41</v>
      </c>
      <c r="E59" s="8"/>
      <c r="F59" s="8"/>
      <c r="G59" s="199"/>
      <c r="H59" s="200"/>
      <c r="I59" s="200"/>
      <c r="J59" s="200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6"/>
      <c r="V59" s="27" t="s">
        <v>99</v>
      </c>
      <c r="W59" s="27"/>
      <c r="X59" s="207"/>
      <c r="Y59" s="207"/>
      <c r="Z59" s="27" t="s">
        <v>100</v>
      </c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5"/>
      <c r="BG59" s="62" t="s">
        <v>121</v>
      </c>
      <c r="BH59" s="41"/>
      <c r="BI59" s="41"/>
      <c r="BJ59" s="42"/>
      <c r="BK59" s="116"/>
      <c r="BL59" s="116"/>
      <c r="BM59" s="117"/>
      <c r="BN59" s="89"/>
      <c r="BO59" s="90">
        <v>300</v>
      </c>
      <c r="BP59" s="90" t="s">
        <v>270</v>
      </c>
      <c r="BQ59" s="90">
        <v>6</v>
      </c>
      <c r="BR59" s="181">
        <v>0.5</v>
      </c>
      <c r="BS59" s="157">
        <v>50</v>
      </c>
      <c r="BT59" s="129">
        <f>MATCH("s",G59:BF59,0)</f>
        <v>16</v>
      </c>
      <c r="BU59" s="129">
        <f>MATCH("p",G59:BF59,0)</f>
        <v>20</v>
      </c>
      <c r="BV59" s="127"/>
      <c r="BW59" s="127"/>
      <c r="BX59" s="14">
        <v>0.5</v>
      </c>
      <c r="BY59" s="14">
        <v>0.5</v>
      </c>
      <c r="BZ59" s="14">
        <v>3</v>
      </c>
      <c r="CA59" s="14">
        <f>BR59*BS59*BQ59*BZ59</f>
        <v>450</v>
      </c>
      <c r="CB59" s="14">
        <f>CA59/BX59</f>
        <v>900</v>
      </c>
      <c r="CC59" s="156">
        <v>0.9</v>
      </c>
      <c r="CD59" s="140">
        <f t="shared" ref="CD59" si="29">CB59*(2-CC59)</f>
        <v>990.00000000000011</v>
      </c>
      <c r="CE59" s="14">
        <v>1</v>
      </c>
      <c r="CF59" s="130">
        <f t="shared" si="21"/>
        <v>990.00000000000011</v>
      </c>
      <c r="CG59" s="14"/>
      <c r="CH59" s="148">
        <f t="shared" si="28"/>
        <v>990.00000000000011</v>
      </c>
      <c r="CI59" s="137"/>
      <c r="CJ59" s="137"/>
      <c r="CK59" s="137"/>
      <c r="CL59" s="137"/>
    </row>
    <row r="60" spans="1:90" ht="20.25" customHeight="1" x14ac:dyDescent="0.25">
      <c r="A60" s="9" t="s">
        <v>181</v>
      </c>
      <c r="B60" s="72" t="s">
        <v>51</v>
      </c>
      <c r="C60" s="73"/>
      <c r="D60" s="73"/>
      <c r="E60" s="69">
        <v>2.5</v>
      </c>
      <c r="F60" s="69" t="s">
        <v>63</v>
      </c>
      <c r="G60" s="199"/>
      <c r="H60" s="200"/>
      <c r="I60" s="200"/>
      <c r="J60" s="200">
        <v>1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6"/>
      <c r="V60" s="27"/>
      <c r="W60" s="27"/>
      <c r="X60" s="207"/>
      <c r="Y60" s="20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>
        <v>1</v>
      </c>
      <c r="AN60" s="27"/>
      <c r="AO60" s="27"/>
      <c r="AP60" s="27"/>
      <c r="AQ60" s="27"/>
      <c r="AR60" s="27">
        <v>1</v>
      </c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5"/>
      <c r="BG60" s="62"/>
      <c r="BH60" s="41">
        <f>COUNT(G60:BF60)</f>
        <v>3</v>
      </c>
      <c r="BI60" s="41">
        <f>SUM(G60:BF60)</f>
        <v>3</v>
      </c>
      <c r="BJ60" s="42">
        <f>BI60*E60</f>
        <v>7.5</v>
      </c>
      <c r="BK60" s="116">
        <f>BI60*$AH$234</f>
        <v>690</v>
      </c>
      <c r="BL60" s="116" t="str">
        <f>F60</f>
        <v>kg</v>
      </c>
      <c r="BM60" s="117">
        <f>BJ60*$AH$234</f>
        <v>1725</v>
      </c>
      <c r="BN60" s="89">
        <v>2.5</v>
      </c>
      <c r="BO60" s="90">
        <f>BK60/BN60</f>
        <v>276</v>
      </c>
      <c r="BP60" s="90"/>
      <c r="BQ60" s="90"/>
      <c r="BR60" s="181"/>
      <c r="BS60" s="157"/>
      <c r="BT60" s="129"/>
      <c r="BU60" s="129"/>
      <c r="BV60" s="134"/>
      <c r="BW60" s="134"/>
      <c r="BX60" s="130"/>
      <c r="BY60" s="130"/>
      <c r="BZ60" s="130"/>
      <c r="CA60" s="130"/>
      <c r="CB60" s="130"/>
      <c r="CC60" s="156"/>
      <c r="CD60" s="140"/>
      <c r="CE60" s="130"/>
      <c r="CF60" s="142">
        <f t="shared" si="21"/>
        <v>0</v>
      </c>
      <c r="CG60" s="130"/>
      <c r="CH60" s="148"/>
      <c r="CI60" s="149"/>
      <c r="CJ60" s="149"/>
      <c r="CK60" s="149"/>
      <c r="CL60" s="149"/>
    </row>
    <row r="61" spans="1:90" ht="15" customHeight="1" outlineLevel="1" x14ac:dyDescent="0.25">
      <c r="A61" s="9" t="s">
        <v>180</v>
      </c>
      <c r="B61" s="56" t="s">
        <v>51</v>
      </c>
      <c r="C61" s="201" t="s">
        <v>295</v>
      </c>
      <c r="D61" s="201" t="s">
        <v>42</v>
      </c>
      <c r="E61" s="203"/>
      <c r="F61" s="202"/>
      <c r="G61" s="199"/>
      <c r="H61" s="200"/>
      <c r="I61" s="200"/>
      <c r="J61" s="200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6"/>
      <c r="V61" s="27" t="s">
        <v>99</v>
      </c>
      <c r="W61" s="27"/>
      <c r="X61" s="207"/>
      <c r="Y61" s="207"/>
      <c r="Z61" s="27"/>
      <c r="AA61" s="27" t="s">
        <v>100</v>
      </c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5"/>
      <c r="BG61" s="62" t="s">
        <v>119</v>
      </c>
      <c r="BH61" s="41"/>
      <c r="BI61" s="41"/>
      <c r="BJ61" s="42"/>
      <c r="BK61" s="116"/>
      <c r="BL61" s="116"/>
      <c r="BM61" s="117"/>
      <c r="BN61" s="89"/>
      <c r="BO61" s="90">
        <v>250</v>
      </c>
      <c r="BP61" s="90" t="s">
        <v>270</v>
      </c>
      <c r="BQ61" s="90">
        <v>6</v>
      </c>
      <c r="BR61" s="181">
        <v>0.5</v>
      </c>
      <c r="BS61" s="157">
        <v>50</v>
      </c>
      <c r="BT61" s="129">
        <f>MATCH("s",G61:BF61,0)</f>
        <v>16</v>
      </c>
      <c r="BU61" s="129">
        <f>MATCH("p",G61:BF61,0)</f>
        <v>21</v>
      </c>
      <c r="BV61" s="134">
        <v>43</v>
      </c>
      <c r="BW61" s="134">
        <v>46</v>
      </c>
      <c r="BX61" s="14">
        <v>0.5</v>
      </c>
      <c r="BY61" s="14">
        <v>0.5</v>
      </c>
      <c r="BZ61" s="14">
        <v>2</v>
      </c>
      <c r="CA61" s="14">
        <f>BR61*BS61*BQ61*BZ61</f>
        <v>300</v>
      </c>
      <c r="CB61" s="14">
        <f t="shared" ref="CB61" si="30">CA61/BX61</f>
        <v>600</v>
      </c>
      <c r="CC61" s="156">
        <v>0.9</v>
      </c>
      <c r="CD61" s="140">
        <f t="shared" ref="CD61" si="31">CB61*(2-CC61)</f>
        <v>660</v>
      </c>
      <c r="CE61" s="14">
        <v>1</v>
      </c>
      <c r="CF61" s="142">
        <f t="shared" si="21"/>
        <v>660</v>
      </c>
      <c r="CG61" s="14"/>
      <c r="CH61" s="148">
        <f t="shared" ref="CH61" si="32">CF61</f>
        <v>660</v>
      </c>
      <c r="CI61" s="148"/>
      <c r="CJ61" s="148"/>
      <c r="CK61" s="148"/>
      <c r="CL61" s="148"/>
    </row>
    <row r="62" spans="1:90" ht="20.25" customHeight="1" x14ac:dyDescent="0.25">
      <c r="A62" s="9" t="s">
        <v>181</v>
      </c>
      <c r="B62" s="72" t="s">
        <v>3</v>
      </c>
      <c r="C62" s="73"/>
      <c r="D62" s="73"/>
      <c r="E62" s="69">
        <v>2.5</v>
      </c>
      <c r="F62" s="69" t="s">
        <v>63</v>
      </c>
      <c r="G62" s="199"/>
      <c r="H62" s="200"/>
      <c r="I62" s="200"/>
      <c r="J62" s="200">
        <v>1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6"/>
      <c r="V62" s="27"/>
      <c r="W62" s="27"/>
      <c r="X62" s="207"/>
      <c r="Y62" s="20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>
        <v>0.7</v>
      </c>
      <c r="AX62" s="27"/>
      <c r="AY62" s="27">
        <v>0.7</v>
      </c>
      <c r="AZ62" s="27"/>
      <c r="BA62" s="27">
        <v>0.7</v>
      </c>
      <c r="BB62" s="27"/>
      <c r="BC62" s="27"/>
      <c r="BD62" s="27"/>
      <c r="BE62" s="27">
        <v>0.7</v>
      </c>
      <c r="BF62" s="25"/>
      <c r="BG62" s="62"/>
      <c r="BH62" s="41">
        <f>COUNT(G62:BF62)</f>
        <v>5</v>
      </c>
      <c r="BI62" s="41">
        <f>SUM(G62:BF62)</f>
        <v>3.8</v>
      </c>
      <c r="BJ62" s="42">
        <f>BI62*E62</f>
        <v>9.5</v>
      </c>
      <c r="BK62" s="116">
        <f>BI62*$AH$234</f>
        <v>874</v>
      </c>
      <c r="BL62" s="116" t="str">
        <f>F62</f>
        <v>kg</v>
      </c>
      <c r="BM62" s="117">
        <f>BJ62*$AH$234</f>
        <v>2185</v>
      </c>
      <c r="BN62" s="89">
        <v>2.5</v>
      </c>
      <c r="BO62" s="90">
        <f>BK62/BN62</f>
        <v>349.6</v>
      </c>
      <c r="BP62" s="90"/>
      <c r="BQ62" s="90"/>
      <c r="BR62" s="181"/>
      <c r="BS62" s="157"/>
      <c r="BT62" s="129"/>
      <c r="BU62" s="129"/>
      <c r="BV62" s="134"/>
      <c r="BW62" s="134"/>
      <c r="BX62" s="130"/>
      <c r="BY62" s="130"/>
      <c r="BZ62" s="130"/>
      <c r="CA62" s="130"/>
      <c r="CB62" s="130"/>
      <c r="CC62" s="156"/>
      <c r="CD62" s="140"/>
      <c r="CE62" s="130"/>
      <c r="CF62" s="142">
        <f t="shared" si="21"/>
        <v>0</v>
      </c>
      <c r="CG62" s="130"/>
      <c r="CH62" s="148">
        <f t="shared" ref="CH62:CH65" si="33">CF62</f>
        <v>0</v>
      </c>
      <c r="CI62" s="149"/>
      <c r="CJ62" s="149"/>
      <c r="CK62" s="149"/>
      <c r="CL62" s="149"/>
    </row>
    <row r="63" spans="1:90" ht="15" customHeight="1" outlineLevel="1" x14ac:dyDescent="0.25">
      <c r="A63" s="9" t="s">
        <v>180</v>
      </c>
      <c r="B63" s="56" t="s">
        <v>3</v>
      </c>
      <c r="C63" s="132" t="s">
        <v>228</v>
      </c>
      <c r="D63" s="58" t="s">
        <v>41</v>
      </c>
      <c r="E63" s="190"/>
      <c r="F63" s="57"/>
      <c r="G63" s="199"/>
      <c r="H63" s="200"/>
      <c r="I63" s="200"/>
      <c r="J63" s="200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6"/>
      <c r="V63" s="27"/>
      <c r="W63" s="27"/>
      <c r="X63" s="207"/>
      <c r="Y63" s="20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 t="s">
        <v>99</v>
      </c>
      <c r="AM63" s="27"/>
      <c r="AN63" s="27"/>
      <c r="AO63" s="27"/>
      <c r="AP63" s="27" t="s">
        <v>100</v>
      </c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5"/>
      <c r="BG63" s="62" t="s">
        <v>119</v>
      </c>
      <c r="BH63" s="41"/>
      <c r="BI63" s="41"/>
      <c r="BJ63" s="42"/>
      <c r="BK63" s="116"/>
      <c r="BL63" s="116"/>
      <c r="BM63" s="117"/>
      <c r="BN63" s="89"/>
      <c r="BO63" s="90">
        <v>84</v>
      </c>
      <c r="BP63" s="90" t="s">
        <v>206</v>
      </c>
      <c r="BQ63" s="90"/>
      <c r="BR63" s="181">
        <v>1</v>
      </c>
      <c r="BS63" s="157">
        <v>63</v>
      </c>
      <c r="BT63" s="129">
        <f>MATCH("s",G63:BF63,0)</f>
        <v>32</v>
      </c>
      <c r="BU63" s="129">
        <f>MATCH("p",G63:BF63,0)</f>
        <v>36</v>
      </c>
      <c r="BV63" s="134">
        <v>43</v>
      </c>
      <c r="BW63" s="134">
        <v>46</v>
      </c>
      <c r="BX63" s="14">
        <v>0.4</v>
      </c>
      <c r="BY63" s="14">
        <v>0.3</v>
      </c>
      <c r="BZ63" s="14">
        <v>4</v>
      </c>
      <c r="CA63" s="14"/>
      <c r="CB63" s="153">
        <f>BO63/BX63/BY63</f>
        <v>700</v>
      </c>
      <c r="CC63" s="156">
        <v>0.8</v>
      </c>
      <c r="CD63" s="141">
        <f>CB63*(2-CC63)</f>
        <v>840</v>
      </c>
      <c r="CE63" s="14">
        <v>1</v>
      </c>
      <c r="CF63" s="142">
        <f t="shared" si="21"/>
        <v>840</v>
      </c>
      <c r="CG63" s="14"/>
      <c r="CH63" s="148">
        <f t="shared" si="33"/>
        <v>840</v>
      </c>
      <c r="CI63" s="148"/>
      <c r="CJ63" s="148"/>
      <c r="CK63" s="148"/>
      <c r="CL63" s="148"/>
    </row>
    <row r="64" spans="1:90" ht="15" customHeight="1" outlineLevel="1" x14ac:dyDescent="0.25">
      <c r="A64" s="9" t="s">
        <v>180</v>
      </c>
      <c r="B64" s="56" t="s">
        <v>3</v>
      </c>
      <c r="C64" s="144" t="s">
        <v>227</v>
      </c>
      <c r="D64" s="188" t="s">
        <v>226</v>
      </c>
      <c r="E64" s="190"/>
      <c r="F64" s="189"/>
      <c r="G64" s="199"/>
      <c r="H64" s="200"/>
      <c r="I64" s="200"/>
      <c r="J64" s="200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6"/>
      <c r="V64" s="27"/>
      <c r="W64" s="27"/>
      <c r="X64" s="207"/>
      <c r="Y64" s="20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 t="s">
        <v>99</v>
      </c>
      <c r="AR64" s="27"/>
      <c r="AS64" s="27"/>
      <c r="AT64" s="27"/>
      <c r="AU64" s="27" t="s">
        <v>100</v>
      </c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5"/>
      <c r="BG64" s="62" t="s">
        <v>119</v>
      </c>
      <c r="BH64" s="41"/>
      <c r="BI64" s="41"/>
      <c r="BJ64" s="42"/>
      <c r="BK64" s="116"/>
      <c r="BL64" s="116"/>
      <c r="BM64" s="117"/>
      <c r="BN64" s="89"/>
      <c r="BO64" s="90">
        <v>84</v>
      </c>
      <c r="BP64" s="90" t="s">
        <v>206</v>
      </c>
      <c r="BQ64" s="90"/>
      <c r="BR64" s="181">
        <v>1</v>
      </c>
      <c r="BS64" s="157">
        <v>63</v>
      </c>
      <c r="BT64" s="129">
        <f>MATCH("s",G64:BF64,0)</f>
        <v>37</v>
      </c>
      <c r="BU64" s="129">
        <f>MATCH("p",G64:BF64,0)</f>
        <v>41</v>
      </c>
      <c r="BV64" s="134">
        <v>50</v>
      </c>
      <c r="BW64" s="134">
        <v>2</v>
      </c>
      <c r="BX64" s="14">
        <v>0.4</v>
      </c>
      <c r="BY64" s="14">
        <v>0.3</v>
      </c>
      <c r="BZ64" s="14">
        <v>4</v>
      </c>
      <c r="CA64" s="14"/>
      <c r="CB64" s="153">
        <f>BO64/BX64/BY64</f>
        <v>700</v>
      </c>
      <c r="CC64" s="156"/>
      <c r="CD64" s="141"/>
      <c r="CE64" s="14">
        <v>1</v>
      </c>
      <c r="CF64" s="142">
        <f t="shared" si="21"/>
        <v>0</v>
      </c>
      <c r="CG64" s="14"/>
      <c r="CH64" s="148">
        <f t="shared" si="33"/>
        <v>0</v>
      </c>
      <c r="CI64" s="148"/>
      <c r="CJ64" s="148"/>
      <c r="CK64" s="148"/>
      <c r="CL64" s="148"/>
    </row>
    <row r="65" spans="1:90" ht="20.25" customHeight="1" x14ac:dyDescent="0.25">
      <c r="A65" s="9" t="s">
        <v>181</v>
      </c>
      <c r="B65" s="72" t="s">
        <v>35</v>
      </c>
      <c r="C65" s="73"/>
      <c r="D65" s="73"/>
      <c r="E65" s="69">
        <v>5</v>
      </c>
      <c r="F65" s="69" t="s">
        <v>63</v>
      </c>
      <c r="G65" s="199"/>
      <c r="H65" s="200"/>
      <c r="I65" s="200"/>
      <c r="J65" s="200"/>
      <c r="K65" s="27"/>
      <c r="L65" s="27">
        <v>0.5</v>
      </c>
      <c r="M65" s="27"/>
      <c r="N65" s="27"/>
      <c r="O65" s="27">
        <v>0.5</v>
      </c>
      <c r="P65" s="27"/>
      <c r="Q65" s="27"/>
      <c r="R65" s="27">
        <v>0.5</v>
      </c>
      <c r="S65" s="27"/>
      <c r="T65" s="27"/>
      <c r="U65" s="26"/>
      <c r="V65" s="27"/>
      <c r="W65" s="27"/>
      <c r="X65" s="207"/>
      <c r="Y65" s="20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5"/>
      <c r="BG65" s="62"/>
      <c r="BH65" s="41">
        <f>COUNT(G65:BF65)</f>
        <v>3</v>
      </c>
      <c r="BI65" s="41">
        <f>SUM(G65:BF65)</f>
        <v>1.5</v>
      </c>
      <c r="BJ65" s="42">
        <f>BI65*E65</f>
        <v>7.5</v>
      </c>
      <c r="BK65" s="116">
        <f>BI65*$AH$234</f>
        <v>345</v>
      </c>
      <c r="BL65" s="116" t="str">
        <f>F65</f>
        <v>kg</v>
      </c>
      <c r="BM65" s="117">
        <f>BJ65*$AH$234</f>
        <v>1725</v>
      </c>
      <c r="BN65" s="89">
        <v>1</v>
      </c>
      <c r="BO65" s="90">
        <f>BK65/BN65</f>
        <v>345</v>
      </c>
      <c r="BP65" s="90"/>
      <c r="BQ65" s="90"/>
      <c r="BR65" s="181"/>
      <c r="BS65" s="157"/>
      <c r="BT65" s="129"/>
      <c r="BU65" s="129"/>
      <c r="BV65" s="134"/>
      <c r="BW65" s="134"/>
      <c r="BX65" s="14"/>
      <c r="BY65" s="14"/>
      <c r="BZ65" s="14"/>
      <c r="CA65" s="14"/>
      <c r="CB65" s="14"/>
      <c r="CC65" s="156"/>
      <c r="CD65" s="140"/>
      <c r="CE65" s="14"/>
      <c r="CF65" s="142">
        <f t="shared" si="21"/>
        <v>0</v>
      </c>
      <c r="CG65" s="14"/>
      <c r="CH65" s="148">
        <f t="shared" si="33"/>
        <v>0</v>
      </c>
      <c r="CI65" s="148"/>
      <c r="CJ65" s="148"/>
      <c r="CK65" s="148"/>
      <c r="CL65" s="148"/>
    </row>
    <row r="66" spans="1:90" ht="15" customHeight="1" outlineLevel="1" x14ac:dyDescent="0.25">
      <c r="A66" s="9" t="s">
        <v>180</v>
      </c>
      <c r="B66" s="56" t="s">
        <v>35</v>
      </c>
      <c r="C66" s="56" t="s">
        <v>52</v>
      </c>
      <c r="D66" s="58"/>
      <c r="E66" s="59"/>
      <c r="F66" s="57"/>
      <c r="G66" s="199"/>
      <c r="H66" s="200"/>
      <c r="I66" s="200"/>
      <c r="J66" s="200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6"/>
      <c r="V66" s="27" t="s">
        <v>99</v>
      </c>
      <c r="W66" s="27"/>
      <c r="X66" s="207"/>
      <c r="Y66" s="207"/>
      <c r="Z66" s="27"/>
      <c r="AA66" s="27" t="s">
        <v>100</v>
      </c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5"/>
      <c r="BG66" s="62" t="s">
        <v>121</v>
      </c>
      <c r="BH66" s="41"/>
      <c r="BI66" s="41"/>
      <c r="BJ66" s="42"/>
      <c r="BK66" s="116"/>
      <c r="BL66" s="116"/>
      <c r="BM66" s="117"/>
      <c r="BN66" s="89"/>
      <c r="BO66" s="90">
        <v>250</v>
      </c>
      <c r="BP66" s="90" t="s">
        <v>270</v>
      </c>
      <c r="BQ66" s="90">
        <v>6</v>
      </c>
      <c r="BR66" s="181">
        <v>0.5</v>
      </c>
      <c r="BS66" s="90">
        <v>50</v>
      </c>
      <c r="BT66" s="129">
        <f>MATCH("s",G66:BF66,0)</f>
        <v>16</v>
      </c>
      <c r="BU66" s="129">
        <f>MATCH("p",G66:BF66,0)</f>
        <v>21</v>
      </c>
      <c r="BV66" s="127">
        <v>4</v>
      </c>
      <c r="BW66" s="127">
        <v>16</v>
      </c>
      <c r="BX66" s="14">
        <v>0.5</v>
      </c>
      <c r="BY66" s="14"/>
      <c r="BZ66" s="14">
        <v>2</v>
      </c>
      <c r="CA66" s="14">
        <f>BR66*BS66*BQ66*BZ66</f>
        <v>300</v>
      </c>
      <c r="CB66" s="14">
        <f t="shared" ref="CB66" si="34">CA66/BX66</f>
        <v>600</v>
      </c>
      <c r="CC66" s="14"/>
      <c r="CD66" s="140"/>
      <c r="CE66" s="14"/>
      <c r="CF66" s="130">
        <f t="shared" si="21"/>
        <v>0</v>
      </c>
      <c r="CG66" s="14"/>
      <c r="CH66" s="137"/>
      <c r="CI66" s="137"/>
      <c r="CJ66" s="137"/>
      <c r="CK66" s="137"/>
      <c r="CL66" s="137"/>
    </row>
    <row r="67" spans="1:90" ht="15" customHeight="1" x14ac:dyDescent="0.25">
      <c r="A67" s="9" t="s">
        <v>181</v>
      </c>
      <c r="B67" s="72" t="s">
        <v>28</v>
      </c>
      <c r="C67" s="73"/>
      <c r="D67" s="73"/>
      <c r="E67" s="69">
        <v>2.4</v>
      </c>
      <c r="F67" s="69" t="s">
        <v>63</v>
      </c>
      <c r="G67" s="199"/>
      <c r="H67" s="200"/>
      <c r="I67" s="200"/>
      <c r="J67" s="200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6"/>
      <c r="V67" s="27"/>
      <c r="W67" s="27"/>
      <c r="X67" s="207"/>
      <c r="Y67" s="20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>
        <v>1</v>
      </c>
      <c r="AP67" s="27"/>
      <c r="AQ67" s="27">
        <v>1</v>
      </c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5"/>
      <c r="BG67" s="62"/>
      <c r="BH67" s="41">
        <f>COUNT(G67:BF67)</f>
        <v>2</v>
      </c>
      <c r="BI67" s="41">
        <f>SUM(G67:BF67)</f>
        <v>2</v>
      </c>
      <c r="BJ67" s="42">
        <f>BI67*E67</f>
        <v>4.8</v>
      </c>
      <c r="BK67" s="116">
        <f>BI67*$AH$234</f>
        <v>460</v>
      </c>
      <c r="BL67" s="116" t="str">
        <f>F67</f>
        <v>kg</v>
      </c>
      <c r="BM67" s="117">
        <f>BJ67*$AH$234</f>
        <v>1104</v>
      </c>
      <c r="BN67" s="89">
        <v>1.5</v>
      </c>
      <c r="BO67" s="90">
        <f>BK67/BN67</f>
        <v>306.66666666666669</v>
      </c>
      <c r="BP67" s="90"/>
      <c r="BQ67" s="90"/>
      <c r="BR67" s="181"/>
      <c r="BS67" s="157"/>
      <c r="BT67" s="129"/>
      <c r="BU67" s="129"/>
      <c r="BV67" s="134"/>
      <c r="BW67" s="134"/>
      <c r="BX67" s="14"/>
      <c r="BY67" s="14"/>
      <c r="BZ67" s="14"/>
      <c r="CA67" s="14"/>
      <c r="CB67" s="14"/>
      <c r="CC67" s="156"/>
      <c r="CD67" s="140"/>
      <c r="CE67" s="14"/>
      <c r="CF67" s="142">
        <f t="shared" si="21"/>
        <v>0</v>
      </c>
      <c r="CG67" s="14"/>
      <c r="CH67" s="148">
        <f>CF67</f>
        <v>0</v>
      </c>
      <c r="CI67" s="148"/>
      <c r="CJ67" s="148"/>
      <c r="CK67" s="148"/>
      <c r="CL67" s="148"/>
    </row>
    <row r="68" spans="1:90" ht="16.5" customHeight="1" outlineLevel="1" x14ac:dyDescent="0.25">
      <c r="A68" s="9" t="s">
        <v>180</v>
      </c>
      <c r="B68" s="71" t="s">
        <v>126</v>
      </c>
      <c r="C68" s="71" t="s">
        <v>128</v>
      </c>
      <c r="D68" s="21" t="s">
        <v>41</v>
      </c>
      <c r="E68" s="8"/>
      <c r="F68" s="8"/>
      <c r="G68" s="199"/>
      <c r="H68" s="200"/>
      <c r="I68" s="200"/>
      <c r="J68" s="200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6"/>
      <c r="V68" s="27" t="s">
        <v>99</v>
      </c>
      <c r="W68" s="27"/>
      <c r="X68" s="207"/>
      <c r="Y68" s="207"/>
      <c r="Z68" s="27" t="s">
        <v>100</v>
      </c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5"/>
      <c r="BG68" s="62" t="s">
        <v>121</v>
      </c>
      <c r="BH68" s="41"/>
      <c r="BI68" s="41"/>
      <c r="BJ68" s="42"/>
      <c r="BK68" s="116"/>
      <c r="BL68" s="116"/>
      <c r="BM68" s="117"/>
      <c r="BN68" s="89"/>
      <c r="BO68" s="90">
        <v>160</v>
      </c>
      <c r="BP68" s="90" t="s">
        <v>270</v>
      </c>
      <c r="BQ68" s="90">
        <v>6</v>
      </c>
      <c r="BR68" s="181">
        <v>0.3</v>
      </c>
      <c r="BS68" s="90">
        <v>50</v>
      </c>
      <c r="BT68" s="129">
        <f>MATCH("s",G68:BF68,0)</f>
        <v>16</v>
      </c>
      <c r="BU68" s="129">
        <f>MATCH("p",G68:BF68,0)</f>
        <v>20</v>
      </c>
      <c r="BV68" s="127"/>
      <c r="BW68" s="127"/>
      <c r="BX68" s="14">
        <v>0.5</v>
      </c>
      <c r="BY68" s="14"/>
      <c r="BZ68" s="14">
        <v>2</v>
      </c>
      <c r="CA68" s="14">
        <f>BR68*BS68*BQ68*BZ68</f>
        <v>180</v>
      </c>
      <c r="CB68" s="14">
        <f t="shared" ref="CB68:CB71" si="35">CA68/BX68</f>
        <v>360</v>
      </c>
      <c r="CC68" s="156">
        <v>0.9</v>
      </c>
      <c r="CD68" s="140">
        <f t="shared" ref="CD68" si="36">CB68*(2-CC68)</f>
        <v>396.00000000000006</v>
      </c>
      <c r="CE68" s="14">
        <v>1</v>
      </c>
      <c r="CF68" s="130">
        <f t="shared" si="21"/>
        <v>396.00000000000006</v>
      </c>
      <c r="CG68" s="14"/>
      <c r="CH68" s="148">
        <f t="shared" ref="CH68:CH71" si="37">CF68</f>
        <v>396.00000000000006</v>
      </c>
      <c r="CI68" s="137"/>
      <c r="CJ68" s="137"/>
      <c r="CK68" s="137"/>
      <c r="CL68" s="137"/>
    </row>
    <row r="69" spans="1:90" ht="15" customHeight="1" x14ac:dyDescent="0.25">
      <c r="A69" s="9" t="s">
        <v>181</v>
      </c>
      <c r="B69" s="72" t="s">
        <v>299</v>
      </c>
      <c r="C69" s="73"/>
      <c r="D69" s="73"/>
      <c r="E69" s="69">
        <v>2.4</v>
      </c>
      <c r="F69" s="69" t="s">
        <v>63</v>
      </c>
      <c r="G69" s="199"/>
      <c r="H69" s="200"/>
      <c r="I69" s="200"/>
      <c r="J69" s="200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6"/>
      <c r="V69" s="27"/>
      <c r="W69" s="27"/>
      <c r="X69" s="207"/>
      <c r="Y69" s="20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>
        <v>1</v>
      </c>
      <c r="AP69" s="27"/>
      <c r="AQ69" s="27">
        <v>1</v>
      </c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5"/>
      <c r="BG69" s="62"/>
      <c r="BH69" s="41">
        <f>COUNT(G69:BF69)</f>
        <v>2</v>
      </c>
      <c r="BI69" s="41">
        <f>SUM(G69:BF69)</f>
        <v>2</v>
      </c>
      <c r="BJ69" s="42">
        <f>BI69*E69</f>
        <v>4.8</v>
      </c>
      <c r="BK69" s="116">
        <f>BI69*$AH$234</f>
        <v>460</v>
      </c>
      <c r="BL69" s="116" t="str">
        <f>F69</f>
        <v>kg</v>
      </c>
      <c r="BM69" s="117">
        <f>BJ69*$AH$234</f>
        <v>1104</v>
      </c>
      <c r="BN69" s="89">
        <v>1.5</v>
      </c>
      <c r="BO69" s="90">
        <f>BK69/BN69</f>
        <v>306.66666666666669</v>
      </c>
      <c r="BP69" s="90"/>
      <c r="BQ69" s="90"/>
      <c r="BR69" s="181"/>
      <c r="BS69" s="157"/>
      <c r="BT69" s="129"/>
      <c r="BU69" s="129"/>
      <c r="BV69" s="134"/>
      <c r="BW69" s="134"/>
      <c r="BX69" s="14"/>
      <c r="BY69" s="14"/>
      <c r="BZ69" s="14"/>
      <c r="CA69" s="14"/>
      <c r="CB69" s="14"/>
      <c r="CC69" s="156"/>
      <c r="CD69" s="140"/>
      <c r="CE69" s="14"/>
      <c r="CF69" s="142">
        <f t="shared" si="21"/>
        <v>0</v>
      </c>
      <c r="CG69" s="14"/>
      <c r="CH69" s="148">
        <f>CF69</f>
        <v>0</v>
      </c>
      <c r="CI69" s="148"/>
      <c r="CJ69" s="148"/>
      <c r="CK69" s="148"/>
      <c r="CL69" s="148"/>
    </row>
    <row r="70" spans="1:90" ht="15" customHeight="1" outlineLevel="1" x14ac:dyDescent="0.25">
      <c r="A70" s="9" t="s">
        <v>180</v>
      </c>
      <c r="B70" s="13" t="s">
        <v>129</v>
      </c>
      <c r="C70" s="71" t="s">
        <v>298</v>
      </c>
      <c r="D70" s="21" t="s">
        <v>42</v>
      </c>
      <c r="E70" s="8"/>
      <c r="F70" s="8"/>
      <c r="G70" s="199"/>
      <c r="H70" s="200"/>
      <c r="I70" s="200"/>
      <c r="J70" s="200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6"/>
      <c r="V70" s="27"/>
      <c r="W70" s="27" t="s">
        <v>99</v>
      </c>
      <c r="X70" s="207"/>
      <c r="Y70" s="207"/>
      <c r="Z70" s="27"/>
      <c r="AA70" s="27"/>
      <c r="AB70" s="27" t="s">
        <v>100</v>
      </c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5"/>
      <c r="BG70" s="62" t="s">
        <v>121</v>
      </c>
      <c r="BH70" s="41"/>
      <c r="BI70" s="41"/>
      <c r="BJ70" s="42"/>
      <c r="BK70" s="116"/>
      <c r="BL70" s="116"/>
      <c r="BM70" s="117"/>
      <c r="BN70" s="89"/>
      <c r="BO70" s="90">
        <v>300</v>
      </c>
      <c r="BP70" s="90" t="s">
        <v>270</v>
      </c>
      <c r="BQ70" s="90">
        <v>6</v>
      </c>
      <c r="BR70" s="181">
        <v>0.5</v>
      </c>
      <c r="BS70" s="157">
        <v>50</v>
      </c>
      <c r="BT70" s="129">
        <f>MATCH("s",G70:BF70,0)</f>
        <v>17</v>
      </c>
      <c r="BU70" s="129">
        <f>MATCH("p",G70:BF70,0)</f>
        <v>22</v>
      </c>
      <c r="BV70" s="127"/>
      <c r="BW70" s="127"/>
      <c r="BX70" s="14">
        <v>0.5</v>
      </c>
      <c r="BY70" s="14">
        <v>0.5</v>
      </c>
      <c r="BZ70" s="14">
        <v>2</v>
      </c>
      <c r="CA70" s="14">
        <f>BR70*BS70*BQ70*BZ70</f>
        <v>300</v>
      </c>
      <c r="CB70" s="14">
        <f t="shared" ref="CB70" si="38">CA70/BX70</f>
        <v>600</v>
      </c>
      <c r="CC70" s="156">
        <v>0.9</v>
      </c>
      <c r="CD70" s="140">
        <f t="shared" ref="CD70" si="39">CB70*(2-CC70)</f>
        <v>660</v>
      </c>
      <c r="CE70" s="14">
        <v>1</v>
      </c>
      <c r="CF70" s="130">
        <f t="shared" si="21"/>
        <v>660</v>
      </c>
      <c r="CG70" s="130"/>
      <c r="CH70" s="148">
        <f>CF70</f>
        <v>660</v>
      </c>
      <c r="CI70" s="138"/>
      <c r="CJ70" s="138"/>
      <c r="CK70" s="138"/>
      <c r="CL70" s="138"/>
    </row>
    <row r="71" spans="1:90" ht="15" customHeight="1" outlineLevel="1" x14ac:dyDescent="0.25">
      <c r="A71" s="9" t="s">
        <v>180</v>
      </c>
      <c r="B71" s="13" t="s">
        <v>129</v>
      </c>
      <c r="C71" s="189" t="s">
        <v>53</v>
      </c>
      <c r="D71" s="189" t="s">
        <v>41</v>
      </c>
      <c r="E71" s="189"/>
      <c r="F71" s="100"/>
      <c r="G71" s="199"/>
      <c r="H71" s="200"/>
      <c r="I71" s="200"/>
      <c r="J71" s="200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6"/>
      <c r="V71" s="27" t="s">
        <v>99</v>
      </c>
      <c r="W71" s="27"/>
      <c r="X71" s="207"/>
      <c r="Y71" s="207"/>
      <c r="Z71" s="27" t="s">
        <v>100</v>
      </c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5"/>
      <c r="BG71" s="62" t="s">
        <v>121</v>
      </c>
      <c r="BH71" s="41"/>
      <c r="BI71" s="41"/>
      <c r="BJ71" s="42"/>
      <c r="BK71" s="116"/>
      <c r="BL71" s="116"/>
      <c r="BM71" s="117"/>
      <c r="BN71" s="89"/>
      <c r="BO71" s="90">
        <v>160</v>
      </c>
      <c r="BP71" s="90" t="s">
        <v>270</v>
      </c>
      <c r="BQ71" s="90">
        <v>6</v>
      </c>
      <c r="BR71" s="181">
        <v>0.3</v>
      </c>
      <c r="BS71" s="90">
        <v>50</v>
      </c>
      <c r="BT71" s="129">
        <f>MATCH("s",G71:BF71,0)</f>
        <v>16</v>
      </c>
      <c r="BU71" s="129">
        <f>MATCH("p",G71:BF71,0)</f>
        <v>20</v>
      </c>
      <c r="BV71" s="127"/>
      <c r="BW71" s="127"/>
      <c r="BX71" s="14">
        <v>0.5</v>
      </c>
      <c r="BY71" s="14"/>
      <c r="BZ71" s="14">
        <v>2</v>
      </c>
      <c r="CA71" s="14">
        <f>BR71*BS71*BQ71*BZ71</f>
        <v>180</v>
      </c>
      <c r="CB71" s="14">
        <f t="shared" si="35"/>
        <v>360</v>
      </c>
      <c r="CC71" s="14">
        <v>0.9</v>
      </c>
      <c r="CD71" s="140">
        <f t="shared" ref="CD71" si="40">CB71*(2-CC71)</f>
        <v>396.00000000000006</v>
      </c>
      <c r="CE71" s="14">
        <v>1</v>
      </c>
      <c r="CF71" s="130">
        <f t="shared" si="21"/>
        <v>396.00000000000006</v>
      </c>
      <c r="CG71" s="14"/>
      <c r="CH71" s="148">
        <f t="shared" si="37"/>
        <v>396.00000000000006</v>
      </c>
      <c r="CI71" s="137"/>
      <c r="CJ71" s="137"/>
      <c r="CK71" s="137"/>
      <c r="CL71" s="137"/>
    </row>
    <row r="72" spans="1:90" x14ac:dyDescent="0.25">
      <c r="A72" s="9" t="s">
        <v>181</v>
      </c>
      <c r="B72" s="72" t="s">
        <v>302</v>
      </c>
      <c r="C72" s="73"/>
      <c r="D72" s="73"/>
      <c r="E72" s="69">
        <v>2.5</v>
      </c>
      <c r="F72" s="69" t="s">
        <v>64</v>
      </c>
      <c r="G72" s="199"/>
      <c r="H72" s="200"/>
      <c r="I72" s="200"/>
      <c r="J72" s="200"/>
      <c r="K72" s="27"/>
      <c r="L72" s="27">
        <v>1</v>
      </c>
      <c r="M72" s="27"/>
      <c r="N72" s="27"/>
      <c r="O72" s="27"/>
      <c r="P72" s="27"/>
      <c r="Q72" s="27"/>
      <c r="R72" s="27"/>
      <c r="S72" s="27"/>
      <c r="T72" s="27"/>
      <c r="U72" s="26"/>
      <c r="V72" s="27"/>
      <c r="W72" s="27"/>
      <c r="X72" s="207"/>
      <c r="Y72" s="20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>
        <v>1</v>
      </c>
      <c r="BD72" s="27"/>
      <c r="BE72" s="27"/>
      <c r="BF72" s="25"/>
      <c r="BG72" s="62"/>
      <c r="BH72" s="41">
        <f>COUNT(G72:BF72)</f>
        <v>2</v>
      </c>
      <c r="BI72" s="41">
        <f>SUM(G72:BF72)</f>
        <v>2</v>
      </c>
      <c r="BJ72" s="42">
        <f>BI72*E72</f>
        <v>5</v>
      </c>
      <c r="BK72" s="116">
        <f>BI72*$AH$234</f>
        <v>460</v>
      </c>
      <c r="BL72" s="116" t="str">
        <f>F72</f>
        <v>pièce</v>
      </c>
      <c r="BM72" s="117">
        <f>BJ72*$AH$234</f>
        <v>1150</v>
      </c>
      <c r="BN72" s="89">
        <v>1</v>
      </c>
      <c r="BO72" s="90">
        <f>BK72/BN72</f>
        <v>460</v>
      </c>
      <c r="BP72" s="90"/>
      <c r="BQ72" s="90"/>
      <c r="BR72" s="181"/>
      <c r="BS72" s="157"/>
      <c r="BT72" s="129"/>
      <c r="BU72" s="129"/>
      <c r="BV72" s="134"/>
      <c r="BW72" s="134"/>
      <c r="BX72" s="14"/>
      <c r="BY72" s="14"/>
      <c r="BZ72" s="14"/>
      <c r="CA72" s="14"/>
      <c r="CB72" s="14"/>
      <c r="CC72" s="156"/>
      <c r="CD72" s="140"/>
      <c r="CE72" s="14"/>
      <c r="CF72" s="142">
        <f t="shared" si="21"/>
        <v>0</v>
      </c>
      <c r="CG72" s="14"/>
      <c r="CH72" s="148">
        <f>CF72</f>
        <v>0</v>
      </c>
      <c r="CI72" s="148"/>
      <c r="CJ72" s="148"/>
      <c r="CK72" s="148"/>
      <c r="CL72" s="148"/>
    </row>
    <row r="73" spans="1:90" ht="15" customHeight="1" outlineLevel="1" x14ac:dyDescent="0.25">
      <c r="A73" s="9" t="s">
        <v>180</v>
      </c>
      <c r="B73" s="56" t="s">
        <v>302</v>
      </c>
      <c r="C73" s="201" t="s">
        <v>303</v>
      </c>
      <c r="D73" s="201" t="s">
        <v>41</v>
      </c>
      <c r="E73" s="202"/>
      <c r="F73" s="202"/>
      <c r="G73" s="199"/>
      <c r="H73" s="200"/>
      <c r="I73" s="200"/>
      <c r="J73" s="200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6"/>
      <c r="V73" s="27"/>
      <c r="W73" s="27"/>
      <c r="X73" s="207"/>
      <c r="Y73" s="207"/>
      <c r="Z73" s="27"/>
      <c r="AA73" s="27" t="s">
        <v>99</v>
      </c>
      <c r="AB73" s="27"/>
      <c r="AC73" s="27"/>
      <c r="AD73" s="27"/>
      <c r="AE73" s="27" t="s">
        <v>100</v>
      </c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5"/>
      <c r="BG73" s="62" t="s">
        <v>121</v>
      </c>
      <c r="BH73" s="41"/>
      <c r="BI73" s="41"/>
      <c r="BJ73" s="42"/>
      <c r="BK73" s="116"/>
      <c r="BL73" s="116"/>
      <c r="BM73" s="117"/>
      <c r="BN73" s="89"/>
      <c r="BO73" s="90"/>
      <c r="BP73" s="90" t="s">
        <v>270</v>
      </c>
      <c r="BQ73" s="90">
        <v>6</v>
      </c>
      <c r="BR73" s="181">
        <v>1</v>
      </c>
      <c r="BS73" s="157">
        <v>50</v>
      </c>
      <c r="BT73" s="129">
        <f>MATCH("s",G73:BF73,0)</f>
        <v>21</v>
      </c>
      <c r="BU73" s="129">
        <f>MATCH("p",G73:BF73,0)</f>
        <v>25</v>
      </c>
      <c r="BV73" s="127"/>
      <c r="BW73" s="127"/>
      <c r="BX73" s="14">
        <v>0.8</v>
      </c>
      <c r="BY73" s="14"/>
      <c r="BZ73" s="14">
        <v>2</v>
      </c>
      <c r="CA73" s="14">
        <f>BR73*BS73*BQ73*BZ73</f>
        <v>600</v>
      </c>
      <c r="CB73" s="14">
        <f t="shared" ref="CB73" si="41">CA73/BX73</f>
        <v>750</v>
      </c>
      <c r="CC73" s="14">
        <v>0.9</v>
      </c>
      <c r="CD73" s="140">
        <f t="shared" ref="CD73" si="42">CB73*(2-CC73)</f>
        <v>825.00000000000011</v>
      </c>
      <c r="CE73" s="14">
        <v>1</v>
      </c>
      <c r="CF73" s="130">
        <f t="shared" si="21"/>
        <v>825.00000000000011</v>
      </c>
      <c r="CG73" s="14"/>
      <c r="CH73" s="148">
        <f t="shared" ref="CH73" si="43">CF73</f>
        <v>825.00000000000011</v>
      </c>
      <c r="CI73" s="138"/>
      <c r="CJ73" s="138"/>
      <c r="CK73" s="138"/>
      <c r="CL73" s="138"/>
    </row>
    <row r="74" spans="1:90" x14ac:dyDescent="0.25">
      <c r="A74" s="9" t="s">
        <v>181</v>
      </c>
      <c r="B74" s="72" t="s">
        <v>97</v>
      </c>
      <c r="C74" s="73"/>
      <c r="D74" s="73"/>
      <c r="E74" s="69">
        <v>4</v>
      </c>
      <c r="F74" s="69" t="s">
        <v>63</v>
      </c>
      <c r="G74" s="199"/>
      <c r="H74" s="200"/>
      <c r="I74" s="200"/>
      <c r="J74" s="200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6"/>
      <c r="V74" s="27"/>
      <c r="W74" s="27"/>
      <c r="X74" s="207"/>
      <c r="Y74" s="20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>
        <v>1</v>
      </c>
      <c r="AU74" s="27"/>
      <c r="AV74" s="27">
        <v>1</v>
      </c>
      <c r="AW74" s="27"/>
      <c r="AX74" s="27"/>
      <c r="AY74" s="27"/>
      <c r="AZ74" s="27"/>
      <c r="BA74" s="27"/>
      <c r="BB74" s="27"/>
      <c r="BC74" s="27"/>
      <c r="BD74" s="27"/>
      <c r="BE74" s="27"/>
      <c r="BF74" s="25"/>
      <c r="BG74" s="62"/>
      <c r="BH74" s="41">
        <f>COUNT(G74:BF74)</f>
        <v>2</v>
      </c>
      <c r="BI74" s="41">
        <f>SUM(G74:BF74)</f>
        <v>2</v>
      </c>
      <c r="BJ74" s="42">
        <f>BI74*E74</f>
        <v>8</v>
      </c>
      <c r="BK74" s="116">
        <f>BI74*$AH$234</f>
        <v>460</v>
      </c>
      <c r="BL74" s="116" t="str">
        <f>F74</f>
        <v>kg</v>
      </c>
      <c r="BM74" s="117">
        <f>BJ74*$AH$234</f>
        <v>1840</v>
      </c>
      <c r="BN74" s="89">
        <v>1</v>
      </c>
      <c r="BO74" s="90">
        <f>BK74/BN74</f>
        <v>460</v>
      </c>
      <c r="BP74" s="90"/>
      <c r="BQ74" s="90"/>
      <c r="BR74" s="181"/>
      <c r="BS74" s="157"/>
      <c r="BT74" s="129"/>
      <c r="BU74" s="129"/>
      <c r="BV74" s="134"/>
      <c r="BW74" s="134"/>
      <c r="BX74" s="14"/>
      <c r="BY74" s="14"/>
      <c r="BZ74" s="14"/>
      <c r="CA74" s="14"/>
      <c r="CB74" s="14"/>
      <c r="CC74" s="156"/>
      <c r="CD74" s="140"/>
      <c r="CE74" s="14"/>
      <c r="CF74" s="142">
        <f t="shared" si="21"/>
        <v>0</v>
      </c>
      <c r="CG74" s="14"/>
      <c r="CH74" s="148">
        <f>CF74</f>
        <v>0</v>
      </c>
      <c r="CI74" s="148"/>
      <c r="CJ74" s="148"/>
      <c r="CK74" s="148"/>
      <c r="CL74" s="148"/>
    </row>
    <row r="75" spans="1:90" ht="15" customHeight="1" outlineLevel="1" x14ac:dyDescent="0.25">
      <c r="A75" s="9" t="s">
        <v>180</v>
      </c>
      <c r="B75" s="56" t="s">
        <v>97</v>
      </c>
      <c r="C75" s="188" t="s">
        <v>130</v>
      </c>
      <c r="D75" s="58"/>
      <c r="E75" s="189"/>
      <c r="F75" s="57"/>
      <c r="G75" s="199"/>
      <c r="H75" s="200"/>
      <c r="I75" s="200"/>
      <c r="J75" s="200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6"/>
      <c r="V75" s="27"/>
      <c r="W75" s="27" t="s">
        <v>99</v>
      </c>
      <c r="X75" s="207"/>
      <c r="Y75" s="207"/>
      <c r="Z75" s="27"/>
      <c r="AA75" s="27" t="s">
        <v>100</v>
      </c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5"/>
      <c r="BG75" s="62" t="s">
        <v>121</v>
      </c>
      <c r="BH75" s="41"/>
      <c r="BI75" s="41"/>
      <c r="BJ75" s="42"/>
      <c r="BK75" s="116"/>
      <c r="BL75" s="116"/>
      <c r="BM75" s="117"/>
      <c r="BN75" s="89"/>
      <c r="BO75" s="90"/>
      <c r="BP75" s="90" t="s">
        <v>270</v>
      </c>
      <c r="BQ75" s="90">
        <v>6</v>
      </c>
      <c r="BR75" s="181">
        <v>0.5</v>
      </c>
      <c r="BS75" s="157">
        <v>50</v>
      </c>
      <c r="BT75" s="129">
        <f>MATCH("s",G75:BF75,0)</f>
        <v>17</v>
      </c>
      <c r="BU75" s="129">
        <f>MATCH("p",G75:BF75,0)</f>
        <v>21</v>
      </c>
      <c r="BV75" s="127"/>
      <c r="BW75" s="127"/>
      <c r="BX75" s="14">
        <v>0.5</v>
      </c>
      <c r="BY75" s="14"/>
      <c r="BZ75" s="14">
        <v>2</v>
      </c>
      <c r="CA75" s="14">
        <f>BR75*BS75*BQ75*BZ75</f>
        <v>300</v>
      </c>
      <c r="CB75" s="14">
        <f t="shared" ref="CB75:CB76" si="44">CA75/BX75</f>
        <v>600</v>
      </c>
      <c r="CC75" s="14">
        <v>0.9</v>
      </c>
      <c r="CD75" s="140">
        <f t="shared" ref="CD75:CD76" si="45">CB75*(2-CC75)</f>
        <v>660</v>
      </c>
      <c r="CE75" s="14">
        <v>1</v>
      </c>
      <c r="CF75" s="130">
        <f t="shared" si="21"/>
        <v>660</v>
      </c>
      <c r="CG75" s="14"/>
      <c r="CH75" s="148">
        <f t="shared" ref="CH75:CH76" si="46">CF75</f>
        <v>660</v>
      </c>
      <c r="CI75" s="138"/>
      <c r="CJ75" s="138"/>
      <c r="CK75" s="138"/>
      <c r="CL75" s="138"/>
    </row>
    <row r="76" spans="1:90" ht="15" customHeight="1" outlineLevel="1" x14ac:dyDescent="0.25">
      <c r="A76" s="9" t="s">
        <v>180</v>
      </c>
      <c r="B76" s="56" t="s">
        <v>97</v>
      </c>
      <c r="C76" s="188" t="s">
        <v>131</v>
      </c>
      <c r="D76" s="188"/>
      <c r="E76" s="57"/>
      <c r="F76" s="57"/>
      <c r="G76" s="199"/>
      <c r="H76" s="200"/>
      <c r="I76" s="200"/>
      <c r="J76" s="200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6"/>
      <c r="V76" s="27"/>
      <c r="W76" s="27" t="s">
        <v>99</v>
      </c>
      <c r="X76" s="207"/>
      <c r="Y76" s="207"/>
      <c r="Z76" s="27"/>
      <c r="AA76" s="27" t="s">
        <v>100</v>
      </c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5"/>
      <c r="BG76" s="62" t="s">
        <v>121</v>
      </c>
      <c r="BH76" s="41"/>
      <c r="BI76" s="41"/>
      <c r="BJ76" s="42"/>
      <c r="BK76" s="116"/>
      <c r="BL76" s="116"/>
      <c r="BM76" s="117"/>
      <c r="BN76" s="89"/>
      <c r="BO76" s="90"/>
      <c r="BP76" s="90" t="s">
        <v>270</v>
      </c>
      <c r="BQ76" s="90">
        <v>6</v>
      </c>
      <c r="BR76" s="181">
        <v>0.5</v>
      </c>
      <c r="BS76" s="157">
        <v>50</v>
      </c>
      <c r="BT76" s="129">
        <f>MATCH("s",G76:BF76,0)</f>
        <v>17</v>
      </c>
      <c r="BU76" s="129">
        <f>MATCH("p",G76:BF76,0)</f>
        <v>21</v>
      </c>
      <c r="BV76" s="127"/>
      <c r="BW76" s="127"/>
      <c r="BX76" s="14">
        <v>0.5</v>
      </c>
      <c r="BY76" s="14"/>
      <c r="BZ76" s="14">
        <v>2</v>
      </c>
      <c r="CA76" s="14">
        <f>BR76*BS76*BQ76*BZ76</f>
        <v>300</v>
      </c>
      <c r="CB76" s="14">
        <f t="shared" si="44"/>
        <v>600</v>
      </c>
      <c r="CC76" s="14">
        <v>0.9</v>
      </c>
      <c r="CD76" s="140">
        <f t="shared" si="45"/>
        <v>660</v>
      </c>
      <c r="CE76" s="14">
        <v>1</v>
      </c>
      <c r="CF76" s="130">
        <f t="shared" si="21"/>
        <v>660</v>
      </c>
      <c r="CG76" s="14"/>
      <c r="CH76" s="148">
        <f t="shared" si="46"/>
        <v>660</v>
      </c>
      <c r="CI76" s="137"/>
      <c r="CJ76" s="137"/>
      <c r="CK76" s="137"/>
      <c r="CL76" s="138"/>
    </row>
    <row r="77" spans="1:90" ht="15.75" customHeight="1" x14ac:dyDescent="0.25">
      <c r="A77" s="9" t="s">
        <v>181</v>
      </c>
      <c r="B77" s="70" t="s">
        <v>19</v>
      </c>
      <c r="C77" s="69"/>
      <c r="D77" s="69"/>
      <c r="E77" s="69">
        <v>2.4</v>
      </c>
      <c r="F77" s="69" t="s">
        <v>63</v>
      </c>
      <c r="G77" s="199"/>
      <c r="H77" s="200"/>
      <c r="I77" s="200"/>
      <c r="J77" s="200"/>
      <c r="K77" s="27"/>
      <c r="L77" s="27"/>
      <c r="M77" s="27"/>
      <c r="N77" s="27"/>
      <c r="O77" s="27">
        <v>1</v>
      </c>
      <c r="P77" s="27"/>
      <c r="Q77" s="27">
        <v>1</v>
      </c>
      <c r="R77" s="27"/>
      <c r="S77" s="27"/>
      <c r="T77" s="27"/>
      <c r="U77" s="26"/>
      <c r="V77" s="27"/>
      <c r="W77" s="27"/>
      <c r="X77" s="207"/>
      <c r="Y77" s="207"/>
      <c r="Z77" s="27"/>
      <c r="AA77" s="27"/>
      <c r="AB77" s="27">
        <v>1</v>
      </c>
      <c r="AC77" s="27"/>
      <c r="AD77" s="27">
        <v>1</v>
      </c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5"/>
      <c r="BG77" s="62"/>
      <c r="BH77" s="41">
        <f>COUNT(G77:BF77)</f>
        <v>4</v>
      </c>
      <c r="BI77" s="41">
        <f>SUM(G77:BF77)</f>
        <v>4</v>
      </c>
      <c r="BJ77" s="42">
        <f>BI77*E77</f>
        <v>9.6</v>
      </c>
      <c r="BK77" s="116">
        <f>BI77*$AH$234</f>
        <v>920</v>
      </c>
      <c r="BL77" s="116" t="str">
        <f>F77</f>
        <v>kg</v>
      </c>
      <c r="BM77" s="117">
        <f>BJ77*$AH$234</f>
        <v>2208</v>
      </c>
      <c r="BN77" s="89">
        <v>2.5</v>
      </c>
      <c r="BO77" s="90">
        <f>BK77/BN77</f>
        <v>368</v>
      </c>
      <c r="BP77" s="90"/>
      <c r="BQ77" s="90"/>
      <c r="BR77" s="181"/>
      <c r="BS77" s="157"/>
      <c r="BT77" s="129"/>
      <c r="BU77" s="129"/>
      <c r="BV77" s="134"/>
      <c r="BW77" s="134"/>
      <c r="BX77" s="14"/>
      <c r="BY77" s="14"/>
      <c r="BZ77" s="14"/>
      <c r="CA77" s="14"/>
      <c r="CB77" s="14"/>
      <c r="CC77" s="156"/>
      <c r="CD77" s="140"/>
      <c r="CE77" s="14"/>
      <c r="CF77" s="142">
        <f t="shared" si="21"/>
        <v>0</v>
      </c>
      <c r="CG77" s="14"/>
      <c r="CH77" s="148">
        <f t="shared" ref="CH77:CH80" si="47">CF77</f>
        <v>0</v>
      </c>
      <c r="CI77" s="148"/>
      <c r="CJ77" s="148"/>
      <c r="CK77" s="148"/>
      <c r="CL77" s="148"/>
    </row>
    <row r="78" spans="1:90" ht="15" customHeight="1" outlineLevel="1" x14ac:dyDescent="0.25">
      <c r="A78" s="9" t="s">
        <v>180</v>
      </c>
      <c r="B78" s="71" t="s">
        <v>319</v>
      </c>
      <c r="C78" s="202" t="s">
        <v>279</v>
      </c>
      <c r="D78" s="21" t="s">
        <v>41</v>
      </c>
      <c r="E78" s="8"/>
      <c r="F78" s="8"/>
      <c r="G78" s="199"/>
      <c r="H78" s="200"/>
      <c r="I78" s="200"/>
      <c r="J78" s="200"/>
      <c r="K78" s="27" t="s">
        <v>99</v>
      </c>
      <c r="L78" s="27"/>
      <c r="M78" s="27"/>
      <c r="N78" s="27"/>
      <c r="O78" s="27"/>
      <c r="P78" s="27"/>
      <c r="Q78" s="27"/>
      <c r="R78" s="27" t="s">
        <v>100</v>
      </c>
      <c r="S78" s="27"/>
      <c r="T78" s="27"/>
      <c r="U78" s="26"/>
      <c r="V78" s="27"/>
      <c r="W78" s="27"/>
      <c r="X78" s="207"/>
      <c r="Y78" s="20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5"/>
      <c r="BG78" s="62" t="s">
        <v>119</v>
      </c>
      <c r="BH78" s="41"/>
      <c r="BI78" s="41"/>
      <c r="BJ78" s="42"/>
      <c r="BK78" s="116">
        <v>500</v>
      </c>
      <c r="BL78" s="116" t="s">
        <v>225</v>
      </c>
      <c r="BM78" s="117"/>
      <c r="BN78" s="89">
        <v>3</v>
      </c>
      <c r="BO78" s="90">
        <f>BK78/BN78</f>
        <v>166.66666666666666</v>
      </c>
      <c r="BP78" s="90" t="s">
        <v>270</v>
      </c>
      <c r="BQ78" s="90">
        <v>6</v>
      </c>
      <c r="BR78" s="181">
        <v>0.5</v>
      </c>
      <c r="BS78" s="157">
        <v>50</v>
      </c>
      <c r="BT78" s="129">
        <f>MATCH("s",G78:BF78,0)</f>
        <v>5</v>
      </c>
      <c r="BU78" s="129">
        <f>MATCH("p",G78:BF78,0)</f>
        <v>12</v>
      </c>
      <c r="BV78" s="134">
        <v>22</v>
      </c>
      <c r="BW78" s="134">
        <v>24</v>
      </c>
      <c r="BX78" s="14">
        <v>0.5</v>
      </c>
      <c r="BY78" s="14">
        <v>0.5</v>
      </c>
      <c r="BZ78" s="14">
        <v>3</v>
      </c>
      <c r="CA78" s="14">
        <f>BR78*BS78*BQ78*BZ78</f>
        <v>450</v>
      </c>
      <c r="CB78" s="14">
        <f t="shared" ref="CB78" si="48">CA78/BX78</f>
        <v>900</v>
      </c>
      <c r="CC78" s="156">
        <v>0.9</v>
      </c>
      <c r="CD78" s="140">
        <f t="shared" ref="CD78" si="49">CB78*(2-CC78)</f>
        <v>990.00000000000011</v>
      </c>
      <c r="CE78" s="14">
        <v>1</v>
      </c>
      <c r="CF78" s="142">
        <f t="shared" ref="CF78:CF109" si="50">CD78*CE78</f>
        <v>990.00000000000011</v>
      </c>
      <c r="CG78" s="14"/>
      <c r="CH78" s="148">
        <f t="shared" si="47"/>
        <v>990.00000000000011</v>
      </c>
      <c r="CI78" s="148"/>
      <c r="CJ78" s="148"/>
      <c r="CK78" s="148"/>
      <c r="CL78" s="148" t="s">
        <v>264</v>
      </c>
    </row>
    <row r="79" spans="1:90" ht="15" customHeight="1" outlineLevel="1" x14ac:dyDescent="0.25">
      <c r="A79" s="9" t="s">
        <v>180</v>
      </c>
      <c r="B79" s="13" t="s">
        <v>19</v>
      </c>
      <c r="C79" s="57" t="s">
        <v>123</v>
      </c>
      <c r="D79" s="57"/>
      <c r="E79" s="57"/>
      <c r="F79" s="57"/>
      <c r="G79" s="199"/>
      <c r="H79" s="200"/>
      <c r="I79" s="200"/>
      <c r="J79" s="200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6"/>
      <c r="V79" s="27"/>
      <c r="W79" s="27"/>
      <c r="X79" s="207"/>
      <c r="Y79" s="20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 t="s">
        <v>99</v>
      </c>
      <c r="AO79" s="27"/>
      <c r="AP79" s="27"/>
      <c r="AQ79" s="27"/>
      <c r="AR79" s="27" t="s">
        <v>100</v>
      </c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5"/>
      <c r="BG79" s="62" t="s">
        <v>119</v>
      </c>
      <c r="BH79" s="41"/>
      <c r="BI79" s="41"/>
      <c r="BJ79" s="42"/>
      <c r="BK79" s="116"/>
      <c r="BL79" s="116"/>
      <c r="BM79" s="117"/>
      <c r="BN79" s="89"/>
      <c r="BO79" s="90"/>
      <c r="BP79" s="90" t="s">
        <v>206</v>
      </c>
      <c r="BQ79" s="90"/>
      <c r="BR79" s="181"/>
      <c r="BS79" s="157">
        <v>63</v>
      </c>
      <c r="BT79" s="129">
        <f>MATCH("s",G79:BF79,0)</f>
        <v>34</v>
      </c>
      <c r="BU79" s="129">
        <f>MATCH("p",G79:BF79,0)</f>
        <v>38</v>
      </c>
      <c r="BV79" s="134">
        <v>8</v>
      </c>
      <c r="BW79" s="134">
        <v>12</v>
      </c>
      <c r="BX79" s="14"/>
      <c r="BY79" s="14"/>
      <c r="BZ79" s="14"/>
      <c r="CA79" s="14"/>
      <c r="CB79" s="153"/>
      <c r="CC79" s="156"/>
      <c r="CD79" s="141"/>
      <c r="CE79" s="14"/>
      <c r="CF79" s="142">
        <f t="shared" si="50"/>
        <v>0</v>
      </c>
      <c r="CG79" s="14"/>
      <c r="CH79" s="148">
        <f t="shared" si="47"/>
        <v>0</v>
      </c>
      <c r="CI79" s="148"/>
      <c r="CJ79" s="148"/>
      <c r="CK79" s="148"/>
      <c r="CL79" s="148"/>
    </row>
    <row r="80" spans="1:90" hidden="1" x14ac:dyDescent="0.25">
      <c r="A80" s="9" t="s">
        <v>181</v>
      </c>
      <c r="B80" s="101" t="s">
        <v>174</v>
      </c>
      <c r="C80" s="102"/>
      <c r="D80" s="102"/>
      <c r="E80" s="102">
        <v>6</v>
      </c>
      <c r="F80" s="102" t="s">
        <v>63</v>
      </c>
      <c r="G80" s="25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6"/>
      <c r="V80" s="27"/>
      <c r="W80" s="27"/>
      <c r="X80" s="29"/>
      <c r="Y80" s="29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>
        <v>0.5</v>
      </c>
      <c r="AW80" s="27"/>
      <c r="AX80" s="27"/>
      <c r="AY80" s="27"/>
      <c r="AZ80" s="27"/>
      <c r="BA80" s="27"/>
      <c r="BB80" s="27"/>
      <c r="BC80" s="27"/>
      <c r="BD80" s="27"/>
      <c r="BE80" s="27"/>
      <c r="BF80" s="25"/>
      <c r="BG80" s="62"/>
      <c r="BH80" s="41">
        <f>COUNT(G80:BF80)</f>
        <v>1</v>
      </c>
      <c r="BI80" s="41">
        <f>SUM(G80:BF80)</f>
        <v>0.5</v>
      </c>
      <c r="BJ80" s="42">
        <f>BI80*E80</f>
        <v>3</v>
      </c>
      <c r="BK80" s="116">
        <f>BI80*$AH$234</f>
        <v>115</v>
      </c>
      <c r="BL80" s="116" t="str">
        <f>F80</f>
        <v>kg</v>
      </c>
      <c r="BM80" s="117">
        <f>BJ80*$AH$234</f>
        <v>690</v>
      </c>
      <c r="BN80" s="89">
        <v>0.4</v>
      </c>
      <c r="BO80" s="90">
        <f>BK80/BN80</f>
        <v>287.5</v>
      </c>
      <c r="BP80" s="90"/>
      <c r="BQ80" s="90"/>
      <c r="BR80" s="181"/>
      <c r="BS80" s="157"/>
      <c r="BT80" s="129"/>
      <c r="BU80" s="129"/>
      <c r="BV80" s="134"/>
      <c r="BW80" s="134"/>
      <c r="BX80" s="14"/>
      <c r="BY80" s="14"/>
      <c r="BZ80" s="14"/>
      <c r="CA80" s="14"/>
      <c r="CB80" s="14"/>
      <c r="CC80" s="156"/>
      <c r="CD80" s="140"/>
      <c r="CE80" s="14"/>
      <c r="CF80" s="142">
        <f t="shared" si="50"/>
        <v>0</v>
      </c>
      <c r="CG80" s="14"/>
      <c r="CH80" s="148">
        <f t="shared" si="47"/>
        <v>0</v>
      </c>
      <c r="CI80" s="148"/>
      <c r="CJ80" s="148"/>
      <c r="CK80" s="148"/>
      <c r="CL80" s="148"/>
    </row>
    <row r="81" spans="1:90" x14ac:dyDescent="0.25">
      <c r="A81" s="9" t="s">
        <v>181</v>
      </c>
      <c r="B81" s="101" t="s">
        <v>54</v>
      </c>
      <c r="C81" s="102"/>
      <c r="D81" s="102"/>
      <c r="E81" s="102">
        <v>3</v>
      </c>
      <c r="F81" s="102" t="s">
        <v>63</v>
      </c>
      <c r="G81" s="199"/>
      <c r="H81" s="200"/>
      <c r="I81" s="200"/>
      <c r="J81" s="200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6"/>
      <c r="V81" s="27"/>
      <c r="W81" s="27"/>
      <c r="X81" s="207"/>
      <c r="Y81" s="20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>
        <v>0.5</v>
      </c>
      <c r="AW81" s="27"/>
      <c r="AX81" s="27"/>
      <c r="AY81" s="27">
        <v>0.5</v>
      </c>
      <c r="AZ81" s="27"/>
      <c r="BA81" s="27"/>
      <c r="BB81" s="27"/>
      <c r="BC81" s="27"/>
      <c r="BD81" s="27"/>
      <c r="BE81" s="27"/>
      <c r="BF81" s="25"/>
      <c r="BG81" s="62"/>
      <c r="BH81" s="41">
        <f>COUNT(G81:BF81)</f>
        <v>2</v>
      </c>
      <c r="BI81" s="41">
        <f>SUM(G81:BF81)</f>
        <v>1</v>
      </c>
      <c r="BJ81" s="42">
        <f>BI81*E81</f>
        <v>3</v>
      </c>
      <c r="BK81" s="116">
        <f>BI81*$AH$234</f>
        <v>230</v>
      </c>
      <c r="BL81" s="116" t="str">
        <f>F81</f>
        <v>kg</v>
      </c>
      <c r="BM81" s="117">
        <f>BJ81*$AH$234</f>
        <v>690</v>
      </c>
      <c r="BN81" s="89">
        <v>2.5</v>
      </c>
      <c r="BO81" s="90">
        <f>BK81/BN81</f>
        <v>92</v>
      </c>
      <c r="BP81" s="90"/>
      <c r="BQ81" s="90"/>
      <c r="BR81" s="181"/>
      <c r="BS81" s="157"/>
      <c r="BT81" s="129"/>
      <c r="BU81" s="129"/>
      <c r="BV81" s="134"/>
      <c r="BW81" s="134"/>
      <c r="BX81" s="130"/>
      <c r="BY81" s="130"/>
      <c r="BZ81" s="130"/>
      <c r="CA81" s="130"/>
      <c r="CB81" s="130"/>
      <c r="CC81" s="156"/>
      <c r="CD81" s="140"/>
      <c r="CE81" s="130"/>
      <c r="CF81" s="142">
        <f t="shared" si="50"/>
        <v>0</v>
      </c>
      <c r="CG81" s="130"/>
      <c r="CH81" s="148">
        <f>CF81</f>
        <v>0</v>
      </c>
      <c r="CI81" s="149"/>
      <c r="CJ81" s="149"/>
      <c r="CK81" s="149"/>
      <c r="CL81" s="149"/>
    </row>
    <row r="82" spans="1:90" ht="15" customHeight="1" outlineLevel="1" x14ac:dyDescent="0.25">
      <c r="A82" s="9" t="s">
        <v>180</v>
      </c>
      <c r="B82" s="109" t="s">
        <v>54</v>
      </c>
      <c r="C82" s="109" t="s">
        <v>190</v>
      </c>
      <c r="D82" s="109" t="s">
        <v>41</v>
      </c>
      <c r="E82" s="109"/>
      <c r="F82" s="109"/>
      <c r="G82" s="199"/>
      <c r="H82" s="200"/>
      <c r="I82" s="200"/>
      <c r="J82" s="200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6"/>
      <c r="V82" s="27" t="s">
        <v>99</v>
      </c>
      <c r="W82" s="27"/>
      <c r="X82" s="207"/>
      <c r="Y82" s="207"/>
      <c r="Z82" s="27"/>
      <c r="AA82" s="27"/>
      <c r="AB82" s="27" t="s">
        <v>100</v>
      </c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5"/>
      <c r="BG82" s="62" t="s">
        <v>121</v>
      </c>
      <c r="BH82" s="41"/>
      <c r="BI82" s="41"/>
      <c r="BJ82" s="42"/>
      <c r="BK82" s="116"/>
      <c r="BL82" s="116"/>
      <c r="BM82" s="117"/>
      <c r="BN82" s="89"/>
      <c r="BO82" s="90"/>
      <c r="BP82" s="90" t="s">
        <v>270</v>
      </c>
      <c r="BQ82" s="90">
        <v>6</v>
      </c>
      <c r="BR82" s="181">
        <v>0.13300000000000001</v>
      </c>
      <c r="BS82" s="90">
        <v>50</v>
      </c>
      <c r="BT82" s="129">
        <f>MATCH("s",G82:BF82,0)</f>
        <v>16</v>
      </c>
      <c r="BU82" s="129">
        <f>MATCH("p",G82:BF82,0)</f>
        <v>22</v>
      </c>
      <c r="BV82" s="127"/>
      <c r="BW82" s="127"/>
      <c r="BX82" s="14">
        <v>0.5</v>
      </c>
      <c r="BY82" s="14">
        <v>0.5</v>
      </c>
      <c r="BZ82" s="14">
        <v>2</v>
      </c>
      <c r="CA82" s="14">
        <f>BR82*BS82*BQ82*BZ82</f>
        <v>79.800000000000011</v>
      </c>
      <c r="CB82" s="14">
        <f t="shared" ref="CB82" si="51">CA82/BX82</f>
        <v>159.60000000000002</v>
      </c>
      <c r="CC82" s="156">
        <v>0.9</v>
      </c>
      <c r="CD82" s="140">
        <f t="shared" ref="CD82" si="52">CB82*(2-CC82)</f>
        <v>175.56000000000003</v>
      </c>
      <c r="CE82" s="14">
        <v>1</v>
      </c>
      <c r="CF82" s="130">
        <f t="shared" si="50"/>
        <v>175.56000000000003</v>
      </c>
      <c r="CG82" s="130"/>
      <c r="CH82" s="138"/>
      <c r="CI82" s="138"/>
      <c r="CJ82" s="138"/>
      <c r="CK82" s="138"/>
      <c r="CL82" s="138"/>
    </row>
    <row r="83" spans="1:90" x14ac:dyDescent="0.25">
      <c r="A83" s="9" t="s">
        <v>181</v>
      </c>
      <c r="B83" s="70" t="s">
        <v>4</v>
      </c>
      <c r="C83" s="69"/>
      <c r="D83" s="69"/>
      <c r="E83" s="69">
        <v>1.3</v>
      </c>
      <c r="F83" s="69" t="s">
        <v>64</v>
      </c>
      <c r="G83" s="199"/>
      <c r="H83" s="200"/>
      <c r="I83" s="200"/>
      <c r="J83" s="200"/>
      <c r="K83" s="27"/>
      <c r="L83" s="27">
        <v>1</v>
      </c>
      <c r="M83" s="27"/>
      <c r="N83" s="27">
        <v>1</v>
      </c>
      <c r="O83" s="27"/>
      <c r="P83" s="27">
        <v>1</v>
      </c>
      <c r="Q83" s="27"/>
      <c r="R83" s="27">
        <v>1</v>
      </c>
      <c r="S83" s="27"/>
      <c r="T83" s="27"/>
      <c r="U83" s="26"/>
      <c r="V83" s="27">
        <v>1</v>
      </c>
      <c r="W83" s="27">
        <v>1</v>
      </c>
      <c r="X83" s="207"/>
      <c r="Y83" s="207"/>
      <c r="Z83" s="27"/>
      <c r="AA83" s="27"/>
      <c r="AB83" s="27">
        <v>1</v>
      </c>
      <c r="AC83" s="27"/>
      <c r="AD83" s="27">
        <v>1</v>
      </c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5"/>
      <c r="BG83" s="62"/>
      <c r="BH83" s="41">
        <f>COUNT(G83:BF83)</f>
        <v>8</v>
      </c>
      <c r="BI83" s="41">
        <f>SUM(G83:BF83)</f>
        <v>8</v>
      </c>
      <c r="BJ83" s="42">
        <f>BI83*E83</f>
        <v>10.4</v>
      </c>
      <c r="BK83" s="116">
        <f>BI83*$AH$234</f>
        <v>1840</v>
      </c>
      <c r="BL83" s="116" t="str">
        <f>F83</f>
        <v>pièce</v>
      </c>
      <c r="BM83" s="117">
        <f>BJ83*$AH$234</f>
        <v>2392</v>
      </c>
      <c r="BN83" s="89">
        <v>8</v>
      </c>
      <c r="BO83" s="90">
        <f>BK83/BN83</f>
        <v>230</v>
      </c>
      <c r="BP83" s="90"/>
      <c r="BQ83" s="90"/>
      <c r="BR83" s="181"/>
      <c r="BS83" s="157"/>
      <c r="BT83" s="129"/>
      <c r="BU83" s="129"/>
      <c r="BV83" s="134"/>
      <c r="BW83" s="134"/>
      <c r="BX83" s="130"/>
      <c r="BY83" s="130"/>
      <c r="BZ83" s="130"/>
      <c r="CA83" s="130"/>
      <c r="CB83" s="130"/>
      <c r="CC83" s="156"/>
      <c r="CD83" s="140"/>
      <c r="CE83" s="130"/>
      <c r="CF83" s="142">
        <f t="shared" si="50"/>
        <v>0</v>
      </c>
      <c r="CG83" s="130"/>
      <c r="CH83" s="148">
        <f t="shared" ref="CH83:CH89" si="53">CF83</f>
        <v>0</v>
      </c>
      <c r="CI83" s="149"/>
      <c r="CJ83" s="149"/>
      <c r="CK83" s="149"/>
      <c r="CL83" s="149"/>
    </row>
    <row r="84" spans="1:90" ht="15" customHeight="1" outlineLevel="1" x14ac:dyDescent="0.25">
      <c r="A84" s="9" t="s">
        <v>180</v>
      </c>
      <c r="B84" s="13" t="s">
        <v>4</v>
      </c>
      <c r="C84" s="57" t="s">
        <v>307</v>
      </c>
      <c r="D84" s="57" t="s">
        <v>229</v>
      </c>
      <c r="E84" s="57"/>
      <c r="F84" s="57"/>
      <c r="G84" s="199"/>
      <c r="H84" s="200"/>
      <c r="I84" s="200"/>
      <c r="J84" s="200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6"/>
      <c r="V84" s="27"/>
      <c r="W84" s="27"/>
      <c r="X84" s="207"/>
      <c r="Y84" s="20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 t="s">
        <v>99</v>
      </c>
      <c r="AO84" s="27"/>
      <c r="AP84" s="27"/>
      <c r="AQ84" s="27"/>
      <c r="AR84" s="27" t="s">
        <v>100</v>
      </c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5"/>
      <c r="BG84" s="62" t="s">
        <v>119</v>
      </c>
      <c r="BH84" s="41"/>
      <c r="BI84" s="41"/>
      <c r="BJ84" s="42"/>
      <c r="BK84" s="116"/>
      <c r="BL84" s="116"/>
      <c r="BM84" s="117"/>
      <c r="BN84" s="89"/>
      <c r="BO84" s="90"/>
      <c r="BP84" s="90" t="s">
        <v>206</v>
      </c>
      <c r="BQ84" s="90"/>
      <c r="BR84" s="181">
        <v>1</v>
      </c>
      <c r="BS84" s="157">
        <v>63</v>
      </c>
      <c r="BT84" s="129">
        <f>MATCH("s",G84:BF84,0)</f>
        <v>34</v>
      </c>
      <c r="BU84" s="129">
        <f>MATCH("p",G84:BF84,0)</f>
        <v>38</v>
      </c>
      <c r="BV84" s="134">
        <v>7</v>
      </c>
      <c r="BW84" s="134">
        <v>9</v>
      </c>
      <c r="BX84" s="14">
        <v>0.25</v>
      </c>
      <c r="BY84" s="14">
        <v>0.25</v>
      </c>
      <c r="BZ84" s="14">
        <v>4</v>
      </c>
      <c r="CA84" s="14">
        <f t="shared" ref="CA84:CA86" si="54">BZ84*BS84*BR84</f>
        <v>252</v>
      </c>
      <c r="CB84" s="153">
        <f t="shared" ref="CB84:CB86" si="55">CA84/BX84</f>
        <v>1008</v>
      </c>
      <c r="CC84" s="156">
        <v>0.9</v>
      </c>
      <c r="CD84" s="141">
        <f t="shared" ref="CD84:CD86" si="56">CC84*CB84</f>
        <v>907.2</v>
      </c>
      <c r="CE84" s="14">
        <v>1</v>
      </c>
      <c r="CF84" s="142">
        <f t="shared" si="50"/>
        <v>907.2</v>
      </c>
      <c r="CG84" s="14"/>
      <c r="CH84" s="148">
        <f t="shared" si="53"/>
        <v>907.2</v>
      </c>
      <c r="CI84" s="148"/>
      <c r="CJ84" s="148"/>
      <c r="CK84" s="148"/>
      <c r="CL84" s="148"/>
    </row>
    <row r="85" spans="1:90" ht="15" customHeight="1" outlineLevel="1" x14ac:dyDescent="0.25">
      <c r="A85" s="9" t="s">
        <v>180</v>
      </c>
      <c r="B85" s="13" t="s">
        <v>4</v>
      </c>
      <c r="C85" s="143" t="s">
        <v>237</v>
      </c>
      <c r="D85" s="143" t="s">
        <v>41</v>
      </c>
      <c r="E85" s="143"/>
      <c r="F85" s="143"/>
      <c r="G85" s="199"/>
      <c r="H85" s="200"/>
      <c r="I85" s="200"/>
      <c r="J85" s="200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6"/>
      <c r="V85" s="27"/>
      <c r="W85" s="27"/>
      <c r="X85" s="207"/>
      <c r="Y85" s="20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 t="s">
        <v>99</v>
      </c>
      <c r="AT85" s="27"/>
      <c r="AU85" s="27"/>
      <c r="AV85" s="27"/>
      <c r="AW85" s="27" t="s">
        <v>100</v>
      </c>
      <c r="AX85" s="27"/>
      <c r="AY85" s="27"/>
      <c r="AZ85" s="27"/>
      <c r="BA85" s="27"/>
      <c r="BB85" s="27"/>
      <c r="BC85" s="27"/>
      <c r="BD85" s="27"/>
      <c r="BE85" s="27"/>
      <c r="BF85" s="25"/>
      <c r="BG85" s="62" t="s">
        <v>119</v>
      </c>
      <c r="BH85" s="41"/>
      <c r="BI85" s="41"/>
      <c r="BJ85" s="42"/>
      <c r="BK85" s="116"/>
      <c r="BL85" s="116"/>
      <c r="BM85" s="117"/>
      <c r="BN85" s="89"/>
      <c r="BO85" s="90"/>
      <c r="BP85" s="90" t="s">
        <v>206</v>
      </c>
      <c r="BQ85" s="90"/>
      <c r="BR85" s="181">
        <v>1</v>
      </c>
      <c r="BS85" s="157">
        <v>63</v>
      </c>
      <c r="BT85" s="129">
        <f>MATCH("s",G85:BF85,0)</f>
        <v>39</v>
      </c>
      <c r="BU85" s="129">
        <f>MATCH("p",G85:BF85,0)</f>
        <v>43</v>
      </c>
      <c r="BV85" s="134">
        <v>10</v>
      </c>
      <c r="BW85" s="134">
        <v>12</v>
      </c>
      <c r="BX85" s="14">
        <v>0.25</v>
      </c>
      <c r="BY85" s="14">
        <v>0.25</v>
      </c>
      <c r="BZ85" s="14">
        <v>4</v>
      </c>
      <c r="CA85" s="14">
        <f t="shared" si="54"/>
        <v>252</v>
      </c>
      <c r="CB85" s="153">
        <f t="shared" si="55"/>
        <v>1008</v>
      </c>
      <c r="CC85" s="156">
        <v>0.9</v>
      </c>
      <c r="CD85" s="141">
        <f t="shared" si="56"/>
        <v>907.2</v>
      </c>
      <c r="CE85" s="14">
        <v>1</v>
      </c>
      <c r="CF85" s="142">
        <f t="shared" si="50"/>
        <v>907.2</v>
      </c>
      <c r="CG85" s="14"/>
      <c r="CH85" s="148">
        <f t="shared" si="53"/>
        <v>907.2</v>
      </c>
      <c r="CI85" s="148"/>
      <c r="CJ85" s="148"/>
      <c r="CK85" s="148"/>
      <c r="CL85" s="148"/>
    </row>
    <row r="86" spans="1:90" ht="15" customHeight="1" outlineLevel="1" x14ac:dyDescent="0.25">
      <c r="A86" s="9" t="s">
        <v>180</v>
      </c>
      <c r="B86" s="13" t="s">
        <v>4</v>
      </c>
      <c r="C86" s="176" t="s">
        <v>237</v>
      </c>
      <c r="D86" s="57" t="s">
        <v>41</v>
      </c>
      <c r="E86" s="57"/>
      <c r="F86" s="57"/>
      <c r="G86" s="199"/>
      <c r="H86" s="200"/>
      <c r="I86" s="200" t="s">
        <v>100</v>
      </c>
      <c r="J86" s="200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6"/>
      <c r="V86" s="27"/>
      <c r="W86" s="27"/>
      <c r="X86" s="207"/>
      <c r="Y86" s="20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 t="s">
        <v>99</v>
      </c>
      <c r="AZ86" s="27"/>
      <c r="BA86" s="27"/>
      <c r="BB86" s="27"/>
      <c r="BC86" s="27"/>
      <c r="BD86" s="27"/>
      <c r="BE86" s="27"/>
      <c r="BF86" s="25"/>
      <c r="BG86" s="62" t="s">
        <v>119</v>
      </c>
      <c r="BH86" s="41"/>
      <c r="BI86" s="41"/>
      <c r="BJ86" s="42"/>
      <c r="BK86" s="116"/>
      <c r="BL86" s="116"/>
      <c r="BM86" s="117"/>
      <c r="BN86" s="89"/>
      <c r="BO86" s="90"/>
      <c r="BP86" s="90" t="s">
        <v>206</v>
      </c>
      <c r="BQ86" s="90"/>
      <c r="BR86" s="181">
        <v>1</v>
      </c>
      <c r="BS86" s="157">
        <v>63</v>
      </c>
      <c r="BT86" s="129">
        <f>MATCH("s",G86:BF86,0)</f>
        <v>45</v>
      </c>
      <c r="BU86" s="129">
        <f>MATCH("p",G86:BF86,0)</f>
        <v>3</v>
      </c>
      <c r="BV86" s="134">
        <v>16</v>
      </c>
      <c r="BW86" s="134">
        <v>18</v>
      </c>
      <c r="BX86" s="14">
        <v>0.25</v>
      </c>
      <c r="BY86" s="14">
        <v>0.25</v>
      </c>
      <c r="BZ86" s="14">
        <v>4</v>
      </c>
      <c r="CA86" s="14">
        <f t="shared" si="54"/>
        <v>252</v>
      </c>
      <c r="CB86" s="153">
        <f t="shared" si="55"/>
        <v>1008</v>
      </c>
      <c r="CC86" s="156">
        <v>0.9</v>
      </c>
      <c r="CD86" s="141">
        <f t="shared" si="56"/>
        <v>907.2</v>
      </c>
      <c r="CE86" s="14">
        <v>1</v>
      </c>
      <c r="CF86" s="142">
        <f t="shared" si="50"/>
        <v>907.2</v>
      </c>
      <c r="CG86" s="14"/>
      <c r="CH86" s="148">
        <f t="shared" si="53"/>
        <v>907.2</v>
      </c>
      <c r="CI86" s="148"/>
      <c r="CJ86" s="148"/>
      <c r="CK86" s="148"/>
      <c r="CL86" s="148"/>
    </row>
    <row r="87" spans="1:90" ht="15" customHeight="1" outlineLevel="1" x14ac:dyDescent="0.25">
      <c r="A87" s="9" t="s">
        <v>180</v>
      </c>
      <c r="B87" s="13" t="s">
        <v>4</v>
      </c>
      <c r="C87" s="202" t="s">
        <v>313</v>
      </c>
      <c r="D87" s="202" t="s">
        <v>229</v>
      </c>
      <c r="E87" s="189"/>
      <c r="F87" s="189"/>
      <c r="G87" s="199"/>
      <c r="H87" s="200"/>
      <c r="I87" s="200"/>
      <c r="J87" s="200" t="s">
        <v>99</v>
      </c>
      <c r="K87" s="27"/>
      <c r="L87" s="27"/>
      <c r="M87" s="27"/>
      <c r="N87" s="27"/>
      <c r="O87" s="27"/>
      <c r="P87" s="27"/>
      <c r="Q87" s="27" t="s">
        <v>100</v>
      </c>
      <c r="R87" s="27"/>
      <c r="S87" s="27"/>
      <c r="T87" s="27"/>
      <c r="U87" s="26"/>
      <c r="V87" s="27"/>
      <c r="W87" s="27"/>
      <c r="X87" s="207"/>
      <c r="Y87" s="20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5"/>
      <c r="BG87" s="62" t="s">
        <v>119</v>
      </c>
      <c r="BH87" s="41"/>
      <c r="BI87" s="41"/>
      <c r="BJ87" s="42"/>
      <c r="BK87" s="116"/>
      <c r="BL87" s="116"/>
      <c r="BM87" s="117"/>
      <c r="BN87" s="89"/>
      <c r="BO87" s="90"/>
      <c r="BP87" s="90" t="s">
        <v>206</v>
      </c>
      <c r="BQ87" s="90"/>
      <c r="BR87" s="181">
        <v>2</v>
      </c>
      <c r="BS87" s="157">
        <v>63</v>
      </c>
      <c r="BT87" s="129">
        <f>MATCH("s",G87:BF87,0)</f>
        <v>4</v>
      </c>
      <c r="BU87" s="129">
        <f>MATCH("p",G87:BF87,0)</f>
        <v>11</v>
      </c>
      <c r="BV87" s="134">
        <v>22</v>
      </c>
      <c r="BW87" s="134">
        <v>24</v>
      </c>
      <c r="BX87" s="14">
        <v>0.25</v>
      </c>
      <c r="BY87" s="14">
        <v>0.25</v>
      </c>
      <c r="BZ87" s="14">
        <v>4</v>
      </c>
      <c r="CA87" s="14">
        <f>BZ87*BS87*BR87</f>
        <v>504</v>
      </c>
      <c r="CB87" s="153">
        <f>CA87/BX87</f>
        <v>2016</v>
      </c>
      <c r="CC87" s="156">
        <v>0.9</v>
      </c>
      <c r="CD87" s="141">
        <f>CC87*CB87</f>
        <v>1814.4</v>
      </c>
      <c r="CE87" s="14">
        <v>1</v>
      </c>
      <c r="CF87" s="142">
        <f t="shared" si="50"/>
        <v>1814.4</v>
      </c>
      <c r="CG87" s="14"/>
      <c r="CH87" s="148">
        <f t="shared" si="53"/>
        <v>1814.4</v>
      </c>
      <c r="CI87" s="148"/>
      <c r="CJ87" s="148">
        <v>250</v>
      </c>
      <c r="CK87" s="148">
        <f>CH87/CJ87</f>
        <v>7.2576000000000001</v>
      </c>
      <c r="CL87" s="148"/>
    </row>
    <row r="88" spans="1:90" ht="15.75" customHeight="1" x14ac:dyDescent="0.25">
      <c r="A88" s="9" t="s">
        <v>181</v>
      </c>
      <c r="B88" s="70" t="s">
        <v>27</v>
      </c>
      <c r="C88" s="69"/>
      <c r="D88" s="69"/>
      <c r="E88" s="69">
        <v>2.4</v>
      </c>
      <c r="F88" s="69" t="s">
        <v>63</v>
      </c>
      <c r="G88" s="199"/>
      <c r="H88" s="200"/>
      <c r="I88" s="200">
        <v>1</v>
      </c>
      <c r="J88" s="200"/>
      <c r="K88" s="27">
        <v>1</v>
      </c>
      <c r="L88" s="27"/>
      <c r="M88" s="27"/>
      <c r="N88" s="27"/>
      <c r="O88" s="27"/>
      <c r="P88" s="27"/>
      <c r="Q88" s="27"/>
      <c r="R88" s="27"/>
      <c r="S88" s="27"/>
      <c r="T88" s="27"/>
      <c r="U88" s="26"/>
      <c r="V88" s="27"/>
      <c r="W88" s="27"/>
      <c r="X88" s="207"/>
      <c r="Y88" s="20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>
        <v>1</v>
      </c>
      <c r="AW88" s="27"/>
      <c r="AX88" s="27">
        <v>1</v>
      </c>
      <c r="AY88" s="27"/>
      <c r="AZ88" s="27">
        <v>1</v>
      </c>
      <c r="BA88" s="27"/>
      <c r="BB88" s="27"/>
      <c r="BC88" s="27"/>
      <c r="BD88" s="27"/>
      <c r="BE88" s="27"/>
      <c r="BF88" s="25"/>
      <c r="BG88" s="62"/>
      <c r="BH88" s="41">
        <f>COUNT(G88:BF88)</f>
        <v>5</v>
      </c>
      <c r="BI88" s="41">
        <f>SUM(G88:BF88)</f>
        <v>5</v>
      </c>
      <c r="BJ88" s="42">
        <f>BI88*E88</f>
        <v>12</v>
      </c>
      <c r="BK88" s="116">
        <f>BI88*$AH$234</f>
        <v>1150</v>
      </c>
      <c r="BL88" s="116" t="str">
        <f>F88</f>
        <v>kg</v>
      </c>
      <c r="BM88" s="117">
        <f>BJ88*$AH$234</f>
        <v>2760</v>
      </c>
      <c r="BN88" s="89">
        <v>1.5</v>
      </c>
      <c r="BO88" s="90">
        <f>BK88/BN88</f>
        <v>766.66666666666663</v>
      </c>
      <c r="BP88" s="90"/>
      <c r="BQ88" s="90"/>
      <c r="BR88" s="181"/>
      <c r="BS88" s="157"/>
      <c r="BT88" s="129"/>
      <c r="BU88" s="129"/>
      <c r="BV88" s="134"/>
      <c r="BW88" s="134"/>
      <c r="BX88" s="130"/>
      <c r="BY88" s="130"/>
      <c r="BZ88" s="130"/>
      <c r="CA88" s="130"/>
      <c r="CB88" s="130"/>
      <c r="CC88" s="156"/>
      <c r="CD88" s="140"/>
      <c r="CE88" s="130"/>
      <c r="CF88" s="142">
        <f t="shared" si="50"/>
        <v>0</v>
      </c>
      <c r="CG88" s="130"/>
      <c r="CH88" s="148">
        <f t="shared" si="53"/>
        <v>0</v>
      </c>
      <c r="CI88" s="149"/>
      <c r="CJ88" s="149"/>
      <c r="CK88" s="149"/>
      <c r="CL88" s="149"/>
    </row>
    <row r="89" spans="1:90" ht="15" customHeight="1" outlineLevel="1" x14ac:dyDescent="0.25">
      <c r="A89" s="9" t="s">
        <v>180</v>
      </c>
      <c r="B89" s="13" t="s">
        <v>27</v>
      </c>
      <c r="C89" s="57" t="s">
        <v>125</v>
      </c>
      <c r="D89" s="57" t="s">
        <v>41</v>
      </c>
      <c r="E89" s="57"/>
      <c r="F89" s="57"/>
      <c r="G89" s="199"/>
      <c r="H89" s="200"/>
      <c r="I89" s="200"/>
      <c r="J89" s="200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6"/>
      <c r="V89" s="27" t="s">
        <v>99</v>
      </c>
      <c r="W89" s="27"/>
      <c r="X89" s="207"/>
      <c r="Y89" s="207"/>
      <c r="Z89" s="27" t="s">
        <v>100</v>
      </c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5"/>
      <c r="BG89" s="62" t="s">
        <v>121</v>
      </c>
      <c r="BH89" s="41"/>
      <c r="BI89" s="41"/>
      <c r="BJ89" s="42"/>
      <c r="BK89" s="116"/>
      <c r="BL89" s="116"/>
      <c r="BM89" s="117"/>
      <c r="BN89" s="89"/>
      <c r="BO89" s="90"/>
      <c r="BP89" s="90" t="s">
        <v>270</v>
      </c>
      <c r="BQ89" s="90">
        <v>6</v>
      </c>
      <c r="BR89" s="181">
        <v>0.5</v>
      </c>
      <c r="BS89" s="90">
        <v>50</v>
      </c>
      <c r="BT89" s="129">
        <f>MATCH("s",G89:BF89,0)</f>
        <v>16</v>
      </c>
      <c r="BU89" s="129">
        <f>MATCH("p",G89:BF89,0)</f>
        <v>20</v>
      </c>
      <c r="BV89" s="127"/>
      <c r="BW89" s="127"/>
      <c r="BX89" s="14">
        <v>0.5</v>
      </c>
      <c r="BY89" s="14">
        <v>0.5</v>
      </c>
      <c r="BZ89" s="14">
        <v>2</v>
      </c>
      <c r="CA89" s="14">
        <f>BR89*BS89*BQ89*BZ89</f>
        <v>300</v>
      </c>
      <c r="CB89" s="14">
        <f t="shared" ref="CB89" si="57">CA89/BX89</f>
        <v>600</v>
      </c>
      <c r="CC89" s="156">
        <v>0.9</v>
      </c>
      <c r="CD89" s="140">
        <f t="shared" ref="CD89" si="58">CB89*(2-CC89)</f>
        <v>660</v>
      </c>
      <c r="CE89" s="14">
        <v>1</v>
      </c>
      <c r="CF89" s="142">
        <f t="shared" si="50"/>
        <v>660</v>
      </c>
      <c r="CG89" s="130"/>
      <c r="CH89" s="148">
        <f t="shared" si="53"/>
        <v>660</v>
      </c>
      <c r="CI89" s="138"/>
      <c r="CJ89" s="138"/>
      <c r="CK89" s="138"/>
      <c r="CL89" s="138"/>
    </row>
    <row r="90" spans="1:90" x14ac:dyDescent="0.25">
      <c r="A90" s="9" t="s">
        <v>181</v>
      </c>
      <c r="B90" s="77" t="s">
        <v>68</v>
      </c>
      <c r="C90" s="78"/>
      <c r="D90" s="78"/>
      <c r="E90" s="69">
        <v>1.3</v>
      </c>
      <c r="F90" s="69" t="s">
        <v>63</v>
      </c>
      <c r="G90" s="199"/>
      <c r="H90" s="200"/>
      <c r="I90" s="200"/>
      <c r="J90" s="200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6"/>
      <c r="V90" s="27"/>
      <c r="W90" s="27"/>
      <c r="X90" s="207"/>
      <c r="Y90" s="207"/>
      <c r="Z90" s="27"/>
      <c r="AA90" s="27"/>
      <c r="AB90" s="27"/>
      <c r="AC90" s="27"/>
      <c r="AD90" s="27">
        <v>1</v>
      </c>
      <c r="AE90" s="27"/>
      <c r="AF90" s="27"/>
      <c r="AG90" s="27">
        <v>1</v>
      </c>
      <c r="AH90" s="27">
        <v>1</v>
      </c>
      <c r="AI90" s="27"/>
      <c r="AJ90" s="27">
        <v>1</v>
      </c>
      <c r="AK90" s="27">
        <v>1</v>
      </c>
      <c r="AL90" s="27"/>
      <c r="AM90" s="27">
        <v>1</v>
      </c>
      <c r="AN90" s="27">
        <v>1</v>
      </c>
      <c r="AO90" s="27"/>
      <c r="AP90" s="27">
        <v>1</v>
      </c>
      <c r="AQ90" s="27">
        <v>1</v>
      </c>
      <c r="AR90" s="27"/>
      <c r="AS90" s="27">
        <v>1</v>
      </c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5"/>
      <c r="BG90" s="62"/>
      <c r="BH90" s="41">
        <f>COUNT(G90:BF90)</f>
        <v>10</v>
      </c>
      <c r="BI90" s="41">
        <f>SUM(G90:BF90)</f>
        <v>10</v>
      </c>
      <c r="BJ90" s="42">
        <f>BI90*E90</f>
        <v>13</v>
      </c>
      <c r="BK90" s="116">
        <f>BI90*$AH$234</f>
        <v>2300</v>
      </c>
      <c r="BL90" s="116" t="str">
        <f>F90</f>
        <v>kg</v>
      </c>
      <c r="BM90" s="117">
        <f>BJ90*$AH$234</f>
        <v>2990</v>
      </c>
      <c r="BN90" s="89">
        <v>9</v>
      </c>
      <c r="BO90" s="90">
        <f>BK90/BN90</f>
        <v>255.55555555555554</v>
      </c>
      <c r="BP90" s="90"/>
      <c r="BQ90" s="90"/>
      <c r="BR90" s="181"/>
      <c r="BS90" s="157"/>
      <c r="BT90" s="129"/>
      <c r="BU90" s="129"/>
      <c r="BV90" s="134"/>
      <c r="BW90" s="134"/>
      <c r="BX90" s="14"/>
      <c r="BY90" s="14"/>
      <c r="BZ90" s="14"/>
      <c r="CA90" s="14"/>
      <c r="CB90" s="14"/>
      <c r="CC90" s="156"/>
      <c r="CD90" s="140"/>
      <c r="CE90" s="14"/>
      <c r="CF90" s="142">
        <f t="shared" si="50"/>
        <v>0</v>
      </c>
      <c r="CG90" s="14"/>
      <c r="CH90" s="148">
        <f t="shared" ref="CH90:CH93" si="59">CF90</f>
        <v>0</v>
      </c>
      <c r="CI90" s="148"/>
      <c r="CJ90" s="148"/>
      <c r="CK90" s="148"/>
      <c r="CL90" s="148"/>
    </row>
    <row r="91" spans="1:90" ht="15" customHeight="1" outlineLevel="1" x14ac:dyDescent="0.25">
      <c r="A91" s="9" t="s">
        <v>180</v>
      </c>
      <c r="B91" s="76" t="s">
        <v>68</v>
      </c>
      <c r="C91" s="19" t="s">
        <v>256</v>
      </c>
      <c r="D91" s="19" t="s">
        <v>255</v>
      </c>
      <c r="E91" s="8"/>
      <c r="F91" s="65"/>
      <c r="G91" s="199"/>
      <c r="H91" s="200"/>
      <c r="I91" s="200"/>
      <c r="J91" s="200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6"/>
      <c r="V91" s="27"/>
      <c r="W91" s="27"/>
      <c r="X91" s="207"/>
      <c r="Y91" s="207"/>
      <c r="Z91" s="27" t="s">
        <v>100</v>
      </c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5"/>
      <c r="BG91" s="62" t="s">
        <v>119</v>
      </c>
      <c r="BH91" s="41"/>
      <c r="BI91" s="41"/>
      <c r="BJ91" s="42"/>
      <c r="BK91" s="116"/>
      <c r="BL91" s="116"/>
      <c r="BM91" s="117"/>
      <c r="BN91" s="89"/>
      <c r="BO91" s="90">
        <v>180</v>
      </c>
      <c r="BP91" s="90" t="s">
        <v>206</v>
      </c>
      <c r="BQ91" s="90"/>
      <c r="BR91" s="181">
        <v>2</v>
      </c>
      <c r="BS91" s="157">
        <v>63</v>
      </c>
      <c r="BT91" s="129" t="s">
        <v>258</v>
      </c>
      <c r="BU91" s="129">
        <f>MATCH("p",G91:BF91,0)</f>
        <v>20</v>
      </c>
      <c r="BV91" s="134">
        <v>24</v>
      </c>
      <c r="BW91" s="134">
        <v>39</v>
      </c>
      <c r="BX91" s="14">
        <v>0.5</v>
      </c>
      <c r="BY91" s="14"/>
      <c r="BZ91" s="14">
        <v>1</v>
      </c>
      <c r="CA91" s="14"/>
      <c r="CB91" s="153">
        <f>BR91*BS91/BX91*BZ91</f>
        <v>252</v>
      </c>
      <c r="CC91" s="156"/>
      <c r="CD91" s="141"/>
      <c r="CE91" s="14"/>
      <c r="CF91" s="142">
        <f t="shared" si="50"/>
        <v>0</v>
      </c>
      <c r="CG91" s="14"/>
      <c r="CH91" s="148">
        <f t="shared" si="59"/>
        <v>0</v>
      </c>
      <c r="CI91" s="148"/>
      <c r="CJ91" s="148"/>
      <c r="CK91" s="148"/>
      <c r="CL91" s="148"/>
    </row>
    <row r="92" spans="1:90" ht="15" customHeight="1" outlineLevel="1" x14ac:dyDescent="0.25">
      <c r="A92" s="9" t="s">
        <v>180</v>
      </c>
      <c r="B92" s="76" t="s">
        <v>68</v>
      </c>
      <c r="C92" s="19" t="s">
        <v>257</v>
      </c>
      <c r="D92" s="19" t="s">
        <v>42</v>
      </c>
      <c r="E92" s="8"/>
      <c r="F92" s="65"/>
      <c r="G92" s="199"/>
      <c r="H92" s="200"/>
      <c r="I92" s="200"/>
      <c r="J92" s="200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6"/>
      <c r="V92" s="27"/>
      <c r="W92" s="27" t="s">
        <v>99</v>
      </c>
      <c r="X92" s="207"/>
      <c r="Y92" s="207"/>
      <c r="Z92" s="27" t="s">
        <v>100</v>
      </c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5"/>
      <c r="BG92" s="62" t="s">
        <v>119</v>
      </c>
      <c r="BH92" s="41"/>
      <c r="BI92" s="41"/>
      <c r="BJ92" s="42"/>
      <c r="BK92" s="116"/>
      <c r="BL92" s="116"/>
      <c r="BM92" s="117"/>
      <c r="BN92" s="89"/>
      <c r="BO92" s="90">
        <v>180</v>
      </c>
      <c r="BP92" s="90" t="s">
        <v>206</v>
      </c>
      <c r="BQ92" s="90"/>
      <c r="BR92" s="181">
        <v>2</v>
      </c>
      <c r="BS92" s="157">
        <v>63</v>
      </c>
      <c r="BT92" s="129">
        <f>MATCH("s",G92:BF92,0)</f>
        <v>17</v>
      </c>
      <c r="BU92" s="129">
        <f>MATCH("p",G92:BF92,0)</f>
        <v>20</v>
      </c>
      <c r="BV92" s="134">
        <v>24</v>
      </c>
      <c r="BW92" s="134">
        <v>39</v>
      </c>
      <c r="BX92" s="14">
        <v>0.5</v>
      </c>
      <c r="BY92" s="14"/>
      <c r="BZ92" s="14">
        <v>1</v>
      </c>
      <c r="CA92" s="14"/>
      <c r="CB92" s="153" t="s">
        <v>301</v>
      </c>
      <c r="CC92" s="156">
        <v>0.9</v>
      </c>
      <c r="CD92" s="140" t="e">
        <f t="shared" ref="CD92" si="60">CB92*(2-CC92)</f>
        <v>#VALUE!</v>
      </c>
      <c r="CE92" s="14">
        <v>1</v>
      </c>
      <c r="CF92" s="142" t="e">
        <f t="shared" si="50"/>
        <v>#VALUE!</v>
      </c>
      <c r="CG92" s="14"/>
      <c r="CH92" s="148" t="e">
        <f t="shared" si="59"/>
        <v>#VALUE!</v>
      </c>
      <c r="CI92" s="148"/>
      <c r="CJ92" s="148"/>
      <c r="CK92" s="148"/>
      <c r="CL92" s="148"/>
    </row>
    <row r="93" spans="1:90" s="18" customFormat="1" ht="18" customHeight="1" x14ac:dyDescent="0.25">
      <c r="A93" s="18" t="s">
        <v>181</v>
      </c>
      <c r="B93" s="77" t="s">
        <v>70</v>
      </c>
      <c r="C93" s="78"/>
      <c r="D93" s="78"/>
      <c r="E93" s="69">
        <v>2.2999999999999998</v>
      </c>
      <c r="F93" s="69" t="s">
        <v>63</v>
      </c>
      <c r="G93" s="199"/>
      <c r="H93" s="200">
        <v>1</v>
      </c>
      <c r="I93" s="200"/>
      <c r="J93" s="200">
        <v>1</v>
      </c>
      <c r="K93" s="27"/>
      <c r="L93" s="27">
        <v>1</v>
      </c>
      <c r="M93" s="27"/>
      <c r="N93" s="27">
        <v>1</v>
      </c>
      <c r="O93" s="27"/>
      <c r="P93" s="27">
        <v>1</v>
      </c>
      <c r="Q93" s="27"/>
      <c r="R93" s="27">
        <v>1</v>
      </c>
      <c r="S93" s="27"/>
      <c r="T93" s="27"/>
      <c r="U93" s="26"/>
      <c r="V93" s="27"/>
      <c r="W93" s="27"/>
      <c r="X93" s="207"/>
      <c r="Y93" s="20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>
        <v>1</v>
      </c>
      <c r="AW93" s="27"/>
      <c r="AX93" s="27">
        <v>1</v>
      </c>
      <c r="AY93" s="27"/>
      <c r="AZ93" s="27">
        <v>1</v>
      </c>
      <c r="BA93" s="27"/>
      <c r="BB93" s="27">
        <v>1</v>
      </c>
      <c r="BC93" s="27"/>
      <c r="BD93" s="27">
        <v>1</v>
      </c>
      <c r="BE93" s="27"/>
      <c r="BF93" s="25"/>
      <c r="BG93" s="62"/>
      <c r="BH93" s="41">
        <f>COUNT(G93:BF93)</f>
        <v>11</v>
      </c>
      <c r="BI93" s="41">
        <f>SUM(G93:BF93)</f>
        <v>11</v>
      </c>
      <c r="BJ93" s="42">
        <f>BI93*E93</f>
        <v>25.299999999999997</v>
      </c>
      <c r="BK93" s="116">
        <f>BI93*$AH$234</f>
        <v>2530</v>
      </c>
      <c r="BL93" s="116" t="str">
        <f>F93</f>
        <v>kg</v>
      </c>
      <c r="BM93" s="117">
        <f>BJ93*$AH$234</f>
        <v>5818.9999999999991</v>
      </c>
      <c r="BN93" s="89">
        <v>2.5</v>
      </c>
      <c r="BO93" s="90">
        <f>BK93/BN93</f>
        <v>1012</v>
      </c>
      <c r="BP93" s="90" t="s">
        <v>296</v>
      </c>
      <c r="BQ93" s="90"/>
      <c r="BR93" s="181">
        <v>4</v>
      </c>
      <c r="BS93" s="157"/>
      <c r="BT93" s="129"/>
      <c r="BU93" s="129"/>
      <c r="BV93" s="134"/>
      <c r="BW93" s="134"/>
      <c r="BX93" s="14"/>
      <c r="BY93" s="14"/>
      <c r="BZ93" s="14"/>
      <c r="CA93" s="14"/>
      <c r="CB93" s="14"/>
      <c r="CC93" s="156"/>
      <c r="CD93" s="140"/>
      <c r="CE93" s="14"/>
      <c r="CF93" s="142">
        <f t="shared" si="50"/>
        <v>0</v>
      </c>
      <c r="CG93" s="14"/>
      <c r="CH93" s="148">
        <f t="shared" si="59"/>
        <v>0</v>
      </c>
      <c r="CI93" s="148"/>
      <c r="CJ93" s="148"/>
      <c r="CK93" s="148"/>
      <c r="CL93" s="148"/>
    </row>
    <row r="94" spans="1:90" s="18" customFormat="1" ht="15" customHeight="1" outlineLevel="1" x14ac:dyDescent="0.25">
      <c r="A94" s="18" t="s">
        <v>180</v>
      </c>
      <c r="B94" s="79" t="s">
        <v>70</v>
      </c>
      <c r="C94" s="3" t="s">
        <v>132</v>
      </c>
      <c r="D94" s="3"/>
      <c r="E94" s="65"/>
      <c r="F94" s="65"/>
      <c r="G94" s="199"/>
      <c r="H94" s="200"/>
      <c r="I94" s="200"/>
      <c r="J94" s="200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6"/>
      <c r="V94" s="27"/>
      <c r="W94" s="27" t="s">
        <v>99</v>
      </c>
      <c r="X94" s="207"/>
      <c r="Y94" s="207"/>
      <c r="Z94" s="27"/>
      <c r="AA94" s="27" t="s">
        <v>100</v>
      </c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5"/>
      <c r="BG94" s="62" t="s">
        <v>121</v>
      </c>
      <c r="BH94" s="41"/>
      <c r="BI94" s="41"/>
      <c r="BJ94" s="42"/>
      <c r="BK94" s="116"/>
      <c r="BL94" s="116"/>
      <c r="BM94" s="117"/>
      <c r="BN94" s="89"/>
      <c r="BO94" s="90"/>
      <c r="BP94" s="90"/>
      <c r="BQ94" s="90"/>
      <c r="BR94" s="181"/>
      <c r="BS94" s="90"/>
      <c r="BT94" s="129">
        <f t="shared" ref="BT94:BT102" si="61">MATCH("s",G94:BF94,0)</f>
        <v>17</v>
      </c>
      <c r="BU94" s="129">
        <f t="shared" ref="BU94:BU102" si="62">MATCH("p",G94:BF94,0)</f>
        <v>21</v>
      </c>
      <c r="BV94" s="127"/>
      <c r="BW94" s="127"/>
      <c r="BX94" s="14"/>
      <c r="BY94" s="14"/>
      <c r="BZ94" s="14"/>
      <c r="CA94" s="14"/>
      <c r="CB94" s="14"/>
      <c r="CC94" s="14"/>
      <c r="CD94" s="140"/>
      <c r="CE94" s="14"/>
      <c r="CF94" s="130">
        <f t="shared" si="50"/>
        <v>0</v>
      </c>
      <c r="CG94" s="14"/>
      <c r="CH94" s="137"/>
      <c r="CI94" s="137"/>
      <c r="CJ94" s="137"/>
      <c r="CK94" s="137"/>
      <c r="CL94" s="215"/>
    </row>
    <row r="95" spans="1:90" s="18" customFormat="1" ht="15" customHeight="1" outlineLevel="1" x14ac:dyDescent="0.25">
      <c r="A95" s="18" t="s">
        <v>180</v>
      </c>
      <c r="B95" s="79" t="s">
        <v>70</v>
      </c>
      <c r="C95" s="3" t="s">
        <v>133</v>
      </c>
      <c r="D95" s="3"/>
      <c r="E95" s="65"/>
      <c r="F95" s="65"/>
      <c r="G95" s="199"/>
      <c r="H95" s="200"/>
      <c r="I95" s="200"/>
      <c r="J95" s="200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6"/>
      <c r="V95" s="27"/>
      <c r="W95" s="27" t="s">
        <v>99</v>
      </c>
      <c r="X95" s="207"/>
      <c r="Y95" s="207"/>
      <c r="Z95" s="27"/>
      <c r="AA95" s="27" t="s">
        <v>100</v>
      </c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5"/>
      <c r="BG95" s="62" t="s">
        <v>121</v>
      </c>
      <c r="BH95" s="41"/>
      <c r="BI95" s="41"/>
      <c r="BJ95" s="42"/>
      <c r="BK95" s="116"/>
      <c r="BL95" s="116"/>
      <c r="BM95" s="117"/>
      <c r="BN95" s="89"/>
      <c r="BO95" s="90"/>
      <c r="BP95" s="90"/>
      <c r="BQ95" s="90"/>
      <c r="BR95" s="181"/>
      <c r="BS95" s="90"/>
      <c r="BT95" s="129">
        <f t="shared" si="61"/>
        <v>17</v>
      </c>
      <c r="BU95" s="129">
        <f t="shared" si="62"/>
        <v>21</v>
      </c>
      <c r="BV95" s="127"/>
      <c r="BW95" s="127"/>
      <c r="BX95" s="14"/>
      <c r="BY95" s="14"/>
      <c r="BZ95" s="14"/>
      <c r="CA95" s="14"/>
      <c r="CB95" s="14"/>
      <c r="CC95" s="14"/>
      <c r="CD95" s="140"/>
      <c r="CE95" s="14"/>
      <c r="CF95" s="130">
        <f t="shared" si="50"/>
        <v>0</v>
      </c>
      <c r="CG95" s="14"/>
      <c r="CH95" s="137"/>
      <c r="CI95" s="137"/>
      <c r="CJ95" s="137"/>
      <c r="CK95" s="137"/>
      <c r="CL95" s="216"/>
    </row>
    <row r="96" spans="1:90" s="18" customFormat="1" ht="15" customHeight="1" outlineLevel="1" x14ac:dyDescent="0.25">
      <c r="A96" s="18" t="s">
        <v>180</v>
      </c>
      <c r="B96" s="79" t="s">
        <v>70</v>
      </c>
      <c r="C96" s="3" t="s">
        <v>134</v>
      </c>
      <c r="D96" s="3"/>
      <c r="E96" s="65"/>
      <c r="F96" s="65"/>
      <c r="G96" s="199"/>
      <c r="H96" s="200"/>
      <c r="I96" s="200"/>
      <c r="J96" s="200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6"/>
      <c r="V96" s="27"/>
      <c r="W96" s="27" t="s">
        <v>99</v>
      </c>
      <c r="X96" s="207"/>
      <c r="Y96" s="207"/>
      <c r="Z96" s="27"/>
      <c r="AA96" s="27" t="s">
        <v>100</v>
      </c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5"/>
      <c r="BG96" s="62" t="s">
        <v>121</v>
      </c>
      <c r="BH96" s="41"/>
      <c r="BI96" s="41"/>
      <c r="BJ96" s="42"/>
      <c r="BK96" s="116"/>
      <c r="BL96" s="116"/>
      <c r="BM96" s="117"/>
      <c r="BN96" s="89"/>
      <c r="BO96" s="90"/>
      <c r="BP96" s="90"/>
      <c r="BQ96" s="90"/>
      <c r="BR96" s="181"/>
      <c r="BS96" s="90"/>
      <c r="BT96" s="129">
        <f t="shared" si="61"/>
        <v>17</v>
      </c>
      <c r="BU96" s="129">
        <f t="shared" si="62"/>
        <v>21</v>
      </c>
      <c r="BV96" s="127"/>
      <c r="BW96" s="127"/>
      <c r="BX96" s="14"/>
      <c r="BY96" s="14"/>
      <c r="BZ96" s="14"/>
      <c r="CA96" s="14"/>
      <c r="CB96" s="14"/>
      <c r="CC96" s="14"/>
      <c r="CD96" s="140"/>
      <c r="CE96" s="14"/>
      <c r="CF96" s="130">
        <f t="shared" si="50"/>
        <v>0</v>
      </c>
      <c r="CG96" s="14"/>
      <c r="CH96" s="137"/>
      <c r="CI96" s="137"/>
      <c r="CJ96" s="137"/>
      <c r="CK96" s="137"/>
      <c r="CL96" s="216"/>
    </row>
    <row r="97" spans="1:90" s="18" customFormat="1" ht="15" customHeight="1" outlineLevel="1" x14ac:dyDescent="0.25">
      <c r="A97" s="18" t="s">
        <v>180</v>
      </c>
      <c r="B97" s="79" t="s">
        <v>70</v>
      </c>
      <c r="C97" s="3" t="s">
        <v>135</v>
      </c>
      <c r="D97" s="3"/>
      <c r="E97" s="65"/>
      <c r="F97" s="65"/>
      <c r="G97" s="199"/>
      <c r="H97" s="200"/>
      <c r="I97" s="200"/>
      <c r="J97" s="200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6"/>
      <c r="V97" s="27"/>
      <c r="W97" s="27" t="s">
        <v>99</v>
      </c>
      <c r="X97" s="207"/>
      <c r="Y97" s="207"/>
      <c r="Z97" s="27"/>
      <c r="AA97" s="27" t="s">
        <v>100</v>
      </c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5"/>
      <c r="BG97" s="62" t="s">
        <v>121</v>
      </c>
      <c r="BH97" s="41"/>
      <c r="BI97" s="41"/>
      <c r="BJ97" s="42"/>
      <c r="BK97" s="116"/>
      <c r="BL97" s="116"/>
      <c r="BM97" s="117"/>
      <c r="BN97" s="89"/>
      <c r="BO97" s="90"/>
      <c r="BP97" s="90"/>
      <c r="BQ97" s="90"/>
      <c r="BR97" s="181"/>
      <c r="BS97" s="90"/>
      <c r="BT97" s="129">
        <f t="shared" si="61"/>
        <v>17</v>
      </c>
      <c r="BU97" s="129">
        <f t="shared" si="62"/>
        <v>21</v>
      </c>
      <c r="BV97" s="127"/>
      <c r="BW97" s="127"/>
      <c r="BX97" s="14"/>
      <c r="BY97" s="14"/>
      <c r="BZ97" s="14"/>
      <c r="CA97" s="14"/>
      <c r="CB97" s="14"/>
      <c r="CC97" s="14"/>
      <c r="CD97" s="140"/>
      <c r="CE97" s="14"/>
      <c r="CF97" s="130">
        <f t="shared" si="50"/>
        <v>0</v>
      </c>
      <c r="CG97" s="14"/>
      <c r="CH97" s="137"/>
      <c r="CI97" s="137"/>
      <c r="CJ97" s="137"/>
      <c r="CK97" s="137"/>
      <c r="CL97" s="216"/>
    </row>
    <row r="98" spans="1:90" s="18" customFormat="1" ht="15" customHeight="1" outlineLevel="1" x14ac:dyDescent="0.25">
      <c r="A98" s="18" t="s">
        <v>180</v>
      </c>
      <c r="B98" s="79" t="s">
        <v>70</v>
      </c>
      <c r="C98" s="3" t="s">
        <v>136</v>
      </c>
      <c r="D98" s="3"/>
      <c r="E98" s="65"/>
      <c r="F98" s="65"/>
      <c r="G98" s="199"/>
      <c r="H98" s="200"/>
      <c r="I98" s="200"/>
      <c r="J98" s="200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6"/>
      <c r="V98" s="27"/>
      <c r="W98" s="27" t="s">
        <v>99</v>
      </c>
      <c r="X98" s="207"/>
      <c r="Y98" s="207"/>
      <c r="Z98" s="27"/>
      <c r="AA98" s="27" t="s">
        <v>100</v>
      </c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5"/>
      <c r="BG98" s="62" t="s">
        <v>121</v>
      </c>
      <c r="BH98" s="41"/>
      <c r="BI98" s="41"/>
      <c r="BJ98" s="42"/>
      <c r="BK98" s="116"/>
      <c r="BL98" s="116"/>
      <c r="BM98" s="117"/>
      <c r="BN98" s="89"/>
      <c r="BO98" s="90"/>
      <c r="BP98" s="90"/>
      <c r="BQ98" s="90"/>
      <c r="BR98" s="181"/>
      <c r="BS98" s="90"/>
      <c r="BT98" s="129">
        <f t="shared" si="61"/>
        <v>17</v>
      </c>
      <c r="BU98" s="129">
        <f t="shared" si="62"/>
        <v>21</v>
      </c>
      <c r="BV98" s="127"/>
      <c r="BW98" s="127"/>
      <c r="BX98" s="14"/>
      <c r="BY98" s="14"/>
      <c r="BZ98" s="14"/>
      <c r="CA98" s="14"/>
      <c r="CB98" s="14"/>
      <c r="CC98" s="14"/>
      <c r="CD98" s="140"/>
      <c r="CE98" s="14"/>
      <c r="CF98" s="130">
        <f t="shared" si="50"/>
        <v>0</v>
      </c>
      <c r="CG98" s="14"/>
      <c r="CH98" s="137"/>
      <c r="CI98" s="137"/>
      <c r="CJ98" s="137"/>
      <c r="CK98" s="137"/>
      <c r="CL98" s="216"/>
    </row>
    <row r="99" spans="1:90" s="18" customFormat="1" ht="15" customHeight="1" outlineLevel="1" x14ac:dyDescent="0.25">
      <c r="A99" s="18" t="s">
        <v>180</v>
      </c>
      <c r="B99" s="79" t="s">
        <v>70</v>
      </c>
      <c r="C99" s="3" t="s">
        <v>137</v>
      </c>
      <c r="D99" s="3"/>
      <c r="E99" s="65"/>
      <c r="F99" s="65"/>
      <c r="G99" s="199"/>
      <c r="H99" s="200"/>
      <c r="I99" s="200"/>
      <c r="J99" s="200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6"/>
      <c r="V99" s="27"/>
      <c r="W99" s="27" t="s">
        <v>99</v>
      </c>
      <c r="X99" s="207"/>
      <c r="Y99" s="207"/>
      <c r="Z99" s="27"/>
      <c r="AA99" s="27" t="s">
        <v>100</v>
      </c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5"/>
      <c r="BG99" s="62" t="s">
        <v>121</v>
      </c>
      <c r="BH99" s="41"/>
      <c r="BI99" s="41"/>
      <c r="BJ99" s="42"/>
      <c r="BK99" s="116"/>
      <c r="BL99" s="116"/>
      <c r="BM99" s="117"/>
      <c r="BN99" s="89"/>
      <c r="BO99" s="90"/>
      <c r="BP99" s="90"/>
      <c r="BQ99" s="90"/>
      <c r="BR99" s="181"/>
      <c r="BS99" s="90"/>
      <c r="BT99" s="129">
        <f t="shared" si="61"/>
        <v>17</v>
      </c>
      <c r="BU99" s="129">
        <f t="shared" si="62"/>
        <v>21</v>
      </c>
      <c r="BV99" s="127"/>
      <c r="BW99" s="127"/>
      <c r="BX99" s="14"/>
      <c r="BY99" s="14"/>
      <c r="BZ99" s="14"/>
      <c r="CA99" s="14"/>
      <c r="CB99" s="14"/>
      <c r="CC99" s="14"/>
      <c r="CD99" s="140"/>
      <c r="CE99" s="14"/>
      <c r="CF99" s="130">
        <f t="shared" si="50"/>
        <v>0</v>
      </c>
      <c r="CG99" s="14"/>
      <c r="CH99" s="137"/>
      <c r="CI99" s="137"/>
      <c r="CJ99" s="137"/>
      <c r="CK99" s="137"/>
      <c r="CL99" s="216"/>
    </row>
    <row r="100" spans="1:90" s="18" customFormat="1" ht="15" customHeight="1" outlineLevel="1" x14ac:dyDescent="0.25">
      <c r="A100" s="18" t="s">
        <v>180</v>
      </c>
      <c r="B100" s="79" t="s">
        <v>70</v>
      </c>
      <c r="C100" s="3" t="s">
        <v>138</v>
      </c>
      <c r="D100" s="3"/>
      <c r="E100" s="65"/>
      <c r="F100" s="65"/>
      <c r="G100" s="199"/>
      <c r="H100" s="200"/>
      <c r="I100" s="200"/>
      <c r="J100" s="200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6"/>
      <c r="V100" s="27"/>
      <c r="W100" s="27" t="s">
        <v>99</v>
      </c>
      <c r="X100" s="207"/>
      <c r="Y100" s="207"/>
      <c r="Z100" s="27"/>
      <c r="AA100" s="27" t="s">
        <v>100</v>
      </c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5"/>
      <c r="BG100" s="62" t="s">
        <v>121</v>
      </c>
      <c r="BH100" s="41"/>
      <c r="BI100" s="41"/>
      <c r="BJ100" s="42"/>
      <c r="BK100" s="116"/>
      <c r="BL100" s="116"/>
      <c r="BM100" s="117"/>
      <c r="BN100" s="89"/>
      <c r="BO100" s="90"/>
      <c r="BP100" s="90"/>
      <c r="BQ100" s="90"/>
      <c r="BR100" s="181"/>
      <c r="BS100" s="90"/>
      <c r="BT100" s="129">
        <f t="shared" si="61"/>
        <v>17</v>
      </c>
      <c r="BU100" s="129">
        <f t="shared" si="62"/>
        <v>21</v>
      </c>
      <c r="BV100" s="127"/>
      <c r="BW100" s="127"/>
      <c r="BX100" s="130"/>
      <c r="BY100" s="130"/>
      <c r="BZ100" s="130"/>
      <c r="CA100" s="130"/>
      <c r="CB100" s="130"/>
      <c r="CC100" s="130"/>
      <c r="CD100" s="140"/>
      <c r="CE100" s="130"/>
      <c r="CF100" s="130">
        <f t="shared" si="50"/>
        <v>0</v>
      </c>
      <c r="CG100" s="130"/>
      <c r="CH100" s="138"/>
      <c r="CI100" s="138"/>
      <c r="CJ100" s="138"/>
      <c r="CK100" s="138"/>
      <c r="CL100" s="216"/>
    </row>
    <row r="101" spans="1:90" s="18" customFormat="1" ht="15" customHeight="1" outlineLevel="1" x14ac:dyDescent="0.25">
      <c r="A101" s="18" t="s">
        <v>180</v>
      </c>
      <c r="B101" s="79" t="s">
        <v>170</v>
      </c>
      <c r="C101" s="3" t="s">
        <v>171</v>
      </c>
      <c r="D101" s="3" t="s">
        <v>172</v>
      </c>
      <c r="E101" s="86"/>
      <c r="F101" s="86"/>
      <c r="G101" s="199"/>
      <c r="H101" s="200"/>
      <c r="I101" s="200"/>
      <c r="J101" s="200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6"/>
      <c r="V101" s="27"/>
      <c r="W101" s="27" t="s">
        <v>99</v>
      </c>
      <c r="X101" s="207"/>
      <c r="Y101" s="207"/>
      <c r="Z101" s="27"/>
      <c r="AA101" s="27" t="s">
        <v>100</v>
      </c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5"/>
      <c r="BG101" s="62" t="s">
        <v>121</v>
      </c>
      <c r="BH101" s="41"/>
      <c r="BI101" s="41"/>
      <c r="BJ101" s="42"/>
      <c r="BK101" s="116"/>
      <c r="BL101" s="116"/>
      <c r="BM101" s="117"/>
      <c r="BN101" s="89"/>
      <c r="BO101" s="90"/>
      <c r="BP101" s="90"/>
      <c r="BQ101" s="90"/>
      <c r="BR101" s="181"/>
      <c r="BS101" s="90"/>
      <c r="BT101" s="129">
        <f t="shared" si="61"/>
        <v>17</v>
      </c>
      <c r="BU101" s="129">
        <f t="shared" si="62"/>
        <v>21</v>
      </c>
      <c r="BV101" s="127"/>
      <c r="BW101" s="127"/>
      <c r="BX101" s="130"/>
      <c r="BY101" s="130"/>
      <c r="BZ101" s="130"/>
      <c r="CA101" s="130"/>
      <c r="CB101" s="130"/>
      <c r="CC101" s="130"/>
      <c r="CD101" s="140"/>
      <c r="CE101" s="130"/>
      <c r="CF101" s="130">
        <f t="shared" si="50"/>
        <v>0</v>
      </c>
      <c r="CG101" s="130"/>
      <c r="CH101" s="138"/>
      <c r="CI101" s="138"/>
      <c r="CJ101" s="138"/>
      <c r="CK101" s="138"/>
      <c r="CL101" s="216"/>
    </row>
    <row r="102" spans="1:90" s="18" customFormat="1" ht="15" customHeight="1" outlineLevel="1" x14ac:dyDescent="0.25">
      <c r="A102" s="18" t="s">
        <v>180</v>
      </c>
      <c r="B102" s="79" t="s">
        <v>70</v>
      </c>
      <c r="C102" s="3" t="s">
        <v>243</v>
      </c>
      <c r="D102" s="3"/>
      <c r="E102" s="189"/>
      <c r="F102" s="189"/>
      <c r="G102" s="199"/>
      <c r="H102" s="200"/>
      <c r="I102" s="200"/>
      <c r="J102" s="200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6"/>
      <c r="V102" s="27"/>
      <c r="W102" s="27" t="s">
        <v>99</v>
      </c>
      <c r="X102" s="207"/>
      <c r="Y102" s="207"/>
      <c r="Z102" s="27"/>
      <c r="AA102" s="27" t="s">
        <v>100</v>
      </c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5"/>
      <c r="BG102" s="62" t="s">
        <v>121</v>
      </c>
      <c r="BH102" s="41"/>
      <c r="BI102" s="41"/>
      <c r="BJ102" s="42"/>
      <c r="BK102" s="116"/>
      <c r="BL102" s="116"/>
      <c r="BM102" s="117"/>
      <c r="BN102" s="89"/>
      <c r="BO102" s="90"/>
      <c r="BP102" s="90"/>
      <c r="BQ102" s="90"/>
      <c r="BR102" s="181"/>
      <c r="BS102" s="90"/>
      <c r="BT102" s="129">
        <f t="shared" si="61"/>
        <v>17</v>
      </c>
      <c r="BU102" s="129">
        <f t="shared" si="62"/>
        <v>21</v>
      </c>
      <c r="BV102" s="127"/>
      <c r="BW102" s="127"/>
      <c r="BX102" s="14"/>
      <c r="BY102" s="14"/>
      <c r="BZ102" s="14"/>
      <c r="CA102" s="14"/>
      <c r="CB102" s="14"/>
      <c r="CC102" s="14"/>
      <c r="CD102" s="140"/>
      <c r="CE102" s="14"/>
      <c r="CF102" s="130">
        <f t="shared" si="50"/>
        <v>0</v>
      </c>
      <c r="CG102" s="14"/>
      <c r="CH102" s="137"/>
      <c r="CI102" s="137"/>
      <c r="CJ102" s="137"/>
      <c r="CK102" s="137"/>
      <c r="CL102" s="217"/>
    </row>
    <row r="103" spans="1:90" ht="15.75" customHeight="1" x14ac:dyDescent="0.25">
      <c r="A103" s="18" t="s">
        <v>181</v>
      </c>
      <c r="B103" s="77" t="s">
        <v>29</v>
      </c>
      <c r="C103" s="78"/>
      <c r="D103" s="78"/>
      <c r="E103" s="69">
        <v>2.2000000000000002</v>
      </c>
      <c r="F103" s="69" t="s">
        <v>63</v>
      </c>
      <c r="G103" s="199"/>
      <c r="H103" s="200"/>
      <c r="I103" s="200"/>
      <c r="J103" s="200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6"/>
      <c r="V103" s="27"/>
      <c r="W103" s="27"/>
      <c r="X103" s="207"/>
      <c r="Y103" s="207"/>
      <c r="Z103" s="27">
        <v>0.5</v>
      </c>
      <c r="AA103" s="27">
        <v>0.5</v>
      </c>
      <c r="AB103" s="27">
        <v>0.5</v>
      </c>
      <c r="AC103" s="27">
        <v>0.5</v>
      </c>
      <c r="AD103" s="27">
        <v>0.8</v>
      </c>
      <c r="AE103" s="27">
        <v>0.8</v>
      </c>
      <c r="AF103" s="27">
        <v>0.8</v>
      </c>
      <c r="AG103" s="27">
        <v>0.8</v>
      </c>
      <c r="AH103" s="27">
        <v>0.8</v>
      </c>
      <c r="AI103" s="27">
        <v>0.8</v>
      </c>
      <c r="AJ103" s="27">
        <v>0.8</v>
      </c>
      <c r="AK103" s="27">
        <v>0.8</v>
      </c>
      <c r="AL103" s="27">
        <v>0.8</v>
      </c>
      <c r="AM103" s="27">
        <v>0.8</v>
      </c>
      <c r="AN103" s="27">
        <v>0.8</v>
      </c>
      <c r="AO103" s="27">
        <v>0.8</v>
      </c>
      <c r="AP103" s="27">
        <v>0.8</v>
      </c>
      <c r="AQ103" s="27">
        <v>0.8</v>
      </c>
      <c r="AR103" s="27">
        <v>0.8</v>
      </c>
      <c r="AS103" s="27">
        <v>0.8</v>
      </c>
      <c r="AT103" s="27">
        <v>0.8</v>
      </c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5"/>
      <c r="BG103" s="62"/>
      <c r="BH103" s="41">
        <f>COUNT(G103:BF103)</f>
        <v>21</v>
      </c>
      <c r="BI103" s="41">
        <f>SUM(G103:BF103)</f>
        <v>15.600000000000005</v>
      </c>
      <c r="BJ103" s="42">
        <f>BI103*E103</f>
        <v>34.320000000000014</v>
      </c>
      <c r="BK103" s="116">
        <f>BI103*$AH$234</f>
        <v>3588.0000000000014</v>
      </c>
      <c r="BL103" s="116" t="str">
        <f>F103</f>
        <v>kg</v>
      </c>
      <c r="BM103" s="117">
        <f>BJ103*$AH$234</f>
        <v>7893.6000000000031</v>
      </c>
      <c r="BN103" s="89">
        <v>4</v>
      </c>
      <c r="BO103" s="90">
        <f>BK103/BN103</f>
        <v>897.00000000000034</v>
      </c>
      <c r="BP103" s="90"/>
      <c r="BQ103" s="90"/>
      <c r="BR103" s="181"/>
      <c r="BS103" s="157"/>
      <c r="BT103" s="129"/>
      <c r="BU103" s="129"/>
      <c r="BV103" s="134"/>
      <c r="BW103" s="134"/>
      <c r="BX103" s="14"/>
      <c r="BY103" s="14"/>
      <c r="BZ103" s="14"/>
      <c r="CA103" s="14"/>
      <c r="CB103" s="14"/>
      <c r="CC103" s="156"/>
      <c r="CD103" s="140"/>
      <c r="CE103" s="14"/>
      <c r="CF103" s="142">
        <f t="shared" si="50"/>
        <v>0</v>
      </c>
      <c r="CG103" s="14"/>
      <c r="CH103" s="148">
        <f t="shared" ref="CH103:CH107" si="63">CF103</f>
        <v>0</v>
      </c>
      <c r="CI103" s="148"/>
      <c r="CJ103" s="148"/>
      <c r="CK103" s="148"/>
      <c r="CL103" s="148"/>
    </row>
    <row r="104" spans="1:90" ht="15" customHeight="1" outlineLevel="1" x14ac:dyDescent="0.25">
      <c r="A104" s="18" t="s">
        <v>180</v>
      </c>
      <c r="B104" s="76" t="s">
        <v>29</v>
      </c>
      <c r="C104" s="19" t="s">
        <v>314</v>
      </c>
      <c r="D104" s="19"/>
      <c r="E104" s="8"/>
      <c r="F104" s="8"/>
      <c r="G104" s="199"/>
      <c r="H104" s="200"/>
      <c r="I104" s="200"/>
      <c r="J104" s="200"/>
      <c r="K104" s="27"/>
      <c r="L104" s="27"/>
      <c r="M104" s="27"/>
      <c r="N104" s="27"/>
      <c r="O104" s="27"/>
      <c r="P104" s="27" t="s">
        <v>99</v>
      </c>
      <c r="Q104" s="27"/>
      <c r="R104" s="27"/>
      <c r="S104" s="27" t="s">
        <v>100</v>
      </c>
      <c r="T104" s="27"/>
      <c r="U104" s="26"/>
      <c r="V104" s="27"/>
      <c r="W104" s="27"/>
      <c r="X104" s="207"/>
      <c r="Y104" s="20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5"/>
      <c r="BG104" s="62" t="s">
        <v>119</v>
      </c>
      <c r="BH104" s="41"/>
      <c r="BI104" s="41"/>
      <c r="BJ104" s="42"/>
      <c r="BK104" s="116"/>
      <c r="BL104" s="116"/>
      <c r="BM104" s="117"/>
      <c r="BN104" s="89"/>
      <c r="BO104" s="90">
        <v>180</v>
      </c>
      <c r="BP104" s="90" t="s">
        <v>206</v>
      </c>
      <c r="BQ104" s="90"/>
      <c r="BR104" s="181">
        <v>2</v>
      </c>
      <c r="BS104" s="157">
        <v>63</v>
      </c>
      <c r="BT104" s="129">
        <f t="shared" ref="BT104" si="64">MATCH("s",G104:BF104,0)</f>
        <v>10</v>
      </c>
      <c r="BU104" s="129">
        <f t="shared" ref="BU104" si="65">MATCH("p",G104:BF104,0)</f>
        <v>13</v>
      </c>
      <c r="BV104" s="134">
        <v>20</v>
      </c>
      <c r="BW104" s="134">
        <v>26</v>
      </c>
      <c r="BX104" s="14">
        <v>0.5</v>
      </c>
      <c r="BY104" s="14"/>
      <c r="BZ104" s="14">
        <v>1</v>
      </c>
      <c r="CA104" s="14">
        <f>BZ104*BS104*BR104</f>
        <v>126</v>
      </c>
      <c r="CB104" s="153">
        <f>CA104/BX104</f>
        <v>252</v>
      </c>
      <c r="CC104" s="156">
        <v>0.8</v>
      </c>
      <c r="CD104" s="141">
        <f>CB104*(2-CC104)</f>
        <v>302.39999999999998</v>
      </c>
      <c r="CE104" s="14">
        <v>1</v>
      </c>
      <c r="CF104" s="142">
        <f t="shared" si="50"/>
        <v>302.39999999999998</v>
      </c>
      <c r="CG104" s="14"/>
      <c r="CH104" s="148">
        <f t="shared" si="63"/>
        <v>302.39999999999998</v>
      </c>
      <c r="CI104" s="148"/>
      <c r="CJ104" s="148"/>
      <c r="CK104" s="148"/>
      <c r="CL104" s="148" t="s">
        <v>264</v>
      </c>
    </row>
    <row r="105" spans="1:90" ht="15" customHeight="1" outlineLevel="1" x14ac:dyDescent="0.25">
      <c r="A105" s="18"/>
      <c r="B105" s="76" t="s">
        <v>29</v>
      </c>
      <c r="C105" s="19" t="s">
        <v>139</v>
      </c>
      <c r="D105" s="19"/>
      <c r="E105" s="8"/>
      <c r="F105" s="8"/>
      <c r="G105" s="199"/>
      <c r="H105" s="200"/>
      <c r="I105" s="200"/>
      <c r="J105" s="200"/>
      <c r="K105" s="27"/>
      <c r="L105" s="27"/>
      <c r="M105" s="27"/>
      <c r="N105" s="27"/>
      <c r="O105" s="27"/>
      <c r="P105" s="27"/>
      <c r="Q105" s="27"/>
      <c r="R105" s="27"/>
      <c r="S105" s="27" t="s">
        <v>99</v>
      </c>
      <c r="T105" s="27"/>
      <c r="U105" s="26"/>
      <c r="V105" s="27" t="s">
        <v>100</v>
      </c>
      <c r="W105" s="27"/>
      <c r="X105" s="207"/>
      <c r="Y105" s="20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5"/>
      <c r="BG105" s="62" t="s">
        <v>121</v>
      </c>
      <c r="BH105" s="41"/>
      <c r="BI105" s="41"/>
      <c r="BJ105" s="42"/>
      <c r="BK105" s="116"/>
      <c r="BL105" s="116"/>
      <c r="BM105" s="117"/>
      <c r="BN105" s="89"/>
      <c r="BO105" s="90"/>
      <c r="BP105" s="90"/>
      <c r="BQ105" s="90">
        <v>6</v>
      </c>
      <c r="BR105" s="181">
        <v>1</v>
      </c>
      <c r="BS105" s="157">
        <v>50</v>
      </c>
      <c r="BT105" s="129">
        <f t="shared" ref="BT105:BT107" si="66">MATCH("s",G105:BF105,0)</f>
        <v>13</v>
      </c>
      <c r="BU105" s="129">
        <f t="shared" ref="BU105:BU107" si="67">MATCH("p",G105:BF105,0)</f>
        <v>16</v>
      </c>
      <c r="BV105" s="134">
        <v>20</v>
      </c>
      <c r="BW105" s="134">
        <v>26</v>
      </c>
      <c r="BX105" s="14">
        <v>0.5</v>
      </c>
      <c r="BY105" s="14"/>
      <c r="BZ105" s="14">
        <v>1</v>
      </c>
      <c r="CA105" s="14">
        <f>BZ105*BS105*BR105*BQ105</f>
        <v>300</v>
      </c>
      <c r="CB105" s="153">
        <f t="shared" ref="CB105:CB107" si="68">CA105/BX105</f>
        <v>600</v>
      </c>
      <c r="CC105" s="156">
        <v>0.9</v>
      </c>
      <c r="CD105" s="141">
        <f t="shared" ref="CD105:CD107" si="69">CB105*(2-CC105)</f>
        <v>660</v>
      </c>
      <c r="CE105" s="14">
        <v>1</v>
      </c>
      <c r="CF105" s="142">
        <f t="shared" si="50"/>
        <v>660</v>
      </c>
      <c r="CG105" s="14"/>
      <c r="CH105" s="148">
        <f t="shared" si="63"/>
        <v>660</v>
      </c>
      <c r="CI105" s="148"/>
      <c r="CJ105" s="148"/>
      <c r="CK105" s="148"/>
      <c r="CL105" s="148" t="s">
        <v>264</v>
      </c>
    </row>
    <row r="106" spans="1:90" ht="15" customHeight="1" outlineLevel="1" x14ac:dyDescent="0.25">
      <c r="A106" s="18" t="s">
        <v>180</v>
      </c>
      <c r="B106" s="76" t="s">
        <v>29</v>
      </c>
      <c r="C106" s="19" t="s">
        <v>139</v>
      </c>
      <c r="D106" s="19"/>
      <c r="E106" s="8"/>
      <c r="F106" s="8"/>
      <c r="G106" s="199"/>
      <c r="H106" s="200"/>
      <c r="I106" s="200"/>
      <c r="J106" s="200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6"/>
      <c r="V106" s="27" t="s">
        <v>99</v>
      </c>
      <c r="W106" s="27"/>
      <c r="X106" s="207"/>
      <c r="Y106" s="207"/>
      <c r="Z106" s="27" t="s">
        <v>100</v>
      </c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5"/>
      <c r="BG106" s="62" t="s">
        <v>121</v>
      </c>
      <c r="BH106" s="41"/>
      <c r="BI106" s="41"/>
      <c r="BJ106" s="42"/>
      <c r="BK106" s="116"/>
      <c r="BL106" s="116"/>
      <c r="BM106" s="117"/>
      <c r="BN106" s="89"/>
      <c r="BO106" s="90"/>
      <c r="BP106" s="90"/>
      <c r="BQ106" s="90">
        <v>6</v>
      </c>
      <c r="BR106" s="181">
        <v>2</v>
      </c>
      <c r="BS106" s="90">
        <v>50</v>
      </c>
      <c r="BT106" s="129">
        <f t="shared" si="66"/>
        <v>16</v>
      </c>
      <c r="BU106" s="129">
        <f t="shared" si="67"/>
        <v>20</v>
      </c>
      <c r="BV106" s="134">
        <v>20</v>
      </c>
      <c r="BW106" s="134">
        <v>26</v>
      </c>
      <c r="BX106" s="14">
        <v>0.5</v>
      </c>
      <c r="BY106" s="14"/>
      <c r="BZ106" s="14">
        <v>1</v>
      </c>
      <c r="CA106" s="14">
        <f t="shared" ref="CA106:CA107" si="70">BZ106*BS106*BR106*BQ106</f>
        <v>600</v>
      </c>
      <c r="CB106" s="153">
        <f t="shared" si="68"/>
        <v>1200</v>
      </c>
      <c r="CC106" s="14">
        <v>0.9</v>
      </c>
      <c r="CD106" s="141">
        <f t="shared" si="69"/>
        <v>1320</v>
      </c>
      <c r="CE106" s="14">
        <v>1</v>
      </c>
      <c r="CF106" s="142">
        <f t="shared" si="50"/>
        <v>1320</v>
      </c>
      <c r="CG106" s="14"/>
      <c r="CH106" s="148">
        <f t="shared" si="63"/>
        <v>1320</v>
      </c>
      <c r="CI106" s="137"/>
      <c r="CJ106" s="137"/>
      <c r="CK106" s="137"/>
      <c r="CL106" s="137" t="s">
        <v>264</v>
      </c>
    </row>
    <row r="107" spans="1:90" ht="15" customHeight="1" outlineLevel="1" x14ac:dyDescent="0.25">
      <c r="A107" s="18" t="s">
        <v>180</v>
      </c>
      <c r="B107" s="76" t="s">
        <v>29</v>
      </c>
      <c r="C107" s="19" t="s">
        <v>320</v>
      </c>
      <c r="D107" s="19"/>
      <c r="E107" s="8"/>
      <c r="F107" s="8"/>
      <c r="G107" s="199"/>
      <c r="H107" s="200"/>
      <c r="I107" s="200"/>
      <c r="J107" s="200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6"/>
      <c r="V107" s="27"/>
      <c r="W107" s="27"/>
      <c r="X107" s="207"/>
      <c r="Y107" s="207"/>
      <c r="Z107" s="27"/>
      <c r="AA107" s="27"/>
      <c r="AB107" s="27"/>
      <c r="AC107" s="27"/>
      <c r="AD107" s="27"/>
      <c r="AE107" s="27" t="s">
        <v>99</v>
      </c>
      <c r="AF107" s="27"/>
      <c r="AG107" s="27" t="s">
        <v>100</v>
      </c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5"/>
      <c r="BG107" s="62" t="s">
        <v>121</v>
      </c>
      <c r="BH107" s="41"/>
      <c r="BI107" s="41"/>
      <c r="BJ107" s="42"/>
      <c r="BK107" s="116"/>
      <c r="BL107" s="116"/>
      <c r="BM107" s="117"/>
      <c r="BN107" s="89"/>
      <c r="BO107" s="90"/>
      <c r="BP107" s="90"/>
      <c r="BQ107" s="90">
        <v>6</v>
      </c>
      <c r="BR107" s="181">
        <v>1</v>
      </c>
      <c r="BS107" s="90">
        <v>50</v>
      </c>
      <c r="BT107" s="129">
        <f t="shared" si="66"/>
        <v>25</v>
      </c>
      <c r="BU107" s="129">
        <f t="shared" si="67"/>
        <v>27</v>
      </c>
      <c r="BV107" s="134">
        <v>20</v>
      </c>
      <c r="BW107" s="134">
        <v>26</v>
      </c>
      <c r="BX107" s="14">
        <v>0.5</v>
      </c>
      <c r="BY107" s="14"/>
      <c r="BZ107" s="14">
        <v>1</v>
      </c>
      <c r="CA107" s="14">
        <f t="shared" si="70"/>
        <v>300</v>
      </c>
      <c r="CB107" s="153">
        <f t="shared" si="68"/>
        <v>600</v>
      </c>
      <c r="CC107" s="14">
        <v>0.9</v>
      </c>
      <c r="CD107" s="141">
        <f t="shared" si="69"/>
        <v>660</v>
      </c>
      <c r="CE107" s="14">
        <v>1</v>
      </c>
      <c r="CF107" s="142">
        <f t="shared" si="50"/>
        <v>660</v>
      </c>
      <c r="CG107" s="14"/>
      <c r="CH107" s="148">
        <f t="shared" si="63"/>
        <v>660</v>
      </c>
      <c r="CI107" s="137"/>
      <c r="CJ107" s="137"/>
      <c r="CK107" s="137"/>
      <c r="CL107" s="137" t="s">
        <v>317</v>
      </c>
    </row>
    <row r="108" spans="1:90" ht="18.75" customHeight="1" x14ac:dyDescent="0.25">
      <c r="A108" s="18" t="s">
        <v>181</v>
      </c>
      <c r="B108" s="77" t="s">
        <v>55</v>
      </c>
      <c r="C108" s="78"/>
      <c r="D108" s="78"/>
      <c r="E108" s="69">
        <v>5</v>
      </c>
      <c r="F108" s="69" t="s">
        <v>63</v>
      </c>
      <c r="G108" s="199"/>
      <c r="H108" s="200">
        <v>0.5</v>
      </c>
      <c r="I108" s="200"/>
      <c r="J108" s="200">
        <v>0.5</v>
      </c>
      <c r="K108" s="27"/>
      <c r="L108" s="27">
        <v>0.5</v>
      </c>
      <c r="M108" s="27"/>
      <c r="N108" s="27"/>
      <c r="O108" s="27"/>
      <c r="P108" s="27"/>
      <c r="Q108" s="27"/>
      <c r="R108" s="27"/>
      <c r="S108" s="27"/>
      <c r="T108" s="27"/>
      <c r="U108" s="26"/>
      <c r="V108" s="27"/>
      <c r="W108" s="27"/>
      <c r="X108" s="207"/>
      <c r="Y108" s="207"/>
      <c r="Z108" s="27"/>
      <c r="AA108" s="27"/>
      <c r="AB108" s="27"/>
      <c r="AC108" s="27"/>
      <c r="AD108" s="27">
        <v>0.3</v>
      </c>
      <c r="AE108" s="27"/>
      <c r="AF108" s="27">
        <v>0.3</v>
      </c>
      <c r="AG108" s="27"/>
      <c r="AH108" s="27">
        <v>0.3</v>
      </c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>
        <v>0.5</v>
      </c>
      <c r="AZ108" s="27"/>
      <c r="BA108" s="27"/>
      <c r="BB108" s="27">
        <v>0.5</v>
      </c>
      <c r="BC108" s="27"/>
      <c r="BD108" s="27"/>
      <c r="BE108" s="27">
        <v>0.5</v>
      </c>
      <c r="BF108" s="25"/>
      <c r="BG108" s="62"/>
      <c r="BH108" s="41">
        <f>COUNT(G108:BF108)</f>
        <v>9</v>
      </c>
      <c r="BI108" s="41">
        <f>SUM(G108:BF108)</f>
        <v>3.9</v>
      </c>
      <c r="BJ108" s="42">
        <f>BI108*E108</f>
        <v>19.5</v>
      </c>
      <c r="BK108" s="116">
        <f>BI108*$AH$234</f>
        <v>897</v>
      </c>
      <c r="BL108" s="116" t="str">
        <f>F108</f>
        <v>kg</v>
      </c>
      <c r="BM108" s="117">
        <f>BJ108*$AH$234</f>
        <v>4485</v>
      </c>
      <c r="BN108" s="89">
        <v>0.7</v>
      </c>
      <c r="BO108" s="90">
        <f>BK108/BN108</f>
        <v>1281.4285714285716</v>
      </c>
      <c r="BP108" s="90"/>
      <c r="BQ108" s="90"/>
      <c r="BR108" s="181"/>
      <c r="BS108" s="157"/>
      <c r="BT108" s="129"/>
      <c r="BU108" s="129"/>
      <c r="BV108" s="134"/>
      <c r="BW108" s="134"/>
      <c r="BX108" s="14"/>
      <c r="BY108" s="14"/>
      <c r="BZ108" s="14"/>
      <c r="CA108" s="14"/>
      <c r="CB108" s="14"/>
      <c r="CC108" s="156"/>
      <c r="CD108" s="140"/>
      <c r="CE108" s="14"/>
      <c r="CF108" s="142">
        <f t="shared" si="50"/>
        <v>0</v>
      </c>
      <c r="CG108" s="14"/>
      <c r="CH108" s="148">
        <f>CF108</f>
        <v>0</v>
      </c>
      <c r="CI108" s="148"/>
      <c r="CJ108" s="148"/>
      <c r="CK108" s="148"/>
      <c r="CL108" s="148"/>
    </row>
    <row r="109" spans="1:90" ht="15" customHeight="1" outlineLevel="1" x14ac:dyDescent="0.25">
      <c r="A109" s="18" t="s">
        <v>180</v>
      </c>
      <c r="B109" s="76" t="s">
        <v>140</v>
      </c>
      <c r="C109" s="19" t="s">
        <v>321</v>
      </c>
      <c r="D109" s="19" t="s">
        <v>41</v>
      </c>
      <c r="E109" s="8"/>
      <c r="F109" s="8"/>
      <c r="G109" s="199"/>
      <c r="H109" s="200"/>
      <c r="I109" s="200"/>
      <c r="J109" s="200"/>
      <c r="K109" s="27"/>
      <c r="L109" s="27"/>
      <c r="M109" s="27"/>
      <c r="N109" s="27"/>
      <c r="O109" s="27"/>
      <c r="P109" s="27"/>
      <c r="Q109" s="27" t="s">
        <v>100</v>
      </c>
      <c r="R109" s="27"/>
      <c r="S109" s="27"/>
      <c r="T109" s="27"/>
      <c r="U109" s="26"/>
      <c r="V109" s="27"/>
      <c r="W109" s="27"/>
      <c r="X109" s="207"/>
      <c r="Y109" s="20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5"/>
      <c r="BG109" s="62" t="s">
        <v>121</v>
      </c>
      <c r="BH109" s="41"/>
      <c r="BI109" s="41"/>
      <c r="BJ109" s="42"/>
      <c r="BK109" s="116"/>
      <c r="BL109" s="116"/>
      <c r="BM109" s="117"/>
      <c r="BN109" s="89"/>
      <c r="BO109" s="90">
        <v>1000</v>
      </c>
      <c r="BP109" s="90" t="s">
        <v>246</v>
      </c>
      <c r="BQ109" s="90">
        <v>7</v>
      </c>
      <c r="BR109" s="181">
        <v>2</v>
      </c>
      <c r="BS109" s="90">
        <v>50</v>
      </c>
      <c r="BT109" s="129" t="s">
        <v>251</v>
      </c>
      <c r="BU109" s="129">
        <f>MATCH("p",G109:BF109,0)</f>
        <v>11</v>
      </c>
      <c r="BV109" s="127">
        <v>24</v>
      </c>
      <c r="BW109" s="127">
        <v>29</v>
      </c>
      <c r="BX109" s="130">
        <v>0.1</v>
      </c>
      <c r="BY109" s="130">
        <v>0.7</v>
      </c>
      <c r="BZ109" s="130">
        <v>1</v>
      </c>
      <c r="CA109" s="130">
        <f>BZ109*BR109*BS109*BQ109</f>
        <v>700</v>
      </c>
      <c r="CB109" s="130">
        <f>CA109/BX109</f>
        <v>7000</v>
      </c>
      <c r="CC109" s="130">
        <v>1</v>
      </c>
      <c r="CD109" s="140">
        <f>CC109*CB109</f>
        <v>7000</v>
      </c>
      <c r="CE109" s="130"/>
      <c r="CF109" s="130">
        <f t="shared" si="50"/>
        <v>0</v>
      </c>
      <c r="CG109" s="130"/>
      <c r="CH109" s="138">
        <f>CD109</f>
        <v>7000</v>
      </c>
      <c r="CI109" s="138"/>
      <c r="CJ109" s="138"/>
      <c r="CK109" s="138"/>
      <c r="CL109" s="138" t="s">
        <v>264</v>
      </c>
    </row>
    <row r="110" spans="1:90" ht="18.75" customHeight="1" x14ac:dyDescent="0.25">
      <c r="A110" s="18" t="s">
        <v>181</v>
      </c>
      <c r="B110" s="77" t="s">
        <v>284</v>
      </c>
      <c r="C110" s="78"/>
      <c r="D110" s="78"/>
      <c r="E110" s="69">
        <v>5</v>
      </c>
      <c r="F110" s="69" t="s">
        <v>63</v>
      </c>
      <c r="G110" s="199"/>
      <c r="H110" s="200"/>
      <c r="I110" s="200"/>
      <c r="J110" s="200">
        <v>0.5</v>
      </c>
      <c r="K110" s="27"/>
      <c r="L110" s="27"/>
      <c r="M110" s="27">
        <v>0.5</v>
      </c>
      <c r="N110" s="27"/>
      <c r="O110" s="27"/>
      <c r="P110" s="27">
        <v>0.5</v>
      </c>
      <c r="Q110" s="27"/>
      <c r="R110" s="27"/>
      <c r="S110" s="27"/>
      <c r="T110" s="27">
        <v>0.5</v>
      </c>
      <c r="U110" s="26"/>
      <c r="V110" s="27"/>
      <c r="W110" s="27"/>
      <c r="X110" s="207"/>
      <c r="Y110" s="20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5"/>
      <c r="BG110" s="62"/>
      <c r="BH110" s="41">
        <f>COUNT(G110:BF110)</f>
        <v>4</v>
      </c>
      <c r="BI110" s="41">
        <f>SUM(G110:BF110)</f>
        <v>2</v>
      </c>
      <c r="BJ110" s="42">
        <f>BI110*E110</f>
        <v>10</v>
      </c>
      <c r="BK110" s="116">
        <f>BI110*$AH$234</f>
        <v>460</v>
      </c>
      <c r="BL110" s="116" t="str">
        <f>F110</f>
        <v>kg</v>
      </c>
      <c r="BM110" s="117">
        <f>BJ110*$AH$234</f>
        <v>2300</v>
      </c>
      <c r="BN110" s="89">
        <v>0.6</v>
      </c>
      <c r="BO110" s="90">
        <f>BK110/BN110</f>
        <v>766.66666666666674</v>
      </c>
      <c r="BP110" s="90"/>
      <c r="BQ110" s="90"/>
      <c r="BR110" s="181"/>
      <c r="BS110" s="157"/>
      <c r="BT110" s="129"/>
      <c r="BU110" s="129"/>
      <c r="BV110" s="134"/>
      <c r="BW110" s="134"/>
      <c r="BX110" s="14"/>
      <c r="BY110" s="14"/>
      <c r="BZ110" s="14"/>
      <c r="CA110" s="14"/>
      <c r="CB110" s="14"/>
      <c r="CC110" s="156"/>
      <c r="CD110" s="140"/>
      <c r="CE110" s="14"/>
      <c r="CF110" s="142">
        <f t="shared" ref="CF110:CF121" si="71">CD110*CE110</f>
        <v>0</v>
      </c>
      <c r="CG110" s="14"/>
      <c r="CH110" s="148">
        <f>CF110</f>
        <v>0</v>
      </c>
      <c r="CI110" s="148"/>
      <c r="CJ110" s="148"/>
      <c r="CK110" s="148"/>
      <c r="CL110" s="148"/>
    </row>
    <row r="111" spans="1:90" ht="15" customHeight="1" outlineLevel="1" x14ac:dyDescent="0.25">
      <c r="A111" s="18" t="s">
        <v>180</v>
      </c>
      <c r="B111" s="76" t="s">
        <v>285</v>
      </c>
      <c r="C111" s="19"/>
      <c r="D111" s="19"/>
      <c r="E111" s="8"/>
      <c r="F111" s="8"/>
      <c r="G111" s="199"/>
      <c r="H111" s="200"/>
      <c r="I111" s="200"/>
      <c r="J111" s="200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6"/>
      <c r="V111" s="27"/>
      <c r="W111" s="27"/>
      <c r="X111" s="207"/>
      <c r="Y111" s="207"/>
      <c r="Z111" s="27"/>
      <c r="AA111" s="27"/>
      <c r="AB111" s="27" t="s">
        <v>100</v>
      </c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5"/>
      <c r="BG111" s="62" t="s">
        <v>121</v>
      </c>
      <c r="BH111" s="41"/>
      <c r="BI111" s="41"/>
      <c r="BJ111" s="42"/>
      <c r="BK111" s="116"/>
      <c r="BL111" s="116"/>
      <c r="BM111" s="117"/>
      <c r="BN111" s="89"/>
      <c r="BO111" s="90">
        <v>500</v>
      </c>
      <c r="BP111" s="90" t="s">
        <v>246</v>
      </c>
      <c r="BQ111" s="90">
        <v>7</v>
      </c>
      <c r="BR111" s="181">
        <v>1</v>
      </c>
      <c r="BS111" s="90">
        <v>50</v>
      </c>
      <c r="BT111" s="129" t="s">
        <v>251</v>
      </c>
      <c r="BU111" s="129">
        <f>MATCH("p",G111:BF111,0)</f>
        <v>22</v>
      </c>
      <c r="BV111" s="127"/>
      <c r="BW111" s="127"/>
      <c r="BX111" s="130"/>
      <c r="BY111" s="130"/>
      <c r="BZ111" s="130"/>
      <c r="CA111" s="130"/>
      <c r="CB111" s="130"/>
      <c r="CC111" s="130"/>
      <c r="CD111" s="140"/>
      <c r="CE111" s="130"/>
      <c r="CF111" s="130">
        <f t="shared" si="71"/>
        <v>0</v>
      </c>
      <c r="CG111" s="130" t="s">
        <v>286</v>
      </c>
      <c r="CH111" s="138">
        <f>CD111</f>
        <v>0</v>
      </c>
      <c r="CI111" s="138"/>
      <c r="CJ111" s="138"/>
      <c r="CK111" s="138"/>
      <c r="CL111" s="138"/>
    </row>
    <row r="112" spans="1:90" ht="15.75" customHeight="1" x14ac:dyDescent="0.25">
      <c r="A112" s="18" t="s">
        <v>181</v>
      </c>
      <c r="B112" s="70" t="s">
        <v>38</v>
      </c>
      <c r="C112" s="69"/>
      <c r="D112" s="69"/>
      <c r="E112" s="69">
        <v>4</v>
      </c>
      <c r="F112" s="69" t="s">
        <v>63</v>
      </c>
      <c r="G112" s="199"/>
      <c r="H112" s="200"/>
      <c r="I112" s="200"/>
      <c r="J112" s="200">
        <v>0.8</v>
      </c>
      <c r="K112" s="27"/>
      <c r="L112" s="27"/>
      <c r="M112" s="27"/>
      <c r="N112" s="27">
        <v>0.8</v>
      </c>
      <c r="O112" s="27"/>
      <c r="P112" s="27"/>
      <c r="Q112" s="27"/>
      <c r="R112" s="27">
        <v>0.8</v>
      </c>
      <c r="S112" s="27"/>
      <c r="T112" s="27"/>
      <c r="U112" s="26"/>
      <c r="V112" s="27"/>
      <c r="W112" s="27"/>
      <c r="X112" s="207"/>
      <c r="Y112" s="207"/>
      <c r="Z112" s="27">
        <v>1</v>
      </c>
      <c r="AA112" s="27"/>
      <c r="AB112" s="27"/>
      <c r="AC112" s="27"/>
      <c r="AD112" s="27">
        <v>1</v>
      </c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>
        <v>0.8</v>
      </c>
      <c r="AZ112" s="27"/>
      <c r="BA112" s="27"/>
      <c r="BB112" s="27"/>
      <c r="BC112" s="27">
        <v>0.8</v>
      </c>
      <c r="BD112" s="27"/>
      <c r="BE112" s="27"/>
      <c r="BF112" s="25"/>
      <c r="BG112" s="62"/>
      <c r="BH112" s="41">
        <f>COUNT(G112:BF112)</f>
        <v>7</v>
      </c>
      <c r="BI112" s="41">
        <f>SUM(G112:BF112)</f>
        <v>6</v>
      </c>
      <c r="BJ112" s="42">
        <f>BI112*E112</f>
        <v>24</v>
      </c>
      <c r="BK112" s="116">
        <f>BI112*$AH$234</f>
        <v>1380</v>
      </c>
      <c r="BL112" s="116" t="str">
        <f>F112</f>
        <v>kg</v>
      </c>
      <c r="BM112" s="117">
        <f>BJ112*$AH$234</f>
        <v>5520</v>
      </c>
      <c r="BN112" s="89">
        <v>2</v>
      </c>
      <c r="BO112" s="90">
        <f>BK112/BN112</f>
        <v>690</v>
      </c>
      <c r="BP112" s="90"/>
      <c r="BQ112" s="90"/>
      <c r="BR112" s="181"/>
      <c r="BS112" s="157"/>
      <c r="BT112" s="129"/>
      <c r="BU112" s="129"/>
      <c r="BV112" s="134"/>
      <c r="BW112" s="134"/>
      <c r="BX112" s="14"/>
      <c r="BY112" s="14"/>
      <c r="BZ112" s="14"/>
      <c r="CA112" s="14"/>
      <c r="CB112" s="14"/>
      <c r="CC112" s="156"/>
      <c r="CD112" s="140"/>
      <c r="CE112" s="14"/>
      <c r="CF112" s="142">
        <f t="shared" si="71"/>
        <v>0</v>
      </c>
      <c r="CG112" s="14"/>
      <c r="CH112" s="148">
        <f>CF112</f>
        <v>0</v>
      </c>
      <c r="CI112" s="148"/>
      <c r="CJ112" s="148"/>
      <c r="CK112" s="148"/>
      <c r="CL112" s="148"/>
    </row>
    <row r="113" spans="1:90" ht="15" customHeight="1" outlineLevel="1" x14ac:dyDescent="0.25">
      <c r="A113" s="18" t="s">
        <v>180</v>
      </c>
      <c r="B113" s="53" t="s">
        <v>38</v>
      </c>
      <c r="C113" s="8" t="s">
        <v>141</v>
      </c>
      <c r="D113" s="8"/>
      <c r="E113" s="8"/>
      <c r="F113" s="8"/>
      <c r="G113" s="199"/>
      <c r="H113" s="200"/>
      <c r="I113" s="200"/>
      <c r="J113" s="200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6"/>
      <c r="V113" s="27"/>
      <c r="W113" s="27"/>
      <c r="X113" s="207"/>
      <c r="Y113" s="20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 t="s">
        <v>99</v>
      </c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5"/>
      <c r="BG113" s="62" t="s">
        <v>121</v>
      </c>
      <c r="BH113" s="41"/>
      <c r="BI113" s="41"/>
      <c r="BJ113" s="42"/>
      <c r="BK113" s="116"/>
      <c r="BL113" s="116"/>
      <c r="BM113" s="117"/>
      <c r="BN113" s="89"/>
      <c r="BO113" s="90"/>
      <c r="BP113" s="90"/>
      <c r="BQ113" s="90"/>
      <c r="BR113" s="181"/>
      <c r="BS113" s="90"/>
      <c r="BT113" s="129">
        <f>MATCH("s",G113:BF113,0)</f>
        <v>33</v>
      </c>
      <c r="BU113" s="129" t="e">
        <f>MATCH("p",G113:BF113,0)</f>
        <v>#N/A</v>
      </c>
      <c r="BV113" s="127"/>
      <c r="BW113" s="127"/>
      <c r="BX113" s="130"/>
      <c r="BY113" s="130"/>
      <c r="BZ113" s="130"/>
      <c r="CA113" s="130"/>
      <c r="CB113" s="130"/>
      <c r="CC113" s="130"/>
      <c r="CD113" s="140"/>
      <c r="CE113" s="130"/>
      <c r="CF113" s="130">
        <f t="shared" si="71"/>
        <v>0</v>
      </c>
      <c r="CG113" s="130"/>
      <c r="CH113" s="138"/>
      <c r="CI113" s="138"/>
      <c r="CJ113" s="138"/>
      <c r="CK113" s="138"/>
      <c r="CL113" s="138"/>
    </row>
    <row r="114" spans="1:90" ht="15" customHeight="1" outlineLevel="1" x14ac:dyDescent="0.25">
      <c r="A114" s="18" t="s">
        <v>180</v>
      </c>
      <c r="B114" s="53" t="s">
        <v>38</v>
      </c>
      <c r="C114" s="8" t="s">
        <v>141</v>
      </c>
      <c r="D114" s="8"/>
      <c r="E114" s="8"/>
      <c r="F114" s="8"/>
      <c r="G114" s="199"/>
      <c r="H114" s="200"/>
      <c r="I114" s="200"/>
      <c r="J114" s="200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6"/>
      <c r="V114" s="27"/>
      <c r="W114" s="27"/>
      <c r="X114" s="207"/>
      <c r="Y114" s="20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 t="s">
        <v>99</v>
      </c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5"/>
      <c r="BG114" s="62" t="s">
        <v>121</v>
      </c>
      <c r="BH114" s="41"/>
      <c r="BI114" s="41"/>
      <c r="BJ114" s="42"/>
      <c r="BK114" s="116"/>
      <c r="BL114" s="116"/>
      <c r="BM114" s="117"/>
      <c r="BN114" s="89"/>
      <c r="BO114" s="90"/>
      <c r="BP114" s="90"/>
      <c r="BQ114" s="90"/>
      <c r="BR114" s="181"/>
      <c r="BS114" s="90"/>
      <c r="BT114" s="129">
        <f>MATCH("s",G114:BF114,0)</f>
        <v>34</v>
      </c>
      <c r="BU114" s="129" t="e">
        <f>MATCH("p",G114:BF114,0)</f>
        <v>#N/A</v>
      </c>
      <c r="BV114" s="127"/>
      <c r="BW114" s="127"/>
      <c r="BX114" s="14"/>
      <c r="BY114" s="14"/>
      <c r="BZ114" s="14"/>
      <c r="CA114" s="14"/>
      <c r="CB114" s="14"/>
      <c r="CC114" s="14"/>
      <c r="CD114" s="140"/>
      <c r="CE114" s="14"/>
      <c r="CF114" s="130">
        <f t="shared" si="71"/>
        <v>0</v>
      </c>
      <c r="CG114" s="14"/>
      <c r="CH114" s="137"/>
      <c r="CI114" s="137"/>
      <c r="CJ114" s="137"/>
      <c r="CK114" s="137"/>
      <c r="CL114" s="137"/>
    </row>
    <row r="115" spans="1:90" ht="15" customHeight="1" outlineLevel="1" x14ac:dyDescent="0.25">
      <c r="A115" s="18" t="s">
        <v>180</v>
      </c>
      <c r="B115" s="53" t="s">
        <v>38</v>
      </c>
      <c r="C115" s="8" t="s">
        <v>141</v>
      </c>
      <c r="D115" s="8"/>
      <c r="E115" s="8"/>
      <c r="F115" s="8"/>
      <c r="G115" s="199"/>
      <c r="H115" s="200"/>
      <c r="I115" s="200"/>
      <c r="J115" s="200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6"/>
      <c r="V115" s="27"/>
      <c r="W115" s="27"/>
      <c r="X115" s="207"/>
      <c r="Y115" s="20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 t="s">
        <v>99</v>
      </c>
      <c r="AR115" s="27"/>
      <c r="AS115" s="27"/>
      <c r="AT115" s="27"/>
      <c r="AU115" s="27" t="s">
        <v>100</v>
      </c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5"/>
      <c r="BG115" s="62" t="s">
        <v>119</v>
      </c>
      <c r="BH115" s="41"/>
      <c r="BI115" s="41"/>
      <c r="BJ115" s="42"/>
      <c r="BK115" s="116"/>
      <c r="BL115" s="116"/>
      <c r="BM115" s="117"/>
      <c r="BN115" s="89"/>
      <c r="BO115" s="90">
        <v>500</v>
      </c>
      <c r="BP115" s="90" t="s">
        <v>206</v>
      </c>
      <c r="BQ115" s="90"/>
      <c r="BR115" s="181">
        <v>5</v>
      </c>
      <c r="BS115" s="157">
        <v>63</v>
      </c>
      <c r="BT115" s="129">
        <f>MATCH("s",G115:BF115,0)</f>
        <v>37</v>
      </c>
      <c r="BU115" s="129">
        <f>MATCH("p",G115:BF115,0)</f>
        <v>41</v>
      </c>
      <c r="BV115" s="134">
        <v>45</v>
      </c>
      <c r="BW115" s="134">
        <v>12</v>
      </c>
      <c r="BX115" s="130">
        <v>0.1</v>
      </c>
      <c r="BY115" s="130">
        <v>0.25</v>
      </c>
      <c r="BZ115" s="130">
        <v>4</v>
      </c>
      <c r="CA115" s="130"/>
      <c r="CB115" s="153">
        <f>BO115/BX115/BY115</f>
        <v>20000</v>
      </c>
      <c r="CC115" s="156">
        <v>0.8</v>
      </c>
      <c r="CD115" s="141">
        <f>CB115*CC115</f>
        <v>16000</v>
      </c>
      <c r="CE115" s="130">
        <v>3</v>
      </c>
      <c r="CF115" s="142">
        <f t="shared" si="71"/>
        <v>48000</v>
      </c>
      <c r="CG115" s="130" t="s">
        <v>238</v>
      </c>
      <c r="CH115" s="148">
        <f t="shared" ref="CH115" si="72">CF115</f>
        <v>48000</v>
      </c>
      <c r="CI115" s="149"/>
      <c r="CJ115" s="149"/>
      <c r="CK115" s="149"/>
      <c r="CL115" s="149"/>
    </row>
    <row r="116" spans="1:90" ht="15" customHeight="1" outlineLevel="1" x14ac:dyDescent="0.25">
      <c r="A116" s="18" t="s">
        <v>180</v>
      </c>
      <c r="B116" s="53" t="s">
        <v>38</v>
      </c>
      <c r="C116" s="8" t="s">
        <v>315</v>
      </c>
      <c r="D116" s="21" t="s">
        <v>42</v>
      </c>
      <c r="E116" s="8"/>
      <c r="F116" s="8"/>
      <c r="G116" s="199"/>
      <c r="H116" s="200"/>
      <c r="I116" s="200"/>
      <c r="J116" s="200"/>
      <c r="K116" s="27" t="s">
        <v>99</v>
      </c>
      <c r="L116" s="27"/>
      <c r="M116" s="27"/>
      <c r="N116" s="27"/>
      <c r="O116" s="27"/>
      <c r="P116" s="27" t="s">
        <v>100</v>
      </c>
      <c r="Q116" s="27"/>
      <c r="R116" s="27"/>
      <c r="S116" s="27"/>
      <c r="T116" s="27"/>
      <c r="U116" s="26"/>
      <c r="V116" s="27"/>
      <c r="W116" s="27"/>
      <c r="X116" s="207"/>
      <c r="Y116" s="20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5"/>
      <c r="BG116" s="62" t="s">
        <v>121</v>
      </c>
      <c r="BH116" s="41"/>
      <c r="BI116" s="41"/>
      <c r="BJ116" s="42"/>
      <c r="BK116" s="116"/>
      <c r="BL116" s="116"/>
      <c r="BM116" s="117"/>
      <c r="BN116" s="89"/>
      <c r="BO116" s="90"/>
      <c r="BP116" s="90" t="s">
        <v>270</v>
      </c>
      <c r="BQ116" s="90">
        <v>6</v>
      </c>
      <c r="BR116" s="181">
        <v>1</v>
      </c>
      <c r="BS116" s="157">
        <v>50</v>
      </c>
      <c r="BT116" s="129">
        <f>MATCH("s",G116:BF116,0)</f>
        <v>5</v>
      </c>
      <c r="BU116" s="129">
        <f>MATCH("p",G116:BF116,0)</f>
        <v>10</v>
      </c>
      <c r="BV116" s="134">
        <v>21</v>
      </c>
      <c r="BW116" s="134">
        <v>24</v>
      </c>
      <c r="BX116" s="130">
        <v>0.15</v>
      </c>
      <c r="BY116" s="130">
        <v>0.15</v>
      </c>
      <c r="BZ116" s="130">
        <v>5</v>
      </c>
      <c r="CA116" s="130"/>
      <c r="CB116" s="153">
        <f>BS116*BR116*BZ116*(1/BX116)*BQ116</f>
        <v>10000</v>
      </c>
      <c r="CC116" s="156">
        <v>0.9</v>
      </c>
      <c r="CD116" s="141">
        <f>CB116*CC116</f>
        <v>9000</v>
      </c>
      <c r="CE116" s="130">
        <v>3</v>
      </c>
      <c r="CF116" s="142">
        <f t="shared" si="71"/>
        <v>27000</v>
      </c>
      <c r="CG116" s="130"/>
      <c r="CH116" s="148">
        <f t="shared" ref="CH116:CH117" si="73">CF116</f>
        <v>27000</v>
      </c>
      <c r="CI116" s="149"/>
      <c r="CJ116" s="149"/>
      <c r="CK116" s="149"/>
      <c r="CL116" s="149" t="s">
        <v>264</v>
      </c>
    </row>
    <row r="117" spans="1:90" ht="15" customHeight="1" x14ac:dyDescent="0.25">
      <c r="A117" s="18" t="s">
        <v>181</v>
      </c>
      <c r="B117" s="70" t="s">
        <v>5</v>
      </c>
      <c r="C117" s="69"/>
      <c r="D117" s="69"/>
      <c r="E117" s="69">
        <v>4</v>
      </c>
      <c r="F117" s="69" t="s">
        <v>63</v>
      </c>
      <c r="G117" s="199"/>
      <c r="H117" s="200"/>
      <c r="I117" s="200"/>
      <c r="J117" s="200"/>
      <c r="K117" s="27"/>
      <c r="L117" s="27"/>
      <c r="M117" s="27"/>
      <c r="N117" s="27"/>
      <c r="O117" s="30">
        <v>0.3</v>
      </c>
      <c r="P117" s="208"/>
      <c r="Q117" s="208">
        <v>0.3</v>
      </c>
      <c r="R117" s="208"/>
      <c r="S117" s="208"/>
      <c r="T117" s="208"/>
      <c r="U117" s="209"/>
      <c r="V117" s="208"/>
      <c r="W117" s="208"/>
      <c r="X117" s="207"/>
      <c r="Y117" s="207"/>
      <c r="Z117" s="27"/>
      <c r="AA117" s="27"/>
      <c r="AB117" s="27">
        <v>0.3</v>
      </c>
      <c r="AC117" s="27"/>
      <c r="AD117" s="27">
        <v>0.3</v>
      </c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>
        <v>0.3</v>
      </c>
      <c r="AP117" s="27"/>
      <c r="AQ117" s="27"/>
      <c r="AR117" s="27">
        <v>0.3</v>
      </c>
      <c r="AS117" s="27"/>
      <c r="AT117" s="27"/>
      <c r="AU117" s="27">
        <v>0.3</v>
      </c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5"/>
      <c r="BG117" s="62"/>
      <c r="BH117" s="41">
        <f>COUNT(G117:BF117)</f>
        <v>7</v>
      </c>
      <c r="BI117" s="41">
        <f>SUM(G117:BF117)</f>
        <v>2.1</v>
      </c>
      <c r="BJ117" s="42">
        <f>BI117*E117</f>
        <v>8.4</v>
      </c>
      <c r="BK117" s="116">
        <f>BI117*$AH$234</f>
        <v>483</v>
      </c>
      <c r="BL117" s="116" t="str">
        <f>F117</f>
        <v>kg</v>
      </c>
      <c r="BM117" s="117">
        <f>BJ117*$AH$234</f>
        <v>1932</v>
      </c>
      <c r="BN117" s="91">
        <v>1.5</v>
      </c>
      <c r="BO117" s="90">
        <f>BK117/BN117</f>
        <v>322</v>
      </c>
      <c r="BP117" s="90"/>
      <c r="BQ117" s="90"/>
      <c r="BR117" s="181"/>
      <c r="BS117" s="157"/>
      <c r="BT117" s="129"/>
      <c r="BU117" s="129"/>
      <c r="BV117" s="134"/>
      <c r="BW117" s="134"/>
      <c r="BX117" s="130"/>
      <c r="BY117" s="130"/>
      <c r="BZ117" s="130"/>
      <c r="CA117" s="130"/>
      <c r="CB117" s="130"/>
      <c r="CC117" s="156"/>
      <c r="CD117" s="140"/>
      <c r="CE117" s="130"/>
      <c r="CF117" s="142">
        <f t="shared" si="71"/>
        <v>0</v>
      </c>
      <c r="CG117" s="130"/>
      <c r="CH117" s="148">
        <f t="shared" si="73"/>
        <v>0</v>
      </c>
      <c r="CI117" s="149"/>
      <c r="CJ117" s="149"/>
      <c r="CK117" s="149"/>
      <c r="CL117" s="149"/>
    </row>
    <row r="118" spans="1:90" ht="15" customHeight="1" outlineLevel="1" x14ac:dyDescent="0.25">
      <c r="A118" s="18" t="s">
        <v>180</v>
      </c>
      <c r="B118" s="71" t="s">
        <v>5</v>
      </c>
      <c r="C118" s="21" t="s">
        <v>272</v>
      </c>
      <c r="D118" s="21" t="s">
        <v>42</v>
      </c>
      <c r="E118" s="8"/>
      <c r="F118" s="8"/>
      <c r="G118" s="199"/>
      <c r="H118" s="200"/>
      <c r="I118" s="200"/>
      <c r="J118" s="200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6"/>
      <c r="V118" s="27"/>
      <c r="W118" s="27"/>
      <c r="X118" s="207"/>
      <c r="Y118" s="207"/>
      <c r="Z118" s="27"/>
      <c r="AA118" s="27"/>
      <c r="AB118" s="27"/>
      <c r="AC118" s="27"/>
      <c r="AD118" s="27" t="s">
        <v>99</v>
      </c>
      <c r="AE118" s="27"/>
      <c r="AF118" s="27"/>
      <c r="AG118" s="27"/>
      <c r="AH118" s="27"/>
      <c r="AI118" s="27" t="s">
        <v>100</v>
      </c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5"/>
      <c r="BG118" s="62" t="s">
        <v>121</v>
      </c>
      <c r="BH118" s="41"/>
      <c r="BI118" s="41"/>
      <c r="BJ118" s="42"/>
      <c r="BK118" s="116"/>
      <c r="BL118" s="116"/>
      <c r="BM118" s="117"/>
      <c r="BN118" s="91"/>
      <c r="BO118" s="90">
        <v>170</v>
      </c>
      <c r="BP118" s="90" t="s">
        <v>201</v>
      </c>
      <c r="BQ118" s="90"/>
      <c r="BR118" s="181"/>
      <c r="BS118" s="90">
        <v>50</v>
      </c>
      <c r="BT118" s="129">
        <f>MATCH("s",G118:BF118,0)</f>
        <v>24</v>
      </c>
      <c r="BU118" s="129">
        <f>MATCH("p",G118:BF118,0)</f>
        <v>29</v>
      </c>
      <c r="BV118" s="134">
        <v>35</v>
      </c>
      <c r="BW118" s="134">
        <v>41</v>
      </c>
      <c r="BX118" s="14"/>
      <c r="BY118" s="14"/>
      <c r="BZ118" s="14"/>
      <c r="CA118" s="14"/>
      <c r="CB118" s="14"/>
      <c r="CC118" s="14"/>
      <c r="CD118" s="140"/>
      <c r="CE118" s="14"/>
      <c r="CF118" s="130">
        <f t="shared" si="71"/>
        <v>0</v>
      </c>
      <c r="CG118" s="14"/>
      <c r="CH118" s="137"/>
      <c r="CI118" s="137"/>
      <c r="CJ118" s="137"/>
      <c r="CK118" s="137"/>
      <c r="CL118" s="137"/>
    </row>
    <row r="119" spans="1:90" ht="15" customHeight="1" outlineLevel="1" x14ac:dyDescent="0.25">
      <c r="A119" s="18" t="s">
        <v>180</v>
      </c>
      <c r="B119" s="71" t="s">
        <v>5</v>
      </c>
      <c r="C119" s="21" t="s">
        <v>273</v>
      </c>
      <c r="D119" s="21" t="s">
        <v>42</v>
      </c>
      <c r="E119" s="8"/>
      <c r="F119" s="8"/>
      <c r="G119" s="199"/>
      <c r="H119" s="200"/>
      <c r="I119" s="200"/>
      <c r="J119" s="200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6"/>
      <c r="V119" s="27"/>
      <c r="W119" s="27"/>
      <c r="X119" s="207"/>
      <c r="Y119" s="207"/>
      <c r="Z119" s="27"/>
      <c r="AA119" s="27"/>
      <c r="AB119" s="27"/>
      <c r="AC119" s="27"/>
      <c r="AD119" s="27"/>
      <c r="AE119" s="27"/>
      <c r="AF119" s="27" t="s">
        <v>99</v>
      </c>
      <c r="AG119" s="27"/>
      <c r="AH119" s="27"/>
      <c r="AI119" s="27"/>
      <c r="AJ119" s="27"/>
      <c r="AK119" s="27"/>
      <c r="AL119" s="27" t="s">
        <v>100</v>
      </c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5"/>
      <c r="BG119" s="62" t="s">
        <v>119</v>
      </c>
      <c r="BH119" s="41"/>
      <c r="BI119" s="41"/>
      <c r="BJ119" s="42"/>
      <c r="BK119" s="116"/>
      <c r="BL119" s="116"/>
      <c r="BM119" s="117"/>
      <c r="BN119" s="91"/>
      <c r="BO119" s="90">
        <v>84</v>
      </c>
      <c r="BP119" s="90" t="s">
        <v>206</v>
      </c>
      <c r="BQ119" s="90"/>
      <c r="BR119" s="181"/>
      <c r="BS119" s="157">
        <v>63</v>
      </c>
      <c r="BT119" s="129">
        <f>MATCH("s",G119:BF119,0)</f>
        <v>26</v>
      </c>
      <c r="BU119" s="129">
        <f>MATCH("p",G119:BF119,0)</f>
        <v>32</v>
      </c>
      <c r="BV119" s="134">
        <v>8</v>
      </c>
      <c r="BW119" s="134">
        <v>10</v>
      </c>
      <c r="BX119" s="14"/>
      <c r="BY119" s="14"/>
      <c r="BZ119" s="14"/>
      <c r="CA119" s="14"/>
      <c r="CB119" s="153"/>
      <c r="CC119" s="156"/>
      <c r="CD119" s="141"/>
      <c r="CE119" s="14"/>
      <c r="CF119" s="142">
        <f t="shared" si="71"/>
        <v>0</v>
      </c>
      <c r="CG119" s="14" t="s">
        <v>239</v>
      </c>
      <c r="CH119" s="148">
        <f t="shared" ref="CH119:CH121" si="74">CF119</f>
        <v>0</v>
      </c>
      <c r="CI119" s="148"/>
      <c r="CJ119" s="148"/>
      <c r="CK119" s="148"/>
      <c r="CL119" s="148"/>
    </row>
    <row r="120" spans="1:90" ht="15" customHeight="1" outlineLevel="1" x14ac:dyDescent="0.25">
      <c r="A120" s="18" t="s">
        <v>180</v>
      </c>
      <c r="B120" s="71" t="s">
        <v>5</v>
      </c>
      <c r="C120" s="21" t="s">
        <v>271</v>
      </c>
      <c r="D120" s="21" t="s">
        <v>41</v>
      </c>
      <c r="E120" s="8"/>
      <c r="F120" s="8"/>
      <c r="G120" s="199"/>
      <c r="H120" s="200"/>
      <c r="I120" s="200"/>
      <c r="J120" s="200"/>
      <c r="K120" s="27"/>
      <c r="L120" s="27"/>
      <c r="M120" s="27"/>
      <c r="N120" s="27" t="s">
        <v>99</v>
      </c>
      <c r="O120" s="27"/>
      <c r="P120" s="27"/>
      <c r="Q120" s="27"/>
      <c r="R120" s="27"/>
      <c r="S120" s="27"/>
      <c r="T120" s="27" t="s">
        <v>100</v>
      </c>
      <c r="U120" s="26"/>
      <c r="V120" s="27"/>
      <c r="W120" s="27"/>
      <c r="X120" s="207"/>
      <c r="Y120" s="20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5"/>
      <c r="BG120" s="62" t="s">
        <v>119</v>
      </c>
      <c r="BH120" s="41"/>
      <c r="BI120" s="41"/>
      <c r="BJ120" s="42"/>
      <c r="BK120" s="116"/>
      <c r="BL120" s="116"/>
      <c r="BM120" s="117"/>
      <c r="BN120" s="91"/>
      <c r="BO120" s="90">
        <v>84</v>
      </c>
      <c r="BP120" s="90" t="s">
        <v>206</v>
      </c>
      <c r="BQ120" s="90"/>
      <c r="BR120" s="181">
        <v>1</v>
      </c>
      <c r="BS120" s="157">
        <v>63</v>
      </c>
      <c r="BT120" s="129">
        <f>MATCH("s",G120:BF120,0)</f>
        <v>8</v>
      </c>
      <c r="BU120" s="129">
        <f>MATCH("p",G120:BF120,0)</f>
        <v>14</v>
      </c>
      <c r="BV120" s="134">
        <v>12</v>
      </c>
      <c r="BW120" s="134">
        <v>19</v>
      </c>
      <c r="BX120" s="130">
        <v>0.3</v>
      </c>
      <c r="BY120" s="130"/>
      <c r="BZ120" s="130">
        <v>4</v>
      </c>
      <c r="CA120" s="130">
        <f>BZ120*BS120*BR120</f>
        <v>252</v>
      </c>
      <c r="CB120" s="153">
        <f>CA120/BX120</f>
        <v>840</v>
      </c>
      <c r="CC120" s="156">
        <v>0.9</v>
      </c>
      <c r="CD120" s="141">
        <f>CB120*(2-CC120)</f>
        <v>924.00000000000011</v>
      </c>
      <c r="CE120" s="130">
        <v>1</v>
      </c>
      <c r="CF120" s="142">
        <f t="shared" si="71"/>
        <v>924.00000000000011</v>
      </c>
      <c r="CG120" s="130"/>
      <c r="CH120" s="148">
        <f t="shared" si="74"/>
        <v>924.00000000000011</v>
      </c>
      <c r="CI120" s="149"/>
      <c r="CJ120" s="149"/>
      <c r="CK120" s="149"/>
      <c r="CL120" s="148" t="s">
        <v>264</v>
      </c>
    </row>
    <row r="121" spans="1:90" ht="15.75" customHeight="1" x14ac:dyDescent="0.25">
      <c r="A121" s="18" t="s">
        <v>181</v>
      </c>
      <c r="B121" s="72" t="s">
        <v>56</v>
      </c>
      <c r="C121" s="73"/>
      <c r="D121" s="73"/>
      <c r="E121" s="69">
        <v>4</v>
      </c>
      <c r="F121" s="69" t="s">
        <v>63</v>
      </c>
      <c r="G121" s="199"/>
      <c r="H121" s="200"/>
      <c r="I121" s="200"/>
      <c r="J121" s="200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6"/>
      <c r="V121" s="27"/>
      <c r="W121" s="27"/>
      <c r="X121" s="207"/>
      <c r="Y121" s="207"/>
      <c r="Z121" s="27"/>
      <c r="AA121" s="27"/>
      <c r="AB121" s="27"/>
      <c r="AC121" s="27"/>
      <c r="AD121" s="27"/>
      <c r="AE121" s="27"/>
      <c r="AF121" s="27">
        <v>1</v>
      </c>
      <c r="AG121" s="27">
        <v>1</v>
      </c>
      <c r="AH121" s="27">
        <v>1</v>
      </c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5"/>
      <c r="BG121" s="62"/>
      <c r="BH121" s="41">
        <f>COUNT(G121:BF121)</f>
        <v>3</v>
      </c>
      <c r="BI121" s="41">
        <f>SUM(G121:BF121)</f>
        <v>3</v>
      </c>
      <c r="BJ121" s="42">
        <f>BI121*E121</f>
        <v>12</v>
      </c>
      <c r="BK121" s="116">
        <f>BI121*$AH$234</f>
        <v>690</v>
      </c>
      <c r="BL121" s="116" t="str">
        <f>F121</f>
        <v>kg</v>
      </c>
      <c r="BM121" s="117">
        <f>BJ121*$AH$234</f>
        <v>2760</v>
      </c>
      <c r="BN121" s="91">
        <v>1</v>
      </c>
      <c r="BO121" s="90">
        <f>BK121/BN121</f>
        <v>690</v>
      </c>
      <c r="BP121" s="90"/>
      <c r="BQ121" s="90"/>
      <c r="BR121" s="181"/>
      <c r="BS121" s="157"/>
      <c r="BT121" s="129"/>
      <c r="BU121" s="129"/>
      <c r="BV121" s="134"/>
      <c r="BW121" s="134"/>
      <c r="BX121" s="130"/>
      <c r="BY121" s="130"/>
      <c r="BZ121" s="130"/>
      <c r="CA121" s="130"/>
      <c r="CB121" s="130"/>
      <c r="CC121" s="156"/>
      <c r="CD121" s="140"/>
      <c r="CE121" s="130"/>
      <c r="CF121" s="142">
        <f t="shared" si="71"/>
        <v>0</v>
      </c>
      <c r="CG121" s="130"/>
      <c r="CH121" s="148">
        <f t="shared" si="74"/>
        <v>0</v>
      </c>
      <c r="CI121" s="149"/>
      <c r="CJ121" s="149"/>
      <c r="CK121" s="149"/>
      <c r="CL121" s="149"/>
    </row>
    <row r="122" spans="1:90" ht="15" customHeight="1" outlineLevel="1" x14ac:dyDescent="0.25">
      <c r="A122" s="18" t="s">
        <v>180</v>
      </c>
      <c r="B122" s="71" t="s">
        <v>56</v>
      </c>
      <c r="C122" s="21" t="s">
        <v>57</v>
      </c>
      <c r="D122" s="21" t="s">
        <v>41</v>
      </c>
      <c r="E122" s="8"/>
      <c r="F122" s="8"/>
      <c r="G122" s="199"/>
      <c r="H122" s="200"/>
      <c r="I122" s="200"/>
      <c r="J122" s="200"/>
      <c r="K122" s="27"/>
      <c r="L122" s="27"/>
      <c r="M122" s="27"/>
      <c r="N122" s="27" t="s">
        <v>99</v>
      </c>
      <c r="O122" s="27"/>
      <c r="P122" s="27"/>
      <c r="Q122" s="27"/>
      <c r="R122" s="27"/>
      <c r="S122" s="27"/>
      <c r="T122" s="27"/>
      <c r="U122" s="26"/>
      <c r="V122" s="27"/>
      <c r="W122" s="27"/>
      <c r="X122" s="207"/>
      <c r="Y122" s="20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 t="s">
        <v>99</v>
      </c>
      <c r="BC122" s="27"/>
      <c r="BD122" s="27"/>
      <c r="BE122" s="27"/>
      <c r="BF122" s="25"/>
      <c r="BG122" s="62" t="s">
        <v>121</v>
      </c>
      <c r="BH122" s="41"/>
      <c r="BI122" s="41"/>
      <c r="BJ122" s="42"/>
      <c r="BK122" s="116"/>
      <c r="BL122" s="116"/>
      <c r="BM122" s="117"/>
      <c r="BN122" s="91"/>
      <c r="BO122" s="90"/>
      <c r="BP122" s="90" t="s">
        <v>246</v>
      </c>
      <c r="BQ122" s="90">
        <v>7</v>
      </c>
      <c r="BR122" s="181">
        <v>2</v>
      </c>
      <c r="BS122" s="90">
        <v>50</v>
      </c>
      <c r="BT122" s="129">
        <f>MATCH("s",G122:BF122,0)</f>
        <v>8</v>
      </c>
      <c r="BU122" s="129" t="s">
        <v>211</v>
      </c>
      <c r="BV122" s="127">
        <v>26</v>
      </c>
      <c r="BW122" s="127">
        <v>29</v>
      </c>
      <c r="BX122" s="14">
        <v>0.05</v>
      </c>
      <c r="BY122" s="14" t="s">
        <v>202</v>
      </c>
      <c r="BZ122" s="14">
        <v>1</v>
      </c>
      <c r="CA122" s="14">
        <f>BZ122*BS122*BQ122*BR122</f>
        <v>700</v>
      </c>
      <c r="CB122" s="14">
        <f>CA122/BX122</f>
        <v>14000</v>
      </c>
      <c r="CC122" s="14">
        <v>1</v>
      </c>
      <c r="CD122" s="140">
        <f>CC122*CB122</f>
        <v>14000</v>
      </c>
      <c r="CE122" s="14"/>
      <c r="CF122" s="130">
        <f>CD122</f>
        <v>14000</v>
      </c>
      <c r="CG122" s="14"/>
      <c r="CH122" s="137">
        <f>CF122</f>
        <v>14000</v>
      </c>
      <c r="CI122" s="137">
        <v>1000</v>
      </c>
      <c r="CJ122" s="137">
        <v>1</v>
      </c>
      <c r="CK122" s="137">
        <f>CH122/CJ122</f>
        <v>14000</v>
      </c>
      <c r="CL122" s="137" t="s">
        <v>264</v>
      </c>
    </row>
    <row r="123" spans="1:90" ht="15" customHeight="1" outlineLevel="1" x14ac:dyDescent="0.25">
      <c r="A123" s="18" t="s">
        <v>180</v>
      </c>
      <c r="B123" s="71" t="s">
        <v>56</v>
      </c>
      <c r="C123" s="21" t="s">
        <v>326</v>
      </c>
      <c r="D123" s="21" t="s">
        <v>41</v>
      </c>
      <c r="E123" s="8"/>
      <c r="F123" s="8"/>
      <c r="G123" s="199"/>
      <c r="H123" s="200"/>
      <c r="I123" s="200"/>
      <c r="J123" s="200"/>
      <c r="K123" s="27"/>
      <c r="L123" s="27"/>
      <c r="M123" s="27"/>
      <c r="N123" s="27" t="s">
        <v>99</v>
      </c>
      <c r="O123" s="27"/>
      <c r="P123" s="27"/>
      <c r="Q123" s="27"/>
      <c r="R123" s="27"/>
      <c r="S123" s="27"/>
      <c r="T123" s="27"/>
      <c r="U123" s="26"/>
      <c r="V123" s="27"/>
      <c r="W123" s="27"/>
      <c r="X123" s="207"/>
      <c r="Y123" s="20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 t="s">
        <v>99</v>
      </c>
      <c r="BC123" s="27"/>
      <c r="BD123" s="27"/>
      <c r="BE123" s="27"/>
      <c r="BF123" s="25"/>
      <c r="BG123" s="62" t="s">
        <v>121</v>
      </c>
      <c r="BH123" s="41"/>
      <c r="BI123" s="41"/>
      <c r="BJ123" s="42"/>
      <c r="BK123" s="116"/>
      <c r="BL123" s="116"/>
      <c r="BM123" s="117"/>
      <c r="BN123" s="91"/>
      <c r="BO123" s="90"/>
      <c r="BP123" s="90" t="s">
        <v>246</v>
      </c>
      <c r="BQ123" s="90">
        <v>7</v>
      </c>
      <c r="BR123" s="181">
        <v>1</v>
      </c>
      <c r="BS123" s="90">
        <v>50</v>
      </c>
      <c r="BT123" s="129">
        <f>MATCH("s",G123:BF123,0)</f>
        <v>8</v>
      </c>
      <c r="BU123" s="129" t="s">
        <v>211</v>
      </c>
      <c r="BV123" s="127">
        <v>26</v>
      </c>
      <c r="BW123" s="127">
        <v>29</v>
      </c>
      <c r="BX123" s="14">
        <v>0.05</v>
      </c>
      <c r="BY123" s="14" t="s">
        <v>202</v>
      </c>
      <c r="BZ123" s="14">
        <v>1</v>
      </c>
      <c r="CA123" s="14">
        <f>BZ123*BS123*BQ123*BR123</f>
        <v>350</v>
      </c>
      <c r="CB123" s="14">
        <f>CA123/BX123</f>
        <v>7000</v>
      </c>
      <c r="CC123" s="14">
        <v>1</v>
      </c>
      <c r="CD123" s="140">
        <f>CC123*CB123</f>
        <v>7000</v>
      </c>
      <c r="CE123" s="14"/>
      <c r="CF123" s="130">
        <f>CD123</f>
        <v>7000</v>
      </c>
      <c r="CG123" s="14"/>
      <c r="CH123" s="137">
        <f>CF123</f>
        <v>7000</v>
      </c>
      <c r="CI123" s="137">
        <v>1000</v>
      </c>
      <c r="CJ123" s="137">
        <v>1</v>
      </c>
      <c r="CK123" s="137">
        <f>CH123/CJ123</f>
        <v>7000</v>
      </c>
      <c r="CL123" s="137" t="s">
        <v>264</v>
      </c>
    </row>
    <row r="124" spans="1:90" ht="18" customHeight="1" x14ac:dyDescent="0.25">
      <c r="A124" s="18" t="s">
        <v>181</v>
      </c>
      <c r="B124" s="72" t="s">
        <v>69</v>
      </c>
      <c r="C124" s="73"/>
      <c r="D124" s="73"/>
      <c r="E124" s="69">
        <v>4.5</v>
      </c>
      <c r="F124" s="69" t="s">
        <v>63</v>
      </c>
      <c r="G124" s="199"/>
      <c r="H124" s="200"/>
      <c r="I124" s="200"/>
      <c r="J124" s="200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6"/>
      <c r="V124" s="27"/>
      <c r="W124" s="27"/>
      <c r="X124" s="207"/>
      <c r="Y124" s="207"/>
      <c r="Z124" s="27"/>
      <c r="AA124" s="27"/>
      <c r="AB124" s="27"/>
      <c r="AC124" s="27"/>
      <c r="AD124" s="27"/>
      <c r="AE124" s="27">
        <v>0.8</v>
      </c>
      <c r="AF124" s="27"/>
      <c r="AG124" s="27">
        <v>0.8</v>
      </c>
      <c r="AH124" s="27"/>
      <c r="AI124" s="27">
        <v>0.8</v>
      </c>
      <c r="AJ124" s="27"/>
      <c r="AK124" s="27">
        <v>0.8</v>
      </c>
      <c r="AL124" s="27"/>
      <c r="AM124" s="27">
        <v>0.8</v>
      </c>
      <c r="AN124" s="27"/>
      <c r="AO124" s="27">
        <v>0.8</v>
      </c>
      <c r="AP124" s="27"/>
      <c r="AQ124" s="27">
        <v>0.8</v>
      </c>
      <c r="AR124" s="27"/>
      <c r="AS124" s="27">
        <v>0.8</v>
      </c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5"/>
      <c r="BG124" s="62"/>
      <c r="BH124" s="41">
        <f t="shared" ref="BH124:BH132" si="75">COUNT(G124:BF124)</f>
        <v>8</v>
      </c>
      <c r="BI124" s="41">
        <f t="shared" ref="BI124:BI132" si="76">SUM(G124:BF124)</f>
        <v>6.3999999999999995</v>
      </c>
      <c r="BJ124" s="42">
        <f t="shared" ref="BJ124:BJ132" si="77">BI124*E124</f>
        <v>28.799999999999997</v>
      </c>
      <c r="BK124" s="116">
        <f>BI124*$AH$234</f>
        <v>1471.9999999999998</v>
      </c>
      <c r="BL124" s="116" t="str">
        <f>F124</f>
        <v>kg</v>
      </c>
      <c r="BM124" s="117">
        <f>BJ124*$AH$234</f>
        <v>6623.9999999999991</v>
      </c>
      <c r="BN124" s="91">
        <v>1</v>
      </c>
      <c r="BO124" s="90">
        <f>BK124/BN124</f>
        <v>1471.9999999999998</v>
      </c>
      <c r="BP124" s="90"/>
      <c r="BQ124" s="90"/>
      <c r="BR124" s="181"/>
      <c r="BS124" s="157"/>
      <c r="BT124" s="129"/>
      <c r="BU124" s="129"/>
      <c r="BV124" s="134"/>
      <c r="BW124" s="134"/>
      <c r="BX124" s="130"/>
      <c r="BY124" s="130"/>
      <c r="BZ124" s="130"/>
      <c r="CA124" s="130"/>
      <c r="CB124" s="130"/>
      <c r="CC124" s="156"/>
      <c r="CD124" s="140"/>
      <c r="CE124" s="130"/>
      <c r="CF124" s="142">
        <f t="shared" ref="CF124:CF170" si="78">CD124*CE124</f>
        <v>0</v>
      </c>
      <c r="CG124" s="130"/>
      <c r="CH124" s="148">
        <f t="shared" ref="CH124:CH126" si="79">CF124</f>
        <v>0</v>
      </c>
      <c r="CI124" s="149"/>
      <c r="CJ124" s="149"/>
      <c r="CK124" s="149"/>
      <c r="CL124" s="149"/>
    </row>
    <row r="125" spans="1:90" ht="15" customHeight="1" outlineLevel="1" x14ac:dyDescent="0.25">
      <c r="A125" s="18" t="s">
        <v>180</v>
      </c>
      <c r="B125" s="56" t="s">
        <v>69</v>
      </c>
      <c r="C125" s="64" t="s">
        <v>145</v>
      </c>
      <c r="D125" s="64"/>
      <c r="E125" s="65"/>
      <c r="F125" s="65"/>
      <c r="G125" s="199"/>
      <c r="H125" s="200"/>
      <c r="I125" s="200"/>
      <c r="J125" s="200"/>
      <c r="K125" s="27"/>
      <c r="L125" s="27"/>
      <c r="M125" s="27"/>
      <c r="N125" s="27"/>
      <c r="O125" s="27"/>
      <c r="P125" s="27"/>
      <c r="Q125" s="27" t="s">
        <v>99</v>
      </c>
      <c r="R125" s="27"/>
      <c r="S125" s="27"/>
      <c r="T125" s="27"/>
      <c r="U125" s="26"/>
      <c r="V125" s="27"/>
      <c r="W125" s="27"/>
      <c r="X125" s="207"/>
      <c r="Y125" s="20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5"/>
      <c r="BG125" s="62" t="s">
        <v>119</v>
      </c>
      <c r="BH125" s="41">
        <f t="shared" si="75"/>
        <v>0</v>
      </c>
      <c r="BI125" s="41">
        <f t="shared" si="76"/>
        <v>0</v>
      </c>
      <c r="BJ125" s="42">
        <f t="shared" si="77"/>
        <v>0</v>
      </c>
      <c r="BK125" s="116"/>
      <c r="BL125" s="116"/>
      <c r="BM125" s="117"/>
      <c r="BN125" s="91"/>
      <c r="BO125" s="90"/>
      <c r="BP125" s="90" t="s">
        <v>206</v>
      </c>
      <c r="BQ125" s="90">
        <v>1</v>
      </c>
      <c r="BR125" s="181">
        <v>1</v>
      </c>
      <c r="BS125" s="157">
        <v>63</v>
      </c>
      <c r="BT125" s="129">
        <f t="shared" ref="BT125:BT131" si="80">MATCH("s",G125:BF125,0)</f>
        <v>11</v>
      </c>
      <c r="BU125" s="129" t="s">
        <v>211</v>
      </c>
      <c r="BV125" s="134"/>
      <c r="BW125" s="134"/>
      <c r="BX125" s="14">
        <v>0.04</v>
      </c>
      <c r="BY125" s="14"/>
      <c r="BZ125" s="14">
        <v>4</v>
      </c>
      <c r="CA125" s="14">
        <f>BZ125*BS125*BQ125*BR125</f>
        <v>252</v>
      </c>
      <c r="CB125" s="153">
        <f>BS125*BR125*BZ125*(1/BX125)*BQ125</f>
        <v>6300</v>
      </c>
      <c r="CC125" s="156">
        <v>1</v>
      </c>
      <c r="CD125" s="140">
        <f>CC125*CB125</f>
        <v>6300</v>
      </c>
      <c r="CE125" s="14">
        <v>1</v>
      </c>
      <c r="CF125" s="142">
        <f t="shared" si="78"/>
        <v>6300</v>
      </c>
      <c r="CG125" s="14"/>
      <c r="CH125" s="148">
        <f t="shared" si="79"/>
        <v>6300</v>
      </c>
      <c r="CI125" s="148"/>
      <c r="CJ125" s="148">
        <v>4</v>
      </c>
      <c r="CK125" s="137">
        <f>CH125/CJ125</f>
        <v>1575</v>
      </c>
      <c r="CL125" s="148" t="s">
        <v>264</v>
      </c>
    </row>
    <row r="126" spans="1:90" ht="15" customHeight="1" outlineLevel="1" x14ac:dyDescent="0.25">
      <c r="A126" s="18" t="s">
        <v>180</v>
      </c>
      <c r="B126" s="56" t="s">
        <v>69</v>
      </c>
      <c r="C126" s="75" t="s">
        <v>145</v>
      </c>
      <c r="D126" s="64"/>
      <c r="E126" s="65"/>
      <c r="F126" s="65"/>
      <c r="G126" s="199"/>
      <c r="H126" s="200"/>
      <c r="I126" s="200"/>
      <c r="J126" s="200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6" t="s">
        <v>99</v>
      </c>
      <c r="V126" s="27"/>
      <c r="W126" s="27"/>
      <c r="X126" s="207"/>
      <c r="Y126" s="20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5"/>
      <c r="BG126" s="62" t="s">
        <v>119</v>
      </c>
      <c r="BH126" s="41">
        <f t="shared" si="75"/>
        <v>0</v>
      </c>
      <c r="BI126" s="41">
        <f t="shared" si="76"/>
        <v>0</v>
      </c>
      <c r="BJ126" s="42">
        <f t="shared" si="77"/>
        <v>0</v>
      </c>
      <c r="BK126" s="116"/>
      <c r="BL126" s="116"/>
      <c r="BM126" s="117"/>
      <c r="BN126" s="91"/>
      <c r="BO126" s="90"/>
      <c r="BP126" s="90" t="s">
        <v>206</v>
      </c>
      <c r="BQ126" s="90">
        <v>1</v>
      </c>
      <c r="BR126" s="181">
        <v>1</v>
      </c>
      <c r="BS126" s="157">
        <v>63</v>
      </c>
      <c r="BT126" s="129">
        <f t="shared" si="80"/>
        <v>15</v>
      </c>
      <c r="BU126" s="129" t="s">
        <v>211</v>
      </c>
      <c r="BV126" s="134"/>
      <c r="BW126" s="134"/>
      <c r="BX126" s="130">
        <v>0.04</v>
      </c>
      <c r="BY126" s="130"/>
      <c r="BZ126" s="130">
        <v>4</v>
      </c>
      <c r="CA126" s="14">
        <f>BZ126*BS126*BQ126*BR126</f>
        <v>252</v>
      </c>
      <c r="CB126" s="153">
        <f>BS126*BR126*BZ126*(1/BX126)*BQ126</f>
        <v>6300</v>
      </c>
      <c r="CC126" s="156">
        <v>1</v>
      </c>
      <c r="CD126" s="140">
        <f>CC126*CB126</f>
        <v>6300</v>
      </c>
      <c r="CE126" s="130">
        <v>1</v>
      </c>
      <c r="CF126" s="142">
        <f t="shared" si="78"/>
        <v>6300</v>
      </c>
      <c r="CG126" s="130"/>
      <c r="CH126" s="148">
        <f t="shared" si="79"/>
        <v>6300</v>
      </c>
      <c r="CI126" s="149"/>
      <c r="CJ126" s="149">
        <v>4</v>
      </c>
      <c r="CK126" s="137">
        <f>CH126/CJ126</f>
        <v>1575</v>
      </c>
      <c r="CL126" s="211" t="s">
        <v>264</v>
      </c>
    </row>
    <row r="127" spans="1:90" ht="15" customHeight="1" outlineLevel="1" x14ac:dyDescent="0.25">
      <c r="A127" s="18" t="s">
        <v>180</v>
      </c>
      <c r="B127" s="56" t="s">
        <v>69</v>
      </c>
      <c r="C127" s="64" t="s">
        <v>142</v>
      </c>
      <c r="D127" s="64"/>
      <c r="E127" s="65"/>
      <c r="F127" s="65"/>
      <c r="G127" s="199"/>
      <c r="H127" s="200"/>
      <c r="I127" s="200"/>
      <c r="J127" s="200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6"/>
      <c r="V127" s="27"/>
      <c r="W127" s="27"/>
      <c r="X127" s="207" t="s">
        <v>99</v>
      </c>
      <c r="Y127" s="20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5"/>
      <c r="BG127" s="62" t="s">
        <v>121</v>
      </c>
      <c r="BH127" s="41">
        <f t="shared" si="75"/>
        <v>0</v>
      </c>
      <c r="BI127" s="41">
        <f t="shared" si="76"/>
        <v>0</v>
      </c>
      <c r="BJ127" s="42">
        <f t="shared" si="77"/>
        <v>0</v>
      </c>
      <c r="BK127" s="116"/>
      <c r="BL127" s="116"/>
      <c r="BM127" s="117"/>
      <c r="BN127" s="91"/>
      <c r="BO127" s="90"/>
      <c r="BP127" s="90" t="s">
        <v>246</v>
      </c>
      <c r="BQ127" s="90">
        <v>14</v>
      </c>
      <c r="BR127" s="181">
        <v>1</v>
      </c>
      <c r="BS127" s="90">
        <v>50</v>
      </c>
      <c r="BT127" s="129">
        <f t="shared" si="80"/>
        <v>18</v>
      </c>
      <c r="BU127" s="129" t="s">
        <v>211</v>
      </c>
      <c r="BV127" s="127"/>
      <c r="BW127" s="127"/>
      <c r="BX127" s="130"/>
      <c r="BY127" s="130"/>
      <c r="BZ127" s="130"/>
      <c r="CA127" s="130"/>
      <c r="CB127" s="130"/>
      <c r="CC127" s="130"/>
      <c r="CD127" s="140"/>
      <c r="CE127" s="130"/>
      <c r="CF127" s="130">
        <f t="shared" si="78"/>
        <v>0</v>
      </c>
      <c r="CG127" s="130"/>
      <c r="CH127" s="138"/>
      <c r="CI127" s="138"/>
      <c r="CJ127" s="138"/>
      <c r="CK127" s="138"/>
      <c r="CL127" s="138"/>
    </row>
    <row r="128" spans="1:90" ht="15" customHeight="1" outlineLevel="1" x14ac:dyDescent="0.25">
      <c r="A128" s="18" t="s">
        <v>180</v>
      </c>
      <c r="B128" s="56" t="s">
        <v>69</v>
      </c>
      <c r="C128" s="64" t="s">
        <v>143</v>
      </c>
      <c r="D128" s="64"/>
      <c r="E128" s="65"/>
      <c r="F128" s="65"/>
      <c r="G128" s="199"/>
      <c r="H128" s="200"/>
      <c r="I128" s="200"/>
      <c r="J128" s="200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6"/>
      <c r="V128" s="27"/>
      <c r="W128" s="27"/>
      <c r="X128" s="207"/>
      <c r="Y128" s="207"/>
      <c r="Z128" s="27" t="s">
        <v>99</v>
      </c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5"/>
      <c r="BG128" s="62" t="s">
        <v>119</v>
      </c>
      <c r="BH128" s="41">
        <f t="shared" si="75"/>
        <v>0</v>
      </c>
      <c r="BI128" s="41">
        <f t="shared" si="76"/>
        <v>0</v>
      </c>
      <c r="BJ128" s="42">
        <f t="shared" si="77"/>
        <v>0</v>
      </c>
      <c r="BK128" s="116"/>
      <c r="BL128" s="116"/>
      <c r="BM128" s="117"/>
      <c r="BN128" s="91"/>
      <c r="BO128" s="90"/>
      <c r="BP128" s="90" t="s">
        <v>206</v>
      </c>
      <c r="BQ128" s="90"/>
      <c r="BR128" s="181"/>
      <c r="BS128" s="157">
        <v>63</v>
      </c>
      <c r="BT128" s="129">
        <f t="shared" si="80"/>
        <v>20</v>
      </c>
      <c r="BU128" s="129" t="s">
        <v>211</v>
      </c>
      <c r="BV128" s="134"/>
      <c r="BW128" s="134"/>
      <c r="BX128" s="14"/>
      <c r="BY128" s="14"/>
      <c r="BZ128" s="14"/>
      <c r="CA128" s="14"/>
      <c r="CB128" s="153"/>
      <c r="CC128" s="156"/>
      <c r="CD128" s="141"/>
      <c r="CE128" s="14"/>
      <c r="CF128" s="142">
        <f t="shared" si="78"/>
        <v>0</v>
      </c>
      <c r="CG128" s="14"/>
      <c r="CH128" s="148">
        <f>CF128</f>
        <v>0</v>
      </c>
      <c r="CI128" s="148"/>
      <c r="CJ128" s="148"/>
      <c r="CK128" s="148"/>
      <c r="CL128" s="148"/>
    </row>
    <row r="129" spans="1:90" ht="15" customHeight="1" outlineLevel="1" x14ac:dyDescent="0.25">
      <c r="A129" s="18" t="s">
        <v>180</v>
      </c>
      <c r="B129" s="56" t="s">
        <v>69</v>
      </c>
      <c r="C129" s="64" t="s">
        <v>142</v>
      </c>
      <c r="D129" s="64"/>
      <c r="E129" s="65"/>
      <c r="F129" s="65"/>
      <c r="G129" s="199"/>
      <c r="H129" s="200"/>
      <c r="I129" s="200"/>
      <c r="J129" s="200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6"/>
      <c r="V129" s="27"/>
      <c r="W129" s="27"/>
      <c r="X129" s="207"/>
      <c r="Y129" s="207"/>
      <c r="Z129" s="27"/>
      <c r="AA129" s="27"/>
      <c r="AB129" s="27"/>
      <c r="AC129" s="27"/>
      <c r="AD129" s="27" t="s">
        <v>99</v>
      </c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5"/>
      <c r="BG129" s="62" t="s">
        <v>121</v>
      </c>
      <c r="BH129" s="41">
        <f t="shared" si="75"/>
        <v>0</v>
      </c>
      <c r="BI129" s="41">
        <f t="shared" si="76"/>
        <v>0</v>
      </c>
      <c r="BJ129" s="42">
        <f t="shared" si="77"/>
        <v>0</v>
      </c>
      <c r="BK129" s="116"/>
      <c r="BL129" s="116"/>
      <c r="BM129" s="117"/>
      <c r="BN129" s="91"/>
      <c r="BO129" s="90"/>
      <c r="BP129" s="90"/>
      <c r="BQ129" s="90"/>
      <c r="BR129" s="181"/>
      <c r="BS129" s="90"/>
      <c r="BT129" s="129">
        <f t="shared" si="80"/>
        <v>24</v>
      </c>
      <c r="BU129" s="129" t="s">
        <v>211</v>
      </c>
      <c r="BV129" s="127"/>
      <c r="BW129" s="127"/>
      <c r="BX129" s="130"/>
      <c r="BY129" s="130"/>
      <c r="BZ129" s="130"/>
      <c r="CA129" s="130"/>
      <c r="CB129" s="130"/>
      <c r="CC129" s="130"/>
      <c r="CD129" s="140"/>
      <c r="CE129" s="130"/>
      <c r="CF129" s="130">
        <f t="shared" si="78"/>
        <v>0</v>
      </c>
      <c r="CG129" s="130"/>
      <c r="CH129" s="138"/>
      <c r="CI129" s="138"/>
      <c r="CJ129" s="138"/>
      <c r="CK129" s="138"/>
      <c r="CL129" s="138"/>
    </row>
    <row r="130" spans="1:90" ht="15" customHeight="1" outlineLevel="1" x14ac:dyDescent="0.25">
      <c r="A130" s="18" t="s">
        <v>180</v>
      </c>
      <c r="B130" s="56" t="s">
        <v>69</v>
      </c>
      <c r="C130" s="64" t="s">
        <v>147</v>
      </c>
      <c r="D130" s="64"/>
      <c r="E130" s="65"/>
      <c r="F130" s="65"/>
      <c r="G130" s="199"/>
      <c r="H130" s="200"/>
      <c r="I130" s="200"/>
      <c r="J130" s="200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6"/>
      <c r="V130" s="27"/>
      <c r="W130" s="27"/>
      <c r="X130" s="207"/>
      <c r="Y130" s="207"/>
      <c r="Z130" s="27"/>
      <c r="AA130" s="27"/>
      <c r="AB130" s="27"/>
      <c r="AC130" s="27"/>
      <c r="AD130" s="27"/>
      <c r="AE130" s="27"/>
      <c r="AF130" s="27"/>
      <c r="AG130" s="27"/>
      <c r="AH130" s="27" t="s">
        <v>99</v>
      </c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5"/>
      <c r="BG130" s="62" t="s">
        <v>119</v>
      </c>
      <c r="BH130" s="41">
        <f t="shared" si="75"/>
        <v>0</v>
      </c>
      <c r="BI130" s="41">
        <f t="shared" si="76"/>
        <v>0</v>
      </c>
      <c r="BJ130" s="42">
        <f t="shared" si="77"/>
        <v>0</v>
      </c>
      <c r="BK130" s="116"/>
      <c r="BL130" s="116"/>
      <c r="BM130" s="117"/>
      <c r="BN130" s="91"/>
      <c r="BO130" s="90"/>
      <c r="BP130" s="90" t="s">
        <v>206</v>
      </c>
      <c r="BQ130" s="90"/>
      <c r="BR130" s="181"/>
      <c r="BS130" s="157">
        <v>63</v>
      </c>
      <c r="BT130" s="129">
        <f t="shared" si="80"/>
        <v>28</v>
      </c>
      <c r="BU130" s="129" t="s">
        <v>211</v>
      </c>
      <c r="BV130" s="134"/>
      <c r="BW130" s="134"/>
      <c r="BX130" s="14"/>
      <c r="BY130" s="14"/>
      <c r="BZ130" s="14"/>
      <c r="CA130" s="14"/>
      <c r="CB130" s="153"/>
      <c r="CC130" s="156"/>
      <c r="CD130" s="141"/>
      <c r="CE130" s="14"/>
      <c r="CF130" s="142">
        <f t="shared" si="78"/>
        <v>0</v>
      </c>
      <c r="CG130" s="14"/>
      <c r="CH130" s="148">
        <f t="shared" ref="CH130:CH131" si="81">CF130</f>
        <v>0</v>
      </c>
      <c r="CI130" s="148"/>
      <c r="CJ130" s="148"/>
      <c r="CK130" s="148"/>
      <c r="CL130" s="148"/>
    </row>
    <row r="131" spans="1:90" ht="15" customHeight="1" outlineLevel="1" x14ac:dyDescent="0.25">
      <c r="A131" s="18" t="s">
        <v>180</v>
      </c>
      <c r="B131" s="56" t="s">
        <v>69</v>
      </c>
      <c r="C131" s="64" t="s">
        <v>143</v>
      </c>
      <c r="D131" s="64"/>
      <c r="E131" s="65"/>
      <c r="F131" s="65"/>
      <c r="G131" s="199"/>
      <c r="H131" s="200"/>
      <c r="I131" s="200"/>
      <c r="J131" s="200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6"/>
      <c r="V131" s="27"/>
      <c r="W131" s="27"/>
      <c r="X131" s="207"/>
      <c r="Y131" s="20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 t="s">
        <v>99</v>
      </c>
      <c r="AJ131" s="27" t="s">
        <v>99</v>
      </c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5"/>
      <c r="BG131" s="62" t="s">
        <v>119</v>
      </c>
      <c r="BH131" s="41">
        <f t="shared" si="75"/>
        <v>0</v>
      </c>
      <c r="BI131" s="41">
        <f t="shared" si="76"/>
        <v>0</v>
      </c>
      <c r="BJ131" s="42">
        <f t="shared" si="77"/>
        <v>0</v>
      </c>
      <c r="BK131" s="116"/>
      <c r="BL131" s="116"/>
      <c r="BM131" s="117"/>
      <c r="BN131" s="91"/>
      <c r="BO131" s="90"/>
      <c r="BP131" s="90" t="s">
        <v>206</v>
      </c>
      <c r="BQ131" s="90"/>
      <c r="BR131" s="181"/>
      <c r="BS131" s="157">
        <v>63</v>
      </c>
      <c r="BT131" s="129">
        <f t="shared" si="80"/>
        <v>29</v>
      </c>
      <c r="BU131" s="129" t="s">
        <v>211</v>
      </c>
      <c r="BV131" s="134"/>
      <c r="BW131" s="134"/>
      <c r="BX131" s="14"/>
      <c r="BY131" s="14"/>
      <c r="BZ131" s="14"/>
      <c r="CA131" s="14"/>
      <c r="CB131" s="153"/>
      <c r="CC131" s="156"/>
      <c r="CD131" s="141"/>
      <c r="CE131" s="14"/>
      <c r="CF131" s="142">
        <f t="shared" si="78"/>
        <v>0</v>
      </c>
      <c r="CG131" s="14"/>
      <c r="CH131" s="148">
        <f t="shared" si="81"/>
        <v>0</v>
      </c>
      <c r="CI131" s="148"/>
      <c r="CJ131" s="148"/>
      <c r="CK131" s="148"/>
      <c r="CL131" s="148"/>
    </row>
    <row r="132" spans="1:90" hidden="1" x14ac:dyDescent="0.25">
      <c r="A132" s="18" t="s">
        <v>181</v>
      </c>
      <c r="B132" s="72" t="s">
        <v>146</v>
      </c>
      <c r="C132" s="73"/>
      <c r="D132" s="73"/>
      <c r="E132" s="69">
        <v>4</v>
      </c>
      <c r="F132" s="69" t="s">
        <v>63</v>
      </c>
      <c r="G132" s="25"/>
      <c r="H132" s="27"/>
      <c r="I132" s="27"/>
      <c r="J132" s="27"/>
      <c r="K132" s="27"/>
      <c r="L132" s="27">
        <v>1</v>
      </c>
      <c r="M132" s="27"/>
      <c r="N132" s="27"/>
      <c r="O132" s="27"/>
      <c r="P132" s="27"/>
      <c r="Q132" s="27">
        <v>1</v>
      </c>
      <c r="R132" s="27"/>
      <c r="S132" s="27"/>
      <c r="T132" s="27"/>
      <c r="U132" s="26"/>
      <c r="V132" s="27">
        <v>1</v>
      </c>
      <c r="W132" s="27"/>
      <c r="X132" s="29"/>
      <c r="Y132" s="29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>
        <v>1</v>
      </c>
      <c r="AR132" s="27"/>
      <c r="AS132" s="27">
        <v>1</v>
      </c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5"/>
      <c r="BG132" s="62"/>
      <c r="BH132" s="41">
        <f t="shared" si="75"/>
        <v>5</v>
      </c>
      <c r="BI132" s="41">
        <f t="shared" si="76"/>
        <v>5</v>
      </c>
      <c r="BJ132" s="42">
        <f t="shared" si="77"/>
        <v>20</v>
      </c>
      <c r="BK132" s="116">
        <f>BI132*$AH$234</f>
        <v>1150</v>
      </c>
      <c r="BL132" s="116" t="str">
        <f>F132</f>
        <v>kg</v>
      </c>
      <c r="BM132" s="117">
        <f>BJ132*$AH$234</f>
        <v>4600</v>
      </c>
      <c r="BN132" s="91">
        <v>1</v>
      </c>
      <c r="BO132" s="90">
        <f>BK132/BN132</f>
        <v>1150</v>
      </c>
      <c r="BP132" s="90"/>
      <c r="BQ132" s="90"/>
      <c r="BR132" s="181"/>
      <c r="BS132" s="157"/>
      <c r="BT132" s="129"/>
      <c r="BU132" s="129"/>
      <c r="BV132" s="134"/>
      <c r="BW132" s="134"/>
      <c r="BX132" s="130"/>
      <c r="BY132" s="130"/>
      <c r="BZ132" s="130"/>
      <c r="CA132" s="130"/>
      <c r="CB132" s="130"/>
      <c r="CC132" s="156"/>
      <c r="CD132" s="140"/>
      <c r="CE132" s="130"/>
      <c r="CF132" s="142">
        <f t="shared" si="78"/>
        <v>0</v>
      </c>
      <c r="CG132" s="130"/>
      <c r="CH132" s="148">
        <f t="shared" ref="CH132" si="82">CF132</f>
        <v>0</v>
      </c>
      <c r="CI132" s="149"/>
      <c r="CJ132" s="149"/>
      <c r="CK132" s="149"/>
      <c r="CL132" s="149"/>
    </row>
    <row r="133" spans="1:90" ht="15" customHeight="1" outlineLevel="1" x14ac:dyDescent="0.25">
      <c r="A133" s="18" t="s">
        <v>180</v>
      </c>
      <c r="B133" s="56" t="s">
        <v>146</v>
      </c>
      <c r="C133" s="64" t="s">
        <v>144</v>
      </c>
      <c r="D133" s="64"/>
      <c r="E133" s="65"/>
      <c r="F133" s="65"/>
      <c r="G133" s="199"/>
      <c r="H133" s="200"/>
      <c r="I133" s="200"/>
      <c r="J133" s="200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6"/>
      <c r="V133" s="27"/>
      <c r="W133" s="27"/>
      <c r="X133" s="207"/>
      <c r="Y133" s="207"/>
      <c r="Z133" s="27"/>
      <c r="AA133" s="27"/>
      <c r="AB133" s="27"/>
      <c r="AC133" s="27"/>
      <c r="AD133" s="27" t="s">
        <v>99</v>
      </c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5"/>
      <c r="BG133" s="62" t="s">
        <v>121</v>
      </c>
      <c r="BH133" s="41"/>
      <c r="BI133" s="41"/>
      <c r="BJ133" s="42"/>
      <c r="BK133" s="116"/>
      <c r="BL133" s="116"/>
      <c r="BM133" s="117"/>
      <c r="BN133" s="91"/>
      <c r="BO133" s="90"/>
      <c r="BP133" s="90"/>
      <c r="BQ133" s="90"/>
      <c r="BR133" s="181"/>
      <c r="BS133" s="90"/>
      <c r="BT133" s="129">
        <f>MATCH("s",G133:BF133,0)</f>
        <v>24</v>
      </c>
      <c r="BU133" s="129" t="s">
        <v>211</v>
      </c>
      <c r="BV133" s="127"/>
      <c r="BW133" s="127"/>
      <c r="BX133" s="130"/>
      <c r="BY133" s="130"/>
      <c r="BZ133" s="130"/>
      <c r="CA133" s="130"/>
      <c r="CB133" s="130"/>
      <c r="CC133" s="130"/>
      <c r="CD133" s="140"/>
      <c r="CE133" s="130"/>
      <c r="CF133" s="130">
        <f t="shared" si="78"/>
        <v>0</v>
      </c>
      <c r="CG133" s="130"/>
      <c r="CH133" s="138"/>
      <c r="CI133" s="138"/>
      <c r="CJ133" s="138"/>
      <c r="CK133" s="138"/>
      <c r="CL133" s="138"/>
    </row>
    <row r="134" spans="1:90" ht="15" customHeight="1" outlineLevel="1" x14ac:dyDescent="0.25">
      <c r="A134" s="18" t="s">
        <v>180</v>
      </c>
      <c r="B134" s="56" t="s">
        <v>146</v>
      </c>
      <c r="C134" s="75" t="s">
        <v>144</v>
      </c>
      <c r="D134" s="75"/>
      <c r="E134" s="74"/>
      <c r="F134" s="74"/>
      <c r="G134" s="199"/>
      <c r="H134" s="200"/>
      <c r="I134" s="200"/>
      <c r="J134" s="200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6"/>
      <c r="V134" s="27"/>
      <c r="W134" s="27"/>
      <c r="X134" s="207"/>
      <c r="Y134" s="20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 t="s">
        <v>99</v>
      </c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5"/>
      <c r="BG134" s="62" t="s">
        <v>121</v>
      </c>
      <c r="BH134" s="41"/>
      <c r="BI134" s="41"/>
      <c r="BJ134" s="42"/>
      <c r="BK134" s="116"/>
      <c r="BL134" s="116"/>
      <c r="BM134" s="117"/>
      <c r="BN134" s="91"/>
      <c r="BO134" s="90"/>
      <c r="BP134" s="90"/>
      <c r="BQ134" s="90"/>
      <c r="BR134" s="181"/>
      <c r="BS134" s="90"/>
      <c r="BT134" s="129">
        <f>MATCH("s",G134:BF134,0)</f>
        <v>29</v>
      </c>
      <c r="BU134" s="129" t="s">
        <v>211</v>
      </c>
      <c r="BV134" s="127"/>
      <c r="BW134" s="127"/>
      <c r="BX134" s="130"/>
      <c r="BY134" s="130"/>
      <c r="BZ134" s="130"/>
      <c r="CA134" s="130"/>
      <c r="CB134" s="130"/>
      <c r="CC134" s="130"/>
      <c r="CD134" s="140"/>
      <c r="CE134" s="130"/>
      <c r="CF134" s="130">
        <f t="shared" si="78"/>
        <v>0</v>
      </c>
      <c r="CG134" s="130"/>
      <c r="CH134" s="138"/>
      <c r="CI134" s="138"/>
      <c r="CJ134" s="138"/>
      <c r="CK134" s="138"/>
      <c r="CL134" s="138"/>
    </row>
    <row r="135" spans="1:90" ht="15" customHeight="1" outlineLevel="1" x14ac:dyDescent="0.25">
      <c r="A135" s="18" t="s">
        <v>180</v>
      </c>
      <c r="B135" s="99" t="s">
        <v>173</v>
      </c>
      <c r="C135" s="99" t="s">
        <v>172</v>
      </c>
      <c r="D135" s="188"/>
      <c r="E135" s="189"/>
      <c r="F135" s="189"/>
      <c r="G135" s="199"/>
      <c r="H135" s="200"/>
      <c r="I135" s="200"/>
      <c r="J135" s="200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6"/>
      <c r="V135" s="27"/>
      <c r="W135" s="27"/>
      <c r="X135" s="207"/>
      <c r="Y135" s="20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5"/>
      <c r="BG135" s="62" t="s">
        <v>121</v>
      </c>
      <c r="BH135" s="41"/>
      <c r="BI135" s="41"/>
      <c r="BJ135" s="42"/>
      <c r="BK135" s="116"/>
      <c r="BL135" s="116"/>
      <c r="BM135" s="117"/>
      <c r="BN135" s="91"/>
      <c r="BO135" s="90"/>
      <c r="BP135" s="90"/>
      <c r="BQ135" s="90"/>
      <c r="BR135" s="181"/>
      <c r="BS135" s="90"/>
      <c r="BT135" s="129" t="e">
        <f>MATCH("s",G135:BF135,0)</f>
        <v>#N/A</v>
      </c>
      <c r="BU135" s="129" t="s">
        <v>211</v>
      </c>
      <c r="BV135" s="127"/>
      <c r="BW135" s="127"/>
      <c r="BX135" s="14"/>
      <c r="BY135" s="14"/>
      <c r="BZ135" s="14"/>
      <c r="CA135" s="14"/>
      <c r="CB135" s="14"/>
      <c r="CC135" s="14"/>
      <c r="CD135" s="140"/>
      <c r="CE135" s="14"/>
      <c r="CF135" s="130">
        <f t="shared" si="78"/>
        <v>0</v>
      </c>
      <c r="CG135" s="14"/>
      <c r="CH135" s="137"/>
      <c r="CI135" s="137"/>
      <c r="CJ135" s="137"/>
      <c r="CK135" s="137"/>
      <c r="CL135" s="137"/>
    </row>
    <row r="136" spans="1:90" hidden="1" x14ac:dyDescent="0.25">
      <c r="A136" s="18" t="s">
        <v>181</v>
      </c>
      <c r="B136" s="70" t="s">
        <v>75</v>
      </c>
      <c r="C136" s="69"/>
      <c r="D136" s="69"/>
      <c r="E136" s="69">
        <v>14</v>
      </c>
      <c r="F136" s="69" t="s">
        <v>63</v>
      </c>
      <c r="G136" s="25"/>
      <c r="H136" s="27"/>
      <c r="I136" s="27">
        <v>0.2</v>
      </c>
      <c r="J136" s="27"/>
      <c r="K136" s="27"/>
      <c r="L136" s="27"/>
      <c r="M136" s="27">
        <v>0.2</v>
      </c>
      <c r="N136" s="27"/>
      <c r="O136" s="27">
        <v>0.2</v>
      </c>
      <c r="P136" s="27"/>
      <c r="Q136" s="27">
        <v>0.2</v>
      </c>
      <c r="R136" s="27"/>
      <c r="S136" s="27">
        <v>0.2</v>
      </c>
      <c r="T136" s="27"/>
      <c r="U136" s="26">
        <v>0.2</v>
      </c>
      <c r="V136" s="27"/>
      <c r="W136" s="27">
        <v>0.2</v>
      </c>
      <c r="X136" s="29"/>
      <c r="Y136" s="29"/>
      <c r="Z136" s="27">
        <v>0.2</v>
      </c>
      <c r="AA136" s="27"/>
      <c r="AB136" s="27"/>
      <c r="AC136" s="27"/>
      <c r="AD136" s="27">
        <v>0.2</v>
      </c>
      <c r="AE136" s="27"/>
      <c r="AF136" s="27"/>
      <c r="AG136" s="27"/>
      <c r="AH136" s="27">
        <v>0.2</v>
      </c>
      <c r="AI136" s="27"/>
      <c r="AJ136" s="27"/>
      <c r="AK136" s="27"/>
      <c r="AL136" s="27"/>
      <c r="AM136" s="27"/>
      <c r="AN136" s="27"/>
      <c r="AO136" s="27"/>
      <c r="AP136" s="27"/>
      <c r="AQ136" s="27">
        <v>0.2</v>
      </c>
      <c r="AR136" s="27"/>
      <c r="AS136" s="27"/>
      <c r="AT136" s="27"/>
      <c r="AU136" s="27">
        <v>0.2</v>
      </c>
      <c r="AV136" s="27"/>
      <c r="AW136" s="27"/>
      <c r="AX136" s="27"/>
      <c r="AY136" s="27"/>
      <c r="AZ136" s="27">
        <v>0.2</v>
      </c>
      <c r="BA136" s="27"/>
      <c r="BB136" s="27"/>
      <c r="BC136" s="27"/>
      <c r="BD136" s="27">
        <v>0.2</v>
      </c>
      <c r="BE136" s="27"/>
      <c r="BF136" s="25"/>
      <c r="BG136" s="62" t="s">
        <v>119</v>
      </c>
      <c r="BH136" s="41">
        <f>COUNT(G136:BF136)</f>
        <v>14</v>
      </c>
      <c r="BI136" s="41">
        <f>SUM(G136:BF136)</f>
        <v>2.8000000000000003</v>
      </c>
      <c r="BJ136" s="42">
        <f>BI136*E136</f>
        <v>39.200000000000003</v>
      </c>
      <c r="BK136" s="116">
        <f>BI136*$AH$234</f>
        <v>644.00000000000011</v>
      </c>
      <c r="BL136" s="116" t="str">
        <f>F136</f>
        <v>kg</v>
      </c>
      <c r="BM136" s="117">
        <f>BJ136*$AH$234</f>
        <v>9016</v>
      </c>
      <c r="BN136" s="91">
        <v>1</v>
      </c>
      <c r="BO136" s="90">
        <f>BK136/BN136</f>
        <v>644.00000000000011</v>
      </c>
      <c r="BP136" s="90" t="s">
        <v>206</v>
      </c>
      <c r="BQ136" s="90"/>
      <c r="BR136" s="181"/>
      <c r="BS136" s="157"/>
      <c r="BT136" s="129"/>
      <c r="BU136" s="129"/>
      <c r="BV136" s="134"/>
      <c r="BW136" s="134"/>
      <c r="BX136" s="14"/>
      <c r="BY136" s="14"/>
      <c r="BZ136" s="14"/>
      <c r="CA136" s="14"/>
      <c r="CB136" s="153"/>
      <c r="CC136" s="156"/>
      <c r="CD136" s="141"/>
      <c r="CE136" s="14"/>
      <c r="CF136" s="142">
        <f t="shared" si="78"/>
        <v>0</v>
      </c>
      <c r="CG136" s="14"/>
      <c r="CH136" s="148">
        <f t="shared" ref="CH136:CH139" si="83">CF136</f>
        <v>0</v>
      </c>
      <c r="CI136" s="148"/>
      <c r="CJ136" s="148"/>
      <c r="CK136" s="148"/>
      <c r="CL136" s="148"/>
    </row>
    <row r="137" spans="1:90" hidden="1" x14ac:dyDescent="0.25">
      <c r="A137" s="18" t="s">
        <v>181</v>
      </c>
      <c r="B137" s="72" t="s">
        <v>73</v>
      </c>
      <c r="C137" s="73"/>
      <c r="D137" s="73"/>
      <c r="E137" s="69">
        <v>1.3</v>
      </c>
      <c r="F137" s="69" t="s">
        <v>64</v>
      </c>
      <c r="G137" s="25"/>
      <c r="H137" s="27">
        <v>1</v>
      </c>
      <c r="I137" s="27"/>
      <c r="J137" s="27">
        <v>1</v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6"/>
      <c r="V137" s="27"/>
      <c r="W137" s="27"/>
      <c r="X137" s="29"/>
      <c r="Y137" s="29"/>
      <c r="Z137" s="27">
        <v>1</v>
      </c>
      <c r="AA137" s="27"/>
      <c r="AB137" s="27">
        <v>1</v>
      </c>
      <c r="AC137" s="27"/>
      <c r="AD137" s="27">
        <v>1</v>
      </c>
      <c r="AE137" s="27"/>
      <c r="AF137" s="27">
        <v>1</v>
      </c>
      <c r="AG137" s="27"/>
      <c r="AH137" s="27">
        <v>1</v>
      </c>
      <c r="AI137" s="27"/>
      <c r="AJ137" s="27">
        <v>1</v>
      </c>
      <c r="AK137" s="27"/>
      <c r="AL137" s="27">
        <v>1</v>
      </c>
      <c r="AM137" s="27"/>
      <c r="AN137" s="27">
        <v>1</v>
      </c>
      <c r="AO137" s="27"/>
      <c r="AP137" s="27">
        <v>1</v>
      </c>
      <c r="AQ137" s="27"/>
      <c r="AR137" s="27">
        <v>1</v>
      </c>
      <c r="AS137" s="27"/>
      <c r="AT137" s="27">
        <v>1</v>
      </c>
      <c r="AU137" s="27"/>
      <c r="AV137" s="27">
        <v>1</v>
      </c>
      <c r="AW137" s="27"/>
      <c r="AX137" s="27">
        <v>1</v>
      </c>
      <c r="AY137" s="27"/>
      <c r="AZ137" s="27">
        <v>1</v>
      </c>
      <c r="BA137" s="27"/>
      <c r="BB137" s="27">
        <v>1</v>
      </c>
      <c r="BC137" s="27"/>
      <c r="BD137" s="27">
        <v>1</v>
      </c>
      <c r="BE137" s="27"/>
      <c r="BF137" s="25"/>
      <c r="BG137" s="62" t="s">
        <v>119</v>
      </c>
      <c r="BH137" s="41">
        <f>COUNT(G137:BF137)</f>
        <v>18</v>
      </c>
      <c r="BI137" s="41">
        <f>SUM(G137:BF137)</f>
        <v>18</v>
      </c>
      <c r="BJ137" s="42">
        <f>BI137*E137</f>
        <v>23.400000000000002</v>
      </c>
      <c r="BK137" s="116">
        <f>BI137*$AH$234</f>
        <v>4140</v>
      </c>
      <c r="BL137" s="116" t="str">
        <f>F137</f>
        <v>pièce</v>
      </c>
      <c r="BM137" s="117">
        <f>BJ137*$AH$234</f>
        <v>5382.0000000000009</v>
      </c>
      <c r="BN137" s="91">
        <v>10</v>
      </c>
      <c r="BO137" s="90">
        <f>BK137/BN137</f>
        <v>414</v>
      </c>
      <c r="BP137" s="90" t="s">
        <v>206</v>
      </c>
      <c r="BQ137" s="90"/>
      <c r="BR137" s="181"/>
      <c r="BS137" s="157"/>
      <c r="BT137" s="129"/>
      <c r="BU137" s="129"/>
      <c r="BV137" s="134"/>
      <c r="BW137" s="134"/>
      <c r="BX137" s="14"/>
      <c r="BY137" s="14"/>
      <c r="BZ137" s="14"/>
      <c r="CA137" s="14"/>
      <c r="CB137" s="153"/>
      <c r="CC137" s="156"/>
      <c r="CD137" s="141"/>
      <c r="CE137" s="14"/>
      <c r="CF137" s="142">
        <f t="shared" si="78"/>
        <v>0</v>
      </c>
      <c r="CG137" s="14"/>
      <c r="CH137" s="148">
        <f t="shared" si="83"/>
        <v>0</v>
      </c>
      <c r="CI137" s="148"/>
      <c r="CJ137" s="148"/>
      <c r="CK137" s="148"/>
      <c r="CL137" s="148"/>
    </row>
    <row r="138" spans="1:90" hidden="1" x14ac:dyDescent="0.25">
      <c r="A138" s="18" t="s">
        <v>181</v>
      </c>
      <c r="B138" s="72" t="s">
        <v>6</v>
      </c>
      <c r="C138" s="73"/>
      <c r="D138" s="73"/>
      <c r="E138" s="69">
        <v>14</v>
      </c>
      <c r="F138" s="69" t="s">
        <v>63</v>
      </c>
      <c r="G138" s="25"/>
      <c r="H138" s="27"/>
      <c r="I138" s="27">
        <v>0.2</v>
      </c>
      <c r="J138" s="27"/>
      <c r="K138" s="27">
        <v>0.2</v>
      </c>
      <c r="L138" s="27"/>
      <c r="M138" s="27"/>
      <c r="N138" s="27"/>
      <c r="O138" s="27">
        <v>0.2</v>
      </c>
      <c r="P138" s="27"/>
      <c r="Q138" s="27"/>
      <c r="R138" s="27"/>
      <c r="S138" s="27">
        <v>0.2</v>
      </c>
      <c r="T138" s="27"/>
      <c r="U138" s="26"/>
      <c r="V138" s="27"/>
      <c r="W138" s="27">
        <v>0.2</v>
      </c>
      <c r="X138" s="29"/>
      <c r="Y138" s="29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>
        <v>0.2</v>
      </c>
      <c r="AW138" s="27"/>
      <c r="AX138" s="27">
        <v>0.2</v>
      </c>
      <c r="AY138" s="27"/>
      <c r="AZ138" s="27"/>
      <c r="BA138" s="27">
        <v>0.2</v>
      </c>
      <c r="BB138" s="27"/>
      <c r="BC138" s="27">
        <v>0.2</v>
      </c>
      <c r="BD138" s="27"/>
      <c r="BE138" s="27">
        <v>0.2</v>
      </c>
      <c r="BF138" s="25"/>
      <c r="BG138" s="62" t="s">
        <v>119</v>
      </c>
      <c r="BH138" s="41">
        <f>COUNT(G138:BF138)</f>
        <v>10</v>
      </c>
      <c r="BI138" s="41">
        <f>SUM(G138:BF138)</f>
        <v>1.9999999999999998</v>
      </c>
      <c r="BJ138" s="42">
        <f>BI138*E138</f>
        <v>27.999999999999996</v>
      </c>
      <c r="BK138" s="116">
        <f>BI138*$AH$234</f>
        <v>459.99999999999994</v>
      </c>
      <c r="BL138" s="116" t="str">
        <f>F138</f>
        <v>kg</v>
      </c>
      <c r="BM138" s="117">
        <f>BJ138*$AH$234</f>
        <v>6439.9999999999991</v>
      </c>
      <c r="BN138" s="91">
        <v>0.8</v>
      </c>
      <c r="BO138" s="90">
        <f>BK138/BN138</f>
        <v>574.99999999999989</v>
      </c>
      <c r="BP138" s="90" t="s">
        <v>206</v>
      </c>
      <c r="BQ138" s="90"/>
      <c r="BR138" s="181"/>
      <c r="BS138" s="157"/>
      <c r="BT138" s="129"/>
      <c r="BU138" s="129"/>
      <c r="BV138" s="134"/>
      <c r="BW138" s="134"/>
      <c r="BX138" s="14"/>
      <c r="BY138" s="14"/>
      <c r="BZ138" s="14"/>
      <c r="CA138" s="14"/>
      <c r="CB138" s="153"/>
      <c r="CC138" s="156"/>
      <c r="CD138" s="141"/>
      <c r="CE138" s="14"/>
      <c r="CF138" s="142">
        <f t="shared" si="78"/>
        <v>0</v>
      </c>
      <c r="CG138" s="14"/>
      <c r="CH138" s="148">
        <f t="shared" si="83"/>
        <v>0</v>
      </c>
      <c r="CI138" s="148"/>
      <c r="CJ138" s="148"/>
      <c r="CK138" s="148"/>
      <c r="CL138" s="148"/>
    </row>
    <row r="139" spans="1:90" ht="15.75" customHeight="1" x14ac:dyDescent="0.25">
      <c r="A139" s="18" t="s">
        <v>181</v>
      </c>
      <c r="B139" s="72" t="s">
        <v>87</v>
      </c>
      <c r="C139" s="73"/>
      <c r="D139" s="73"/>
      <c r="E139" s="69">
        <v>4</v>
      </c>
      <c r="F139" s="69" t="s">
        <v>63</v>
      </c>
      <c r="G139" s="199"/>
      <c r="H139" s="200"/>
      <c r="I139" s="200"/>
      <c r="J139" s="200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6"/>
      <c r="V139" s="27"/>
      <c r="W139" s="27"/>
      <c r="X139" s="207"/>
      <c r="Y139" s="20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>
        <v>1</v>
      </c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5"/>
      <c r="BG139" s="62"/>
      <c r="BH139" s="41">
        <f>COUNT(G139:BF139)</f>
        <v>1</v>
      </c>
      <c r="BI139" s="41">
        <f>SUM(G139:BF139)</f>
        <v>1</v>
      </c>
      <c r="BJ139" s="42">
        <f>BI139*E139</f>
        <v>4</v>
      </c>
      <c r="BK139" s="116">
        <f>BI139*$AH$234</f>
        <v>230</v>
      </c>
      <c r="BL139" s="116" t="str">
        <f>F139</f>
        <v>kg</v>
      </c>
      <c r="BM139" s="117">
        <f>BJ139*$AH$234</f>
        <v>920</v>
      </c>
      <c r="BN139" s="91">
        <v>1</v>
      </c>
      <c r="BO139" s="90">
        <f>BK139/BN139</f>
        <v>230</v>
      </c>
      <c r="BP139" s="90"/>
      <c r="BQ139" s="90"/>
      <c r="BR139" s="181"/>
      <c r="BS139" s="157"/>
      <c r="BT139" s="129"/>
      <c r="BU139" s="129"/>
      <c r="BV139" s="134"/>
      <c r="BW139" s="134"/>
      <c r="BX139" s="14"/>
      <c r="BY139" s="14"/>
      <c r="BZ139" s="14"/>
      <c r="CA139" s="14"/>
      <c r="CB139" s="14"/>
      <c r="CC139" s="156"/>
      <c r="CD139" s="140"/>
      <c r="CE139" s="14"/>
      <c r="CF139" s="142">
        <f t="shared" si="78"/>
        <v>0</v>
      </c>
      <c r="CG139" s="14"/>
      <c r="CH139" s="148">
        <f t="shared" si="83"/>
        <v>0</v>
      </c>
      <c r="CI139" s="148"/>
      <c r="CJ139" s="148"/>
      <c r="CK139" s="148"/>
      <c r="CL139" s="148"/>
    </row>
    <row r="140" spans="1:90" ht="15" customHeight="1" outlineLevel="1" x14ac:dyDescent="0.25">
      <c r="A140" s="18" t="s">
        <v>180</v>
      </c>
      <c r="B140" s="56" t="s">
        <v>87</v>
      </c>
      <c r="C140" s="75" t="s">
        <v>148</v>
      </c>
      <c r="D140" s="75"/>
      <c r="E140" s="74"/>
      <c r="F140" s="74"/>
      <c r="G140" s="199"/>
      <c r="H140" s="200"/>
      <c r="I140" s="200"/>
      <c r="J140" s="200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6"/>
      <c r="V140" s="27"/>
      <c r="W140" s="27"/>
      <c r="X140" s="207"/>
      <c r="Y140" s="207" t="s">
        <v>100</v>
      </c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5"/>
      <c r="BG140" s="62" t="s">
        <v>121</v>
      </c>
      <c r="BH140" s="41"/>
      <c r="BI140" s="41"/>
      <c r="BJ140" s="42"/>
      <c r="BK140" s="116"/>
      <c r="BL140" s="116"/>
      <c r="BM140" s="117"/>
      <c r="BN140" s="91"/>
      <c r="BO140" s="90"/>
      <c r="BP140" s="90"/>
      <c r="BQ140" s="90"/>
      <c r="BR140" s="181"/>
      <c r="BS140" s="90"/>
      <c r="BT140" s="129" t="e">
        <f>MATCH("s",G140:BF140,0)</f>
        <v>#N/A</v>
      </c>
      <c r="BU140" s="129">
        <f>MATCH("p",G140:BF140,0)</f>
        <v>19</v>
      </c>
      <c r="BV140" s="127"/>
      <c r="BW140" s="127"/>
      <c r="BX140" s="14"/>
      <c r="BY140" s="14"/>
      <c r="BZ140" s="14"/>
      <c r="CA140" s="14"/>
      <c r="CB140" s="14"/>
      <c r="CC140" s="14"/>
      <c r="CD140" s="140"/>
      <c r="CE140" s="14"/>
      <c r="CF140" s="130">
        <f t="shared" si="78"/>
        <v>0</v>
      </c>
      <c r="CG140" s="14"/>
      <c r="CH140" s="137"/>
      <c r="CI140" s="137"/>
      <c r="CJ140" s="137"/>
      <c r="CK140" s="137"/>
      <c r="CL140" s="137"/>
    </row>
    <row r="141" spans="1:90" ht="15" customHeight="1" x14ac:dyDescent="0.25">
      <c r="A141" s="18" t="s">
        <v>181</v>
      </c>
      <c r="B141" s="72" t="s">
        <v>30</v>
      </c>
      <c r="C141" s="73"/>
      <c r="D141" s="73"/>
      <c r="E141" s="69">
        <v>3.5</v>
      </c>
      <c r="F141" s="69" t="s">
        <v>63</v>
      </c>
      <c r="G141" s="199"/>
      <c r="H141" s="200"/>
      <c r="I141" s="200"/>
      <c r="J141" s="200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6"/>
      <c r="V141" s="27"/>
      <c r="W141" s="27"/>
      <c r="X141" s="207"/>
      <c r="Y141" s="20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>
        <v>1</v>
      </c>
      <c r="AN141" s="27"/>
      <c r="AO141" s="27"/>
      <c r="AP141" s="27">
        <v>1</v>
      </c>
      <c r="AQ141" s="27"/>
      <c r="AR141" s="27"/>
      <c r="AS141" s="27">
        <v>1</v>
      </c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5"/>
      <c r="BG141" s="62"/>
      <c r="BH141" s="41">
        <f>COUNT(G141:BF141)</f>
        <v>3</v>
      </c>
      <c r="BI141" s="41">
        <f>SUM(G141:BF141)</f>
        <v>3</v>
      </c>
      <c r="BJ141" s="42">
        <f>BI141*E141</f>
        <v>10.5</v>
      </c>
      <c r="BK141" s="116">
        <f>BI141*$AH$234</f>
        <v>690</v>
      </c>
      <c r="BL141" s="116" t="str">
        <f>F141</f>
        <v>kg</v>
      </c>
      <c r="BM141" s="117">
        <f>BJ141*$AH$234</f>
        <v>2415</v>
      </c>
      <c r="BN141" s="91">
        <v>1.5</v>
      </c>
      <c r="BO141" s="90">
        <f>BK141/BN141</f>
        <v>460</v>
      </c>
      <c r="BP141" s="90"/>
      <c r="BQ141" s="90"/>
      <c r="BR141" s="181"/>
      <c r="BS141" s="157"/>
      <c r="BT141" s="129"/>
      <c r="BU141" s="129"/>
      <c r="BV141" s="134"/>
      <c r="BW141" s="134"/>
      <c r="BX141" s="14"/>
      <c r="BY141" s="14"/>
      <c r="BZ141" s="14"/>
      <c r="CA141" s="14"/>
      <c r="CB141" s="14"/>
      <c r="CC141" s="156"/>
      <c r="CD141" s="140"/>
      <c r="CE141" s="14"/>
      <c r="CF141" s="142">
        <f t="shared" si="78"/>
        <v>0</v>
      </c>
      <c r="CG141" s="14"/>
      <c r="CH141" s="148">
        <f>CF141</f>
        <v>0</v>
      </c>
      <c r="CI141" s="148"/>
      <c r="CJ141" s="148"/>
      <c r="CK141" s="148"/>
      <c r="CL141" s="148"/>
    </row>
    <row r="142" spans="1:90" ht="15" customHeight="1" outlineLevel="1" x14ac:dyDescent="0.25">
      <c r="A142" s="18" t="s">
        <v>180</v>
      </c>
      <c r="B142" s="56" t="s">
        <v>30</v>
      </c>
      <c r="C142" s="75" t="s">
        <v>149</v>
      </c>
      <c r="D142" s="75"/>
      <c r="E142" s="74"/>
      <c r="F142" s="74"/>
      <c r="G142" s="199"/>
      <c r="H142" s="200"/>
      <c r="I142" s="200"/>
      <c r="J142" s="200"/>
      <c r="K142" s="27"/>
      <c r="L142" s="27"/>
      <c r="M142" s="27"/>
      <c r="N142" s="27"/>
      <c r="O142" s="27"/>
      <c r="P142" s="27"/>
      <c r="Q142" s="27"/>
      <c r="R142" s="27"/>
      <c r="S142" s="27"/>
      <c r="T142" s="27" t="s">
        <v>99</v>
      </c>
      <c r="U142" s="26"/>
      <c r="V142" s="27"/>
      <c r="W142" s="27"/>
      <c r="X142" s="207"/>
      <c r="Y142" s="207"/>
      <c r="Z142" s="27"/>
      <c r="AA142" s="27" t="s">
        <v>100</v>
      </c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5"/>
      <c r="BG142" s="62" t="s">
        <v>121</v>
      </c>
      <c r="BH142" s="41"/>
      <c r="BI142" s="41"/>
      <c r="BJ142" s="42"/>
      <c r="BK142" s="116"/>
      <c r="BL142" s="116"/>
      <c r="BM142" s="117"/>
      <c r="BN142" s="91"/>
      <c r="BO142" s="90"/>
      <c r="BP142" s="90"/>
      <c r="BQ142" s="90"/>
      <c r="BR142" s="181"/>
      <c r="BS142" s="90"/>
      <c r="BT142" s="129">
        <f>MATCH("s",G142:BF142,0)</f>
        <v>14</v>
      </c>
      <c r="BU142" s="129">
        <f>MATCH("p",G142:BF142,0)</f>
        <v>21</v>
      </c>
      <c r="BV142" s="127"/>
      <c r="BW142" s="127"/>
      <c r="BX142" s="14"/>
      <c r="BY142" s="14"/>
      <c r="BZ142" s="14"/>
      <c r="CA142" s="14"/>
      <c r="CB142" s="14"/>
      <c r="CC142" s="14"/>
      <c r="CD142" s="140"/>
      <c r="CE142" s="14"/>
      <c r="CF142" s="130">
        <f t="shared" si="78"/>
        <v>0</v>
      </c>
      <c r="CG142" s="14"/>
      <c r="CH142" s="137"/>
      <c r="CI142" s="137"/>
      <c r="CJ142" s="137"/>
      <c r="CK142" s="137"/>
      <c r="CL142" s="137"/>
    </row>
    <row r="143" spans="1:90" ht="15" customHeight="1" outlineLevel="1" x14ac:dyDescent="0.25">
      <c r="A143" s="18" t="s">
        <v>180</v>
      </c>
      <c r="B143" s="56" t="s">
        <v>30</v>
      </c>
      <c r="C143" s="188" t="s">
        <v>149</v>
      </c>
      <c r="D143" s="188"/>
      <c r="E143" s="189"/>
      <c r="F143" s="189"/>
      <c r="G143" s="199"/>
      <c r="H143" s="200"/>
      <c r="I143" s="200"/>
      <c r="J143" s="200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6"/>
      <c r="V143" s="27" t="s">
        <v>99</v>
      </c>
      <c r="W143" s="27"/>
      <c r="X143" s="207"/>
      <c r="Y143" s="207"/>
      <c r="Z143" s="27"/>
      <c r="AA143" s="27"/>
      <c r="AB143" s="27"/>
      <c r="AC143" s="27"/>
      <c r="AD143" s="27" t="s">
        <v>100</v>
      </c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5"/>
      <c r="BG143" s="62" t="s">
        <v>121</v>
      </c>
      <c r="BH143" s="41"/>
      <c r="BI143" s="41"/>
      <c r="BJ143" s="42"/>
      <c r="BK143" s="116"/>
      <c r="BL143" s="116"/>
      <c r="BM143" s="117"/>
      <c r="BN143" s="91"/>
      <c r="BO143" s="90"/>
      <c r="BP143" s="90"/>
      <c r="BQ143" s="90"/>
      <c r="BR143" s="181"/>
      <c r="BS143" s="90"/>
      <c r="BT143" s="129">
        <f>MATCH("s",G143:BF143,0)</f>
        <v>16</v>
      </c>
      <c r="BU143" s="129">
        <f>MATCH("p",G143:BF143,0)</f>
        <v>24</v>
      </c>
      <c r="BV143" s="127"/>
      <c r="BW143" s="127"/>
      <c r="BX143" s="14"/>
      <c r="BY143" s="14"/>
      <c r="BZ143" s="14"/>
      <c r="CA143" s="14"/>
      <c r="CB143" s="14"/>
      <c r="CC143" s="14"/>
      <c r="CD143" s="140"/>
      <c r="CE143" s="14"/>
      <c r="CF143" s="130">
        <f t="shared" si="78"/>
        <v>0</v>
      </c>
      <c r="CG143" s="14"/>
      <c r="CH143" s="137"/>
      <c r="CI143" s="137"/>
      <c r="CJ143" s="137"/>
      <c r="CK143" s="137"/>
      <c r="CL143" s="137"/>
    </row>
    <row r="144" spans="1:90" x14ac:dyDescent="0.25">
      <c r="A144" s="18" t="s">
        <v>181</v>
      </c>
      <c r="B144" s="70" t="s">
        <v>8</v>
      </c>
      <c r="C144" s="69"/>
      <c r="D144" s="69"/>
      <c r="E144" s="69">
        <v>2.2000000000000002</v>
      </c>
      <c r="F144" s="69" t="s">
        <v>63</v>
      </c>
      <c r="G144" s="199"/>
      <c r="H144" s="200">
        <v>1</v>
      </c>
      <c r="I144" s="200"/>
      <c r="J144" s="200"/>
      <c r="K144" s="27">
        <v>1</v>
      </c>
      <c r="L144" s="27"/>
      <c r="M144" s="27"/>
      <c r="N144" s="27"/>
      <c r="O144" s="27"/>
      <c r="P144" s="27"/>
      <c r="Q144" s="27"/>
      <c r="R144" s="27"/>
      <c r="S144" s="27"/>
      <c r="T144" s="27"/>
      <c r="U144" s="26"/>
      <c r="V144" s="27"/>
      <c r="W144" s="27"/>
      <c r="X144" s="207"/>
      <c r="Y144" s="20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>
        <v>1</v>
      </c>
      <c r="BA144" s="27"/>
      <c r="BB144" s="27"/>
      <c r="BC144" s="27">
        <v>1</v>
      </c>
      <c r="BD144" s="27"/>
      <c r="BE144" s="27"/>
      <c r="BF144" s="25"/>
      <c r="BG144" s="62"/>
      <c r="BH144" s="41">
        <f>COUNT(G144:BF144)</f>
        <v>4</v>
      </c>
      <c r="BI144" s="41">
        <f>SUM(G144:BF144)</f>
        <v>4</v>
      </c>
      <c r="BJ144" s="42">
        <f>BI144*E144</f>
        <v>8.8000000000000007</v>
      </c>
      <c r="BK144" s="116">
        <f>BI144*$AH$234</f>
        <v>920</v>
      </c>
      <c r="BL144" s="116" t="str">
        <f>F144</f>
        <v>kg</v>
      </c>
      <c r="BM144" s="117">
        <f>BJ144*$AH$234</f>
        <v>2024.0000000000002</v>
      </c>
      <c r="BN144" s="91">
        <v>2</v>
      </c>
      <c r="BO144" s="90">
        <f>BK144/BN144</f>
        <v>460</v>
      </c>
      <c r="BP144" s="90"/>
      <c r="BQ144" s="90"/>
      <c r="BR144" s="181"/>
      <c r="BS144" s="157"/>
      <c r="BT144" s="129"/>
      <c r="BU144" s="129"/>
      <c r="BV144" s="134"/>
      <c r="BW144" s="134"/>
      <c r="BX144" s="130"/>
      <c r="BY144" s="130"/>
      <c r="BZ144" s="130"/>
      <c r="CA144" s="130"/>
      <c r="CB144" s="130"/>
      <c r="CC144" s="156"/>
      <c r="CD144" s="140"/>
      <c r="CE144" s="130"/>
      <c r="CF144" s="142">
        <f t="shared" si="78"/>
        <v>0</v>
      </c>
      <c r="CG144" s="130"/>
      <c r="CH144" s="148">
        <f>CF144</f>
        <v>0</v>
      </c>
      <c r="CI144" s="149"/>
      <c r="CJ144" s="149"/>
      <c r="CK144" s="149"/>
      <c r="CL144" s="149"/>
    </row>
    <row r="145" spans="1:90" ht="15" customHeight="1" outlineLevel="1" x14ac:dyDescent="0.25">
      <c r="A145" s="18" t="s">
        <v>180</v>
      </c>
      <c r="B145" s="13" t="s">
        <v>8</v>
      </c>
      <c r="C145" s="74" t="s">
        <v>150</v>
      </c>
      <c r="D145" s="74"/>
      <c r="E145" s="74"/>
      <c r="F145" s="74"/>
      <c r="G145" s="199"/>
      <c r="H145" s="200"/>
      <c r="I145" s="200"/>
      <c r="J145" s="200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6"/>
      <c r="V145" s="27"/>
      <c r="W145" s="27"/>
      <c r="X145" s="207"/>
      <c r="Y145" s="20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 t="s">
        <v>99</v>
      </c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5"/>
      <c r="BG145" s="62" t="s">
        <v>121</v>
      </c>
      <c r="BH145" s="41"/>
      <c r="BI145" s="41"/>
      <c r="BJ145" s="42"/>
      <c r="BK145" s="116"/>
      <c r="BL145" s="116"/>
      <c r="BM145" s="117"/>
      <c r="BN145" s="91"/>
      <c r="BO145" s="90"/>
      <c r="BP145" s="90" t="s">
        <v>246</v>
      </c>
      <c r="BQ145" s="90">
        <v>14</v>
      </c>
      <c r="BR145" s="181">
        <v>1</v>
      </c>
      <c r="BS145" s="90">
        <v>50</v>
      </c>
      <c r="BT145" s="129">
        <f>MATCH("s",G145:BF145,0)</f>
        <v>29</v>
      </c>
      <c r="BU145" s="129" t="e">
        <f>MATCH("p",G145:BF145,0)</f>
        <v>#N/A</v>
      </c>
      <c r="BV145" s="127"/>
      <c r="BW145" s="127"/>
      <c r="BX145" s="130">
        <v>0.05</v>
      </c>
      <c r="BY145" s="130"/>
      <c r="BZ145" s="130">
        <v>1</v>
      </c>
      <c r="CA145" s="14">
        <f>BQ145*BS145</f>
        <v>700</v>
      </c>
      <c r="CB145" s="153">
        <f>CA145/BX145</f>
        <v>14000</v>
      </c>
      <c r="CC145" s="130">
        <v>0.8</v>
      </c>
      <c r="CD145" s="141">
        <f>CB145*(2-CC145)</f>
        <v>16800</v>
      </c>
      <c r="CE145" s="130"/>
      <c r="CF145" s="130">
        <f t="shared" si="78"/>
        <v>0</v>
      </c>
      <c r="CG145" s="130"/>
      <c r="CH145" s="148">
        <f>CD145</f>
        <v>16800</v>
      </c>
      <c r="CI145" s="138">
        <v>3</v>
      </c>
      <c r="CJ145" s="138">
        <v>500</v>
      </c>
      <c r="CK145" s="138">
        <f>CH145/CJ145</f>
        <v>33.6</v>
      </c>
      <c r="CL145" s="138"/>
    </row>
    <row r="146" spans="1:90" ht="15" customHeight="1" outlineLevel="1" x14ac:dyDescent="0.25">
      <c r="A146" s="18" t="s">
        <v>180</v>
      </c>
      <c r="B146" s="13" t="s">
        <v>8</v>
      </c>
      <c r="C146" s="74" t="s">
        <v>150</v>
      </c>
      <c r="D146" s="74"/>
      <c r="E146" s="74"/>
      <c r="F146" s="74"/>
      <c r="G146" s="199"/>
      <c r="H146" s="200"/>
      <c r="I146" s="200"/>
      <c r="J146" s="200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6"/>
      <c r="V146" s="27"/>
      <c r="W146" s="27"/>
      <c r="X146" s="207"/>
      <c r="Y146" s="20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 t="s">
        <v>99</v>
      </c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5"/>
      <c r="BG146" s="62" t="s">
        <v>121</v>
      </c>
      <c r="BH146" s="41"/>
      <c r="BI146" s="41"/>
      <c r="BJ146" s="42"/>
      <c r="BK146" s="116"/>
      <c r="BL146" s="116"/>
      <c r="BM146" s="117"/>
      <c r="BN146" s="91"/>
      <c r="BO146" s="90"/>
      <c r="BP146" s="90" t="s">
        <v>246</v>
      </c>
      <c r="BQ146" s="90">
        <v>14</v>
      </c>
      <c r="BR146" s="181">
        <v>1</v>
      </c>
      <c r="BS146" s="90">
        <v>50</v>
      </c>
      <c r="BT146" s="129">
        <f>MATCH("s",G146:BF146,0)</f>
        <v>30</v>
      </c>
      <c r="BU146" s="129" t="e">
        <f>MATCH("p",G146:BF146,0)</f>
        <v>#N/A</v>
      </c>
      <c r="BV146" s="127"/>
      <c r="BW146" s="127"/>
      <c r="BX146" s="14">
        <v>0.05</v>
      </c>
      <c r="BY146" s="14"/>
      <c r="BZ146" s="14">
        <v>1</v>
      </c>
      <c r="CA146" s="14">
        <f>BQ146*BS146</f>
        <v>700</v>
      </c>
      <c r="CB146" s="153">
        <f>CA146/BX146</f>
        <v>14000</v>
      </c>
      <c r="CC146" s="14">
        <v>0.8</v>
      </c>
      <c r="CD146" s="141">
        <f>CB146*(2-CC146)</f>
        <v>16800</v>
      </c>
      <c r="CE146" s="14"/>
      <c r="CF146" s="130">
        <f t="shared" si="78"/>
        <v>0</v>
      </c>
      <c r="CG146" s="14"/>
      <c r="CH146" s="148">
        <f>CD146</f>
        <v>16800</v>
      </c>
      <c r="CI146" s="137">
        <v>3</v>
      </c>
      <c r="CJ146" s="137">
        <v>500</v>
      </c>
      <c r="CK146" s="138">
        <f>CH146/CJ146</f>
        <v>33.6</v>
      </c>
      <c r="CL146" s="137"/>
    </row>
    <row r="147" spans="1:90" x14ac:dyDescent="0.25">
      <c r="A147" s="18" t="s">
        <v>181</v>
      </c>
      <c r="B147" s="70" t="s">
        <v>153</v>
      </c>
      <c r="C147" s="69"/>
      <c r="D147" s="69"/>
      <c r="E147" s="69">
        <v>2.4</v>
      </c>
      <c r="F147" s="69" t="s">
        <v>63</v>
      </c>
      <c r="G147" s="199"/>
      <c r="H147" s="200"/>
      <c r="I147" s="200"/>
      <c r="J147" s="200"/>
      <c r="K147" s="27"/>
      <c r="L147" s="27"/>
      <c r="M147" s="27">
        <v>1</v>
      </c>
      <c r="N147" s="27"/>
      <c r="O147" s="27">
        <v>1</v>
      </c>
      <c r="P147" s="27"/>
      <c r="Q147" s="27">
        <v>1</v>
      </c>
      <c r="R147" s="27"/>
      <c r="S147" s="27"/>
      <c r="T147" s="27"/>
      <c r="U147" s="26"/>
      <c r="V147" s="27"/>
      <c r="W147" s="27"/>
      <c r="X147" s="207"/>
      <c r="Y147" s="207"/>
      <c r="Z147" s="27">
        <v>1</v>
      </c>
      <c r="AA147" s="27"/>
      <c r="AB147" s="27">
        <v>1</v>
      </c>
      <c r="AC147" s="27"/>
      <c r="AD147" s="27">
        <v>1</v>
      </c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5"/>
      <c r="BG147" s="62"/>
      <c r="BH147" s="41">
        <f>COUNT(G147:BF147)</f>
        <v>6</v>
      </c>
      <c r="BI147" s="41">
        <f>SUM(G147:BF147)</f>
        <v>6</v>
      </c>
      <c r="BJ147" s="42">
        <f>BI147*E147</f>
        <v>14.399999999999999</v>
      </c>
      <c r="BK147" s="116">
        <f>BI147*$AH$234</f>
        <v>1380</v>
      </c>
      <c r="BL147" s="116" t="str">
        <f>F147</f>
        <v>kg</v>
      </c>
      <c r="BM147" s="117">
        <f>BJ147*$AH$234</f>
        <v>3311.9999999999995</v>
      </c>
      <c r="BN147" s="91">
        <v>2.5</v>
      </c>
      <c r="BO147" s="90">
        <f>BK147/BN147</f>
        <v>552</v>
      </c>
      <c r="BP147" s="90"/>
      <c r="BQ147" s="90"/>
      <c r="BR147" s="181"/>
      <c r="BS147" s="157"/>
      <c r="BT147" s="129"/>
      <c r="BU147" s="129"/>
      <c r="BV147" s="134"/>
      <c r="BW147" s="134"/>
      <c r="BX147" s="14"/>
      <c r="BY147" s="14"/>
      <c r="BZ147" s="14"/>
      <c r="CA147" s="14"/>
      <c r="CB147" s="14"/>
      <c r="CC147" s="156"/>
      <c r="CD147" s="140"/>
      <c r="CE147" s="14"/>
      <c r="CF147" s="142">
        <f t="shared" si="78"/>
        <v>0</v>
      </c>
      <c r="CG147" s="14"/>
      <c r="CH147" s="148">
        <f t="shared" ref="CH147:CH149" si="84">CF147</f>
        <v>0</v>
      </c>
      <c r="CI147" s="148"/>
      <c r="CJ147" s="148"/>
      <c r="CK147" s="148"/>
      <c r="CL147" s="148"/>
    </row>
    <row r="148" spans="1:90" ht="15" customHeight="1" outlineLevel="1" x14ac:dyDescent="0.25">
      <c r="A148" s="18" t="s">
        <v>180</v>
      </c>
      <c r="B148" s="13" t="s">
        <v>153</v>
      </c>
      <c r="C148" s="2" t="s">
        <v>152</v>
      </c>
      <c r="D148" s="2" t="s">
        <v>41</v>
      </c>
      <c r="E148" s="2"/>
      <c r="F148" s="83"/>
      <c r="G148" s="199"/>
      <c r="H148" s="200"/>
      <c r="I148" s="200"/>
      <c r="J148" s="200"/>
      <c r="K148" s="27" t="s">
        <v>99</v>
      </c>
      <c r="L148" s="27"/>
      <c r="M148" s="27"/>
      <c r="N148" s="27"/>
      <c r="O148" s="27"/>
      <c r="P148" s="27" t="s">
        <v>100</v>
      </c>
      <c r="Q148" s="27"/>
      <c r="R148" s="27"/>
      <c r="S148" s="27"/>
      <c r="T148" s="27"/>
      <c r="U148" s="26"/>
      <c r="V148" s="27"/>
      <c r="W148" s="27"/>
      <c r="X148" s="207"/>
      <c r="Y148" s="20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 t="s">
        <v>99</v>
      </c>
      <c r="AS148" s="27"/>
      <c r="AT148" s="27"/>
      <c r="AU148" s="27"/>
      <c r="AV148" s="27" t="s">
        <v>100</v>
      </c>
      <c r="AW148" s="27"/>
      <c r="AX148" s="27"/>
      <c r="AY148" s="27"/>
      <c r="AZ148" s="27"/>
      <c r="BA148" s="27"/>
      <c r="BB148" s="27"/>
      <c r="BC148" s="27"/>
      <c r="BD148" s="27"/>
      <c r="BE148" s="27"/>
      <c r="BF148" s="25"/>
      <c r="BG148" s="62" t="s">
        <v>119</v>
      </c>
      <c r="BH148" s="41"/>
      <c r="BI148" s="41"/>
      <c r="BJ148" s="42"/>
      <c r="BK148" s="116"/>
      <c r="BL148" s="116"/>
      <c r="BM148" s="117"/>
      <c r="BN148" s="91"/>
      <c r="BO148" s="90"/>
      <c r="BP148" s="90" t="s">
        <v>206</v>
      </c>
      <c r="BQ148" s="90"/>
      <c r="BR148" s="181">
        <v>1</v>
      </c>
      <c r="BS148" s="157">
        <v>63</v>
      </c>
      <c r="BT148" s="129">
        <f>MATCH("s",G148:BF148,0)</f>
        <v>5</v>
      </c>
      <c r="BU148" s="129">
        <f>MATCH("p",G148:BF148,0)</f>
        <v>10</v>
      </c>
      <c r="BV148" s="134"/>
      <c r="BW148" s="134"/>
      <c r="BX148" s="130">
        <v>0.1</v>
      </c>
      <c r="BY148" s="130">
        <v>0.1</v>
      </c>
      <c r="BZ148" s="130">
        <v>8</v>
      </c>
      <c r="CA148" s="130">
        <f>BZ148*BS148*BR148</f>
        <v>504</v>
      </c>
      <c r="CB148" s="153">
        <f>CA148/BX148</f>
        <v>5040</v>
      </c>
      <c r="CC148" s="156">
        <v>0.9</v>
      </c>
      <c r="CD148" s="141">
        <f>CB148*(2-CC148)</f>
        <v>5544</v>
      </c>
      <c r="CE148" s="130">
        <v>3</v>
      </c>
      <c r="CF148" s="142">
        <f t="shared" si="78"/>
        <v>16632</v>
      </c>
      <c r="CG148" s="130"/>
      <c r="CH148" s="148">
        <f t="shared" ref="CH148" si="85">CF148</f>
        <v>16632</v>
      </c>
      <c r="CI148" s="149">
        <v>3</v>
      </c>
      <c r="CJ148" s="149">
        <v>500</v>
      </c>
      <c r="CK148" s="149">
        <f>CH148/CJ148</f>
        <v>33.264000000000003</v>
      </c>
      <c r="CL148" s="148" t="s">
        <v>264</v>
      </c>
    </row>
    <row r="149" spans="1:90" x14ac:dyDescent="0.25">
      <c r="A149" s="18" t="s">
        <v>181</v>
      </c>
      <c r="B149" s="70" t="s">
        <v>7</v>
      </c>
      <c r="C149" s="85"/>
      <c r="D149" s="85"/>
      <c r="E149" s="85">
        <v>2.2000000000000002</v>
      </c>
      <c r="F149" s="69" t="s">
        <v>63</v>
      </c>
      <c r="G149" s="199"/>
      <c r="H149" s="200">
        <v>0.5</v>
      </c>
      <c r="I149" s="200">
        <v>0.5</v>
      </c>
      <c r="J149" s="200">
        <v>0.5</v>
      </c>
      <c r="K149" s="27">
        <v>0.7</v>
      </c>
      <c r="L149" s="27">
        <v>0.7</v>
      </c>
      <c r="M149" s="27"/>
      <c r="N149" s="27">
        <v>0.5</v>
      </c>
      <c r="O149" s="27"/>
      <c r="P149" s="27"/>
      <c r="Q149" s="27"/>
      <c r="R149" s="27"/>
      <c r="S149" s="27"/>
      <c r="T149" s="27"/>
      <c r="U149" s="26"/>
      <c r="V149" s="27"/>
      <c r="W149" s="27"/>
      <c r="X149" s="207"/>
      <c r="Y149" s="20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>
        <v>0.8</v>
      </c>
      <c r="AW149" s="27">
        <v>0.6</v>
      </c>
      <c r="AX149" s="27"/>
      <c r="AY149" s="27">
        <v>0.6</v>
      </c>
      <c r="AZ149" s="27"/>
      <c r="BA149" s="27"/>
      <c r="BB149" s="27"/>
      <c r="BC149" s="27">
        <v>0.6</v>
      </c>
      <c r="BD149" s="27"/>
      <c r="BE149" s="27"/>
      <c r="BF149" s="25"/>
      <c r="BG149" s="62"/>
      <c r="BH149" s="41">
        <f>COUNT(G149:BF149)</f>
        <v>10</v>
      </c>
      <c r="BI149" s="41">
        <f>SUM(G149:BF149)</f>
        <v>5.9999999999999991</v>
      </c>
      <c r="BJ149" s="42">
        <f>BI149*E149</f>
        <v>13.2</v>
      </c>
      <c r="BK149" s="116">
        <f>BI149*$AH$234</f>
        <v>1379.9999999999998</v>
      </c>
      <c r="BL149" s="116" t="str">
        <f>F149</f>
        <v>kg</v>
      </c>
      <c r="BM149" s="117">
        <f>BJ149*$AH$234</f>
        <v>3036</v>
      </c>
      <c r="BN149" s="91">
        <v>2</v>
      </c>
      <c r="BO149" s="90">
        <f>BK149/BN149</f>
        <v>689.99999999999989</v>
      </c>
      <c r="BP149" s="90"/>
      <c r="BQ149" s="90"/>
      <c r="BR149" s="181"/>
      <c r="BS149" s="157"/>
      <c r="BT149" s="129"/>
      <c r="BU149" s="129"/>
      <c r="BV149" s="134"/>
      <c r="BW149" s="134"/>
      <c r="BX149" s="130"/>
      <c r="BY149" s="130"/>
      <c r="BZ149" s="130"/>
      <c r="CA149" s="130"/>
      <c r="CB149" s="130"/>
      <c r="CC149" s="156"/>
      <c r="CD149" s="140"/>
      <c r="CE149" s="130"/>
      <c r="CF149" s="142">
        <f t="shared" si="78"/>
        <v>0</v>
      </c>
      <c r="CG149" s="130"/>
      <c r="CH149" s="148">
        <f t="shared" si="84"/>
        <v>0</v>
      </c>
      <c r="CI149" s="149"/>
      <c r="CJ149" s="149"/>
      <c r="CK149" s="149"/>
      <c r="CL149" s="149"/>
    </row>
    <row r="150" spans="1:90" ht="15" customHeight="1" outlineLevel="1" x14ac:dyDescent="0.25">
      <c r="A150" s="18" t="s">
        <v>180</v>
      </c>
      <c r="B150" s="13" t="s">
        <v>7</v>
      </c>
      <c r="C150" s="2" t="s">
        <v>151</v>
      </c>
      <c r="D150" s="2"/>
      <c r="E150" s="2"/>
      <c r="F150" s="74"/>
      <c r="G150" s="199"/>
      <c r="H150" s="200"/>
      <c r="I150" s="200"/>
      <c r="J150" s="200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6"/>
      <c r="V150" s="27"/>
      <c r="W150" s="27"/>
      <c r="X150" s="207"/>
      <c r="Y150" s="20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 t="s">
        <v>99</v>
      </c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5"/>
      <c r="BG150" s="62" t="s">
        <v>121</v>
      </c>
      <c r="BH150" s="41"/>
      <c r="BI150" s="41"/>
      <c r="BJ150" s="42"/>
      <c r="BK150" s="116"/>
      <c r="BL150" s="116"/>
      <c r="BM150" s="117"/>
      <c r="BN150" s="91"/>
      <c r="BO150" s="90"/>
      <c r="BP150" s="90" t="s">
        <v>246</v>
      </c>
      <c r="BQ150" s="90">
        <v>14</v>
      </c>
      <c r="BR150" s="181">
        <v>2</v>
      </c>
      <c r="BS150" s="90"/>
      <c r="BT150" s="129">
        <f>MATCH("s",G150:BF150,0)</f>
        <v>29</v>
      </c>
      <c r="BU150" s="129" t="e">
        <f>MATCH("p",G150:BF150,0)</f>
        <v>#N/A</v>
      </c>
      <c r="BV150" s="127"/>
      <c r="BW150" s="127"/>
      <c r="BX150" s="14">
        <v>0.05</v>
      </c>
      <c r="BY150" s="14"/>
      <c r="BZ150" s="14">
        <v>1</v>
      </c>
      <c r="CA150" s="14">
        <f>BQ150*BS150</f>
        <v>0</v>
      </c>
      <c r="CB150" s="153">
        <f>CA150/BX150</f>
        <v>0</v>
      </c>
      <c r="CC150" s="14">
        <v>0.8</v>
      </c>
      <c r="CD150" s="141">
        <f>CB150*(2-CC150)</f>
        <v>0</v>
      </c>
      <c r="CE150" s="14"/>
      <c r="CF150" s="130">
        <f t="shared" si="78"/>
        <v>0</v>
      </c>
      <c r="CG150" s="14"/>
      <c r="CH150" s="148">
        <f>CD150</f>
        <v>0</v>
      </c>
      <c r="CI150" s="137">
        <v>3</v>
      </c>
      <c r="CJ150" s="137">
        <v>500</v>
      </c>
      <c r="CK150" s="138">
        <f>CH150/CJ150</f>
        <v>0</v>
      </c>
      <c r="CL150" s="138"/>
    </row>
    <row r="151" spans="1:90" x14ac:dyDescent="0.25">
      <c r="A151" s="18" t="s">
        <v>181</v>
      </c>
      <c r="B151" s="70" t="s">
        <v>31</v>
      </c>
      <c r="C151" s="85"/>
      <c r="D151" s="85"/>
      <c r="E151" s="85">
        <v>2.5</v>
      </c>
      <c r="F151" s="69" t="s">
        <v>64</v>
      </c>
      <c r="G151" s="199"/>
      <c r="H151" s="200"/>
      <c r="I151" s="200"/>
      <c r="J151" s="200"/>
      <c r="K151" s="27"/>
      <c r="L151" s="27"/>
      <c r="M151" s="27"/>
      <c r="N151" s="27"/>
      <c r="O151" s="27"/>
      <c r="P151" s="27">
        <v>1</v>
      </c>
      <c r="Q151" s="27"/>
      <c r="R151" s="27">
        <v>1</v>
      </c>
      <c r="S151" s="27"/>
      <c r="T151" s="27"/>
      <c r="U151" s="26"/>
      <c r="V151" s="27"/>
      <c r="W151" s="27"/>
      <c r="X151" s="207"/>
      <c r="Y151" s="207"/>
      <c r="Z151" s="27"/>
      <c r="AA151" s="27"/>
      <c r="AB151" s="27">
        <v>1</v>
      </c>
      <c r="AC151" s="27"/>
      <c r="AD151" s="27">
        <v>1</v>
      </c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>
        <v>1</v>
      </c>
      <c r="BC151" s="27"/>
      <c r="BD151" s="27">
        <v>1</v>
      </c>
      <c r="BE151" s="27"/>
      <c r="BF151" s="25"/>
      <c r="BG151" s="62"/>
      <c r="BH151" s="41">
        <f>COUNT(G151:BF151)</f>
        <v>6</v>
      </c>
      <c r="BI151" s="41">
        <f>SUM(G151:BF151)</f>
        <v>6</v>
      </c>
      <c r="BJ151" s="42">
        <f>BI151*E151</f>
        <v>15</v>
      </c>
      <c r="BK151" s="116">
        <f>BI151*$AH$234</f>
        <v>1380</v>
      </c>
      <c r="BL151" s="116" t="str">
        <f>F151</f>
        <v>pièce</v>
      </c>
      <c r="BM151" s="117">
        <f>BJ151*$AH$234</f>
        <v>3450</v>
      </c>
      <c r="BN151" s="91">
        <v>8</v>
      </c>
      <c r="BO151" s="90">
        <f>BK151/BN151</f>
        <v>172.5</v>
      </c>
      <c r="BP151" s="90"/>
      <c r="BQ151" s="90"/>
      <c r="BR151" s="181"/>
      <c r="BS151" s="157"/>
      <c r="BT151" s="129"/>
      <c r="BU151" s="129"/>
      <c r="BV151" s="134"/>
      <c r="BW151" s="134"/>
      <c r="BX151" s="14"/>
      <c r="BY151" s="14"/>
      <c r="BZ151" s="14"/>
      <c r="CA151" s="14"/>
      <c r="CB151" s="14"/>
      <c r="CC151" s="156"/>
      <c r="CD151" s="140"/>
      <c r="CE151" s="14"/>
      <c r="CF151" s="142">
        <f t="shared" si="78"/>
        <v>0</v>
      </c>
      <c r="CG151" s="14"/>
      <c r="CH151" s="148">
        <f t="shared" ref="CH151:CH155" si="86">CF151</f>
        <v>0</v>
      </c>
      <c r="CI151" s="148"/>
      <c r="CJ151" s="148"/>
      <c r="CK151" s="148"/>
      <c r="CL151" s="148"/>
    </row>
    <row r="152" spans="1:90" ht="15" customHeight="1" outlineLevel="1" x14ac:dyDescent="0.25">
      <c r="A152" s="18" t="s">
        <v>180</v>
      </c>
      <c r="B152" s="13" t="s">
        <v>31</v>
      </c>
      <c r="C152" s="2" t="s">
        <v>240</v>
      </c>
      <c r="D152" s="2" t="s">
        <v>42</v>
      </c>
      <c r="E152" s="2"/>
      <c r="F152" s="83"/>
      <c r="G152" s="199"/>
      <c r="H152" s="200"/>
      <c r="I152" s="200"/>
      <c r="J152" s="200"/>
      <c r="K152" s="27" t="s">
        <v>99</v>
      </c>
      <c r="L152" s="27"/>
      <c r="M152" s="27"/>
      <c r="N152" s="27"/>
      <c r="O152" s="27" t="s">
        <v>100</v>
      </c>
      <c r="P152" s="27"/>
      <c r="Q152" s="27"/>
      <c r="R152" s="27"/>
      <c r="S152" s="27"/>
      <c r="T152" s="27"/>
      <c r="U152" s="26"/>
      <c r="V152" s="27"/>
      <c r="W152" s="27"/>
      <c r="X152" s="207"/>
      <c r="Y152" s="20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5"/>
      <c r="BG152" s="62" t="s">
        <v>121</v>
      </c>
      <c r="BH152" s="41"/>
      <c r="BI152" s="41"/>
      <c r="BJ152" s="42"/>
      <c r="BK152" s="116"/>
      <c r="BL152" s="116"/>
      <c r="BM152" s="117"/>
      <c r="BN152" s="91"/>
      <c r="BO152" s="90">
        <v>84</v>
      </c>
      <c r="BP152" s="90" t="s">
        <v>206</v>
      </c>
      <c r="BQ152" s="90"/>
      <c r="BR152" s="181">
        <v>1</v>
      </c>
      <c r="BS152" s="157">
        <v>63</v>
      </c>
      <c r="BT152" s="129">
        <f>MATCH("s",G152:BF152,0)</f>
        <v>5</v>
      </c>
      <c r="BU152" s="129">
        <f>MATCH("p",G152:BF152,0)</f>
        <v>9</v>
      </c>
      <c r="BV152" s="134">
        <v>23</v>
      </c>
      <c r="BW152" s="134">
        <v>25</v>
      </c>
      <c r="BX152" s="14">
        <v>0.1</v>
      </c>
      <c r="BY152" s="14"/>
      <c r="BZ152" s="14">
        <v>8</v>
      </c>
      <c r="CA152" s="14">
        <f>BZ152*BS152*BR152</f>
        <v>504</v>
      </c>
      <c r="CB152" s="153">
        <f>CA152/BX152</f>
        <v>5040</v>
      </c>
      <c r="CC152" s="156">
        <v>0.9</v>
      </c>
      <c r="CD152" s="141">
        <f>CB152*(2-CC152)</f>
        <v>5544</v>
      </c>
      <c r="CE152" s="14">
        <v>3</v>
      </c>
      <c r="CF152" s="142">
        <f t="shared" si="78"/>
        <v>16632</v>
      </c>
      <c r="CG152" s="14"/>
      <c r="CH152" s="148">
        <f t="shared" si="86"/>
        <v>16632</v>
      </c>
      <c r="CI152" s="148"/>
      <c r="CJ152" s="148">
        <v>250</v>
      </c>
      <c r="CK152" s="148">
        <f>CH152/CJ152</f>
        <v>66.528000000000006</v>
      </c>
      <c r="CL152" s="148" t="s">
        <v>323</v>
      </c>
    </row>
    <row r="153" spans="1:90" ht="15" customHeight="1" outlineLevel="1" x14ac:dyDescent="0.25">
      <c r="A153" s="18" t="s">
        <v>180</v>
      </c>
      <c r="B153" s="13" t="s">
        <v>31</v>
      </c>
      <c r="C153" s="2" t="s">
        <v>241</v>
      </c>
      <c r="D153" s="2" t="s">
        <v>42</v>
      </c>
      <c r="E153" s="2"/>
      <c r="F153" s="83"/>
      <c r="G153" s="199"/>
      <c r="H153" s="200"/>
      <c r="I153" s="200"/>
      <c r="J153" s="200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6"/>
      <c r="V153" s="27"/>
      <c r="W153" s="27"/>
      <c r="X153" s="207"/>
      <c r="Y153" s="20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 t="s">
        <v>99</v>
      </c>
      <c r="AL153" s="27"/>
      <c r="AM153" s="27"/>
      <c r="AN153" s="27" t="s">
        <v>100</v>
      </c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5"/>
      <c r="BG153" s="62" t="s">
        <v>119</v>
      </c>
      <c r="BH153" s="41"/>
      <c r="BI153" s="41"/>
      <c r="BJ153" s="42"/>
      <c r="BK153" s="116"/>
      <c r="BL153" s="116"/>
      <c r="BM153" s="117"/>
      <c r="BN153" s="91"/>
      <c r="BO153" s="90">
        <v>84</v>
      </c>
      <c r="BP153" s="90" t="s">
        <v>206</v>
      </c>
      <c r="BQ153" s="90"/>
      <c r="BR153" s="181">
        <v>1</v>
      </c>
      <c r="BS153" s="157">
        <v>63</v>
      </c>
      <c r="BT153" s="129">
        <f>MATCH("s",G153:BF153,0)</f>
        <v>31</v>
      </c>
      <c r="BU153" s="129">
        <f>MATCH("p",G153:BF153,0)</f>
        <v>34</v>
      </c>
      <c r="BV153" s="134">
        <v>46</v>
      </c>
      <c r="BW153" s="134">
        <v>50</v>
      </c>
      <c r="BX153" s="14"/>
      <c r="BY153" s="14"/>
      <c r="BZ153" s="14"/>
      <c r="CA153" s="14"/>
      <c r="CB153" s="153"/>
      <c r="CC153" s="156"/>
      <c r="CD153" s="141"/>
      <c r="CE153" s="14"/>
      <c r="CF153" s="142">
        <f t="shared" si="78"/>
        <v>0</v>
      </c>
      <c r="CG153" s="14"/>
      <c r="CH153" s="148">
        <f t="shared" si="86"/>
        <v>0</v>
      </c>
      <c r="CI153" s="148"/>
      <c r="CJ153" s="148"/>
      <c r="CK153" s="148"/>
      <c r="CL153" s="148"/>
    </row>
    <row r="154" spans="1:90" ht="15" customHeight="1" outlineLevel="1" x14ac:dyDescent="0.25">
      <c r="A154" s="18" t="s">
        <v>180</v>
      </c>
      <c r="B154" s="13" t="s">
        <v>31</v>
      </c>
      <c r="C154" s="2" t="s">
        <v>242</v>
      </c>
      <c r="D154" s="2" t="s">
        <v>42</v>
      </c>
      <c r="E154" s="2"/>
      <c r="F154" s="74"/>
      <c r="G154" s="199"/>
      <c r="H154" s="200"/>
      <c r="I154" s="200"/>
      <c r="J154" s="200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6"/>
      <c r="V154" s="27"/>
      <c r="W154" s="27"/>
      <c r="X154" s="207"/>
      <c r="Y154" s="20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 t="s">
        <v>99</v>
      </c>
      <c r="AQ154" s="27"/>
      <c r="AR154" s="27"/>
      <c r="AS154" s="27"/>
      <c r="AT154" s="27" t="s">
        <v>100</v>
      </c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5"/>
      <c r="BG154" s="62" t="s">
        <v>119</v>
      </c>
      <c r="BH154" s="41"/>
      <c r="BI154" s="41"/>
      <c r="BJ154" s="42"/>
      <c r="BK154" s="116"/>
      <c r="BL154" s="116"/>
      <c r="BM154" s="117"/>
      <c r="BN154" s="91"/>
      <c r="BO154" s="90">
        <v>84</v>
      </c>
      <c r="BP154" s="90" t="s">
        <v>206</v>
      </c>
      <c r="BQ154" s="90"/>
      <c r="BR154" s="181">
        <v>1</v>
      </c>
      <c r="BS154" s="157">
        <v>63</v>
      </c>
      <c r="BT154" s="129">
        <f>MATCH("s",G154:BF154,0)</f>
        <v>36</v>
      </c>
      <c r="BU154" s="129">
        <f>MATCH("p",G154:BF154,0)</f>
        <v>40</v>
      </c>
      <c r="BV154" s="134">
        <v>8</v>
      </c>
      <c r="BW154" s="134">
        <v>10</v>
      </c>
      <c r="BX154" s="14"/>
      <c r="BY154" s="14"/>
      <c r="BZ154" s="14"/>
      <c r="CA154" s="14"/>
      <c r="CB154" s="153"/>
      <c r="CC154" s="156"/>
      <c r="CD154" s="141"/>
      <c r="CE154" s="14"/>
      <c r="CF154" s="142">
        <f t="shared" si="78"/>
        <v>0</v>
      </c>
      <c r="CG154" s="14"/>
      <c r="CH154" s="148">
        <f t="shared" si="86"/>
        <v>0</v>
      </c>
      <c r="CI154" s="148"/>
      <c r="CJ154" s="148"/>
      <c r="CK154" s="148"/>
      <c r="CL154" s="148"/>
    </row>
    <row r="155" spans="1:90" x14ac:dyDescent="0.25">
      <c r="A155" s="18" t="s">
        <v>181</v>
      </c>
      <c r="B155" s="70" t="s">
        <v>9</v>
      </c>
      <c r="C155" s="85"/>
      <c r="D155" s="85"/>
      <c r="E155" s="85">
        <v>3.5</v>
      </c>
      <c r="F155" s="69" t="s">
        <v>63</v>
      </c>
      <c r="G155" s="199"/>
      <c r="H155" s="200"/>
      <c r="I155" s="200">
        <v>1</v>
      </c>
      <c r="J155" s="200"/>
      <c r="K155" s="27"/>
      <c r="L155" s="27">
        <v>1</v>
      </c>
      <c r="M155" s="27"/>
      <c r="N155" s="27"/>
      <c r="O155" s="27">
        <v>1</v>
      </c>
      <c r="P155" s="27"/>
      <c r="Q155" s="27"/>
      <c r="R155" s="27"/>
      <c r="S155" s="27">
        <v>1</v>
      </c>
      <c r="T155" s="27"/>
      <c r="U155" s="26"/>
      <c r="V155" s="27"/>
      <c r="W155" s="27"/>
      <c r="X155" s="207"/>
      <c r="Y155" s="20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>
        <v>1</v>
      </c>
      <c r="BB155" s="27"/>
      <c r="BC155" s="27"/>
      <c r="BD155" s="27">
        <v>1</v>
      </c>
      <c r="BE155" s="27"/>
      <c r="BF155" s="25"/>
      <c r="BG155" s="62"/>
      <c r="BH155" s="41">
        <f>COUNT(G155:BF155)</f>
        <v>6</v>
      </c>
      <c r="BI155" s="41">
        <f>SUM(G155:BF155)</f>
        <v>6</v>
      </c>
      <c r="BJ155" s="42">
        <f>BI155*E155</f>
        <v>21</v>
      </c>
      <c r="BK155" s="116">
        <f>BI155*$AH$234</f>
        <v>1380</v>
      </c>
      <c r="BL155" s="116" t="str">
        <f>F155</f>
        <v>kg</v>
      </c>
      <c r="BM155" s="117">
        <f>BJ155*$AH$234</f>
        <v>4830</v>
      </c>
      <c r="BN155" s="91">
        <v>2</v>
      </c>
      <c r="BO155" s="90">
        <f>BK155/BN155</f>
        <v>690</v>
      </c>
      <c r="BP155" s="90"/>
      <c r="BQ155" s="90"/>
      <c r="BR155" s="181"/>
      <c r="BS155" s="157"/>
      <c r="BT155" s="129"/>
      <c r="BU155" s="129"/>
      <c r="BV155" s="134"/>
      <c r="BW155" s="134"/>
      <c r="BX155" s="14"/>
      <c r="BY155" s="14"/>
      <c r="BZ155" s="14"/>
      <c r="CA155" s="14"/>
      <c r="CB155" s="14"/>
      <c r="CC155" s="156"/>
      <c r="CD155" s="140"/>
      <c r="CE155" s="14"/>
      <c r="CF155" s="142">
        <f t="shared" si="78"/>
        <v>0</v>
      </c>
      <c r="CG155" s="14"/>
      <c r="CH155" s="148">
        <f t="shared" si="86"/>
        <v>0</v>
      </c>
      <c r="CI155" s="148"/>
      <c r="CJ155" s="148"/>
      <c r="CK155" s="148"/>
      <c r="CL155" s="148"/>
    </row>
    <row r="156" spans="1:90" ht="15" customHeight="1" outlineLevel="1" x14ac:dyDescent="0.25">
      <c r="A156" s="18" t="s">
        <v>180</v>
      </c>
      <c r="B156" s="13" t="s">
        <v>9</v>
      </c>
      <c r="C156" s="2" t="s">
        <v>58</v>
      </c>
      <c r="D156" s="2" t="s">
        <v>42</v>
      </c>
      <c r="E156" s="2"/>
      <c r="F156" s="83"/>
      <c r="G156" s="199"/>
      <c r="H156" s="200"/>
      <c r="I156" s="200"/>
      <c r="J156" s="200"/>
      <c r="K156" s="27"/>
      <c r="L156" s="27"/>
      <c r="M156" s="27"/>
      <c r="N156" s="27"/>
      <c r="O156" s="27"/>
      <c r="P156" s="27"/>
      <c r="Q156" s="27" t="s">
        <v>99</v>
      </c>
      <c r="R156" s="27"/>
      <c r="S156" s="27"/>
      <c r="T156" s="27"/>
      <c r="U156" s="26"/>
      <c r="V156" s="27"/>
      <c r="W156" s="27"/>
      <c r="X156" s="207"/>
      <c r="Y156" s="20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5"/>
      <c r="BG156" s="62" t="s">
        <v>121</v>
      </c>
      <c r="BH156" s="41"/>
      <c r="BI156" s="41"/>
      <c r="BJ156" s="42"/>
      <c r="BK156" s="116"/>
      <c r="BL156" s="116"/>
      <c r="BM156" s="117"/>
      <c r="BN156" s="91"/>
      <c r="BO156" s="90">
        <v>1000</v>
      </c>
      <c r="BP156" s="90" t="s">
        <v>246</v>
      </c>
      <c r="BQ156" s="90">
        <v>14</v>
      </c>
      <c r="BR156" s="181">
        <v>2</v>
      </c>
      <c r="BS156" s="90">
        <v>50</v>
      </c>
      <c r="BT156" s="129">
        <f>MATCH("s",G156:BF156,0)</f>
        <v>11</v>
      </c>
      <c r="BU156" s="129" t="s">
        <v>211</v>
      </c>
      <c r="BV156" s="127"/>
      <c r="BW156" s="127"/>
      <c r="BX156" s="14">
        <v>0.06</v>
      </c>
      <c r="BY156" s="14"/>
      <c r="BZ156" s="14"/>
      <c r="CA156" s="14">
        <f>BR156*BQ156*BS156</f>
        <v>1400</v>
      </c>
      <c r="CB156" s="14">
        <f>CA156/BX156</f>
        <v>23333.333333333336</v>
      </c>
      <c r="CC156" s="14">
        <v>1</v>
      </c>
      <c r="CD156" s="140"/>
      <c r="CE156" s="14"/>
      <c r="CF156" s="130">
        <f t="shared" si="78"/>
        <v>0</v>
      </c>
      <c r="CG156" s="14"/>
      <c r="CH156" s="137">
        <f>CB156</f>
        <v>23333.333333333336</v>
      </c>
      <c r="CI156" s="137"/>
      <c r="CJ156" s="137"/>
      <c r="CK156" s="137"/>
      <c r="CL156" s="148" t="s">
        <v>264</v>
      </c>
    </row>
    <row r="157" spans="1:90" s="18" customFormat="1" x14ac:dyDescent="0.25">
      <c r="A157" s="18" t="s">
        <v>181</v>
      </c>
      <c r="B157" s="70" t="s">
        <v>309</v>
      </c>
      <c r="C157" s="85"/>
      <c r="D157" s="85"/>
      <c r="E157" s="85">
        <v>3</v>
      </c>
      <c r="F157" s="69" t="s">
        <v>63</v>
      </c>
      <c r="G157" s="199"/>
      <c r="H157" s="200"/>
      <c r="I157" s="200"/>
      <c r="J157" s="200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6"/>
      <c r="V157" s="27"/>
      <c r="W157" s="27"/>
      <c r="X157" s="207"/>
      <c r="Y157" s="20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>
        <v>1</v>
      </c>
      <c r="AN157" s="30"/>
      <c r="AO157" s="30"/>
      <c r="AP157" s="30">
        <v>1</v>
      </c>
      <c r="AQ157" s="30"/>
      <c r="AR157" s="30"/>
      <c r="AS157" s="30">
        <v>1</v>
      </c>
      <c r="AT157" s="30"/>
      <c r="AU157" s="30"/>
      <c r="AV157" s="27">
        <v>1</v>
      </c>
      <c r="AW157" s="27"/>
      <c r="AX157" s="27"/>
      <c r="AY157" s="27"/>
      <c r="AZ157" s="27"/>
      <c r="BA157" s="27"/>
      <c r="BB157" s="27"/>
      <c r="BC157" s="27"/>
      <c r="BD157" s="27"/>
      <c r="BE157" s="27"/>
      <c r="BF157" s="25"/>
      <c r="BG157" s="62"/>
      <c r="BH157" s="41">
        <f t="shared" ref="BH157:BH163" si="87">COUNT(G157:BF157)</f>
        <v>4</v>
      </c>
      <c r="BI157" s="41">
        <f t="shared" ref="BI157:BI163" si="88">SUM(G157:BF157)</f>
        <v>4</v>
      </c>
      <c r="BJ157" s="42">
        <f t="shared" ref="BJ157:BJ163" si="89">BI157*E157</f>
        <v>12</v>
      </c>
      <c r="BK157" s="116">
        <f t="shared" ref="BK157:BK163" si="90">BI157*$AH$234</f>
        <v>920</v>
      </c>
      <c r="BL157" s="116" t="str">
        <f t="shared" ref="BL157:BL163" si="91">F157</f>
        <v>kg</v>
      </c>
      <c r="BM157" s="117">
        <f t="shared" ref="BM157:BM163" si="92">BJ157*$AH$234</f>
        <v>2760</v>
      </c>
      <c r="BN157" s="91">
        <v>3</v>
      </c>
      <c r="BO157" s="90">
        <f>BK157/BN157</f>
        <v>306.66666666666669</v>
      </c>
      <c r="BP157" s="90" t="s">
        <v>246</v>
      </c>
      <c r="BQ157" s="90"/>
      <c r="BR157" s="181"/>
      <c r="BS157" s="157"/>
      <c r="BT157" s="129"/>
      <c r="BU157" s="129"/>
      <c r="BV157" s="134"/>
      <c r="BW157" s="134"/>
      <c r="BX157" s="14"/>
      <c r="BY157" s="14"/>
      <c r="BZ157" s="14"/>
      <c r="CA157" s="14"/>
      <c r="CB157" s="14"/>
      <c r="CC157" s="156"/>
      <c r="CD157" s="140"/>
      <c r="CE157" s="14"/>
      <c r="CF157" s="142">
        <f t="shared" si="78"/>
        <v>0</v>
      </c>
      <c r="CG157" s="14"/>
      <c r="CH157" s="148">
        <f>CF157</f>
        <v>0</v>
      </c>
      <c r="CI157" s="148"/>
      <c r="CJ157" s="148"/>
      <c r="CK157" s="148"/>
      <c r="CL157" s="148"/>
    </row>
    <row r="158" spans="1:90" s="18" customFormat="1" ht="15" customHeight="1" outlineLevel="1" x14ac:dyDescent="0.25">
      <c r="A158" s="18" t="s">
        <v>180</v>
      </c>
      <c r="B158" s="13" t="s">
        <v>309</v>
      </c>
      <c r="C158" s="13" t="s">
        <v>310</v>
      </c>
      <c r="D158" s="2" t="s">
        <v>311</v>
      </c>
      <c r="E158" s="2"/>
      <c r="F158" s="202"/>
      <c r="G158" s="199"/>
      <c r="H158" s="200"/>
      <c r="I158" s="200"/>
      <c r="J158" s="200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6"/>
      <c r="V158" s="27"/>
      <c r="W158" s="27"/>
      <c r="X158" s="207" t="s">
        <v>100</v>
      </c>
      <c r="Y158" s="20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30"/>
      <c r="AO158" s="30"/>
      <c r="AP158" s="30"/>
      <c r="AQ158" s="30"/>
      <c r="AR158" s="30"/>
      <c r="AS158" s="30"/>
      <c r="AT158" s="30"/>
      <c r="AU158" s="30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5"/>
      <c r="BG158" s="25" t="s">
        <v>121</v>
      </c>
      <c r="BH158" s="41">
        <f t="shared" si="87"/>
        <v>0</v>
      </c>
      <c r="BI158" s="41">
        <f t="shared" si="88"/>
        <v>0</v>
      </c>
      <c r="BJ158" s="42">
        <f t="shared" si="89"/>
        <v>0</v>
      </c>
      <c r="BK158" s="116">
        <f t="shared" si="90"/>
        <v>0</v>
      </c>
      <c r="BL158" s="116">
        <f t="shared" si="91"/>
        <v>0</v>
      </c>
      <c r="BM158" s="117">
        <f t="shared" si="92"/>
        <v>0</v>
      </c>
      <c r="BN158" s="91"/>
      <c r="BO158" s="90">
        <v>250</v>
      </c>
      <c r="BP158" s="90"/>
      <c r="BQ158" s="90">
        <v>7</v>
      </c>
      <c r="BR158" s="181">
        <v>0.5</v>
      </c>
      <c r="BS158" s="90">
        <v>50</v>
      </c>
      <c r="BT158" s="129" t="e">
        <f>MATCH("s",G158:BF158,0)</f>
        <v>#N/A</v>
      </c>
      <c r="BU158" s="129">
        <f>MATCH("p",G158:BF158,0)</f>
        <v>18</v>
      </c>
      <c r="BV158" s="127"/>
      <c r="BW158" s="127"/>
      <c r="BX158" s="14">
        <v>0.3</v>
      </c>
      <c r="BY158" s="14"/>
      <c r="BZ158" s="14">
        <v>1</v>
      </c>
      <c r="CA158" s="14">
        <f>BR158*BQ158*BS158</f>
        <v>175</v>
      </c>
      <c r="CB158" s="14">
        <f>CA158/BX158</f>
        <v>583.33333333333337</v>
      </c>
      <c r="CC158" s="14">
        <v>1</v>
      </c>
      <c r="CD158" s="141">
        <f>CB158*(2-CC158)</f>
        <v>583.33333333333337</v>
      </c>
      <c r="CE158" s="14">
        <v>1</v>
      </c>
      <c r="CF158" s="130">
        <f t="shared" si="78"/>
        <v>583.33333333333337</v>
      </c>
      <c r="CG158" s="14"/>
      <c r="CH158" s="137">
        <f>CF158</f>
        <v>583.33333333333337</v>
      </c>
      <c r="CI158" s="137"/>
      <c r="CJ158" s="137"/>
      <c r="CK158" s="137"/>
      <c r="CL158" s="137" t="s">
        <v>264</v>
      </c>
    </row>
    <row r="159" spans="1:90" s="18" customFormat="1" ht="15" customHeight="1" outlineLevel="1" x14ac:dyDescent="0.25">
      <c r="A159" s="18" t="s">
        <v>180</v>
      </c>
      <c r="B159" s="13" t="s">
        <v>309</v>
      </c>
      <c r="C159" s="13" t="s">
        <v>312</v>
      </c>
      <c r="D159" s="2" t="s">
        <v>311</v>
      </c>
      <c r="E159" s="2"/>
      <c r="F159" s="202"/>
      <c r="G159" s="199"/>
      <c r="H159" s="200"/>
      <c r="I159" s="200"/>
      <c r="J159" s="200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6"/>
      <c r="V159" s="27"/>
      <c r="W159" s="27"/>
      <c r="X159" s="207" t="s">
        <v>100</v>
      </c>
      <c r="Y159" s="20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30"/>
      <c r="AO159" s="30"/>
      <c r="AP159" s="30"/>
      <c r="AQ159" s="30"/>
      <c r="AR159" s="30"/>
      <c r="AS159" s="30"/>
      <c r="AT159" s="30"/>
      <c r="AU159" s="30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5"/>
      <c r="BG159" s="25" t="s">
        <v>121</v>
      </c>
      <c r="BH159" s="41">
        <f t="shared" si="87"/>
        <v>0</v>
      </c>
      <c r="BI159" s="41">
        <f t="shared" si="88"/>
        <v>0</v>
      </c>
      <c r="BJ159" s="42">
        <f t="shared" si="89"/>
        <v>0</v>
      </c>
      <c r="BK159" s="116">
        <f t="shared" si="90"/>
        <v>0</v>
      </c>
      <c r="BL159" s="116">
        <f t="shared" si="91"/>
        <v>0</v>
      </c>
      <c r="BM159" s="117">
        <f t="shared" si="92"/>
        <v>0</v>
      </c>
      <c r="BN159" s="91"/>
      <c r="BO159" s="90">
        <v>250</v>
      </c>
      <c r="BP159" s="90"/>
      <c r="BQ159" s="90">
        <v>7</v>
      </c>
      <c r="BR159" s="181">
        <v>0.5</v>
      </c>
      <c r="BS159" s="90">
        <v>50</v>
      </c>
      <c r="BT159" s="129" t="e">
        <f>MATCH("s",G159:BF159,0)</f>
        <v>#N/A</v>
      </c>
      <c r="BU159" s="129">
        <f>MATCH("p",G159:BF159,0)</f>
        <v>18</v>
      </c>
      <c r="BV159" s="127"/>
      <c r="BW159" s="127"/>
      <c r="BX159" s="14">
        <v>0.3</v>
      </c>
      <c r="BY159" s="14"/>
      <c r="BZ159" s="14">
        <v>1</v>
      </c>
      <c r="CA159" s="14">
        <f>BR159*BQ159*BS159</f>
        <v>175</v>
      </c>
      <c r="CB159" s="14">
        <f>CA159/BX159</f>
        <v>583.33333333333337</v>
      </c>
      <c r="CC159" s="14">
        <v>1</v>
      </c>
      <c r="CD159" s="141">
        <f>CB159*(2-CC159)</f>
        <v>583.33333333333337</v>
      </c>
      <c r="CE159" s="14">
        <v>1</v>
      </c>
      <c r="CF159" s="130">
        <f t="shared" si="78"/>
        <v>583.33333333333337</v>
      </c>
      <c r="CG159" s="14"/>
      <c r="CH159" s="137">
        <f>CF159</f>
        <v>583.33333333333337</v>
      </c>
      <c r="CI159" s="137"/>
      <c r="CJ159" s="137"/>
      <c r="CK159" s="137"/>
      <c r="CL159" s="137" t="s">
        <v>264</v>
      </c>
    </row>
    <row r="160" spans="1:90" s="18" customFormat="1" x14ac:dyDescent="0.25">
      <c r="A160" s="18" t="s">
        <v>181</v>
      </c>
      <c r="B160" s="70" t="s">
        <v>32</v>
      </c>
      <c r="C160" s="85"/>
      <c r="D160" s="85"/>
      <c r="E160" s="85">
        <v>3</v>
      </c>
      <c r="F160" s="69" t="s">
        <v>63</v>
      </c>
      <c r="G160" s="199"/>
      <c r="H160" s="200"/>
      <c r="I160" s="200"/>
      <c r="J160" s="200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6"/>
      <c r="V160" s="27"/>
      <c r="W160" s="27"/>
      <c r="X160" s="207"/>
      <c r="Y160" s="20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>
        <v>1</v>
      </c>
      <c r="AK160" s="27"/>
      <c r="AL160" s="27"/>
      <c r="AM160" s="27">
        <v>1</v>
      </c>
      <c r="AN160" s="30"/>
      <c r="AO160" s="30"/>
      <c r="AP160" s="30">
        <v>1</v>
      </c>
      <c r="AQ160" s="30"/>
      <c r="AR160" s="30"/>
      <c r="AS160" s="30">
        <v>1</v>
      </c>
      <c r="AT160" s="30"/>
      <c r="AU160" s="30"/>
      <c r="AV160" s="27">
        <v>1</v>
      </c>
      <c r="AW160" s="27"/>
      <c r="AX160" s="27"/>
      <c r="AY160" s="27"/>
      <c r="AZ160" s="27"/>
      <c r="BA160" s="27"/>
      <c r="BB160" s="27"/>
      <c r="BC160" s="27"/>
      <c r="BD160" s="27"/>
      <c r="BE160" s="27"/>
      <c r="BF160" s="25"/>
      <c r="BG160" s="62"/>
      <c r="BH160" s="41">
        <f t="shared" si="87"/>
        <v>5</v>
      </c>
      <c r="BI160" s="41">
        <f t="shared" si="88"/>
        <v>5</v>
      </c>
      <c r="BJ160" s="42">
        <f t="shared" si="89"/>
        <v>15</v>
      </c>
      <c r="BK160" s="116">
        <f t="shared" si="90"/>
        <v>1150</v>
      </c>
      <c r="BL160" s="116" t="str">
        <f t="shared" si="91"/>
        <v>kg</v>
      </c>
      <c r="BM160" s="117">
        <f t="shared" si="92"/>
        <v>3450</v>
      </c>
      <c r="BN160" s="91">
        <v>3</v>
      </c>
      <c r="BO160" s="90">
        <f>BK160/BN160</f>
        <v>383.33333333333331</v>
      </c>
      <c r="BP160" s="90" t="s">
        <v>246</v>
      </c>
      <c r="BQ160" s="90">
        <v>7</v>
      </c>
      <c r="BR160" s="181">
        <v>1</v>
      </c>
      <c r="BS160" s="157">
        <v>50</v>
      </c>
      <c r="BT160" s="129"/>
      <c r="BU160" s="129"/>
      <c r="BV160" s="134"/>
      <c r="BW160" s="134"/>
      <c r="BX160" s="14"/>
      <c r="BY160" s="14"/>
      <c r="BZ160" s="14"/>
      <c r="CA160" s="14"/>
      <c r="CB160" s="14"/>
      <c r="CC160" s="156"/>
      <c r="CD160" s="140"/>
      <c r="CE160" s="14"/>
      <c r="CF160" s="142">
        <f t="shared" si="78"/>
        <v>0</v>
      </c>
      <c r="CG160" s="14"/>
      <c r="CH160" s="148">
        <f>CF160</f>
        <v>0</v>
      </c>
      <c r="CI160" s="148"/>
      <c r="CJ160" s="148"/>
      <c r="CK160" s="148"/>
      <c r="CL160" s="148"/>
    </row>
    <row r="161" spans="1:90" s="18" customFormat="1" ht="15" customHeight="1" outlineLevel="1" x14ac:dyDescent="0.25">
      <c r="A161" s="18" t="s">
        <v>180</v>
      </c>
      <c r="B161" s="13" t="s">
        <v>32</v>
      </c>
      <c r="C161" s="2" t="s">
        <v>154</v>
      </c>
      <c r="D161" s="2"/>
      <c r="E161" s="2"/>
      <c r="F161" s="83"/>
      <c r="G161" s="199"/>
      <c r="H161" s="200"/>
      <c r="I161" s="200"/>
      <c r="J161" s="200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6"/>
      <c r="V161" s="27" t="s">
        <v>99</v>
      </c>
      <c r="W161" s="27"/>
      <c r="X161" s="207"/>
      <c r="Y161" s="207"/>
      <c r="Z161" s="27" t="s">
        <v>100</v>
      </c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30"/>
      <c r="AO161" s="30"/>
      <c r="AP161" s="30"/>
      <c r="AQ161" s="30"/>
      <c r="AR161" s="30"/>
      <c r="AS161" s="30"/>
      <c r="AT161" s="30"/>
      <c r="AU161" s="30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5"/>
      <c r="BG161" s="25" t="s">
        <v>121</v>
      </c>
      <c r="BH161" s="41">
        <f t="shared" si="87"/>
        <v>0</v>
      </c>
      <c r="BI161" s="41">
        <f t="shared" si="88"/>
        <v>0</v>
      </c>
      <c r="BJ161" s="42">
        <f t="shared" si="89"/>
        <v>0</v>
      </c>
      <c r="BK161" s="116">
        <f t="shared" si="90"/>
        <v>0</v>
      </c>
      <c r="BL161" s="116">
        <f t="shared" si="91"/>
        <v>0</v>
      </c>
      <c r="BM161" s="117">
        <f t="shared" si="92"/>
        <v>0</v>
      </c>
      <c r="BN161" s="91">
        <v>0</v>
      </c>
      <c r="BO161" s="90"/>
      <c r="BP161" s="90"/>
      <c r="BQ161" s="90"/>
      <c r="BR161" s="181"/>
      <c r="BS161" s="90"/>
      <c r="BT161" s="129">
        <f>MATCH("s",G161:BF161,0)</f>
        <v>16</v>
      </c>
      <c r="BU161" s="129">
        <f>MATCH("p",G161:BF161,0)</f>
        <v>20</v>
      </c>
      <c r="BV161" s="127"/>
      <c r="BW161" s="127"/>
      <c r="BX161" s="14"/>
      <c r="BY161" s="14"/>
      <c r="BZ161" s="14"/>
      <c r="CA161" s="14"/>
      <c r="CB161" s="14"/>
      <c r="CC161" s="14"/>
      <c r="CD161" s="140"/>
      <c r="CE161" s="14"/>
      <c r="CF161" s="130">
        <f t="shared" si="78"/>
        <v>0</v>
      </c>
      <c r="CG161" s="14"/>
      <c r="CH161" s="137"/>
      <c r="CI161" s="137"/>
      <c r="CJ161" s="137"/>
      <c r="CK161" s="137"/>
      <c r="CL161" s="137"/>
    </row>
    <row r="162" spans="1:90" s="18" customFormat="1" ht="15" customHeight="1" outlineLevel="1" x14ac:dyDescent="0.25">
      <c r="A162" s="18" t="s">
        <v>180</v>
      </c>
      <c r="B162" s="13" t="s">
        <v>32</v>
      </c>
      <c r="C162" s="2" t="s">
        <v>155</v>
      </c>
      <c r="D162" s="2"/>
      <c r="E162" s="2"/>
      <c r="F162" s="83"/>
      <c r="G162" s="199"/>
      <c r="H162" s="200"/>
      <c r="I162" s="200"/>
      <c r="J162" s="200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6"/>
      <c r="V162" s="27"/>
      <c r="W162" s="27"/>
      <c r="X162" s="207" t="s">
        <v>99</v>
      </c>
      <c r="Y162" s="207"/>
      <c r="Z162" s="27"/>
      <c r="AA162" s="27"/>
      <c r="AB162" s="27"/>
      <c r="AC162" s="27" t="s">
        <v>100</v>
      </c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30"/>
      <c r="AO162" s="30"/>
      <c r="AP162" s="30"/>
      <c r="AQ162" s="30"/>
      <c r="AR162" s="30"/>
      <c r="AS162" s="30"/>
      <c r="AT162" s="30"/>
      <c r="AU162" s="30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5"/>
      <c r="BG162" s="25" t="s">
        <v>121</v>
      </c>
      <c r="BH162" s="41">
        <f t="shared" si="87"/>
        <v>0</v>
      </c>
      <c r="BI162" s="41">
        <f t="shared" si="88"/>
        <v>0</v>
      </c>
      <c r="BJ162" s="42">
        <f t="shared" si="89"/>
        <v>0</v>
      </c>
      <c r="BK162" s="116">
        <f t="shared" si="90"/>
        <v>0</v>
      </c>
      <c r="BL162" s="116">
        <f t="shared" si="91"/>
        <v>0</v>
      </c>
      <c r="BM162" s="117">
        <f t="shared" si="92"/>
        <v>0</v>
      </c>
      <c r="BN162" s="91">
        <v>1</v>
      </c>
      <c r="BO162" s="90">
        <f>BK162/BN162</f>
        <v>0</v>
      </c>
      <c r="BP162" s="90"/>
      <c r="BQ162" s="90"/>
      <c r="BR162" s="181"/>
      <c r="BS162" s="90"/>
      <c r="BT162" s="129">
        <f>MATCH("s",G162:BF162,0)</f>
        <v>18</v>
      </c>
      <c r="BU162" s="129">
        <f>MATCH("p",G162:BF162,0)</f>
        <v>23</v>
      </c>
      <c r="BV162" s="127"/>
      <c r="BW162" s="127"/>
      <c r="BX162" s="14"/>
      <c r="BY162" s="14"/>
      <c r="BZ162" s="14"/>
      <c r="CA162" s="14"/>
      <c r="CB162" s="14"/>
      <c r="CC162" s="14"/>
      <c r="CD162" s="140"/>
      <c r="CE162" s="14"/>
      <c r="CF162" s="130">
        <f t="shared" si="78"/>
        <v>0</v>
      </c>
      <c r="CG162" s="14"/>
      <c r="CH162" s="137"/>
      <c r="CI162" s="137"/>
      <c r="CJ162" s="137"/>
      <c r="CK162" s="137"/>
      <c r="CL162" s="137"/>
    </row>
    <row r="163" spans="1:90" x14ac:dyDescent="0.25">
      <c r="A163" s="18" t="s">
        <v>181</v>
      </c>
      <c r="B163" s="70" t="s">
        <v>10</v>
      </c>
      <c r="C163" s="85"/>
      <c r="D163" s="85"/>
      <c r="E163" s="85">
        <v>3.5</v>
      </c>
      <c r="F163" s="69" t="s">
        <v>63</v>
      </c>
      <c r="G163" s="199"/>
      <c r="H163" s="200"/>
      <c r="I163" s="200"/>
      <c r="J163" s="200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6"/>
      <c r="V163" s="27"/>
      <c r="W163" s="27"/>
      <c r="X163" s="207"/>
      <c r="Y163" s="20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>
        <v>1</v>
      </c>
      <c r="AS163" s="27"/>
      <c r="AT163" s="27"/>
      <c r="AU163" s="27">
        <v>1</v>
      </c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5"/>
      <c r="BG163" s="25"/>
      <c r="BH163" s="41">
        <f t="shared" si="87"/>
        <v>2</v>
      </c>
      <c r="BI163" s="41">
        <f t="shared" si="88"/>
        <v>2</v>
      </c>
      <c r="BJ163" s="42">
        <f t="shared" si="89"/>
        <v>7</v>
      </c>
      <c r="BK163" s="116">
        <f t="shared" si="90"/>
        <v>460</v>
      </c>
      <c r="BL163" s="116" t="str">
        <f t="shared" si="91"/>
        <v>kg</v>
      </c>
      <c r="BM163" s="117">
        <f t="shared" si="92"/>
        <v>1610</v>
      </c>
      <c r="BN163" s="91">
        <v>2</v>
      </c>
      <c r="BO163" s="90">
        <f>BK163/BN163</f>
        <v>230</v>
      </c>
      <c r="BP163" s="90"/>
      <c r="BQ163" s="90"/>
      <c r="BR163" s="181"/>
      <c r="BS163" s="157"/>
      <c r="BT163" s="129"/>
      <c r="BU163" s="129"/>
      <c r="BV163" s="134"/>
      <c r="BW163" s="134"/>
      <c r="BX163" s="14"/>
      <c r="BY163" s="14"/>
      <c r="BZ163" s="14"/>
      <c r="CA163" s="14"/>
      <c r="CB163" s="14"/>
      <c r="CC163" s="156"/>
      <c r="CD163" s="140"/>
      <c r="CE163" s="14"/>
      <c r="CF163" s="142">
        <f t="shared" si="78"/>
        <v>0</v>
      </c>
      <c r="CG163" s="14"/>
      <c r="CH163" s="148">
        <f>CF163</f>
        <v>0</v>
      </c>
      <c r="CI163" s="148"/>
      <c r="CJ163" s="148"/>
      <c r="CK163" s="148"/>
      <c r="CL163" s="148"/>
    </row>
    <row r="164" spans="1:90" ht="15" customHeight="1" outlineLevel="1" x14ac:dyDescent="0.25">
      <c r="A164" s="18" t="s">
        <v>180</v>
      </c>
      <c r="B164" s="53" t="s">
        <v>10</v>
      </c>
      <c r="C164" s="20" t="s">
        <v>156</v>
      </c>
      <c r="D164" s="20" t="s">
        <v>41</v>
      </c>
      <c r="E164" s="20"/>
      <c r="F164" s="74"/>
      <c r="G164" s="199"/>
      <c r="H164" s="200"/>
      <c r="I164" s="200"/>
      <c r="J164" s="200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6"/>
      <c r="V164" s="27"/>
      <c r="W164" s="27"/>
      <c r="X164" s="207"/>
      <c r="Y164" s="207"/>
      <c r="Z164" s="27" t="s">
        <v>99</v>
      </c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5"/>
      <c r="BG164" s="25" t="s">
        <v>121</v>
      </c>
      <c r="BH164" s="41"/>
      <c r="BI164" s="41"/>
      <c r="BJ164" s="42"/>
      <c r="BK164" s="116"/>
      <c r="BL164" s="116"/>
      <c r="BM164" s="117"/>
      <c r="BN164" s="91"/>
      <c r="BO164" s="90"/>
      <c r="BP164" s="90"/>
      <c r="BQ164" s="90">
        <v>6</v>
      </c>
      <c r="BR164" s="181">
        <v>0.5</v>
      </c>
      <c r="BS164" s="90">
        <v>50</v>
      </c>
      <c r="BT164" s="129">
        <f>MATCH("s",G164:BF164,0)</f>
        <v>20</v>
      </c>
      <c r="BU164" s="129" t="e">
        <f>MATCH("p",G164:BF164,0)</f>
        <v>#N/A</v>
      </c>
      <c r="BV164" s="127"/>
      <c r="BW164" s="127"/>
      <c r="BX164" s="14">
        <v>0.15</v>
      </c>
      <c r="BY164" s="14"/>
      <c r="BZ164" s="14">
        <v>3</v>
      </c>
      <c r="CA164" s="130">
        <f>BZ164*BS164*BR164*BQ164</f>
        <v>450</v>
      </c>
      <c r="CB164" s="153">
        <f>CA164/BX164</f>
        <v>3000</v>
      </c>
      <c r="CC164" s="14">
        <v>0.9</v>
      </c>
      <c r="CD164" s="141">
        <f>CB164*(2-CC164)</f>
        <v>3300.0000000000005</v>
      </c>
      <c r="CE164" s="14">
        <v>1</v>
      </c>
      <c r="CF164" s="130">
        <f t="shared" si="78"/>
        <v>3300.0000000000005</v>
      </c>
      <c r="CG164" s="14"/>
      <c r="CH164" s="137">
        <f>CF164</f>
        <v>3300.0000000000005</v>
      </c>
      <c r="CI164" s="137"/>
      <c r="CJ164" s="137">
        <v>450</v>
      </c>
      <c r="CK164" s="137"/>
      <c r="CL164" s="137"/>
    </row>
    <row r="165" spans="1:90" ht="15.75" hidden="1" customHeight="1" x14ac:dyDescent="0.25">
      <c r="B165" s="70" t="s">
        <v>114</v>
      </c>
      <c r="C165" s="85"/>
      <c r="D165" s="85"/>
      <c r="E165" s="85">
        <v>7</v>
      </c>
      <c r="F165" s="69" t="s">
        <v>63</v>
      </c>
      <c r="G165" s="25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6"/>
      <c r="V165" s="27"/>
      <c r="W165" s="27"/>
      <c r="X165" s="29"/>
      <c r="Y165" s="29"/>
      <c r="Z165" s="27"/>
      <c r="AA165" s="27"/>
      <c r="AB165" s="27"/>
      <c r="AC165" s="27"/>
      <c r="AD165" s="27"/>
      <c r="AE165" s="27">
        <v>0.3</v>
      </c>
      <c r="AF165" s="27"/>
      <c r="AG165" s="27"/>
      <c r="AH165" s="27">
        <v>0.3</v>
      </c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5"/>
      <c r="BG165" s="25" t="s">
        <v>121</v>
      </c>
      <c r="BH165" s="41">
        <f>COUNT(G165:BF165)</f>
        <v>2</v>
      </c>
      <c r="BI165" s="41">
        <f>SUM(G165:BF165)</f>
        <v>0.6</v>
      </c>
      <c r="BJ165" s="42">
        <f>BI165*E165</f>
        <v>4.2</v>
      </c>
      <c r="BK165" s="116">
        <f>BI165*$AH$234</f>
        <v>138</v>
      </c>
      <c r="BL165" s="116" t="str">
        <f>F165</f>
        <v>kg</v>
      </c>
      <c r="BM165" s="117">
        <f>BJ165*$AH$234</f>
        <v>966</v>
      </c>
      <c r="BN165" s="91">
        <v>0.2</v>
      </c>
      <c r="BO165" s="90">
        <f>BK165/BN165</f>
        <v>690</v>
      </c>
      <c r="BP165" s="90"/>
      <c r="BQ165" s="90"/>
      <c r="BR165" s="90"/>
      <c r="BS165" s="90"/>
      <c r="BT165" s="129"/>
      <c r="BU165" s="129"/>
      <c r="BV165" s="127"/>
      <c r="BW165" s="127"/>
      <c r="BX165" s="14"/>
      <c r="BY165" s="14"/>
      <c r="BZ165" s="14"/>
      <c r="CA165" s="14"/>
      <c r="CB165" s="14"/>
      <c r="CC165" s="14"/>
      <c r="CD165" s="140">
        <f t="shared" ref="CD165:CD175" si="93">CB165*1.3</f>
        <v>0</v>
      </c>
      <c r="CE165" s="14"/>
      <c r="CF165" s="130">
        <f t="shared" si="78"/>
        <v>0</v>
      </c>
      <c r="CG165" s="14"/>
      <c r="CH165" s="137"/>
      <c r="CI165" s="137"/>
      <c r="CJ165" s="137"/>
      <c r="CK165" s="137"/>
      <c r="CL165" s="137"/>
    </row>
    <row r="166" spans="1:90" x14ac:dyDescent="0.25">
      <c r="A166" s="18" t="s">
        <v>181</v>
      </c>
      <c r="B166" s="70" t="s">
        <v>96</v>
      </c>
      <c r="C166" s="85"/>
      <c r="D166" s="85"/>
      <c r="E166" s="85">
        <v>15</v>
      </c>
      <c r="F166" s="69" t="s">
        <v>63</v>
      </c>
      <c r="G166" s="199"/>
      <c r="H166" s="200"/>
      <c r="I166" s="200"/>
      <c r="J166" s="200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6"/>
      <c r="V166" s="27"/>
      <c r="W166" s="27"/>
      <c r="X166" s="207"/>
      <c r="Y166" s="20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>
        <v>0.15</v>
      </c>
      <c r="AN166" s="27"/>
      <c r="AO166" s="27"/>
      <c r="AP166" s="27"/>
      <c r="AQ166" s="27">
        <v>0.15</v>
      </c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5"/>
      <c r="BG166" s="25"/>
      <c r="BH166" s="41">
        <f>COUNT(G166:BF166)</f>
        <v>2</v>
      </c>
      <c r="BI166" s="41">
        <f>SUM(G166:BF166)</f>
        <v>0.3</v>
      </c>
      <c r="BJ166" s="42">
        <f>BI166*E166</f>
        <v>4.5</v>
      </c>
      <c r="BK166" s="116">
        <f>BI166*$AH$234</f>
        <v>69</v>
      </c>
      <c r="BL166" s="116" t="str">
        <f>F166</f>
        <v>kg</v>
      </c>
      <c r="BM166" s="117">
        <f>BJ166*$AH$234</f>
        <v>1035</v>
      </c>
      <c r="BN166" s="91">
        <v>0.5</v>
      </c>
      <c r="BO166" s="90">
        <f>BK166/BN166</f>
        <v>138</v>
      </c>
      <c r="BP166" s="90"/>
      <c r="BQ166" s="90"/>
      <c r="BR166" s="181"/>
      <c r="BS166" s="157"/>
      <c r="BT166" s="129"/>
      <c r="BU166" s="129"/>
      <c r="BV166" s="134"/>
      <c r="BW166" s="134"/>
      <c r="BX166" s="14"/>
      <c r="BY166" s="14"/>
      <c r="BZ166" s="14"/>
      <c r="CA166" s="14"/>
      <c r="CB166" s="14"/>
      <c r="CC166" s="156"/>
      <c r="CD166" s="140"/>
      <c r="CE166" s="14"/>
      <c r="CF166" s="142">
        <f t="shared" si="78"/>
        <v>0</v>
      </c>
      <c r="CG166" s="14"/>
      <c r="CH166" s="148">
        <f>CF166</f>
        <v>0</v>
      </c>
      <c r="CI166" s="148"/>
      <c r="CJ166" s="148"/>
      <c r="CK166" s="148"/>
      <c r="CL166" s="148"/>
    </row>
    <row r="167" spans="1:90" ht="15" customHeight="1" outlineLevel="1" x14ac:dyDescent="0.25">
      <c r="A167" s="18" t="s">
        <v>180</v>
      </c>
      <c r="B167" s="53" t="s">
        <v>96</v>
      </c>
      <c r="C167" s="20" t="s">
        <v>157</v>
      </c>
      <c r="D167" s="20" t="s">
        <v>41</v>
      </c>
      <c r="E167" s="20"/>
      <c r="F167" s="83"/>
      <c r="G167" s="199"/>
      <c r="H167" s="200"/>
      <c r="I167" s="200"/>
      <c r="J167" s="200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6"/>
      <c r="V167" s="27"/>
      <c r="W167" s="27"/>
      <c r="X167" s="207" t="s">
        <v>99</v>
      </c>
      <c r="Y167" s="207"/>
      <c r="Z167" s="27"/>
      <c r="AA167" s="27"/>
      <c r="AB167" s="27"/>
      <c r="AC167" s="27"/>
      <c r="AD167" s="27" t="s">
        <v>100</v>
      </c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5"/>
      <c r="BG167" s="25" t="s">
        <v>121</v>
      </c>
      <c r="BH167" s="41"/>
      <c r="BI167" s="41"/>
      <c r="BJ167" s="42"/>
      <c r="BK167" s="116"/>
      <c r="BL167" s="116"/>
      <c r="BM167" s="117"/>
      <c r="BN167" s="91"/>
      <c r="BO167" s="90"/>
      <c r="BP167" s="90"/>
      <c r="BQ167" s="90"/>
      <c r="BR167" s="181"/>
      <c r="BS167" s="90"/>
      <c r="BT167" s="129">
        <f>MATCH("s",G167:BF167,0)</f>
        <v>18</v>
      </c>
      <c r="BU167" s="129">
        <f>MATCH("p",G167:BF167,0)</f>
        <v>24</v>
      </c>
      <c r="BV167" s="127"/>
      <c r="BW167" s="127"/>
      <c r="BX167" s="14"/>
      <c r="BY167" s="14"/>
      <c r="BZ167" s="14"/>
      <c r="CA167" s="14"/>
      <c r="CB167" s="14"/>
      <c r="CC167" s="14"/>
      <c r="CD167" s="140"/>
      <c r="CE167" s="14"/>
      <c r="CF167" s="130">
        <f t="shared" si="78"/>
        <v>0</v>
      </c>
      <c r="CG167" s="14"/>
      <c r="CH167" s="137"/>
      <c r="CI167" s="137"/>
      <c r="CJ167" s="137"/>
      <c r="CK167" s="137"/>
      <c r="CL167" s="137"/>
    </row>
    <row r="168" spans="1:90" x14ac:dyDescent="0.25">
      <c r="A168" s="18" t="s">
        <v>181</v>
      </c>
      <c r="B168" s="70" t="s">
        <v>11</v>
      </c>
      <c r="C168" s="85"/>
      <c r="D168" s="85"/>
      <c r="E168" s="85">
        <v>3</v>
      </c>
      <c r="F168" s="69" t="s">
        <v>63</v>
      </c>
      <c r="G168" s="199"/>
      <c r="H168" s="200">
        <v>1</v>
      </c>
      <c r="I168" s="200"/>
      <c r="J168" s="212">
        <v>1</v>
      </c>
      <c r="K168" s="27"/>
      <c r="L168" s="27">
        <v>1</v>
      </c>
      <c r="M168" s="27"/>
      <c r="N168" s="30">
        <v>1</v>
      </c>
      <c r="O168" s="27"/>
      <c r="P168" s="27">
        <v>1</v>
      </c>
      <c r="Q168" s="27"/>
      <c r="R168" s="27">
        <v>1</v>
      </c>
      <c r="S168" s="27"/>
      <c r="T168" s="27">
        <v>1</v>
      </c>
      <c r="U168" s="26"/>
      <c r="V168" s="27"/>
      <c r="W168" s="27"/>
      <c r="X168" s="207"/>
      <c r="Y168" s="20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30"/>
      <c r="AQ168" s="27"/>
      <c r="AR168" s="27"/>
      <c r="AS168" s="27"/>
      <c r="AT168" s="30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>
        <v>1</v>
      </c>
      <c r="BE168" s="27"/>
      <c r="BF168" s="25"/>
      <c r="BG168" s="25"/>
      <c r="BH168" s="41">
        <f>COUNT(G168:BF168)</f>
        <v>8</v>
      </c>
      <c r="BI168" s="41">
        <f>SUM(G168:BF168)</f>
        <v>8</v>
      </c>
      <c r="BJ168" s="42">
        <f>BI168*E168</f>
        <v>24</v>
      </c>
      <c r="BK168" s="116">
        <f>BI168*$AH$234</f>
        <v>1840</v>
      </c>
      <c r="BL168" s="116" t="str">
        <f>F168</f>
        <v>kg</v>
      </c>
      <c r="BM168" s="117">
        <f>BJ168*$AH$234</f>
        <v>5520</v>
      </c>
      <c r="BN168" s="91">
        <v>1.6</v>
      </c>
      <c r="BO168" s="90">
        <f>BK168/BN168</f>
        <v>1150</v>
      </c>
      <c r="BP168" s="90" t="s">
        <v>296</v>
      </c>
      <c r="BQ168" s="90"/>
      <c r="BR168" s="181">
        <v>6</v>
      </c>
      <c r="BS168" s="157"/>
      <c r="BT168" s="129"/>
      <c r="BU168" s="129"/>
      <c r="BV168" s="134"/>
      <c r="BW168" s="134"/>
      <c r="BX168" s="14"/>
      <c r="BY168" s="14"/>
      <c r="BZ168" s="14"/>
      <c r="CA168" s="14"/>
      <c r="CB168" s="14"/>
      <c r="CC168" s="156"/>
      <c r="CD168" s="140"/>
      <c r="CE168" s="14"/>
      <c r="CF168" s="142">
        <f t="shared" si="78"/>
        <v>0</v>
      </c>
      <c r="CG168" s="14"/>
      <c r="CH168" s="148">
        <f>CF168</f>
        <v>0</v>
      </c>
      <c r="CI168" s="148"/>
      <c r="CJ168" s="148"/>
      <c r="CK168" s="148"/>
      <c r="CL168" s="148"/>
    </row>
    <row r="169" spans="1:90" ht="15" customHeight="1" outlineLevel="1" x14ac:dyDescent="0.25">
      <c r="A169" s="18" t="s">
        <v>180</v>
      </c>
      <c r="B169" s="13" t="s">
        <v>11</v>
      </c>
      <c r="C169" s="2" t="s">
        <v>158</v>
      </c>
      <c r="D169" s="2"/>
      <c r="E169" s="2"/>
      <c r="F169" s="83"/>
      <c r="G169" s="199"/>
      <c r="H169" s="200"/>
      <c r="I169" s="200"/>
      <c r="J169" s="212"/>
      <c r="K169" s="27"/>
      <c r="L169" s="27"/>
      <c r="M169" s="27"/>
      <c r="N169" s="30"/>
      <c r="O169" s="27"/>
      <c r="P169" s="27"/>
      <c r="Q169" s="27"/>
      <c r="R169" s="27"/>
      <c r="S169" s="27"/>
      <c r="T169" s="27"/>
      <c r="U169" s="26"/>
      <c r="V169" s="27" t="s">
        <v>99</v>
      </c>
      <c r="W169" s="27"/>
      <c r="X169" s="207"/>
      <c r="Y169" s="207"/>
      <c r="Z169" s="27"/>
      <c r="AA169" s="27"/>
      <c r="AB169" s="27"/>
      <c r="AC169" s="27"/>
      <c r="AD169" s="27"/>
      <c r="AE169" s="27"/>
      <c r="AF169" s="27" t="s">
        <v>100</v>
      </c>
      <c r="AG169" s="27"/>
      <c r="AH169" s="27"/>
      <c r="AI169" s="27"/>
      <c r="AJ169" s="27"/>
      <c r="AK169" s="27"/>
      <c r="AL169" s="27"/>
      <c r="AM169" s="27"/>
      <c r="AN169" s="27"/>
      <c r="AO169" s="27"/>
      <c r="AP169" s="30"/>
      <c r="AQ169" s="27"/>
      <c r="AR169" s="27"/>
      <c r="AS169" s="27"/>
      <c r="AT169" s="30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5"/>
      <c r="BG169" s="25" t="s">
        <v>121</v>
      </c>
      <c r="BH169" s="41"/>
      <c r="BI169" s="41"/>
      <c r="BJ169" s="42"/>
      <c r="BK169" s="116"/>
      <c r="BL169" s="116"/>
      <c r="BM169" s="117"/>
      <c r="BN169" s="91"/>
      <c r="BO169" s="90"/>
      <c r="BP169" s="90"/>
      <c r="BQ169" s="90"/>
      <c r="BR169" s="181"/>
      <c r="BS169" s="90"/>
      <c r="BT169" s="129">
        <f>MATCH("s",G169:BF169,0)</f>
        <v>16</v>
      </c>
      <c r="BU169" s="129">
        <f>MATCH("p",G169:BF169,0)</f>
        <v>26</v>
      </c>
      <c r="BV169" s="127"/>
      <c r="BW169" s="127"/>
      <c r="BX169" s="14"/>
      <c r="BY169" s="14"/>
      <c r="BZ169" s="14"/>
      <c r="CA169" s="14"/>
      <c r="CB169" s="14"/>
      <c r="CC169" s="14"/>
      <c r="CD169" s="140"/>
      <c r="CE169" s="14"/>
      <c r="CF169" s="130">
        <f t="shared" si="78"/>
        <v>0</v>
      </c>
      <c r="CG169" s="14"/>
      <c r="CH169" s="137"/>
      <c r="CI169" s="137"/>
      <c r="CJ169" s="137"/>
      <c r="CK169" s="137"/>
      <c r="CL169" s="137"/>
    </row>
    <row r="170" spans="1:90" ht="15" customHeight="1" outlineLevel="1" x14ac:dyDescent="0.25">
      <c r="A170" s="18" t="s">
        <v>180</v>
      </c>
      <c r="B170" s="13" t="s">
        <v>11</v>
      </c>
      <c r="C170" s="2" t="s">
        <v>260</v>
      </c>
      <c r="D170" s="2"/>
      <c r="E170" s="2"/>
      <c r="F170" s="83"/>
      <c r="G170" s="199"/>
      <c r="H170" s="200"/>
      <c r="I170" s="200"/>
      <c r="J170" s="212"/>
      <c r="K170" s="27"/>
      <c r="L170" s="27"/>
      <c r="M170" s="27"/>
      <c r="N170" s="30"/>
      <c r="O170" s="27"/>
      <c r="P170" s="27"/>
      <c r="Q170" s="27"/>
      <c r="R170" s="27"/>
      <c r="S170" s="27"/>
      <c r="T170" s="27"/>
      <c r="U170" s="26"/>
      <c r="V170" s="27" t="s">
        <v>99</v>
      </c>
      <c r="W170" s="27"/>
      <c r="X170" s="207"/>
      <c r="Y170" s="207"/>
      <c r="Z170" s="27"/>
      <c r="AA170" s="27"/>
      <c r="AB170" s="27"/>
      <c r="AC170" s="27"/>
      <c r="AD170" s="27" t="s">
        <v>100</v>
      </c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30"/>
      <c r="AQ170" s="27"/>
      <c r="AR170" s="27"/>
      <c r="AS170" s="27"/>
      <c r="AT170" s="30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5"/>
      <c r="BG170" s="25" t="s">
        <v>121</v>
      </c>
      <c r="BH170" s="41"/>
      <c r="BI170" s="41"/>
      <c r="BJ170" s="42"/>
      <c r="BK170" s="116"/>
      <c r="BL170" s="116"/>
      <c r="BM170" s="117"/>
      <c r="BN170" s="91"/>
      <c r="BO170" s="90"/>
      <c r="BP170" s="90"/>
      <c r="BQ170" s="90"/>
      <c r="BR170" s="181"/>
      <c r="BS170" s="90"/>
      <c r="BT170" s="129">
        <f>MATCH("s",G170:BF170,0)</f>
        <v>16</v>
      </c>
      <c r="BU170" s="129">
        <f>MATCH("p",G170:BF170,0)</f>
        <v>24</v>
      </c>
      <c r="BV170" s="127"/>
      <c r="BW170" s="127"/>
      <c r="BX170" s="14"/>
      <c r="BY170" s="14"/>
      <c r="BZ170" s="14"/>
      <c r="CA170" s="14"/>
      <c r="CB170" s="14"/>
      <c r="CC170" s="14"/>
      <c r="CD170" s="140"/>
      <c r="CE170" s="14"/>
      <c r="CF170" s="130">
        <f t="shared" si="78"/>
        <v>0</v>
      </c>
      <c r="CG170" s="14"/>
      <c r="CH170" s="137"/>
      <c r="CI170" s="137"/>
      <c r="CJ170" s="137"/>
      <c r="CK170" s="137"/>
      <c r="CL170" s="137"/>
    </row>
    <row r="171" spans="1:90" ht="15" customHeight="1" outlineLevel="1" x14ac:dyDescent="0.25">
      <c r="A171" s="18"/>
      <c r="B171" s="13" t="s">
        <v>11</v>
      </c>
      <c r="C171" s="2" t="s">
        <v>291</v>
      </c>
      <c r="D171" s="2"/>
      <c r="E171" s="2"/>
      <c r="F171" s="197"/>
      <c r="G171" s="199"/>
      <c r="H171" s="200"/>
      <c r="I171" s="200"/>
      <c r="J171" s="212"/>
      <c r="K171" s="27"/>
      <c r="L171" s="27"/>
      <c r="M171" s="27"/>
      <c r="N171" s="30"/>
      <c r="O171" s="27"/>
      <c r="P171" s="27"/>
      <c r="Q171" s="27"/>
      <c r="R171" s="27"/>
      <c r="S171" s="27"/>
      <c r="T171" s="27"/>
      <c r="U171" s="26"/>
      <c r="V171" s="27" t="s">
        <v>99</v>
      </c>
      <c r="W171" s="27"/>
      <c r="X171" s="207"/>
      <c r="Y171" s="20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30"/>
      <c r="AQ171" s="27"/>
      <c r="AR171" s="27"/>
      <c r="AS171" s="27"/>
      <c r="AT171" s="30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5"/>
      <c r="BG171" s="25"/>
      <c r="BH171" s="41"/>
      <c r="BI171" s="41"/>
      <c r="BJ171" s="42"/>
      <c r="BK171" s="116"/>
      <c r="BL171" s="116"/>
      <c r="BM171" s="117"/>
      <c r="BN171" s="91"/>
      <c r="BO171" s="90"/>
      <c r="BP171" s="90"/>
      <c r="BQ171" s="90"/>
      <c r="BR171" s="181"/>
      <c r="BS171" s="90"/>
      <c r="BT171" s="129"/>
      <c r="BU171" s="129"/>
      <c r="BV171" s="127"/>
      <c r="BW171" s="127"/>
      <c r="BX171" s="14"/>
      <c r="BY171" s="14"/>
      <c r="BZ171" s="14"/>
      <c r="CA171" s="14"/>
      <c r="CB171" s="14"/>
      <c r="CC171" s="14"/>
      <c r="CD171" s="140"/>
      <c r="CE171" s="14"/>
      <c r="CF171" s="130"/>
      <c r="CG171" s="14"/>
      <c r="CH171" s="137"/>
      <c r="CI171" s="137"/>
      <c r="CJ171" s="137"/>
      <c r="CK171" s="137"/>
      <c r="CL171" s="137"/>
    </row>
    <row r="172" spans="1:90" ht="15" customHeight="1" outlineLevel="1" x14ac:dyDescent="0.25">
      <c r="A172" s="18"/>
      <c r="B172" s="13" t="s">
        <v>11</v>
      </c>
      <c r="C172" s="2" t="s">
        <v>292</v>
      </c>
      <c r="D172" s="2" t="s">
        <v>42</v>
      </c>
      <c r="E172" s="2"/>
      <c r="F172" s="191"/>
      <c r="G172" s="199"/>
      <c r="H172" s="200"/>
      <c r="I172" s="200"/>
      <c r="J172" s="212"/>
      <c r="K172" s="27"/>
      <c r="L172" s="27"/>
      <c r="M172" s="27"/>
      <c r="N172" s="30"/>
      <c r="O172" s="27"/>
      <c r="P172" s="27"/>
      <c r="Q172" s="27"/>
      <c r="R172" s="27"/>
      <c r="S172" s="27"/>
      <c r="T172" s="27"/>
      <c r="U172" s="26"/>
      <c r="V172" s="27"/>
      <c r="W172" s="27"/>
      <c r="X172" s="207"/>
      <c r="Y172" s="207"/>
      <c r="Z172" s="27"/>
      <c r="AA172" s="27"/>
      <c r="AB172" s="27"/>
      <c r="AC172" s="27"/>
      <c r="AD172" s="27"/>
      <c r="AE172" s="27"/>
      <c r="AF172" s="27"/>
      <c r="AG172" s="27" t="s">
        <v>100</v>
      </c>
      <c r="AH172" s="27"/>
      <c r="AI172" s="27"/>
      <c r="AJ172" s="27"/>
      <c r="AK172" s="27"/>
      <c r="AL172" s="27"/>
      <c r="AM172" s="27"/>
      <c r="AN172" s="27"/>
      <c r="AO172" s="27"/>
      <c r="AP172" s="30"/>
      <c r="AQ172" s="27"/>
      <c r="AR172" s="27"/>
      <c r="AS172" s="27"/>
      <c r="AT172" s="30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5"/>
      <c r="BG172" s="25" t="s">
        <v>121</v>
      </c>
      <c r="BH172" s="41"/>
      <c r="BI172" s="41"/>
      <c r="BJ172" s="42"/>
      <c r="BK172" s="116"/>
      <c r="BL172" s="116"/>
      <c r="BM172" s="117"/>
      <c r="BN172" s="91"/>
      <c r="BO172" s="90"/>
      <c r="BP172" s="90"/>
      <c r="BQ172" s="90"/>
      <c r="BR172" s="181"/>
      <c r="BS172" s="90"/>
      <c r="BT172" s="129"/>
      <c r="BU172" s="129"/>
      <c r="BV172" s="127"/>
      <c r="BW172" s="127"/>
      <c r="BX172" s="14"/>
      <c r="BY172" s="14"/>
      <c r="BZ172" s="14"/>
      <c r="CA172" s="14"/>
      <c r="CB172" s="14"/>
      <c r="CC172" s="14"/>
      <c r="CD172" s="140"/>
      <c r="CE172" s="14"/>
      <c r="CF172" s="130"/>
      <c r="CG172" s="14"/>
      <c r="CH172" s="137">
        <v>10000</v>
      </c>
      <c r="CI172" s="137"/>
      <c r="CJ172" s="137"/>
      <c r="CK172" s="137"/>
      <c r="CL172" s="193"/>
    </row>
    <row r="173" spans="1:90" ht="15" customHeight="1" outlineLevel="1" x14ac:dyDescent="0.25">
      <c r="A173" s="18"/>
      <c r="B173" s="13" t="s">
        <v>11</v>
      </c>
      <c r="C173" s="2" t="s">
        <v>293</v>
      </c>
      <c r="D173" s="2" t="s">
        <v>42</v>
      </c>
      <c r="E173" s="2"/>
      <c r="F173" s="191"/>
      <c r="G173" s="199"/>
      <c r="H173" s="200"/>
      <c r="I173" s="200"/>
      <c r="J173" s="212"/>
      <c r="K173" s="27"/>
      <c r="L173" s="27"/>
      <c r="M173" s="27"/>
      <c r="N173" s="30"/>
      <c r="O173" s="27"/>
      <c r="P173" s="27"/>
      <c r="Q173" s="27"/>
      <c r="R173" s="27"/>
      <c r="S173" s="27"/>
      <c r="T173" s="27"/>
      <c r="U173" s="26"/>
      <c r="V173" s="27"/>
      <c r="W173" s="27"/>
      <c r="X173" s="207"/>
      <c r="Y173" s="207"/>
      <c r="Z173" s="27"/>
      <c r="AA173" s="27"/>
      <c r="AB173" s="27"/>
      <c r="AC173" s="27"/>
      <c r="AD173" s="27"/>
      <c r="AE173" s="27"/>
      <c r="AF173" s="27"/>
      <c r="AG173" s="27" t="s">
        <v>100</v>
      </c>
      <c r="AH173" s="27"/>
      <c r="AI173" s="27"/>
      <c r="AJ173" s="27"/>
      <c r="AK173" s="27"/>
      <c r="AL173" s="27"/>
      <c r="AM173" s="27"/>
      <c r="AN173" s="27"/>
      <c r="AO173" s="27"/>
      <c r="AP173" s="30"/>
      <c r="AQ173" s="27"/>
      <c r="AR173" s="27"/>
      <c r="AS173" s="27"/>
      <c r="AT173" s="30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5"/>
      <c r="BG173" s="25" t="s">
        <v>121</v>
      </c>
      <c r="BH173" s="41"/>
      <c r="BI173" s="41"/>
      <c r="BJ173" s="42"/>
      <c r="BK173" s="116"/>
      <c r="BL173" s="116"/>
      <c r="BM173" s="117"/>
      <c r="BN173" s="91"/>
      <c r="BO173" s="90"/>
      <c r="BP173" s="90"/>
      <c r="BQ173" s="90"/>
      <c r="BR173" s="181"/>
      <c r="BS173" s="90"/>
      <c r="BT173" s="129"/>
      <c r="BU173" s="129"/>
      <c r="BV173" s="127"/>
      <c r="BW173" s="127"/>
      <c r="BX173" s="14"/>
      <c r="BY173" s="14"/>
      <c r="BZ173" s="14"/>
      <c r="CA173" s="14"/>
      <c r="CB173" s="14"/>
      <c r="CC173" s="14"/>
      <c r="CD173" s="140"/>
      <c r="CE173" s="14"/>
      <c r="CF173" s="130"/>
      <c r="CG173" s="14"/>
      <c r="CH173" s="137">
        <v>10000</v>
      </c>
      <c r="CI173" s="137"/>
      <c r="CJ173" s="137"/>
      <c r="CK173" s="137"/>
      <c r="CL173" s="193"/>
    </row>
    <row r="174" spans="1:90" ht="15" customHeight="1" outlineLevel="1" x14ac:dyDescent="0.25">
      <c r="A174" s="18" t="s">
        <v>180</v>
      </c>
      <c r="B174" s="13" t="s">
        <v>11</v>
      </c>
      <c r="C174" s="2" t="s">
        <v>294</v>
      </c>
      <c r="D174" s="2"/>
      <c r="E174" s="2"/>
      <c r="F174" s="83"/>
      <c r="G174" s="199"/>
      <c r="H174" s="200"/>
      <c r="I174" s="200"/>
      <c r="J174" s="212"/>
      <c r="K174" s="27"/>
      <c r="L174" s="27"/>
      <c r="M174" s="27"/>
      <c r="N174" s="30"/>
      <c r="O174" s="27"/>
      <c r="P174" s="27"/>
      <c r="Q174" s="27"/>
      <c r="R174" s="27"/>
      <c r="S174" s="27"/>
      <c r="T174" s="27"/>
      <c r="U174" s="26"/>
      <c r="V174" s="27"/>
      <c r="W174" s="27"/>
      <c r="X174" s="207"/>
      <c r="Y174" s="207"/>
      <c r="Z174" s="27"/>
      <c r="AA174" s="27"/>
      <c r="AB174" s="27"/>
      <c r="AC174" s="27"/>
      <c r="AD174" s="27"/>
      <c r="AE174" s="27"/>
      <c r="AF174" s="27"/>
      <c r="AG174" s="27" t="s">
        <v>100</v>
      </c>
      <c r="AH174" s="27"/>
      <c r="AI174" s="27"/>
      <c r="AJ174" s="27"/>
      <c r="AK174" s="27"/>
      <c r="AL174" s="27"/>
      <c r="AM174" s="27"/>
      <c r="AN174" s="27"/>
      <c r="AO174" s="27"/>
      <c r="AP174" s="30"/>
      <c r="AQ174" s="27"/>
      <c r="AR174" s="27"/>
      <c r="AS174" s="27"/>
      <c r="AT174" s="30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5"/>
      <c r="BG174" s="25" t="s">
        <v>121</v>
      </c>
      <c r="BH174" s="41"/>
      <c r="BI174" s="41"/>
      <c r="BJ174" s="42"/>
      <c r="BK174" s="116"/>
      <c r="BL174" s="116"/>
      <c r="BM174" s="117"/>
      <c r="BN174" s="91"/>
      <c r="BO174" s="90"/>
      <c r="BP174" s="90"/>
      <c r="BQ174" s="90"/>
      <c r="BR174" s="181"/>
      <c r="BS174" s="90"/>
      <c r="BT174" s="129" t="e">
        <f>MATCH("s",G174:BF174,0)</f>
        <v>#N/A</v>
      </c>
      <c r="BU174" s="129">
        <f>MATCH("p",G174:BF174,0)</f>
        <v>27</v>
      </c>
      <c r="BV174" s="127"/>
      <c r="BW174" s="127"/>
      <c r="BX174" s="14"/>
      <c r="BY174" s="14"/>
      <c r="BZ174" s="14"/>
      <c r="CA174" s="14"/>
      <c r="CB174" s="14"/>
      <c r="CC174" s="14"/>
      <c r="CD174" s="140"/>
      <c r="CE174" s="14"/>
      <c r="CF174" s="130">
        <f>CD174*CE174</f>
        <v>0</v>
      </c>
      <c r="CG174" s="14"/>
      <c r="CH174" s="137">
        <v>10000</v>
      </c>
      <c r="CI174" s="137"/>
      <c r="CJ174" s="137"/>
      <c r="CK174" s="137"/>
      <c r="CL174" s="137"/>
    </row>
    <row r="175" spans="1:90" s="18" customFormat="1" ht="15" customHeight="1" x14ac:dyDescent="0.25">
      <c r="A175" s="18" t="s">
        <v>181</v>
      </c>
      <c r="B175" s="70" t="s">
        <v>33</v>
      </c>
      <c r="C175" s="85"/>
      <c r="D175" s="85"/>
      <c r="E175" s="85">
        <v>4.5</v>
      </c>
      <c r="F175" s="69" t="s">
        <v>63</v>
      </c>
      <c r="G175" s="199"/>
      <c r="H175" s="200"/>
      <c r="I175" s="200"/>
      <c r="J175" s="200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6"/>
      <c r="V175" s="27"/>
      <c r="W175" s="27"/>
      <c r="X175" s="207"/>
      <c r="Y175" s="207"/>
      <c r="Z175" s="27"/>
      <c r="AA175" s="27"/>
      <c r="AB175" s="27"/>
      <c r="AC175" s="27"/>
      <c r="AD175" s="27">
        <v>1</v>
      </c>
      <c r="AE175" s="27"/>
      <c r="AF175" s="27">
        <v>1</v>
      </c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5"/>
      <c r="BG175" s="25" t="s">
        <v>121</v>
      </c>
      <c r="BH175" s="41">
        <f>COUNT(G175:BF175)</f>
        <v>2</v>
      </c>
      <c r="BI175" s="41">
        <f>SUM(G175:BF175)</f>
        <v>2</v>
      </c>
      <c r="BJ175" s="42">
        <f>BI175*E175</f>
        <v>9</v>
      </c>
      <c r="BK175" s="116">
        <f>BI175*$AH$234</f>
        <v>460</v>
      </c>
      <c r="BL175" s="116" t="str">
        <f>F175</f>
        <v>kg</v>
      </c>
      <c r="BM175" s="117">
        <f>BJ175*$AH$234</f>
        <v>2070</v>
      </c>
      <c r="BN175" s="91">
        <v>0.6</v>
      </c>
      <c r="BO175" s="90">
        <f>BK175/BN175</f>
        <v>766.66666666666674</v>
      </c>
      <c r="BP175" s="90"/>
      <c r="BQ175" s="90"/>
      <c r="BR175" s="90"/>
      <c r="BS175" s="90"/>
      <c r="BT175" s="129"/>
      <c r="BU175" s="129"/>
      <c r="BV175" s="127"/>
      <c r="BW175" s="127"/>
      <c r="BX175" s="14"/>
      <c r="BY175" s="14"/>
      <c r="BZ175" s="14"/>
      <c r="CA175" s="14"/>
      <c r="CB175" s="14"/>
      <c r="CC175" s="14"/>
      <c r="CD175" s="140">
        <f t="shared" si="93"/>
        <v>0</v>
      </c>
      <c r="CE175" s="14"/>
      <c r="CF175" s="130">
        <f>CD175*CE175</f>
        <v>0</v>
      </c>
      <c r="CG175" s="14"/>
      <c r="CH175" s="137"/>
      <c r="CI175" s="137"/>
      <c r="CJ175" s="137"/>
      <c r="CK175" s="137"/>
      <c r="CL175" s="137"/>
    </row>
    <row r="176" spans="1:90" ht="15" customHeight="1" x14ac:dyDescent="0.25">
      <c r="A176" s="18" t="s">
        <v>181</v>
      </c>
      <c r="B176" s="70" t="s">
        <v>33</v>
      </c>
      <c r="C176" s="85"/>
      <c r="D176" s="85"/>
      <c r="E176" s="85">
        <v>6</v>
      </c>
      <c r="F176" s="69" t="s">
        <v>63</v>
      </c>
      <c r="G176" s="199"/>
      <c r="H176" s="200"/>
      <c r="I176" s="200"/>
      <c r="J176" s="212"/>
      <c r="K176" s="27"/>
      <c r="L176" s="27"/>
      <c r="M176" s="27"/>
      <c r="N176" s="30"/>
      <c r="O176" s="27"/>
      <c r="P176" s="27"/>
      <c r="Q176" s="27"/>
      <c r="R176" s="27"/>
      <c r="S176" s="27"/>
      <c r="T176" s="27"/>
      <c r="U176" s="26"/>
      <c r="V176" s="27"/>
      <c r="W176" s="27"/>
      <c r="X176" s="207"/>
      <c r="Y176" s="207"/>
      <c r="Z176" s="27"/>
      <c r="AA176" s="27">
        <v>1</v>
      </c>
      <c r="AB176" s="27"/>
      <c r="AC176" s="27">
        <v>1</v>
      </c>
      <c r="AD176" s="27"/>
      <c r="AE176" s="27">
        <v>1</v>
      </c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30"/>
      <c r="AQ176" s="27"/>
      <c r="AR176" s="27"/>
      <c r="AS176" s="27"/>
      <c r="AT176" s="30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5"/>
      <c r="BG176" s="25"/>
      <c r="BH176" s="41">
        <f>COUNT(G176:BF176)</f>
        <v>3</v>
      </c>
      <c r="BI176" s="41">
        <f>SUM(G176:BF176)</f>
        <v>3</v>
      </c>
      <c r="BJ176" s="42">
        <f>BI176*E176</f>
        <v>18</v>
      </c>
      <c r="BK176" s="116">
        <f>BI176*$AH$234</f>
        <v>690</v>
      </c>
      <c r="BL176" s="116" t="str">
        <f>F176</f>
        <v>kg</v>
      </c>
      <c r="BM176" s="117">
        <f>BJ176*$AH$234</f>
        <v>4140</v>
      </c>
      <c r="BN176" s="91">
        <v>0.6</v>
      </c>
      <c r="BO176" s="90">
        <f>BK176/BN176</f>
        <v>1150</v>
      </c>
      <c r="BP176" s="90"/>
      <c r="BQ176" s="90"/>
      <c r="BR176" s="181"/>
      <c r="BS176" s="157"/>
      <c r="BT176" s="129"/>
      <c r="BU176" s="129"/>
      <c r="BV176" s="134"/>
      <c r="BW176" s="134"/>
      <c r="BX176" s="14"/>
      <c r="BY176" s="14"/>
      <c r="BZ176" s="14"/>
      <c r="CA176" s="14"/>
      <c r="CB176" s="14"/>
      <c r="CC176" s="156"/>
      <c r="CD176" s="140"/>
      <c r="CE176" s="14"/>
      <c r="CF176" s="142">
        <f>CD176*CE176</f>
        <v>0</v>
      </c>
      <c r="CG176" s="14"/>
      <c r="CH176" s="148">
        <f>CF176</f>
        <v>0</v>
      </c>
      <c r="CI176" s="148"/>
      <c r="CJ176" s="148"/>
      <c r="CK176" s="148"/>
      <c r="CL176" s="148"/>
    </row>
    <row r="177" spans="1:90" s="18" customFormat="1" ht="15" customHeight="1" outlineLevel="1" x14ac:dyDescent="0.25">
      <c r="A177" s="18" t="s">
        <v>180</v>
      </c>
      <c r="B177" s="13" t="s">
        <v>33</v>
      </c>
      <c r="C177" s="2" t="s">
        <v>324</v>
      </c>
      <c r="D177" s="2" t="s">
        <v>41</v>
      </c>
      <c r="E177" s="2"/>
      <c r="F177" s="202"/>
      <c r="G177" s="199"/>
      <c r="H177" s="200"/>
      <c r="I177" s="200"/>
      <c r="J177" s="200"/>
      <c r="K177" s="27"/>
      <c r="L177" s="27"/>
      <c r="M177" s="27"/>
      <c r="N177" s="27"/>
      <c r="O177" s="27" t="s">
        <v>99</v>
      </c>
      <c r="P177" s="27"/>
      <c r="Q177" s="27"/>
      <c r="R177" s="27"/>
      <c r="S177" s="27"/>
      <c r="T177" s="27"/>
      <c r="U177" s="26"/>
      <c r="V177" s="27"/>
      <c r="W177" s="27"/>
      <c r="X177" s="207"/>
      <c r="Y177" s="20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5"/>
      <c r="BG177" s="25" t="s">
        <v>121</v>
      </c>
      <c r="BH177" s="41"/>
      <c r="BI177" s="41"/>
      <c r="BJ177" s="42"/>
      <c r="BK177" s="116"/>
      <c r="BL177" s="116"/>
      <c r="BM177" s="117"/>
      <c r="BN177" s="91"/>
      <c r="BO177" s="90">
        <v>1500</v>
      </c>
      <c r="BP177" s="90" t="s">
        <v>275</v>
      </c>
      <c r="BQ177" s="90">
        <v>14</v>
      </c>
      <c r="BR177" s="181">
        <v>1</v>
      </c>
      <c r="BS177" s="90">
        <v>50</v>
      </c>
      <c r="BT177" s="129">
        <f>MATCH("s",G177:BF177,0)</f>
        <v>9</v>
      </c>
      <c r="BU177" s="129" t="s">
        <v>211</v>
      </c>
      <c r="BV177" s="127">
        <v>22</v>
      </c>
      <c r="BW177" s="127">
        <v>25</v>
      </c>
      <c r="BX177" s="130">
        <v>0.04</v>
      </c>
      <c r="BY177" s="130"/>
      <c r="BZ177" s="130"/>
      <c r="CA177" s="130">
        <f>BS177*BR177*BQ177</f>
        <v>700</v>
      </c>
      <c r="CB177" s="130">
        <f>CA177/BX177</f>
        <v>17500</v>
      </c>
      <c r="CC177" s="130"/>
      <c r="CD177" s="140"/>
      <c r="CE177" s="130"/>
      <c r="CF177" s="130">
        <f>CB177</f>
        <v>17500</v>
      </c>
      <c r="CG177" s="130" t="s">
        <v>276</v>
      </c>
      <c r="CH177" s="138">
        <f>CF177</f>
        <v>17500</v>
      </c>
      <c r="CI177" s="138">
        <v>250</v>
      </c>
      <c r="CJ177" s="138">
        <v>4</v>
      </c>
      <c r="CK177" s="138">
        <f>CH177/CJ177</f>
        <v>4375</v>
      </c>
      <c r="CL177" s="148"/>
    </row>
    <row r="178" spans="1:90" s="18" customFormat="1" ht="15" customHeight="1" outlineLevel="1" x14ac:dyDescent="0.25">
      <c r="A178" s="18" t="s">
        <v>180</v>
      </c>
      <c r="B178" s="13" t="s">
        <v>33</v>
      </c>
      <c r="C178" s="2" t="s">
        <v>325</v>
      </c>
      <c r="D178" s="2" t="s">
        <v>41</v>
      </c>
      <c r="E178" s="2"/>
      <c r="F178" s="83"/>
      <c r="G178" s="199"/>
      <c r="H178" s="200"/>
      <c r="I178" s="200"/>
      <c r="J178" s="200"/>
      <c r="K178" s="27"/>
      <c r="L178" s="27" t="s">
        <v>99</v>
      </c>
      <c r="M178" s="27"/>
      <c r="N178" s="27"/>
      <c r="O178" s="27"/>
      <c r="P178" s="27"/>
      <c r="Q178" s="27"/>
      <c r="R178" s="27"/>
      <c r="S178" s="27"/>
      <c r="T178" s="27"/>
      <c r="U178" s="26"/>
      <c r="V178" s="27"/>
      <c r="W178" s="27"/>
      <c r="X178" s="207"/>
      <c r="Y178" s="20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5"/>
      <c r="BG178" s="25" t="s">
        <v>121</v>
      </c>
      <c r="BH178" s="41"/>
      <c r="BI178" s="41"/>
      <c r="BJ178" s="42"/>
      <c r="BK178" s="116"/>
      <c r="BL178" s="116"/>
      <c r="BM178" s="117"/>
      <c r="BN178" s="91"/>
      <c r="BO178" s="90"/>
      <c r="BP178" s="90" t="s">
        <v>275</v>
      </c>
      <c r="BQ178" s="90">
        <v>14</v>
      </c>
      <c r="BR178" s="181">
        <v>1</v>
      </c>
      <c r="BS178" s="90">
        <v>50</v>
      </c>
      <c r="BT178" s="129">
        <f>MATCH("s",G178:BF178,0)</f>
        <v>6</v>
      </c>
      <c r="BU178" s="129" t="e">
        <f>MATCH("p",G178:BF178,0)</f>
        <v>#N/A</v>
      </c>
      <c r="BV178" s="127">
        <v>20</v>
      </c>
      <c r="BW178" s="127">
        <v>22</v>
      </c>
      <c r="BX178" s="130">
        <v>0.04</v>
      </c>
      <c r="BY178" s="130"/>
      <c r="BZ178" s="130"/>
      <c r="CA178" s="130">
        <f t="shared" ref="CA178:CA179" si="94">BS178*BR178*BQ178</f>
        <v>700</v>
      </c>
      <c r="CB178" s="130">
        <f t="shared" ref="CB178:CB179" si="95">CA178/BX178</f>
        <v>17500</v>
      </c>
      <c r="CC178" s="130"/>
      <c r="CD178" s="140"/>
      <c r="CE178" s="130"/>
      <c r="CF178" s="130">
        <f>CB178</f>
        <v>17500</v>
      </c>
      <c r="CG178" s="130" t="s">
        <v>276</v>
      </c>
      <c r="CH178" s="138">
        <f t="shared" ref="CH178:CH179" si="96">CF178</f>
        <v>17500</v>
      </c>
      <c r="CI178" s="138">
        <v>250</v>
      </c>
      <c r="CJ178" s="138">
        <v>4</v>
      </c>
      <c r="CK178" s="138">
        <f t="shared" ref="CK178:CK179" si="97">CH178/CJ178</f>
        <v>4375</v>
      </c>
      <c r="CL178" s="138"/>
    </row>
    <row r="179" spans="1:90" s="18" customFormat="1" ht="15" customHeight="1" outlineLevel="1" x14ac:dyDescent="0.25">
      <c r="A179" s="18" t="s">
        <v>180</v>
      </c>
      <c r="B179" s="13" t="s">
        <v>196</v>
      </c>
      <c r="C179" s="2" t="s">
        <v>197</v>
      </c>
      <c r="D179" s="2" t="s">
        <v>41</v>
      </c>
      <c r="E179" s="2"/>
      <c r="F179" s="100"/>
      <c r="G179" s="199"/>
      <c r="H179" s="200"/>
      <c r="I179" s="200"/>
      <c r="J179" s="200"/>
      <c r="K179" s="27"/>
      <c r="L179" s="27"/>
      <c r="M179" s="27"/>
      <c r="N179" s="27"/>
      <c r="O179" s="27" t="s">
        <v>99</v>
      </c>
      <c r="P179" s="27"/>
      <c r="Q179" s="27"/>
      <c r="R179" s="27"/>
      <c r="S179" s="27"/>
      <c r="T179" s="27"/>
      <c r="U179" s="26"/>
      <c r="V179" s="27"/>
      <c r="W179" s="27"/>
      <c r="X179" s="207"/>
      <c r="Y179" s="20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5"/>
      <c r="BG179" s="25" t="s">
        <v>121</v>
      </c>
      <c r="BH179" s="41"/>
      <c r="BI179" s="41"/>
      <c r="BJ179" s="42"/>
      <c r="BK179" s="116"/>
      <c r="BL179" s="116"/>
      <c r="BM179" s="117"/>
      <c r="BN179" s="91"/>
      <c r="BO179" s="90"/>
      <c r="BP179" s="90" t="s">
        <v>275</v>
      </c>
      <c r="BQ179" s="90">
        <v>14</v>
      </c>
      <c r="BR179" s="181">
        <v>1</v>
      </c>
      <c r="BS179" s="90">
        <v>50</v>
      </c>
      <c r="BT179" s="129">
        <f>MATCH("s",G179:BF179,0)</f>
        <v>9</v>
      </c>
      <c r="BU179" s="129" t="s">
        <v>211</v>
      </c>
      <c r="BV179" s="127">
        <v>22</v>
      </c>
      <c r="BW179" s="127">
        <v>25</v>
      </c>
      <c r="BX179" s="14">
        <v>0.04</v>
      </c>
      <c r="BY179" s="14"/>
      <c r="BZ179" s="14"/>
      <c r="CA179" s="130">
        <f t="shared" si="94"/>
        <v>700</v>
      </c>
      <c r="CB179" s="130">
        <f t="shared" si="95"/>
        <v>17500</v>
      </c>
      <c r="CC179" s="14"/>
      <c r="CD179" s="140"/>
      <c r="CE179" s="14"/>
      <c r="CF179" s="130">
        <f>CB179</f>
        <v>17500</v>
      </c>
      <c r="CG179" s="130" t="s">
        <v>276</v>
      </c>
      <c r="CH179" s="138">
        <f t="shared" si="96"/>
        <v>17500</v>
      </c>
      <c r="CI179" s="137">
        <v>250</v>
      </c>
      <c r="CJ179" s="137">
        <v>4</v>
      </c>
      <c r="CK179" s="138">
        <f t="shared" si="97"/>
        <v>4375</v>
      </c>
      <c r="CL179" s="138"/>
    </row>
    <row r="180" spans="1:90" s="18" customFormat="1" ht="15" customHeight="1" x14ac:dyDescent="0.25">
      <c r="A180" s="18" t="s">
        <v>181</v>
      </c>
      <c r="B180" s="70" t="s">
        <v>34</v>
      </c>
      <c r="C180" s="85"/>
      <c r="D180" s="85"/>
      <c r="E180" s="85">
        <v>4.5</v>
      </c>
      <c r="F180" s="69" t="s">
        <v>63</v>
      </c>
      <c r="G180" s="199"/>
      <c r="H180" s="200"/>
      <c r="I180" s="200"/>
      <c r="J180" s="200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6"/>
      <c r="V180" s="27"/>
      <c r="W180" s="27"/>
      <c r="X180" s="207"/>
      <c r="Y180" s="207"/>
      <c r="Z180" s="27"/>
      <c r="AA180" s="27"/>
      <c r="AB180" s="27"/>
      <c r="AC180" s="27"/>
      <c r="AD180" s="27"/>
      <c r="AE180" s="27"/>
      <c r="AF180" s="27"/>
      <c r="AG180" s="27"/>
      <c r="AH180" s="27">
        <v>0.2</v>
      </c>
      <c r="AI180" s="27">
        <v>0.2</v>
      </c>
      <c r="AJ180" s="27"/>
      <c r="AK180" s="27">
        <v>0.3</v>
      </c>
      <c r="AL180" s="27"/>
      <c r="AM180" s="27">
        <v>0.3</v>
      </c>
      <c r="AN180" s="27"/>
      <c r="AO180" s="27">
        <v>0.3</v>
      </c>
      <c r="AP180" s="27"/>
      <c r="AQ180" s="27">
        <v>0.3</v>
      </c>
      <c r="AR180" s="27"/>
      <c r="AS180" s="27">
        <v>0.3</v>
      </c>
      <c r="AT180" s="27"/>
      <c r="AU180" s="27">
        <v>0.3</v>
      </c>
      <c r="AV180" s="27"/>
      <c r="AW180" s="27">
        <v>0.3</v>
      </c>
      <c r="AX180" s="27"/>
      <c r="AY180" s="27"/>
      <c r="AZ180" s="27"/>
      <c r="BA180" s="27"/>
      <c r="BB180" s="27"/>
      <c r="BC180" s="27"/>
      <c r="BD180" s="27"/>
      <c r="BE180" s="27"/>
      <c r="BF180" s="25"/>
      <c r="BG180" s="62"/>
      <c r="BH180" s="41">
        <f>COUNT(G180:BF180)</f>
        <v>9</v>
      </c>
      <c r="BI180" s="41">
        <f>SUM(G180:BF180)</f>
        <v>2.5</v>
      </c>
      <c r="BJ180" s="42">
        <f>BI180*E180</f>
        <v>11.25</v>
      </c>
      <c r="BK180" s="116">
        <f>BI180*$AH$234</f>
        <v>575</v>
      </c>
      <c r="BL180" s="116" t="str">
        <f>F180</f>
        <v>kg</v>
      </c>
      <c r="BM180" s="117">
        <f>BJ180*$AH$234</f>
        <v>2587.5</v>
      </c>
      <c r="BN180" s="91">
        <v>3</v>
      </c>
      <c r="BO180" s="90">
        <f>BK180/BN180</f>
        <v>191.66666666666666</v>
      </c>
      <c r="BP180" s="90"/>
      <c r="BQ180" s="90"/>
      <c r="BR180" s="181"/>
      <c r="BS180" s="157"/>
      <c r="BT180" s="129"/>
      <c r="BU180" s="129"/>
      <c r="BV180" s="134"/>
      <c r="BW180" s="134"/>
      <c r="BX180" s="130"/>
      <c r="BY180" s="130"/>
      <c r="BZ180" s="130"/>
      <c r="CA180" s="130"/>
      <c r="CB180" s="130"/>
      <c r="CC180" s="156"/>
      <c r="CD180" s="140"/>
      <c r="CE180" s="130"/>
      <c r="CF180" s="142">
        <f t="shared" ref="CF180:CF197" si="98">CD180*CE180</f>
        <v>0</v>
      </c>
      <c r="CG180" s="130"/>
      <c r="CH180" s="148">
        <f t="shared" ref="CH180:CH197" si="99">CF180</f>
        <v>0</v>
      </c>
      <c r="CI180" s="149"/>
      <c r="CJ180" s="149"/>
      <c r="CK180" s="149"/>
      <c r="CL180" s="149"/>
    </row>
    <row r="181" spans="1:90" s="18" customFormat="1" ht="15" customHeight="1" outlineLevel="1" x14ac:dyDescent="0.25">
      <c r="A181" s="18" t="s">
        <v>180</v>
      </c>
      <c r="B181" s="53" t="s">
        <v>34</v>
      </c>
      <c r="C181" s="20" t="s">
        <v>277</v>
      </c>
      <c r="D181" s="20" t="s">
        <v>41</v>
      </c>
      <c r="E181" s="20"/>
      <c r="F181" s="83"/>
      <c r="G181" s="199"/>
      <c r="H181" s="200"/>
      <c r="I181" s="200"/>
      <c r="J181" s="200"/>
      <c r="K181" s="27"/>
      <c r="L181" s="27"/>
      <c r="M181" s="27"/>
      <c r="N181" s="27" t="s">
        <v>99</v>
      </c>
      <c r="O181" s="27"/>
      <c r="P181" s="27"/>
      <c r="Q181" s="27"/>
      <c r="R181" s="27"/>
      <c r="S181" s="27"/>
      <c r="T181" s="27"/>
      <c r="U181" s="26"/>
      <c r="V181" s="27"/>
      <c r="W181" s="27"/>
      <c r="X181" s="207" t="s">
        <v>100</v>
      </c>
      <c r="Y181" s="20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5"/>
      <c r="BG181" s="62" t="s">
        <v>119</v>
      </c>
      <c r="BH181" s="41"/>
      <c r="BI181" s="41"/>
      <c r="BJ181" s="42"/>
      <c r="BK181" s="116"/>
      <c r="BL181" s="116"/>
      <c r="BM181" s="117"/>
      <c r="BN181" s="91"/>
      <c r="BO181" s="90"/>
      <c r="BP181" s="90" t="s">
        <v>206</v>
      </c>
      <c r="BQ181" s="90"/>
      <c r="BR181" s="181">
        <v>1</v>
      </c>
      <c r="BS181" s="157">
        <v>63</v>
      </c>
      <c r="BT181" s="129">
        <f>MATCH("s",G181:BF181,0)</f>
        <v>8</v>
      </c>
      <c r="BU181" s="129">
        <f>MATCH("p",G181:BF181,0)</f>
        <v>18</v>
      </c>
      <c r="BV181" s="134">
        <v>28</v>
      </c>
      <c r="BW181" s="134">
        <v>43</v>
      </c>
      <c r="BX181" s="14">
        <v>0.5</v>
      </c>
      <c r="BY181" s="14"/>
      <c r="BZ181" s="14">
        <v>2</v>
      </c>
      <c r="CA181" s="14">
        <f>BZ181*BS181*BR181</f>
        <v>126</v>
      </c>
      <c r="CB181" s="153">
        <f t="shared" ref="CB181:CB182" si="100">CA181/BX181</f>
        <v>252</v>
      </c>
      <c r="CC181" s="156"/>
      <c r="CD181" s="141"/>
      <c r="CE181" s="14"/>
      <c r="CF181" s="142">
        <f t="shared" si="98"/>
        <v>0</v>
      </c>
      <c r="CG181" s="14"/>
      <c r="CH181" s="148">
        <f t="shared" si="99"/>
        <v>0</v>
      </c>
      <c r="CI181" s="148"/>
      <c r="CJ181" s="148"/>
      <c r="CK181" s="148"/>
      <c r="CL181" s="148"/>
    </row>
    <row r="182" spans="1:90" s="18" customFormat="1" ht="15" customHeight="1" outlineLevel="1" x14ac:dyDescent="0.25">
      <c r="A182" s="18" t="s">
        <v>180</v>
      </c>
      <c r="B182" s="53" t="s">
        <v>34</v>
      </c>
      <c r="C182" s="20" t="s">
        <v>278</v>
      </c>
      <c r="D182" s="20" t="s">
        <v>41</v>
      </c>
      <c r="E182" s="20"/>
      <c r="F182" s="83"/>
      <c r="G182" s="199"/>
      <c r="H182" s="200"/>
      <c r="I182" s="200"/>
      <c r="J182" s="200"/>
      <c r="K182" s="27"/>
      <c r="L182" s="27"/>
      <c r="M182" s="27"/>
      <c r="N182" s="27" t="s">
        <v>99</v>
      </c>
      <c r="O182" s="27"/>
      <c r="P182" s="27"/>
      <c r="Q182" s="27"/>
      <c r="R182" s="27"/>
      <c r="S182" s="27"/>
      <c r="T182" s="27"/>
      <c r="U182" s="26"/>
      <c r="V182" s="27"/>
      <c r="W182" s="27"/>
      <c r="X182" s="207" t="s">
        <v>100</v>
      </c>
      <c r="Y182" s="20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5"/>
      <c r="BG182" s="62" t="s">
        <v>119</v>
      </c>
      <c r="BH182" s="41"/>
      <c r="BI182" s="41"/>
      <c r="BJ182" s="42"/>
      <c r="BK182" s="116"/>
      <c r="BL182" s="116"/>
      <c r="BM182" s="117"/>
      <c r="BN182" s="91"/>
      <c r="BO182" s="90"/>
      <c r="BP182" s="90" t="s">
        <v>206</v>
      </c>
      <c r="BQ182" s="90"/>
      <c r="BR182" s="139">
        <v>0.5</v>
      </c>
      <c r="BS182" s="157">
        <v>63</v>
      </c>
      <c r="BT182" s="129">
        <f>MATCH("s",G182:BF182,0)</f>
        <v>8</v>
      </c>
      <c r="BU182" s="129">
        <f>MATCH("p",G182:BF182,0)</f>
        <v>18</v>
      </c>
      <c r="BV182" s="134">
        <v>28</v>
      </c>
      <c r="BW182" s="134">
        <v>43</v>
      </c>
      <c r="BX182" s="130">
        <v>0.5</v>
      </c>
      <c r="BY182" s="130"/>
      <c r="BZ182" s="130">
        <v>2</v>
      </c>
      <c r="CA182" s="14">
        <f t="shared" ref="CA182" si="101">BZ182*BS182*BR182</f>
        <v>63</v>
      </c>
      <c r="CB182" s="153">
        <f t="shared" si="100"/>
        <v>126</v>
      </c>
      <c r="CC182" s="156"/>
      <c r="CD182" s="141"/>
      <c r="CE182" s="130"/>
      <c r="CF182" s="142">
        <f t="shared" si="98"/>
        <v>0</v>
      </c>
      <c r="CG182" s="130"/>
      <c r="CH182" s="148">
        <f t="shared" si="99"/>
        <v>0</v>
      </c>
      <c r="CI182" s="149"/>
      <c r="CJ182" s="149"/>
      <c r="CK182" s="149"/>
      <c r="CL182" s="148"/>
    </row>
    <row r="183" spans="1:90" s="18" customFormat="1" ht="15" customHeight="1" x14ac:dyDescent="0.25">
      <c r="A183" s="18" t="s">
        <v>181</v>
      </c>
      <c r="B183" s="70" t="s">
        <v>249</v>
      </c>
      <c r="C183" s="85"/>
      <c r="D183" s="85"/>
      <c r="E183" s="85">
        <v>4</v>
      </c>
      <c r="F183" s="69" t="s">
        <v>63</v>
      </c>
      <c r="G183" s="199"/>
      <c r="H183" s="200"/>
      <c r="I183" s="200"/>
      <c r="J183" s="200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6"/>
      <c r="V183" s="27"/>
      <c r="W183" s="27"/>
      <c r="X183" s="207"/>
      <c r="Y183" s="207"/>
      <c r="Z183" s="27"/>
      <c r="AA183" s="27"/>
      <c r="AB183" s="27"/>
      <c r="AC183" s="27">
        <v>1</v>
      </c>
      <c r="AD183" s="27"/>
      <c r="AE183" s="27">
        <v>1</v>
      </c>
      <c r="AF183" s="27"/>
      <c r="AG183" s="27">
        <v>1</v>
      </c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5"/>
      <c r="BG183" s="62"/>
      <c r="BH183" s="41">
        <f>COUNT(G183:BF183)</f>
        <v>3</v>
      </c>
      <c r="BI183" s="41">
        <f>SUM(G183:BF183)</f>
        <v>3</v>
      </c>
      <c r="BJ183" s="42">
        <f>BI183*E183</f>
        <v>12</v>
      </c>
      <c r="BK183" s="116">
        <f>BI183*$AH$234</f>
        <v>690</v>
      </c>
      <c r="BL183" s="116" t="str">
        <f>F183</f>
        <v>kg</v>
      </c>
      <c r="BM183" s="117">
        <f>BJ183*$AH$234</f>
        <v>2760</v>
      </c>
      <c r="BN183" s="91">
        <v>1.4</v>
      </c>
      <c r="BO183" s="90">
        <f>BK183/BN183</f>
        <v>492.85714285714289</v>
      </c>
      <c r="BP183" s="90"/>
      <c r="BQ183" s="90"/>
      <c r="BR183" s="181"/>
      <c r="BS183" s="157"/>
      <c r="BT183" s="129"/>
      <c r="BU183" s="129"/>
      <c r="BV183" s="134"/>
      <c r="BW183" s="134"/>
      <c r="BX183" s="130"/>
      <c r="BY183" s="130"/>
      <c r="BZ183" s="130"/>
      <c r="CA183" s="130"/>
      <c r="CB183" s="130"/>
      <c r="CC183" s="156"/>
      <c r="CD183" s="140"/>
      <c r="CE183" s="130"/>
      <c r="CF183" s="142">
        <f t="shared" si="98"/>
        <v>0</v>
      </c>
      <c r="CG183" s="130"/>
      <c r="CH183" s="148">
        <f t="shared" ref="CH183:CH184" si="102">CF183</f>
        <v>0</v>
      </c>
      <c r="CI183" s="149"/>
      <c r="CJ183" s="149"/>
      <c r="CK183" s="149"/>
      <c r="CL183" s="149"/>
    </row>
    <row r="184" spans="1:90" s="18" customFormat="1" ht="15" customHeight="1" outlineLevel="1" x14ac:dyDescent="0.25">
      <c r="A184" s="18" t="s">
        <v>180</v>
      </c>
      <c r="B184" s="53" t="s">
        <v>249</v>
      </c>
      <c r="C184" s="20" t="s">
        <v>250</v>
      </c>
      <c r="D184" s="20"/>
      <c r="E184" s="20"/>
      <c r="F184" s="178"/>
      <c r="G184" s="199"/>
      <c r="H184" s="200"/>
      <c r="I184" s="200"/>
      <c r="J184" s="200"/>
      <c r="K184" s="27"/>
      <c r="L184" s="27"/>
      <c r="M184" s="27" t="s">
        <v>100</v>
      </c>
      <c r="N184" s="27"/>
      <c r="O184" s="27"/>
      <c r="P184" s="27"/>
      <c r="Q184" s="27"/>
      <c r="R184" s="27"/>
      <c r="S184" s="27"/>
      <c r="T184" s="27"/>
      <c r="U184" s="26"/>
      <c r="V184" s="27"/>
      <c r="W184" s="27"/>
      <c r="X184" s="207"/>
      <c r="Y184" s="20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5"/>
      <c r="BG184" s="62" t="s">
        <v>119</v>
      </c>
      <c r="BH184" s="41"/>
      <c r="BI184" s="41"/>
      <c r="BJ184" s="42"/>
      <c r="BK184" s="116"/>
      <c r="BL184" s="116"/>
      <c r="BM184" s="117"/>
      <c r="BN184" s="91"/>
      <c r="BO184" s="90">
        <v>500</v>
      </c>
      <c r="BP184" s="90" t="s">
        <v>206</v>
      </c>
      <c r="BQ184" s="90"/>
      <c r="BR184" s="181">
        <v>5</v>
      </c>
      <c r="BS184" s="157">
        <v>63</v>
      </c>
      <c r="BT184" s="129" t="s">
        <v>251</v>
      </c>
      <c r="BU184" s="129">
        <f>MATCH("p",G184:BF184,0)</f>
        <v>7</v>
      </c>
      <c r="BV184" s="134"/>
      <c r="BW184" s="134"/>
      <c r="BX184" s="14">
        <v>0.3</v>
      </c>
      <c r="BY184" s="14">
        <v>0.7</v>
      </c>
      <c r="BZ184" s="14">
        <v>2</v>
      </c>
      <c r="CA184" s="14"/>
      <c r="CB184" s="153">
        <f>BO184/BX184/BY184</f>
        <v>2380.9523809523812</v>
      </c>
      <c r="CC184" s="156">
        <v>1</v>
      </c>
      <c r="CD184" s="141"/>
      <c r="CE184" s="14">
        <v>1</v>
      </c>
      <c r="CF184" s="142">
        <f t="shared" si="98"/>
        <v>0</v>
      </c>
      <c r="CG184" s="14" t="s">
        <v>252</v>
      </c>
      <c r="CH184" s="148">
        <f t="shared" si="102"/>
        <v>0</v>
      </c>
      <c r="CI184" s="148"/>
      <c r="CJ184" s="148"/>
      <c r="CK184" s="148"/>
      <c r="CL184" s="210" t="s">
        <v>308</v>
      </c>
    </row>
    <row r="185" spans="1:90" ht="15" customHeight="1" x14ac:dyDescent="0.25">
      <c r="A185" s="18" t="s">
        <v>181</v>
      </c>
      <c r="B185" s="70" t="s">
        <v>72</v>
      </c>
      <c r="C185" s="85"/>
      <c r="D185" s="85"/>
      <c r="E185" s="85">
        <v>12</v>
      </c>
      <c r="F185" s="69" t="s">
        <v>63</v>
      </c>
      <c r="G185" s="199"/>
      <c r="H185" s="200"/>
      <c r="I185" s="200"/>
      <c r="J185" s="200"/>
      <c r="K185" s="27">
        <v>0.2</v>
      </c>
      <c r="L185" s="27"/>
      <c r="M185" s="27"/>
      <c r="N185" s="27"/>
      <c r="O185" s="27"/>
      <c r="P185" s="27"/>
      <c r="Q185" s="27"/>
      <c r="R185" s="27">
        <v>0.2</v>
      </c>
      <c r="S185" s="27"/>
      <c r="T185" s="27"/>
      <c r="U185" s="26"/>
      <c r="V185" s="27"/>
      <c r="W185" s="27"/>
      <c r="X185" s="207"/>
      <c r="Y185" s="20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>
        <v>0.2</v>
      </c>
      <c r="AY185" s="27"/>
      <c r="AZ185" s="27"/>
      <c r="BA185" s="27"/>
      <c r="BB185" s="27"/>
      <c r="BC185" s="27"/>
      <c r="BD185" s="27"/>
      <c r="BE185" s="27"/>
      <c r="BF185" s="25"/>
      <c r="BG185" s="62" t="s">
        <v>119</v>
      </c>
      <c r="BH185" s="41">
        <f>COUNT(G185:BF185)</f>
        <v>3</v>
      </c>
      <c r="BI185" s="41">
        <f>SUM(G185:BF185)</f>
        <v>0.60000000000000009</v>
      </c>
      <c r="BJ185" s="42">
        <f>BI185*E185</f>
        <v>7.2000000000000011</v>
      </c>
      <c r="BK185" s="116">
        <f>BI185*$AH$234</f>
        <v>138.00000000000003</v>
      </c>
      <c r="BL185" s="116" t="str">
        <f>F185</f>
        <v>kg</v>
      </c>
      <c r="BM185" s="117">
        <f>BJ185*$AH$234</f>
        <v>1656.0000000000002</v>
      </c>
      <c r="BN185" s="91">
        <v>2</v>
      </c>
      <c r="BO185" s="90">
        <f>BK185/BN185</f>
        <v>69.000000000000014</v>
      </c>
      <c r="BP185" s="90" t="s">
        <v>206</v>
      </c>
      <c r="BQ185" s="90"/>
      <c r="BR185" s="181"/>
      <c r="BS185" s="157"/>
      <c r="BT185" s="129"/>
      <c r="BU185" s="129"/>
      <c r="BV185" s="134"/>
      <c r="BW185" s="134"/>
      <c r="BX185" s="130"/>
      <c r="BY185" s="130"/>
      <c r="BZ185" s="130"/>
      <c r="CA185" s="130"/>
      <c r="CB185" s="153"/>
      <c r="CC185" s="156"/>
      <c r="CD185" s="141"/>
      <c r="CE185" s="130"/>
      <c r="CF185" s="142">
        <f t="shared" si="98"/>
        <v>0</v>
      </c>
      <c r="CG185" s="130"/>
      <c r="CH185" s="148">
        <f t="shared" si="99"/>
        <v>0</v>
      </c>
      <c r="CI185" s="149"/>
      <c r="CJ185" s="149"/>
      <c r="CK185" s="149"/>
      <c r="CL185" s="149"/>
    </row>
    <row r="186" spans="1:90" ht="15" customHeight="1" x14ac:dyDescent="0.25">
      <c r="A186" s="18" t="s">
        <v>181</v>
      </c>
      <c r="B186" s="70" t="s">
        <v>39</v>
      </c>
      <c r="C186" s="85"/>
      <c r="D186" s="85"/>
      <c r="E186" s="85">
        <v>2</v>
      </c>
      <c r="F186" s="69" t="s">
        <v>64</v>
      </c>
      <c r="G186" s="199"/>
      <c r="H186" s="200"/>
      <c r="I186" s="200"/>
      <c r="J186" s="200">
        <v>1</v>
      </c>
      <c r="K186" s="27"/>
      <c r="L186" s="27">
        <v>1</v>
      </c>
      <c r="M186" s="27"/>
      <c r="N186" s="27"/>
      <c r="O186" s="27">
        <v>1</v>
      </c>
      <c r="P186" s="27"/>
      <c r="Q186" s="27"/>
      <c r="R186" s="27"/>
      <c r="S186" s="27">
        <v>1</v>
      </c>
      <c r="T186" s="27"/>
      <c r="U186" s="26"/>
      <c r="V186" s="27"/>
      <c r="W186" s="27">
        <v>1</v>
      </c>
      <c r="X186" s="207"/>
      <c r="Y186" s="207"/>
      <c r="Z186" s="27"/>
      <c r="AA186" s="27">
        <v>1</v>
      </c>
      <c r="AB186" s="27">
        <v>1</v>
      </c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>
        <v>1</v>
      </c>
      <c r="AP186" s="27"/>
      <c r="AQ186" s="27"/>
      <c r="AR186" s="27"/>
      <c r="AS186" s="27">
        <v>1</v>
      </c>
      <c r="AT186" s="27"/>
      <c r="AU186" s="27"/>
      <c r="AV186" s="27"/>
      <c r="AW186" s="27">
        <v>1</v>
      </c>
      <c r="AX186" s="27"/>
      <c r="AY186" s="27"/>
      <c r="AZ186" s="27">
        <v>1</v>
      </c>
      <c r="BA186" s="27"/>
      <c r="BB186" s="27"/>
      <c r="BC186" s="27">
        <v>1</v>
      </c>
      <c r="BD186" s="27"/>
      <c r="BE186" s="27"/>
      <c r="BF186" s="25"/>
      <c r="BG186" s="62"/>
      <c r="BH186" s="41">
        <f>COUNT(G186:BF186)</f>
        <v>12</v>
      </c>
      <c r="BI186" s="41">
        <f>SUM(G186:BF186)</f>
        <v>12</v>
      </c>
      <c r="BJ186" s="42">
        <f>BI186*E186</f>
        <v>24</v>
      </c>
      <c r="BK186" s="116">
        <f>BI186*$AH$234</f>
        <v>2760</v>
      </c>
      <c r="BL186" s="116" t="str">
        <f>F186</f>
        <v>pièce</v>
      </c>
      <c r="BM186" s="117">
        <f>BJ186*$AH$234</f>
        <v>5520</v>
      </c>
      <c r="BN186" s="91">
        <v>4</v>
      </c>
      <c r="BO186" s="90">
        <f>BK186/BN186</f>
        <v>690</v>
      </c>
      <c r="BP186" s="90"/>
      <c r="BQ186" s="90"/>
      <c r="BR186" s="181"/>
      <c r="BS186" s="157"/>
      <c r="BT186" s="129"/>
      <c r="BU186" s="129"/>
      <c r="BV186" s="134"/>
      <c r="BW186" s="134"/>
      <c r="BX186" s="130"/>
      <c r="BY186" s="130"/>
      <c r="BZ186" s="130"/>
      <c r="CA186" s="130"/>
      <c r="CB186" s="130"/>
      <c r="CC186" s="156"/>
      <c r="CD186" s="140"/>
      <c r="CE186" s="130"/>
      <c r="CF186" s="142">
        <f t="shared" si="98"/>
        <v>0</v>
      </c>
      <c r="CG186" s="130"/>
      <c r="CH186" s="148">
        <f t="shared" si="99"/>
        <v>0</v>
      </c>
      <c r="CI186" s="149"/>
      <c r="CJ186" s="149"/>
      <c r="CK186" s="149"/>
      <c r="CL186" s="149"/>
    </row>
    <row r="187" spans="1:90" ht="15" customHeight="1" outlineLevel="1" x14ac:dyDescent="0.25">
      <c r="A187" s="18" t="s">
        <v>180</v>
      </c>
      <c r="B187" s="13" t="s">
        <v>39</v>
      </c>
      <c r="C187" s="227" t="s">
        <v>289</v>
      </c>
      <c r="D187" s="2" t="s">
        <v>42</v>
      </c>
      <c r="E187" s="2"/>
      <c r="F187" s="83"/>
      <c r="G187" s="199"/>
      <c r="H187" s="200" t="s">
        <v>99</v>
      </c>
      <c r="I187" s="200"/>
      <c r="J187" s="200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6"/>
      <c r="V187" s="27"/>
      <c r="W187" s="27"/>
      <c r="X187" s="207"/>
      <c r="Y187" s="20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5"/>
      <c r="BG187" s="62" t="s">
        <v>119</v>
      </c>
      <c r="BH187" s="41"/>
      <c r="BI187" s="41"/>
      <c r="BJ187" s="42"/>
      <c r="BK187" s="116"/>
      <c r="BL187" s="116"/>
      <c r="BM187" s="117"/>
      <c r="BN187" s="91"/>
      <c r="BO187" s="90"/>
      <c r="BP187" s="90" t="s">
        <v>206</v>
      </c>
      <c r="BQ187" s="90"/>
      <c r="BR187" s="181"/>
      <c r="BS187" s="157">
        <v>63</v>
      </c>
      <c r="BT187" s="129">
        <f t="shared" ref="BT187:BT196" si="103">MATCH("s",G187:BF187,0)</f>
        <v>2</v>
      </c>
      <c r="BU187" s="129" t="s">
        <v>211</v>
      </c>
      <c r="BV187" s="134"/>
      <c r="BW187" s="134"/>
      <c r="BX187" s="130"/>
      <c r="BY187" s="130"/>
      <c r="BZ187" s="130"/>
      <c r="CA187" s="130"/>
      <c r="CB187" s="153"/>
      <c r="CC187" s="156"/>
      <c r="CD187" s="141"/>
      <c r="CE187" s="130"/>
      <c r="CF187" s="142">
        <f t="shared" si="98"/>
        <v>0</v>
      </c>
      <c r="CG187" s="130"/>
      <c r="CH187" s="148">
        <f t="shared" si="99"/>
        <v>0</v>
      </c>
      <c r="CI187" s="149"/>
      <c r="CJ187" s="149"/>
      <c r="CK187" s="149"/>
      <c r="CL187" s="149"/>
    </row>
    <row r="188" spans="1:90" ht="15" customHeight="1" outlineLevel="1" x14ac:dyDescent="0.25">
      <c r="A188" s="18" t="s">
        <v>180</v>
      </c>
      <c r="B188" s="13" t="s">
        <v>39</v>
      </c>
      <c r="C188" s="227" t="s">
        <v>289</v>
      </c>
      <c r="D188" s="2" t="s">
        <v>42</v>
      </c>
      <c r="E188" s="2"/>
      <c r="F188" s="83"/>
      <c r="G188" s="199"/>
      <c r="H188" s="200"/>
      <c r="I188" s="200"/>
      <c r="J188" s="200"/>
      <c r="K188" s="27" t="s">
        <v>99</v>
      </c>
      <c r="L188" s="27"/>
      <c r="M188" s="27"/>
      <c r="N188" s="27"/>
      <c r="O188" s="27"/>
      <c r="P188" s="27"/>
      <c r="Q188" s="27"/>
      <c r="R188" s="27"/>
      <c r="S188" s="27"/>
      <c r="T188" s="27"/>
      <c r="U188" s="26"/>
      <c r="V188" s="27"/>
      <c r="W188" s="27"/>
      <c r="X188" s="207"/>
      <c r="Y188" s="20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5"/>
      <c r="BG188" s="62" t="s">
        <v>119</v>
      </c>
      <c r="BH188" s="41"/>
      <c r="BI188" s="41"/>
      <c r="BJ188" s="42"/>
      <c r="BK188" s="116"/>
      <c r="BL188" s="116"/>
      <c r="BM188" s="117"/>
      <c r="BN188" s="91"/>
      <c r="BO188" s="90"/>
      <c r="BP188" s="90" t="s">
        <v>206</v>
      </c>
      <c r="BQ188" s="90"/>
      <c r="BR188" s="181"/>
      <c r="BS188" s="157">
        <v>63</v>
      </c>
      <c r="BT188" s="129">
        <f t="shared" si="103"/>
        <v>5</v>
      </c>
      <c r="BU188" s="129" t="s">
        <v>211</v>
      </c>
      <c r="BV188" s="134"/>
      <c r="BW188" s="134"/>
      <c r="BX188" s="130"/>
      <c r="BY188" s="130"/>
      <c r="BZ188" s="130"/>
      <c r="CA188" s="130"/>
      <c r="CB188" s="153"/>
      <c r="CC188" s="156"/>
      <c r="CD188" s="141"/>
      <c r="CE188" s="130"/>
      <c r="CF188" s="142">
        <f t="shared" si="98"/>
        <v>0</v>
      </c>
      <c r="CG188" s="130"/>
      <c r="CH188" s="148">
        <f t="shared" si="99"/>
        <v>0</v>
      </c>
      <c r="CI188" s="149"/>
      <c r="CJ188" s="149"/>
      <c r="CK188" s="149"/>
      <c r="CL188" s="149"/>
    </row>
    <row r="189" spans="1:90" ht="15" customHeight="1" outlineLevel="1" x14ac:dyDescent="0.25">
      <c r="A189" s="18" t="s">
        <v>180</v>
      </c>
      <c r="B189" s="13" t="s">
        <v>39</v>
      </c>
      <c r="C189" s="227" t="s">
        <v>289</v>
      </c>
      <c r="D189" s="2" t="s">
        <v>42</v>
      </c>
      <c r="E189" s="2"/>
      <c r="F189" s="83"/>
      <c r="G189" s="199"/>
      <c r="H189" s="200"/>
      <c r="I189" s="200"/>
      <c r="J189" s="200"/>
      <c r="K189" s="27"/>
      <c r="L189" s="27"/>
      <c r="M189" s="27"/>
      <c r="N189" s="27"/>
      <c r="O189" s="27" t="s">
        <v>99</v>
      </c>
      <c r="P189" s="27"/>
      <c r="Q189" s="27"/>
      <c r="R189" s="27"/>
      <c r="S189" s="27"/>
      <c r="T189" s="27"/>
      <c r="U189" s="26"/>
      <c r="V189" s="27"/>
      <c r="W189" s="27"/>
      <c r="X189" s="207"/>
      <c r="Y189" s="20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5"/>
      <c r="BG189" s="62" t="s">
        <v>119</v>
      </c>
      <c r="BH189" s="41"/>
      <c r="BI189" s="41"/>
      <c r="BJ189" s="42"/>
      <c r="BK189" s="116"/>
      <c r="BL189" s="116"/>
      <c r="BM189" s="117"/>
      <c r="BN189" s="91"/>
      <c r="BO189" s="90"/>
      <c r="BP189" s="90" t="s">
        <v>206</v>
      </c>
      <c r="BQ189" s="90"/>
      <c r="BR189" s="181"/>
      <c r="BS189" s="157">
        <v>63</v>
      </c>
      <c r="BT189" s="129">
        <f t="shared" si="103"/>
        <v>9</v>
      </c>
      <c r="BU189" s="129" t="s">
        <v>211</v>
      </c>
      <c r="BV189" s="134"/>
      <c r="BW189" s="134"/>
      <c r="BX189" s="130"/>
      <c r="BY189" s="130"/>
      <c r="BZ189" s="130"/>
      <c r="CA189" s="130"/>
      <c r="CB189" s="153"/>
      <c r="CC189" s="156"/>
      <c r="CD189" s="141"/>
      <c r="CE189" s="130"/>
      <c r="CF189" s="142">
        <f t="shared" si="98"/>
        <v>0</v>
      </c>
      <c r="CG189" s="130"/>
      <c r="CH189" s="148">
        <f t="shared" si="99"/>
        <v>0</v>
      </c>
      <c r="CI189" s="149"/>
      <c r="CJ189" s="149"/>
      <c r="CK189" s="149"/>
      <c r="CL189" s="149"/>
    </row>
    <row r="190" spans="1:90" ht="15" customHeight="1" outlineLevel="1" x14ac:dyDescent="0.25">
      <c r="A190" s="18" t="s">
        <v>180</v>
      </c>
      <c r="B190" s="13" t="s">
        <v>39</v>
      </c>
      <c r="C190" s="227" t="s">
        <v>290</v>
      </c>
      <c r="D190" s="2" t="s">
        <v>42</v>
      </c>
      <c r="E190" s="2"/>
      <c r="F190" s="83"/>
      <c r="G190" s="199"/>
      <c r="H190" s="200"/>
      <c r="I190" s="200"/>
      <c r="J190" s="200"/>
      <c r="K190" s="27"/>
      <c r="L190" s="27"/>
      <c r="M190" s="27"/>
      <c r="N190" s="27"/>
      <c r="O190" s="27"/>
      <c r="P190" s="27"/>
      <c r="Q190" s="27"/>
      <c r="R190" s="27"/>
      <c r="S190" s="27" t="s">
        <v>99</v>
      </c>
      <c r="T190" s="27"/>
      <c r="U190" s="26"/>
      <c r="V190" s="27"/>
      <c r="W190" s="27"/>
      <c r="X190" s="207"/>
      <c r="Y190" s="20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5"/>
      <c r="BG190" s="62" t="s">
        <v>119</v>
      </c>
      <c r="BH190" s="41"/>
      <c r="BI190" s="41"/>
      <c r="BJ190" s="42"/>
      <c r="BK190" s="116"/>
      <c r="BL190" s="116"/>
      <c r="BM190" s="117"/>
      <c r="BN190" s="91"/>
      <c r="BO190" s="90"/>
      <c r="BP190" s="90" t="s">
        <v>206</v>
      </c>
      <c r="BQ190" s="90"/>
      <c r="BR190" s="181"/>
      <c r="BS190" s="157">
        <v>63</v>
      </c>
      <c r="BT190" s="129">
        <f t="shared" si="103"/>
        <v>13</v>
      </c>
      <c r="BU190" s="129" t="s">
        <v>211</v>
      </c>
      <c r="BV190" s="134"/>
      <c r="BW190" s="134"/>
      <c r="BX190" s="130"/>
      <c r="BY190" s="130"/>
      <c r="BZ190" s="130"/>
      <c r="CA190" s="130"/>
      <c r="CB190" s="153"/>
      <c r="CC190" s="156"/>
      <c r="CD190" s="141"/>
      <c r="CE190" s="130"/>
      <c r="CF190" s="142">
        <f t="shared" si="98"/>
        <v>0</v>
      </c>
      <c r="CG190" s="130"/>
      <c r="CH190" s="148">
        <f t="shared" si="99"/>
        <v>0</v>
      </c>
      <c r="CI190" s="149"/>
      <c r="CJ190" s="149"/>
      <c r="CK190" s="149"/>
      <c r="CL190" s="149"/>
    </row>
    <row r="191" spans="1:90" ht="15" customHeight="1" outlineLevel="1" x14ac:dyDescent="0.25">
      <c r="A191" s="18" t="s">
        <v>180</v>
      </c>
      <c r="B191" s="13" t="s">
        <v>39</v>
      </c>
      <c r="C191" s="227" t="s">
        <v>289</v>
      </c>
      <c r="D191" s="2" t="s">
        <v>42</v>
      </c>
      <c r="E191" s="2"/>
      <c r="F191" s="83"/>
      <c r="G191" s="199"/>
      <c r="H191" s="200"/>
      <c r="I191" s="200"/>
      <c r="J191" s="200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6"/>
      <c r="V191" s="27"/>
      <c r="W191" s="27" t="s">
        <v>99</v>
      </c>
      <c r="X191" s="207"/>
      <c r="Y191" s="20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5"/>
      <c r="BG191" s="62" t="s">
        <v>119</v>
      </c>
      <c r="BH191" s="41"/>
      <c r="BI191" s="41"/>
      <c r="BJ191" s="42"/>
      <c r="BK191" s="116"/>
      <c r="BL191" s="116"/>
      <c r="BM191" s="117"/>
      <c r="BN191" s="91"/>
      <c r="BO191" s="90"/>
      <c r="BP191" s="90" t="s">
        <v>206</v>
      </c>
      <c r="BQ191" s="90"/>
      <c r="BR191" s="181"/>
      <c r="BS191" s="157">
        <v>63</v>
      </c>
      <c r="BT191" s="129">
        <f t="shared" si="103"/>
        <v>17</v>
      </c>
      <c r="BU191" s="129" t="s">
        <v>211</v>
      </c>
      <c r="BV191" s="134"/>
      <c r="BW191" s="134"/>
      <c r="BX191" s="130"/>
      <c r="BY191" s="130"/>
      <c r="BZ191" s="130"/>
      <c r="CA191" s="130"/>
      <c r="CB191" s="153"/>
      <c r="CC191" s="156"/>
      <c r="CD191" s="141"/>
      <c r="CE191" s="130"/>
      <c r="CF191" s="142">
        <f t="shared" si="98"/>
        <v>0</v>
      </c>
      <c r="CG191" s="130"/>
      <c r="CH191" s="148">
        <f t="shared" si="99"/>
        <v>0</v>
      </c>
      <c r="CI191" s="149"/>
      <c r="CJ191" s="149"/>
      <c r="CK191" s="149"/>
      <c r="CL191" s="149"/>
    </row>
    <row r="192" spans="1:90" ht="15" customHeight="1" outlineLevel="1" x14ac:dyDescent="0.25">
      <c r="A192" s="18" t="s">
        <v>180</v>
      </c>
      <c r="B192" s="13" t="s">
        <v>39</v>
      </c>
      <c r="C192" s="227" t="s">
        <v>290</v>
      </c>
      <c r="D192" s="2" t="s">
        <v>42</v>
      </c>
      <c r="E192" s="2"/>
      <c r="F192" s="83"/>
      <c r="G192" s="199"/>
      <c r="H192" s="200"/>
      <c r="I192" s="200"/>
      <c r="J192" s="200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6"/>
      <c r="V192" s="27"/>
      <c r="W192" s="27"/>
      <c r="X192" s="207"/>
      <c r="Y192" s="20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 t="s">
        <v>99</v>
      </c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5"/>
      <c r="BG192" s="62" t="s">
        <v>119</v>
      </c>
      <c r="BH192" s="41"/>
      <c r="BI192" s="41"/>
      <c r="BJ192" s="42"/>
      <c r="BK192" s="116"/>
      <c r="BL192" s="116"/>
      <c r="BM192" s="117"/>
      <c r="BN192" s="91"/>
      <c r="BO192" s="90"/>
      <c r="BP192" s="90" t="s">
        <v>206</v>
      </c>
      <c r="BQ192" s="90"/>
      <c r="BR192" s="181"/>
      <c r="BS192" s="157">
        <v>63</v>
      </c>
      <c r="BT192" s="129">
        <f t="shared" si="103"/>
        <v>34</v>
      </c>
      <c r="BU192" s="129" t="s">
        <v>211</v>
      </c>
      <c r="BV192" s="134"/>
      <c r="BW192" s="134"/>
      <c r="BX192" s="130"/>
      <c r="BY192" s="130"/>
      <c r="BZ192" s="130"/>
      <c r="CA192" s="130"/>
      <c r="CB192" s="153"/>
      <c r="CC192" s="156"/>
      <c r="CD192" s="141"/>
      <c r="CE192" s="130"/>
      <c r="CF192" s="142">
        <f t="shared" si="98"/>
        <v>0</v>
      </c>
      <c r="CG192" s="130"/>
      <c r="CH192" s="148">
        <f t="shared" si="99"/>
        <v>0</v>
      </c>
      <c r="CI192" s="149"/>
      <c r="CJ192" s="149"/>
      <c r="CK192" s="149"/>
      <c r="CL192" s="149"/>
    </row>
    <row r="193" spans="1:90" ht="15" customHeight="1" outlineLevel="1" x14ac:dyDescent="0.25">
      <c r="A193" s="18" t="s">
        <v>180</v>
      </c>
      <c r="B193" s="13" t="s">
        <v>39</v>
      </c>
      <c r="C193" s="227" t="s">
        <v>289</v>
      </c>
      <c r="D193" s="2" t="s">
        <v>42</v>
      </c>
      <c r="E193" s="2"/>
      <c r="F193" s="83"/>
      <c r="G193" s="199"/>
      <c r="H193" s="200"/>
      <c r="I193" s="200"/>
      <c r="J193" s="200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6"/>
      <c r="V193" s="27"/>
      <c r="W193" s="27"/>
      <c r="X193" s="207"/>
      <c r="Y193" s="20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 t="s">
        <v>99</v>
      </c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5"/>
      <c r="BG193" s="62" t="s">
        <v>119</v>
      </c>
      <c r="BH193" s="41"/>
      <c r="BI193" s="41"/>
      <c r="BJ193" s="42"/>
      <c r="BK193" s="116"/>
      <c r="BL193" s="116"/>
      <c r="BM193" s="117"/>
      <c r="BN193" s="91"/>
      <c r="BO193" s="90"/>
      <c r="BP193" s="90" t="s">
        <v>206</v>
      </c>
      <c r="BQ193" s="90"/>
      <c r="BR193" s="181"/>
      <c r="BS193" s="157">
        <v>63</v>
      </c>
      <c r="BT193" s="129">
        <f t="shared" si="103"/>
        <v>37</v>
      </c>
      <c r="BU193" s="129" t="s">
        <v>211</v>
      </c>
      <c r="BV193" s="134"/>
      <c r="BW193" s="134"/>
      <c r="BX193" s="14"/>
      <c r="BY193" s="14"/>
      <c r="BZ193" s="14"/>
      <c r="CA193" s="14"/>
      <c r="CB193" s="153"/>
      <c r="CC193" s="156"/>
      <c r="CD193" s="141"/>
      <c r="CE193" s="14"/>
      <c r="CF193" s="142">
        <f t="shared" si="98"/>
        <v>0</v>
      </c>
      <c r="CG193" s="14"/>
      <c r="CH193" s="148">
        <f t="shared" si="99"/>
        <v>0</v>
      </c>
      <c r="CI193" s="148"/>
      <c r="CJ193" s="148"/>
      <c r="CK193" s="148"/>
      <c r="CL193" s="148"/>
    </row>
    <row r="194" spans="1:90" ht="15" customHeight="1" outlineLevel="1" x14ac:dyDescent="0.25">
      <c r="A194" s="18" t="s">
        <v>180</v>
      </c>
      <c r="B194" s="13" t="s">
        <v>39</v>
      </c>
      <c r="C194" s="227" t="s">
        <v>289</v>
      </c>
      <c r="D194" s="2" t="s">
        <v>42</v>
      </c>
      <c r="E194" s="2"/>
      <c r="F194" s="83"/>
      <c r="G194" s="199"/>
      <c r="H194" s="200"/>
      <c r="I194" s="200"/>
      <c r="J194" s="200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6"/>
      <c r="V194" s="27"/>
      <c r="W194" s="27"/>
      <c r="X194" s="207"/>
      <c r="Y194" s="20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 t="s">
        <v>99</v>
      </c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5"/>
      <c r="BG194" s="62" t="s">
        <v>119</v>
      </c>
      <c r="BH194" s="41"/>
      <c r="BI194" s="41"/>
      <c r="BJ194" s="42"/>
      <c r="BK194" s="116"/>
      <c r="BL194" s="116"/>
      <c r="BM194" s="117"/>
      <c r="BN194" s="91"/>
      <c r="BO194" s="90"/>
      <c r="BP194" s="90" t="s">
        <v>206</v>
      </c>
      <c r="BQ194" s="90"/>
      <c r="BR194" s="181"/>
      <c r="BS194" s="157">
        <v>63</v>
      </c>
      <c r="BT194" s="129">
        <f t="shared" si="103"/>
        <v>41</v>
      </c>
      <c r="BU194" s="129" t="s">
        <v>211</v>
      </c>
      <c r="BV194" s="134"/>
      <c r="BW194" s="134"/>
      <c r="BX194" s="14"/>
      <c r="BY194" s="14"/>
      <c r="BZ194" s="14"/>
      <c r="CA194" s="14"/>
      <c r="CB194" s="153"/>
      <c r="CC194" s="156"/>
      <c r="CD194" s="141"/>
      <c r="CE194" s="14"/>
      <c r="CF194" s="142">
        <f t="shared" si="98"/>
        <v>0</v>
      </c>
      <c r="CG194" s="14"/>
      <c r="CH194" s="148">
        <f t="shared" si="99"/>
        <v>0</v>
      </c>
      <c r="CI194" s="148"/>
      <c r="CJ194" s="148"/>
      <c r="CK194" s="148"/>
      <c r="CL194" s="148"/>
    </row>
    <row r="195" spans="1:90" ht="15" customHeight="1" outlineLevel="1" x14ac:dyDescent="0.25">
      <c r="A195" s="18" t="s">
        <v>180</v>
      </c>
      <c r="B195" s="13" t="s">
        <v>39</v>
      </c>
      <c r="C195" s="227" t="s">
        <v>289</v>
      </c>
      <c r="D195" s="2" t="s">
        <v>42</v>
      </c>
      <c r="E195" s="2"/>
      <c r="F195" s="83"/>
      <c r="G195" s="199"/>
      <c r="H195" s="200"/>
      <c r="I195" s="200"/>
      <c r="J195" s="200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6"/>
      <c r="V195" s="27"/>
      <c r="W195" s="27"/>
      <c r="X195" s="207"/>
      <c r="Y195" s="20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 t="s">
        <v>99</v>
      </c>
      <c r="AY195" s="27"/>
      <c r="AZ195" s="27"/>
      <c r="BA195" s="27"/>
      <c r="BB195" s="27"/>
      <c r="BC195" s="27"/>
      <c r="BD195" s="27"/>
      <c r="BE195" s="27"/>
      <c r="BF195" s="25"/>
      <c r="BG195" s="62" t="s">
        <v>119</v>
      </c>
      <c r="BH195" s="41"/>
      <c r="BI195" s="41"/>
      <c r="BJ195" s="42"/>
      <c r="BK195" s="116"/>
      <c r="BL195" s="116"/>
      <c r="BM195" s="117"/>
      <c r="BN195" s="91"/>
      <c r="BO195" s="90"/>
      <c r="BP195" s="90" t="s">
        <v>206</v>
      </c>
      <c r="BQ195" s="90"/>
      <c r="BR195" s="181"/>
      <c r="BS195" s="157">
        <v>63</v>
      </c>
      <c r="BT195" s="129">
        <f t="shared" si="103"/>
        <v>44</v>
      </c>
      <c r="BU195" s="129" t="s">
        <v>211</v>
      </c>
      <c r="BV195" s="134"/>
      <c r="BW195" s="134"/>
      <c r="BX195" s="14"/>
      <c r="BY195" s="14"/>
      <c r="BZ195" s="14"/>
      <c r="CA195" s="14"/>
      <c r="CB195" s="153"/>
      <c r="CC195" s="156"/>
      <c r="CD195" s="141"/>
      <c r="CE195" s="14"/>
      <c r="CF195" s="142">
        <f t="shared" si="98"/>
        <v>0</v>
      </c>
      <c r="CG195" s="14"/>
      <c r="CH195" s="148">
        <f t="shared" si="99"/>
        <v>0</v>
      </c>
      <c r="CI195" s="148"/>
      <c r="CJ195" s="148"/>
      <c r="CK195" s="148"/>
      <c r="CL195" s="148"/>
    </row>
    <row r="196" spans="1:90" ht="15" customHeight="1" outlineLevel="1" x14ac:dyDescent="0.25">
      <c r="A196" s="18" t="s">
        <v>180</v>
      </c>
      <c r="B196" s="13" t="s">
        <v>39</v>
      </c>
      <c r="C196" s="227" t="s">
        <v>290</v>
      </c>
      <c r="D196" s="2" t="s">
        <v>42</v>
      </c>
      <c r="E196" s="2"/>
      <c r="F196" s="83"/>
      <c r="G196" s="199"/>
      <c r="H196" s="200"/>
      <c r="I196" s="200"/>
      <c r="J196" s="200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6"/>
      <c r="V196" s="27"/>
      <c r="W196" s="27"/>
      <c r="X196" s="207"/>
      <c r="Y196" s="20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 t="s">
        <v>99</v>
      </c>
      <c r="BC196" s="27"/>
      <c r="BD196" s="27"/>
      <c r="BE196" s="27"/>
      <c r="BF196" s="25"/>
      <c r="BG196" s="62" t="s">
        <v>119</v>
      </c>
      <c r="BH196" s="41"/>
      <c r="BI196" s="41"/>
      <c r="BJ196" s="42"/>
      <c r="BK196" s="116"/>
      <c r="BL196" s="116"/>
      <c r="BM196" s="117"/>
      <c r="BN196" s="91"/>
      <c r="BO196" s="90"/>
      <c r="BP196" s="90" t="s">
        <v>206</v>
      </c>
      <c r="BQ196" s="90"/>
      <c r="BR196" s="181"/>
      <c r="BS196" s="157">
        <v>63</v>
      </c>
      <c r="BT196" s="129">
        <f t="shared" si="103"/>
        <v>48</v>
      </c>
      <c r="BU196" s="129" t="s">
        <v>211</v>
      </c>
      <c r="BV196" s="134"/>
      <c r="BW196" s="134"/>
      <c r="BX196" s="14"/>
      <c r="BY196" s="14"/>
      <c r="BZ196" s="14"/>
      <c r="CA196" s="14"/>
      <c r="CB196" s="153"/>
      <c r="CC196" s="156"/>
      <c r="CD196" s="141"/>
      <c r="CE196" s="14"/>
      <c r="CF196" s="142">
        <f t="shared" si="98"/>
        <v>0</v>
      </c>
      <c r="CG196" s="14"/>
      <c r="CH196" s="148">
        <f t="shared" si="99"/>
        <v>0</v>
      </c>
      <c r="CI196" s="148"/>
      <c r="CJ196" s="148"/>
      <c r="CK196" s="148"/>
      <c r="CL196" s="148"/>
    </row>
    <row r="197" spans="1:90" ht="15" customHeight="1" x14ac:dyDescent="0.25">
      <c r="A197" s="18" t="s">
        <v>181</v>
      </c>
      <c r="B197" s="70" t="s">
        <v>74</v>
      </c>
      <c r="C197" s="228"/>
      <c r="D197" s="85"/>
      <c r="E197" s="85">
        <v>2.2999999999999998</v>
      </c>
      <c r="F197" s="69" t="s">
        <v>63</v>
      </c>
      <c r="G197" s="199"/>
      <c r="H197" s="200">
        <v>0.8</v>
      </c>
      <c r="I197" s="200"/>
      <c r="J197" s="200"/>
      <c r="K197" s="27">
        <v>0.8</v>
      </c>
      <c r="L197" s="27"/>
      <c r="M197" s="27"/>
      <c r="N197" s="27"/>
      <c r="O197" s="27"/>
      <c r="P197" s="27"/>
      <c r="Q197" s="27"/>
      <c r="R197" s="27"/>
      <c r="S197" s="27"/>
      <c r="T197" s="27"/>
      <c r="U197" s="26"/>
      <c r="V197" s="27"/>
      <c r="W197" s="27"/>
      <c r="X197" s="207"/>
      <c r="Y197" s="20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>
        <v>0.8</v>
      </c>
      <c r="AV197" s="27"/>
      <c r="AW197" s="27"/>
      <c r="AX197" s="27">
        <v>0.8</v>
      </c>
      <c r="AY197" s="27"/>
      <c r="AZ197" s="27"/>
      <c r="BA197" s="27">
        <v>0.8</v>
      </c>
      <c r="BB197" s="27"/>
      <c r="BC197" s="27"/>
      <c r="BD197" s="27">
        <v>0.8</v>
      </c>
      <c r="BE197" s="27"/>
      <c r="BF197" s="25"/>
      <c r="BG197" s="62"/>
      <c r="BH197" s="41">
        <f>COUNT(G197:BF197)</f>
        <v>6</v>
      </c>
      <c r="BI197" s="41">
        <f>SUM(G197:BF197)</f>
        <v>4.8</v>
      </c>
      <c r="BJ197" s="42">
        <f>BI197*E197</f>
        <v>11.04</v>
      </c>
      <c r="BK197" s="116">
        <f>BI197*$AH$234</f>
        <v>1104</v>
      </c>
      <c r="BL197" s="116" t="str">
        <f>F197</f>
        <v>kg</v>
      </c>
      <c r="BM197" s="117">
        <f>BJ197*$AH$234</f>
        <v>2539.1999999999998</v>
      </c>
      <c r="BN197" s="91">
        <v>1.6</v>
      </c>
      <c r="BO197" s="90">
        <f>BK197/BN197</f>
        <v>690</v>
      </c>
      <c r="BP197" s="90"/>
      <c r="BQ197" s="90"/>
      <c r="BR197" s="181"/>
      <c r="BS197" s="157"/>
      <c r="BT197" s="129"/>
      <c r="BU197" s="129"/>
      <c r="BV197" s="134"/>
      <c r="BW197" s="134"/>
      <c r="BX197" s="14"/>
      <c r="BY197" s="14"/>
      <c r="BZ197" s="14"/>
      <c r="CA197" s="14"/>
      <c r="CB197" s="14"/>
      <c r="CC197" s="156"/>
      <c r="CD197" s="140"/>
      <c r="CE197" s="14"/>
      <c r="CF197" s="142">
        <f t="shared" si="98"/>
        <v>0</v>
      </c>
      <c r="CG197" s="14"/>
      <c r="CH197" s="148">
        <f t="shared" si="99"/>
        <v>0</v>
      </c>
      <c r="CI197" s="148"/>
      <c r="CJ197" s="148"/>
      <c r="CK197" s="148"/>
      <c r="CL197" s="148"/>
    </row>
    <row r="198" spans="1:90" ht="15" customHeight="1" outlineLevel="1" x14ac:dyDescent="0.25">
      <c r="A198" s="18" t="s">
        <v>180</v>
      </c>
      <c r="B198" s="13" t="s">
        <v>74</v>
      </c>
      <c r="C198" s="2" t="s">
        <v>159</v>
      </c>
      <c r="D198" s="2" t="s">
        <v>41</v>
      </c>
      <c r="E198" s="2"/>
      <c r="F198" s="83"/>
      <c r="G198" s="199"/>
      <c r="H198" s="200"/>
      <c r="I198" s="200"/>
      <c r="J198" s="200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6"/>
      <c r="V198" s="27"/>
      <c r="W198" s="27"/>
      <c r="X198" s="207"/>
      <c r="Y198" s="20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 t="s">
        <v>99</v>
      </c>
      <c r="AJ198" s="27"/>
      <c r="AK198" s="27" t="s">
        <v>99</v>
      </c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5"/>
      <c r="BG198" s="62" t="s">
        <v>121</v>
      </c>
      <c r="BH198" s="41"/>
      <c r="BI198" s="41"/>
      <c r="BJ198" s="42"/>
      <c r="BK198" s="116"/>
      <c r="BL198" s="116"/>
      <c r="BM198" s="117"/>
      <c r="BN198" s="91"/>
      <c r="BO198" s="90"/>
      <c r="BP198" s="90" t="s">
        <v>246</v>
      </c>
      <c r="BQ198" s="90">
        <v>14</v>
      </c>
      <c r="BR198" s="181">
        <v>1</v>
      </c>
      <c r="BS198" s="90">
        <v>50</v>
      </c>
      <c r="BT198" s="129">
        <f>MATCH("s",G198:BF198,0)</f>
        <v>29</v>
      </c>
      <c r="BU198" s="129" t="s">
        <v>211</v>
      </c>
      <c r="BV198" s="127"/>
      <c r="BW198" s="127"/>
      <c r="BX198" s="14">
        <v>0.04</v>
      </c>
      <c r="BY198" s="14"/>
      <c r="BZ198" s="14"/>
      <c r="CA198" s="14">
        <f>BS198*BQ198</f>
        <v>700</v>
      </c>
      <c r="CB198" s="130">
        <f t="shared" ref="CB198:CB199" si="104">CA198/BX198</f>
        <v>17500</v>
      </c>
      <c r="CC198" s="14">
        <v>0.8</v>
      </c>
      <c r="CD198" s="141">
        <f>CB198*(2-CC198)</f>
        <v>21000</v>
      </c>
      <c r="CE198" s="14"/>
      <c r="CF198" s="142">
        <f>CD198</f>
        <v>21000</v>
      </c>
      <c r="CG198" s="14"/>
      <c r="CH198" s="137">
        <f>CF198</f>
        <v>21000</v>
      </c>
      <c r="CI198" s="137">
        <v>10</v>
      </c>
      <c r="CJ198" s="137">
        <v>105</v>
      </c>
      <c r="CK198" s="138">
        <f t="shared" ref="CK198:CK199" si="105">CH198/CJ198</f>
        <v>200</v>
      </c>
      <c r="CL198" s="137"/>
    </row>
    <row r="199" spans="1:90" ht="15" customHeight="1" outlineLevel="1" x14ac:dyDescent="0.25">
      <c r="A199" s="18" t="s">
        <v>180</v>
      </c>
      <c r="B199" s="13" t="s">
        <v>74</v>
      </c>
      <c r="C199" s="2" t="s">
        <v>160</v>
      </c>
      <c r="D199" s="2" t="s">
        <v>41</v>
      </c>
      <c r="E199" s="2"/>
      <c r="F199" s="83"/>
      <c r="G199" s="199"/>
      <c r="H199" s="200"/>
      <c r="I199" s="200"/>
      <c r="J199" s="200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6"/>
      <c r="V199" s="27"/>
      <c r="W199" s="27"/>
      <c r="X199" s="207"/>
      <c r="Y199" s="20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 t="s">
        <v>99</v>
      </c>
      <c r="AJ199" s="27"/>
      <c r="AK199" s="27" t="s">
        <v>99</v>
      </c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5"/>
      <c r="BG199" s="62" t="s">
        <v>121</v>
      </c>
      <c r="BH199" s="41"/>
      <c r="BI199" s="41"/>
      <c r="BJ199" s="42"/>
      <c r="BK199" s="116"/>
      <c r="BL199" s="116"/>
      <c r="BM199" s="117"/>
      <c r="BN199" s="91"/>
      <c r="BO199" s="90"/>
      <c r="BP199" s="90" t="s">
        <v>246</v>
      </c>
      <c r="BQ199" s="90">
        <v>14</v>
      </c>
      <c r="BR199" s="181">
        <v>1</v>
      </c>
      <c r="BS199" s="90">
        <v>50</v>
      </c>
      <c r="BT199" s="129">
        <f>MATCH("s",G199:BF199,0)</f>
        <v>29</v>
      </c>
      <c r="BU199" s="129" t="s">
        <v>211</v>
      </c>
      <c r="BV199" s="127"/>
      <c r="BW199" s="127"/>
      <c r="BX199" s="14">
        <v>0.04</v>
      </c>
      <c r="BY199" s="14"/>
      <c r="BZ199" s="14"/>
      <c r="CA199" s="14">
        <f>BS199*BQ199</f>
        <v>700</v>
      </c>
      <c r="CB199" s="130">
        <f t="shared" si="104"/>
        <v>17500</v>
      </c>
      <c r="CC199" s="14">
        <v>0.8</v>
      </c>
      <c r="CD199" s="141">
        <f>CB199*(2-CC199)</f>
        <v>21000</v>
      </c>
      <c r="CE199" s="14"/>
      <c r="CF199" s="142">
        <f>CD199</f>
        <v>21000</v>
      </c>
      <c r="CG199" s="14"/>
      <c r="CH199" s="137">
        <f>CF199</f>
        <v>21000</v>
      </c>
      <c r="CI199" s="137">
        <v>10</v>
      </c>
      <c r="CJ199" s="137">
        <v>105</v>
      </c>
      <c r="CK199" s="138">
        <f t="shared" si="105"/>
        <v>200</v>
      </c>
      <c r="CL199" s="137"/>
    </row>
    <row r="200" spans="1:90" ht="15" customHeight="1" x14ac:dyDescent="0.25">
      <c r="A200" s="18" t="s">
        <v>181</v>
      </c>
      <c r="B200" s="72" t="s">
        <v>176</v>
      </c>
      <c r="C200" s="73"/>
      <c r="D200" s="73"/>
      <c r="E200" s="69">
        <v>2.2999999999999998</v>
      </c>
      <c r="F200" s="69" t="s">
        <v>63</v>
      </c>
      <c r="G200" s="199"/>
      <c r="H200" s="200"/>
      <c r="I200" s="200"/>
      <c r="J200" s="200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6"/>
      <c r="V200" s="27"/>
      <c r="W200" s="27"/>
      <c r="X200" s="207"/>
      <c r="Y200" s="20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>
        <v>0.8</v>
      </c>
      <c r="AW200" s="27"/>
      <c r="AX200" s="27"/>
      <c r="AY200" s="27"/>
      <c r="AZ200" s="27">
        <v>0.8</v>
      </c>
      <c r="BA200" s="27"/>
      <c r="BB200" s="27"/>
      <c r="BC200" s="27">
        <v>0.8</v>
      </c>
      <c r="BD200" s="27"/>
      <c r="BE200" s="27"/>
      <c r="BF200" s="25"/>
      <c r="BG200" s="62"/>
      <c r="BH200" s="41">
        <f>COUNT(G200:BF200)</f>
        <v>3</v>
      </c>
      <c r="BI200" s="41">
        <f>SUM(G200:BF200)</f>
        <v>2.4000000000000004</v>
      </c>
      <c r="BJ200" s="42">
        <f>BI200*E200</f>
        <v>5.5200000000000005</v>
      </c>
      <c r="BK200" s="116">
        <f>BI200*$AH$234</f>
        <v>552.00000000000011</v>
      </c>
      <c r="BL200" s="116" t="str">
        <f>F200</f>
        <v>kg</v>
      </c>
      <c r="BM200" s="117">
        <f>BJ200*$AH$234</f>
        <v>1269.6000000000001</v>
      </c>
      <c r="BN200" s="91">
        <v>1.7</v>
      </c>
      <c r="BO200" s="90">
        <f>BK200/BN200</f>
        <v>324.70588235294127</v>
      </c>
      <c r="BP200" s="90"/>
      <c r="BQ200" s="90"/>
      <c r="BR200" s="181"/>
      <c r="BS200" s="157"/>
      <c r="BT200" s="129"/>
      <c r="BU200" s="129"/>
      <c r="BV200" s="134"/>
      <c r="BW200" s="134"/>
      <c r="BX200" s="14"/>
      <c r="BY200" s="14"/>
      <c r="BZ200" s="14"/>
      <c r="CA200" s="14"/>
      <c r="CB200" s="14"/>
      <c r="CC200" s="156"/>
      <c r="CD200" s="141"/>
      <c r="CE200" s="14"/>
      <c r="CF200" s="142">
        <f>CD200*CE200</f>
        <v>0</v>
      </c>
      <c r="CG200" s="14"/>
      <c r="CH200" s="148">
        <f>CF200</f>
        <v>0</v>
      </c>
      <c r="CI200" s="148"/>
      <c r="CJ200" s="148"/>
      <c r="CK200" s="148"/>
      <c r="CL200" s="148"/>
    </row>
    <row r="201" spans="1:90" ht="15" customHeight="1" outlineLevel="1" x14ac:dyDescent="0.25">
      <c r="A201" s="18" t="s">
        <v>180</v>
      </c>
      <c r="B201" s="56" t="s">
        <v>59</v>
      </c>
      <c r="C201" s="188" t="s">
        <v>305</v>
      </c>
      <c r="D201" s="188" t="s">
        <v>41</v>
      </c>
      <c r="E201" s="189"/>
      <c r="F201" s="83"/>
      <c r="G201" s="199"/>
      <c r="H201" s="200"/>
      <c r="I201" s="200"/>
      <c r="J201" s="200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6"/>
      <c r="V201" s="27"/>
      <c r="W201" s="27"/>
      <c r="X201" s="207"/>
      <c r="Y201" s="20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 t="s">
        <v>99</v>
      </c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5"/>
      <c r="BG201" s="62" t="s">
        <v>121</v>
      </c>
      <c r="BH201" s="41"/>
      <c r="BI201" s="41"/>
      <c r="BJ201" s="42"/>
      <c r="BK201" s="116"/>
      <c r="BL201" s="116"/>
      <c r="BM201" s="117"/>
      <c r="BN201" s="91"/>
      <c r="BO201" s="90"/>
      <c r="BP201" s="90" t="s">
        <v>246</v>
      </c>
      <c r="BQ201" s="90">
        <v>14</v>
      </c>
      <c r="BR201" s="181">
        <v>1</v>
      </c>
      <c r="BS201" s="90">
        <v>50</v>
      </c>
      <c r="BT201" s="129">
        <f>MATCH("s",G201:BF201,0)</f>
        <v>29</v>
      </c>
      <c r="BU201" s="129" t="s">
        <v>211</v>
      </c>
      <c r="BV201" s="127"/>
      <c r="BW201" s="127"/>
      <c r="BX201" s="14">
        <v>0.04</v>
      </c>
      <c r="BY201" s="14"/>
      <c r="BZ201" s="14"/>
      <c r="CA201" s="14">
        <f>BS201*BQ201</f>
        <v>700</v>
      </c>
      <c r="CB201" s="130">
        <f t="shared" ref="CB201" si="106">CA201/BX201</f>
        <v>17500</v>
      </c>
      <c r="CC201" s="14">
        <v>0.8</v>
      </c>
      <c r="CD201" s="141">
        <f>CB201*(2-CC201)</f>
        <v>21000</v>
      </c>
      <c r="CE201" s="14"/>
      <c r="CF201" s="142">
        <f>CD201</f>
        <v>21000</v>
      </c>
      <c r="CG201" s="14"/>
      <c r="CH201" s="137">
        <f>CF201</f>
        <v>21000</v>
      </c>
      <c r="CI201" s="137">
        <v>10</v>
      </c>
      <c r="CJ201" s="137">
        <v>105</v>
      </c>
      <c r="CK201" s="138">
        <f t="shared" ref="CK201" si="107">CH201/CJ201</f>
        <v>200</v>
      </c>
      <c r="CL201" s="137"/>
    </row>
    <row r="202" spans="1:90" ht="15" customHeight="1" outlineLevel="1" x14ac:dyDescent="0.25">
      <c r="A202" s="18" t="s">
        <v>180</v>
      </c>
      <c r="B202" s="226" t="s">
        <v>175</v>
      </c>
      <c r="C202" s="226" t="s">
        <v>304</v>
      </c>
      <c r="D202" s="188" t="s">
        <v>41</v>
      </c>
      <c r="E202" s="189"/>
      <c r="F202" s="86"/>
      <c r="G202" s="199"/>
      <c r="H202" s="200"/>
      <c r="I202" s="200"/>
      <c r="J202" s="200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6"/>
      <c r="V202" s="27"/>
      <c r="W202" s="27"/>
      <c r="X202" s="207"/>
      <c r="Y202" s="20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5"/>
      <c r="BG202" s="62" t="s">
        <v>121</v>
      </c>
      <c r="BH202" s="41"/>
      <c r="BI202" s="41"/>
      <c r="BJ202" s="42"/>
      <c r="BK202" s="116"/>
      <c r="BL202" s="116"/>
      <c r="BM202" s="117"/>
      <c r="BN202" s="91"/>
      <c r="BO202" s="90"/>
      <c r="BP202" s="90" t="s">
        <v>246</v>
      </c>
      <c r="BQ202" s="90">
        <v>14</v>
      </c>
      <c r="BR202" s="181">
        <v>1</v>
      </c>
      <c r="BS202" s="90">
        <v>50</v>
      </c>
      <c r="BT202" s="129" t="e">
        <f>MATCH("s",G202:BF202,0)</f>
        <v>#N/A</v>
      </c>
      <c r="BU202" s="129" t="s">
        <v>211</v>
      </c>
      <c r="BV202" s="127"/>
      <c r="BW202" s="127"/>
      <c r="BX202" s="14">
        <v>0.04</v>
      </c>
      <c r="BY202" s="14"/>
      <c r="BZ202" s="14"/>
      <c r="CA202" s="14">
        <f>BS202*BQ202</f>
        <v>700</v>
      </c>
      <c r="CB202" s="130">
        <f t="shared" ref="CB202" si="108">CA202/BX202</f>
        <v>17500</v>
      </c>
      <c r="CC202" s="14">
        <v>0.8</v>
      </c>
      <c r="CD202" s="141">
        <f>CB202*(2-CC202)</f>
        <v>21000</v>
      </c>
      <c r="CE202" s="14"/>
      <c r="CF202" s="142">
        <f>CD202</f>
        <v>21000</v>
      </c>
      <c r="CG202" s="14"/>
      <c r="CH202" s="137">
        <f>CF202</f>
        <v>21000</v>
      </c>
      <c r="CI202" s="137">
        <v>10</v>
      </c>
      <c r="CJ202" s="137">
        <v>105</v>
      </c>
      <c r="CK202" s="138">
        <f t="shared" ref="CK202" si="109">CH202/CJ202</f>
        <v>200</v>
      </c>
      <c r="CL202" s="137"/>
    </row>
    <row r="203" spans="1:90" ht="15.75" hidden="1" customHeight="1" x14ac:dyDescent="0.25">
      <c r="B203" s="72" t="s">
        <v>71</v>
      </c>
      <c r="C203" s="73" t="s">
        <v>111</v>
      </c>
      <c r="D203" s="73"/>
      <c r="E203" s="69">
        <v>4</v>
      </c>
      <c r="F203" s="69" t="s">
        <v>63</v>
      </c>
      <c r="G203" s="25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6"/>
      <c r="V203" s="27"/>
      <c r="W203" s="27">
        <v>0.8</v>
      </c>
      <c r="X203" s="29"/>
      <c r="Y203" s="29"/>
      <c r="Z203" s="27"/>
      <c r="AA203" s="27"/>
      <c r="AB203" s="27"/>
      <c r="AC203" s="27"/>
      <c r="AD203" s="27"/>
      <c r="AE203" s="27"/>
      <c r="AF203" s="27"/>
      <c r="AG203" s="27">
        <v>0.8</v>
      </c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>
        <v>0.8</v>
      </c>
      <c r="AX203" s="27"/>
      <c r="AY203" s="27"/>
      <c r="AZ203" s="27"/>
      <c r="BA203" s="27"/>
      <c r="BB203" s="27"/>
      <c r="BC203" s="27"/>
      <c r="BD203" s="27"/>
      <c r="BE203" s="27"/>
      <c r="BF203" s="25"/>
      <c r="BG203" s="62" t="s">
        <v>121</v>
      </c>
      <c r="BH203" s="41">
        <f>COUNT(G203:BF203)</f>
        <v>3</v>
      </c>
      <c r="BI203" s="41">
        <f>SUM(G203:BF203)</f>
        <v>2.4000000000000004</v>
      </c>
      <c r="BJ203" s="42">
        <f>BI203*E203</f>
        <v>9.6000000000000014</v>
      </c>
      <c r="BK203" s="116">
        <f>BI203*$AH$234</f>
        <v>552.00000000000011</v>
      </c>
      <c r="BL203" s="116" t="str">
        <f>F203</f>
        <v>kg</v>
      </c>
      <c r="BM203" s="117">
        <f>BJ203*$AH$234</f>
        <v>2208.0000000000005</v>
      </c>
      <c r="BN203" s="91">
        <v>1</v>
      </c>
      <c r="BO203" s="90">
        <f>BK203/BN203</f>
        <v>552.00000000000011</v>
      </c>
      <c r="BP203" s="90"/>
      <c r="BQ203" s="90"/>
      <c r="BR203" s="90"/>
      <c r="BS203" s="90"/>
      <c r="BT203" s="129"/>
      <c r="BU203" s="129"/>
      <c r="BV203" s="127"/>
      <c r="BW203" s="127"/>
      <c r="BX203" s="14"/>
      <c r="BY203" s="14"/>
      <c r="BZ203" s="14"/>
      <c r="CA203" s="14"/>
      <c r="CB203" s="14"/>
      <c r="CC203" s="14"/>
      <c r="CD203" s="140">
        <f t="shared" ref="CD203:CD221" si="110">CB203*1.3</f>
        <v>0</v>
      </c>
      <c r="CE203" s="14"/>
      <c r="CF203" s="130">
        <f t="shared" ref="CF203:CF211" si="111">CD203*CE203</f>
        <v>0</v>
      </c>
      <c r="CG203" s="14"/>
      <c r="CH203" s="137"/>
      <c r="CI203" s="137"/>
      <c r="CJ203" s="137"/>
      <c r="CK203" s="137"/>
      <c r="CL203" s="137"/>
    </row>
    <row r="204" spans="1:90" s="18" customFormat="1" ht="15" customHeight="1" x14ac:dyDescent="0.25">
      <c r="A204" s="18" t="s">
        <v>181</v>
      </c>
      <c r="B204" s="72" t="s">
        <v>88</v>
      </c>
      <c r="C204" s="73"/>
      <c r="D204" s="73"/>
      <c r="E204" s="69">
        <v>1.8</v>
      </c>
      <c r="F204" s="69" t="s">
        <v>64</v>
      </c>
      <c r="G204" s="199"/>
      <c r="H204" s="200"/>
      <c r="I204" s="200"/>
      <c r="J204" s="200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6"/>
      <c r="V204" s="27"/>
      <c r="W204" s="27"/>
      <c r="X204" s="207"/>
      <c r="Y204" s="20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>
        <v>1</v>
      </c>
      <c r="AV204" s="27">
        <v>1</v>
      </c>
      <c r="AW204" s="27">
        <v>1</v>
      </c>
      <c r="AX204" s="27">
        <v>1</v>
      </c>
      <c r="AY204" s="27">
        <v>1</v>
      </c>
      <c r="AZ204" s="27">
        <v>1</v>
      </c>
      <c r="BA204" s="27">
        <v>1</v>
      </c>
      <c r="BB204" s="27">
        <v>1</v>
      </c>
      <c r="BC204" s="27">
        <v>1</v>
      </c>
      <c r="BD204" s="27">
        <v>1</v>
      </c>
      <c r="BE204" s="27">
        <v>1</v>
      </c>
      <c r="BF204" s="31"/>
      <c r="BG204" s="63"/>
      <c r="BH204" s="41">
        <f>COUNT(G204:BF204)</f>
        <v>11</v>
      </c>
      <c r="BI204" s="41">
        <f>SUM(G204:BF204)</f>
        <v>11</v>
      </c>
      <c r="BJ204" s="42">
        <f>BI204*E204</f>
        <v>19.8</v>
      </c>
      <c r="BK204" s="116">
        <f>BI204*$AH$234</f>
        <v>2530</v>
      </c>
      <c r="BL204" s="116" t="str">
        <f>F204</f>
        <v>pièce</v>
      </c>
      <c r="BM204" s="117">
        <f>BJ204*$AH$234</f>
        <v>4554</v>
      </c>
      <c r="BN204" s="91">
        <v>8</v>
      </c>
      <c r="BO204" s="90">
        <f>BK204/BN204</f>
        <v>316.25</v>
      </c>
      <c r="BP204" s="90"/>
      <c r="BQ204" s="90"/>
      <c r="BR204" s="181"/>
      <c r="BS204" s="157"/>
      <c r="BT204" s="129"/>
      <c r="BU204" s="129"/>
      <c r="BV204" s="134"/>
      <c r="BW204" s="134"/>
      <c r="BX204" s="14"/>
      <c r="BY204" s="14"/>
      <c r="BZ204" s="14"/>
      <c r="CA204" s="14"/>
      <c r="CB204" s="14"/>
      <c r="CC204" s="156"/>
      <c r="CD204" s="140"/>
      <c r="CE204" s="14"/>
      <c r="CF204" s="142">
        <f t="shared" si="111"/>
        <v>0</v>
      </c>
      <c r="CG204" s="14"/>
      <c r="CH204" s="148">
        <f>CF204</f>
        <v>0</v>
      </c>
      <c r="CI204" s="148"/>
      <c r="CJ204" s="148"/>
      <c r="CK204" s="148"/>
      <c r="CL204" s="148"/>
    </row>
    <row r="205" spans="1:90" s="18" customFormat="1" ht="15" customHeight="1" outlineLevel="1" x14ac:dyDescent="0.25">
      <c r="A205" s="18" t="s">
        <v>180</v>
      </c>
      <c r="B205" s="56" t="s">
        <v>88</v>
      </c>
      <c r="C205" s="55" t="s">
        <v>115</v>
      </c>
      <c r="D205" s="2" t="s">
        <v>41</v>
      </c>
      <c r="E205" s="54"/>
      <c r="F205" s="54"/>
      <c r="G205" s="199"/>
      <c r="H205" s="200"/>
      <c r="I205" s="200"/>
      <c r="J205" s="200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6"/>
      <c r="V205" s="27"/>
      <c r="W205" s="27"/>
      <c r="X205" s="207"/>
      <c r="Y205" s="207"/>
      <c r="Z205" s="27"/>
      <c r="AA205" s="27"/>
      <c r="AB205" s="27"/>
      <c r="AC205" s="27"/>
      <c r="AD205" s="27"/>
      <c r="AE205" s="27"/>
      <c r="AF205" s="27"/>
      <c r="AG205" s="27"/>
      <c r="AH205" s="27" t="s">
        <v>99</v>
      </c>
      <c r="AI205" s="27"/>
      <c r="AJ205" s="27"/>
      <c r="AK205" s="27" t="s">
        <v>100</v>
      </c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31"/>
      <c r="BG205" s="63" t="s">
        <v>121</v>
      </c>
      <c r="BH205" s="41"/>
      <c r="BI205" s="41"/>
      <c r="BJ205" s="42"/>
      <c r="BK205" s="116"/>
      <c r="BL205" s="116"/>
      <c r="BM205" s="117"/>
      <c r="BN205" s="91"/>
      <c r="BO205" s="90"/>
      <c r="BP205" s="90"/>
      <c r="BQ205" s="90"/>
      <c r="BR205" s="181"/>
      <c r="BS205" s="90"/>
      <c r="BT205" s="129">
        <f>MATCH("s",G205:BF205,0)</f>
        <v>28</v>
      </c>
      <c r="BU205" s="129">
        <f>MATCH("p",G205:BF205,0)</f>
        <v>31</v>
      </c>
      <c r="BV205" s="127"/>
      <c r="BW205" s="127"/>
      <c r="BX205" s="130"/>
      <c r="BY205" s="130"/>
      <c r="BZ205" s="130"/>
      <c r="CA205" s="130"/>
      <c r="CB205" s="130"/>
      <c r="CC205" s="130"/>
      <c r="CD205" s="140"/>
      <c r="CE205" s="130"/>
      <c r="CF205" s="130">
        <f t="shared" si="111"/>
        <v>0</v>
      </c>
      <c r="CG205" s="130"/>
      <c r="CH205" s="138"/>
      <c r="CI205" s="138"/>
      <c r="CJ205" s="138"/>
      <c r="CK205" s="138"/>
      <c r="CL205" s="138"/>
    </row>
    <row r="206" spans="1:90" s="18" customFormat="1" ht="15" customHeight="1" outlineLevel="1" x14ac:dyDescent="0.25">
      <c r="A206" s="18" t="s">
        <v>180</v>
      </c>
      <c r="B206" s="56" t="s">
        <v>88</v>
      </c>
      <c r="C206" s="55" t="s">
        <v>116</v>
      </c>
      <c r="D206" s="2" t="s">
        <v>41</v>
      </c>
      <c r="E206" s="54"/>
      <c r="F206" s="54"/>
      <c r="G206" s="199"/>
      <c r="H206" s="200"/>
      <c r="I206" s="200"/>
      <c r="J206" s="200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6"/>
      <c r="V206" s="27"/>
      <c r="W206" s="27"/>
      <c r="X206" s="207"/>
      <c r="Y206" s="207"/>
      <c r="Z206" s="27"/>
      <c r="AA206" s="27"/>
      <c r="AB206" s="27"/>
      <c r="AC206" s="27"/>
      <c r="AD206" s="27"/>
      <c r="AE206" s="27"/>
      <c r="AF206" s="27"/>
      <c r="AG206" s="27"/>
      <c r="AH206" s="27" t="s">
        <v>99</v>
      </c>
      <c r="AI206" s="27"/>
      <c r="AJ206" s="27"/>
      <c r="AK206" s="27" t="s">
        <v>100</v>
      </c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31"/>
      <c r="BG206" s="63" t="s">
        <v>121</v>
      </c>
      <c r="BH206" s="41"/>
      <c r="BI206" s="41"/>
      <c r="BJ206" s="42"/>
      <c r="BK206" s="116"/>
      <c r="BL206" s="116"/>
      <c r="BM206" s="117"/>
      <c r="BN206" s="91"/>
      <c r="BO206" s="90"/>
      <c r="BP206" s="90"/>
      <c r="BQ206" s="90"/>
      <c r="BR206" s="181"/>
      <c r="BS206" s="90"/>
      <c r="BT206" s="129">
        <f>MATCH("s",G206:BF206,0)</f>
        <v>28</v>
      </c>
      <c r="BU206" s="129">
        <f>MATCH("p",G206:BF206,0)</f>
        <v>31</v>
      </c>
      <c r="BV206" s="127"/>
      <c r="BW206" s="127"/>
      <c r="BX206" s="130"/>
      <c r="BY206" s="130"/>
      <c r="BZ206" s="130"/>
      <c r="CA206" s="130"/>
      <c r="CB206" s="130"/>
      <c r="CC206" s="130"/>
      <c r="CD206" s="140"/>
      <c r="CE206" s="130"/>
      <c r="CF206" s="130">
        <f t="shared" si="111"/>
        <v>0</v>
      </c>
      <c r="CG206" s="130"/>
      <c r="CH206" s="138"/>
      <c r="CI206" s="138"/>
      <c r="CJ206" s="138"/>
      <c r="CK206" s="138"/>
      <c r="CL206" s="138"/>
    </row>
    <row r="207" spans="1:90" s="18" customFormat="1" ht="15" customHeight="1" outlineLevel="1" x14ac:dyDescent="0.25">
      <c r="A207" s="18" t="s">
        <v>180</v>
      </c>
      <c r="B207" s="56" t="s">
        <v>88</v>
      </c>
      <c r="C207" s="55" t="s">
        <v>117</v>
      </c>
      <c r="D207" s="55"/>
      <c r="E207" s="54"/>
      <c r="F207" s="54"/>
      <c r="G207" s="199"/>
      <c r="H207" s="200"/>
      <c r="I207" s="200"/>
      <c r="J207" s="200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6"/>
      <c r="V207" s="27"/>
      <c r="W207" s="27"/>
      <c r="X207" s="207"/>
      <c r="Y207" s="20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 t="s">
        <v>99</v>
      </c>
      <c r="AJ207" s="27"/>
      <c r="AK207" s="27"/>
      <c r="AL207" s="27" t="s">
        <v>100</v>
      </c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31"/>
      <c r="BG207" s="63" t="s">
        <v>121</v>
      </c>
      <c r="BH207" s="41"/>
      <c r="BI207" s="41"/>
      <c r="BJ207" s="42"/>
      <c r="BK207" s="116"/>
      <c r="BL207" s="116"/>
      <c r="BM207" s="117"/>
      <c r="BN207" s="91"/>
      <c r="BO207" s="90"/>
      <c r="BP207" s="90"/>
      <c r="BQ207" s="90"/>
      <c r="BR207" s="181"/>
      <c r="BS207" s="90"/>
      <c r="BT207" s="129">
        <f>MATCH("s",G207:BF207,0)</f>
        <v>29</v>
      </c>
      <c r="BU207" s="129">
        <f>MATCH("p",G207:BF207,0)</f>
        <v>32</v>
      </c>
      <c r="BV207" s="127"/>
      <c r="BW207" s="127"/>
      <c r="BX207" s="130"/>
      <c r="BY207" s="130"/>
      <c r="BZ207" s="130"/>
      <c r="CA207" s="130"/>
      <c r="CB207" s="130"/>
      <c r="CC207" s="130"/>
      <c r="CD207" s="140"/>
      <c r="CE207" s="130"/>
      <c r="CF207" s="130">
        <f t="shared" si="111"/>
        <v>0</v>
      </c>
      <c r="CG207" s="130"/>
      <c r="CH207" s="138"/>
      <c r="CI207" s="138"/>
      <c r="CJ207" s="138"/>
      <c r="CK207" s="138"/>
      <c r="CL207" s="138"/>
    </row>
    <row r="208" spans="1:90" s="18" customFormat="1" ht="15" customHeight="1" x14ac:dyDescent="0.25">
      <c r="A208" s="18" t="s">
        <v>181</v>
      </c>
      <c r="B208" s="72" t="s">
        <v>161</v>
      </c>
      <c r="C208" s="73"/>
      <c r="D208" s="73"/>
      <c r="E208" s="69">
        <v>4.5</v>
      </c>
      <c r="F208" s="69" t="s">
        <v>63</v>
      </c>
      <c r="G208" s="199"/>
      <c r="H208" s="200"/>
      <c r="I208" s="200"/>
      <c r="J208" s="200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6"/>
      <c r="V208" s="27"/>
      <c r="W208" s="27"/>
      <c r="X208" s="207"/>
      <c r="Y208" s="207"/>
      <c r="Z208" s="27"/>
      <c r="AA208" s="27"/>
      <c r="AB208" s="27"/>
      <c r="AC208" s="27"/>
      <c r="AD208" s="27"/>
      <c r="AE208" s="27"/>
      <c r="AF208" s="27"/>
      <c r="AG208" s="27"/>
      <c r="AH208" s="27">
        <v>0.5</v>
      </c>
      <c r="AI208" s="27">
        <v>0.5</v>
      </c>
      <c r="AJ208" s="27">
        <v>0.5</v>
      </c>
      <c r="AK208" s="27">
        <v>0.5</v>
      </c>
      <c r="AL208" s="27">
        <v>0.5</v>
      </c>
      <c r="AM208" s="27">
        <v>0.5</v>
      </c>
      <c r="AN208" s="27">
        <v>0.5</v>
      </c>
      <c r="AO208" s="27">
        <v>0.5</v>
      </c>
      <c r="AP208" s="27">
        <v>0.5</v>
      </c>
      <c r="AQ208" s="27">
        <v>0.5</v>
      </c>
      <c r="AR208" s="27">
        <v>0.5</v>
      </c>
      <c r="AS208" s="27">
        <v>0.5</v>
      </c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5"/>
      <c r="BG208" s="62"/>
      <c r="BH208" s="41">
        <f>COUNT(G208:BF208)</f>
        <v>12</v>
      </c>
      <c r="BI208" s="41">
        <f>SUM(G208:BF208)</f>
        <v>6</v>
      </c>
      <c r="BJ208" s="42">
        <f>BI208*E208</f>
        <v>27</v>
      </c>
      <c r="BK208" s="116">
        <f>BI208*$AH$234</f>
        <v>1380</v>
      </c>
      <c r="BL208" s="116" t="str">
        <f>F208</f>
        <v>kg</v>
      </c>
      <c r="BM208" s="117">
        <f>BJ208*$AH$234</f>
        <v>6210</v>
      </c>
      <c r="BN208" s="91">
        <v>2.5</v>
      </c>
      <c r="BO208" s="90">
        <f>BK208/BN208</f>
        <v>552</v>
      </c>
      <c r="BP208" s="90"/>
      <c r="BQ208" s="90"/>
      <c r="BR208" s="181"/>
      <c r="BS208" s="157"/>
      <c r="BT208" s="129"/>
      <c r="BU208" s="129"/>
      <c r="BV208" s="134"/>
      <c r="BW208" s="134"/>
      <c r="BX208" s="130"/>
      <c r="BY208" s="130"/>
      <c r="BZ208" s="130"/>
      <c r="CA208" s="130"/>
      <c r="CB208" s="130"/>
      <c r="CC208" s="156"/>
      <c r="CD208" s="140"/>
      <c r="CE208" s="130"/>
      <c r="CF208" s="142">
        <f t="shared" si="111"/>
        <v>0</v>
      </c>
      <c r="CG208" s="130"/>
      <c r="CH208" s="148">
        <f t="shared" ref="CH208:CH219" si="112">CF208</f>
        <v>0</v>
      </c>
      <c r="CI208" s="149"/>
      <c r="CJ208" s="149"/>
      <c r="CK208" s="149"/>
      <c r="CL208" s="149"/>
    </row>
    <row r="209" spans="1:90" s="18" customFormat="1" ht="15" customHeight="1" outlineLevel="1" x14ac:dyDescent="0.25">
      <c r="A209" s="18" t="s">
        <v>180</v>
      </c>
      <c r="B209" s="71" t="s">
        <v>161</v>
      </c>
      <c r="C209" s="21" t="s">
        <v>177</v>
      </c>
      <c r="D209" s="2" t="s">
        <v>41</v>
      </c>
      <c r="E209" s="8"/>
      <c r="F209" s="83"/>
      <c r="G209" s="199"/>
      <c r="H209" s="200"/>
      <c r="I209" s="200"/>
      <c r="J209" s="200"/>
      <c r="K209" s="27"/>
      <c r="L209" s="27"/>
      <c r="M209" s="27"/>
      <c r="N209" s="27" t="s">
        <v>99</v>
      </c>
      <c r="O209" s="27"/>
      <c r="P209" s="27"/>
      <c r="Q209" s="27"/>
      <c r="R209" s="27"/>
      <c r="S209" s="27"/>
      <c r="T209" s="27"/>
      <c r="U209" s="26"/>
      <c r="V209" s="27" t="s">
        <v>100</v>
      </c>
      <c r="W209" s="27"/>
      <c r="X209" s="207"/>
      <c r="Y209" s="20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5"/>
      <c r="BG209" s="62" t="s">
        <v>119</v>
      </c>
      <c r="BH209" s="41"/>
      <c r="BI209" s="41"/>
      <c r="BJ209" s="42"/>
      <c r="BK209" s="116"/>
      <c r="BL209" s="116"/>
      <c r="BM209" s="117"/>
      <c r="BN209" s="91"/>
      <c r="BO209" s="90"/>
      <c r="BP209" s="90" t="s">
        <v>206</v>
      </c>
      <c r="BQ209" s="90"/>
      <c r="BR209" s="181"/>
      <c r="BS209" s="157">
        <v>63</v>
      </c>
      <c r="BT209" s="129">
        <f>MATCH("s",G209:BF209,0)</f>
        <v>8</v>
      </c>
      <c r="BU209" s="129">
        <f>MATCH("p",G209:BF209,0)</f>
        <v>16</v>
      </c>
      <c r="BV209" s="134"/>
      <c r="BW209" s="134"/>
      <c r="BX209" s="130"/>
      <c r="BY209" s="130"/>
      <c r="BZ209" s="130"/>
      <c r="CA209" s="130"/>
      <c r="CB209" s="153"/>
      <c r="CC209" s="156"/>
      <c r="CD209" s="141"/>
      <c r="CE209" s="130"/>
      <c r="CF209" s="142">
        <f t="shared" si="111"/>
        <v>0</v>
      </c>
      <c r="CG209" s="130"/>
      <c r="CH209" s="148">
        <f t="shared" si="112"/>
        <v>0</v>
      </c>
      <c r="CI209" s="149"/>
      <c r="CJ209" s="149"/>
      <c r="CK209" s="149"/>
      <c r="CL209" s="149"/>
    </row>
    <row r="210" spans="1:90" s="18" customFormat="1" ht="15" customHeight="1" outlineLevel="1" x14ac:dyDescent="0.25">
      <c r="A210" s="18" t="s">
        <v>180</v>
      </c>
      <c r="B210" s="71" t="s">
        <v>161</v>
      </c>
      <c r="C210" s="21" t="s">
        <v>178</v>
      </c>
      <c r="D210" s="2" t="s">
        <v>41</v>
      </c>
      <c r="E210" s="8"/>
      <c r="F210" s="83"/>
      <c r="G210" s="199"/>
      <c r="H210" s="200"/>
      <c r="I210" s="200"/>
      <c r="J210" s="200"/>
      <c r="K210" s="27"/>
      <c r="L210" s="27"/>
      <c r="M210" s="27"/>
      <c r="N210" s="27" t="s">
        <v>99</v>
      </c>
      <c r="O210" s="27"/>
      <c r="P210" s="27"/>
      <c r="Q210" s="27"/>
      <c r="R210" s="27"/>
      <c r="S210" s="27"/>
      <c r="T210" s="27"/>
      <c r="U210" s="26"/>
      <c r="V210" s="27" t="s">
        <v>100</v>
      </c>
      <c r="W210" s="27"/>
      <c r="X210" s="207"/>
      <c r="Y210" s="20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5"/>
      <c r="BG210" s="62" t="s">
        <v>119</v>
      </c>
      <c r="BH210" s="41"/>
      <c r="BI210" s="41"/>
      <c r="BJ210" s="42"/>
      <c r="BK210" s="116"/>
      <c r="BL210" s="116"/>
      <c r="BM210" s="117"/>
      <c r="BN210" s="91"/>
      <c r="BO210" s="90"/>
      <c r="BP210" s="90" t="s">
        <v>206</v>
      </c>
      <c r="BQ210" s="90"/>
      <c r="BR210" s="181"/>
      <c r="BS210" s="157">
        <v>63</v>
      </c>
      <c r="BT210" s="129">
        <f>MATCH("s",G210:BF210,0)</f>
        <v>8</v>
      </c>
      <c r="BU210" s="129">
        <f>MATCH("p",G210:BF210,0)</f>
        <v>16</v>
      </c>
      <c r="BV210" s="134"/>
      <c r="BW210" s="134"/>
      <c r="BX210" s="14"/>
      <c r="BY210" s="14"/>
      <c r="BZ210" s="14"/>
      <c r="CA210" s="14"/>
      <c r="CB210" s="153"/>
      <c r="CC210" s="156"/>
      <c r="CD210" s="141"/>
      <c r="CE210" s="14"/>
      <c r="CF210" s="142">
        <f t="shared" si="111"/>
        <v>0</v>
      </c>
      <c r="CG210" s="14"/>
      <c r="CH210" s="148">
        <f t="shared" si="112"/>
        <v>0</v>
      </c>
      <c r="CI210" s="148"/>
      <c r="CJ210" s="148"/>
      <c r="CK210" s="148"/>
      <c r="CL210" s="148"/>
    </row>
    <row r="211" spans="1:90" s="18" customFormat="1" ht="15" customHeight="1" outlineLevel="1" x14ac:dyDescent="0.25">
      <c r="A211" s="18" t="s">
        <v>180</v>
      </c>
      <c r="B211" s="71" t="s">
        <v>161</v>
      </c>
      <c r="C211" s="21" t="s">
        <v>327</v>
      </c>
      <c r="D211" s="2" t="s">
        <v>41</v>
      </c>
      <c r="E211" s="8"/>
      <c r="F211" s="83"/>
      <c r="G211" s="199"/>
      <c r="H211" s="200"/>
      <c r="I211" s="200"/>
      <c r="J211" s="200"/>
      <c r="K211" s="27"/>
      <c r="L211" s="27"/>
      <c r="M211" s="27"/>
      <c r="N211" s="27" t="s">
        <v>99</v>
      </c>
      <c r="O211" s="27"/>
      <c r="P211" s="27"/>
      <c r="Q211" s="27"/>
      <c r="R211" s="27"/>
      <c r="S211" s="27"/>
      <c r="T211" s="27"/>
      <c r="U211" s="26"/>
      <c r="V211" s="27" t="s">
        <v>100</v>
      </c>
      <c r="W211" s="27"/>
      <c r="X211" s="207"/>
      <c r="Y211" s="20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5"/>
      <c r="BG211" s="62" t="s">
        <v>119</v>
      </c>
      <c r="BH211" s="41"/>
      <c r="BI211" s="41"/>
      <c r="BJ211" s="42"/>
      <c r="BK211" s="116"/>
      <c r="BL211" s="116"/>
      <c r="BM211" s="117"/>
      <c r="BN211" s="91"/>
      <c r="BO211" s="90"/>
      <c r="BP211" s="90" t="s">
        <v>206</v>
      </c>
      <c r="BQ211" s="90"/>
      <c r="BR211" s="181"/>
      <c r="BS211" s="157">
        <v>63</v>
      </c>
      <c r="BT211" s="129">
        <f>MATCH("s",G211:BF211,0)</f>
        <v>8</v>
      </c>
      <c r="BU211" s="129">
        <f>MATCH("p",G211:BF211,0)</f>
        <v>16</v>
      </c>
      <c r="BV211" s="134"/>
      <c r="BW211" s="134"/>
      <c r="BX211" s="130"/>
      <c r="BY211" s="130"/>
      <c r="BZ211" s="130"/>
      <c r="CA211" s="130"/>
      <c r="CB211" s="153"/>
      <c r="CC211" s="156"/>
      <c r="CD211" s="141"/>
      <c r="CE211" s="130"/>
      <c r="CF211" s="142">
        <f t="shared" si="111"/>
        <v>0</v>
      </c>
      <c r="CG211" s="130"/>
      <c r="CH211" s="148">
        <f t="shared" si="112"/>
        <v>0</v>
      </c>
      <c r="CI211" s="149"/>
      <c r="CJ211" s="149"/>
      <c r="CK211" s="149"/>
      <c r="CL211" s="149"/>
    </row>
    <row r="212" spans="1:90" s="18" customFormat="1" ht="15" customHeight="1" outlineLevel="1" x14ac:dyDescent="0.25">
      <c r="B212" s="71" t="s">
        <v>161</v>
      </c>
      <c r="C212" s="21" t="s">
        <v>288</v>
      </c>
      <c r="D212" s="2" t="s">
        <v>41</v>
      </c>
      <c r="E212" s="8"/>
      <c r="F212" s="198"/>
      <c r="G212" s="199"/>
      <c r="H212" s="200"/>
      <c r="I212" s="200"/>
      <c r="J212" s="200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6"/>
      <c r="V212" s="27"/>
      <c r="W212" s="27"/>
      <c r="X212" s="207"/>
      <c r="Y212" s="20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5"/>
      <c r="BG212" s="62"/>
      <c r="BH212" s="41"/>
      <c r="BI212" s="41"/>
      <c r="BJ212" s="42"/>
      <c r="BK212" s="116"/>
      <c r="BL212" s="116"/>
      <c r="BM212" s="117"/>
      <c r="BN212" s="91"/>
      <c r="BO212" s="90"/>
      <c r="BP212" s="90"/>
      <c r="BQ212" s="90"/>
      <c r="BR212" s="181"/>
      <c r="BS212" s="157"/>
      <c r="BT212" s="129"/>
      <c r="BU212" s="129"/>
      <c r="BV212" s="134"/>
      <c r="BW212" s="134"/>
      <c r="BX212" s="14"/>
      <c r="BY212" s="14"/>
      <c r="BZ212" s="14"/>
      <c r="CA212" s="14"/>
      <c r="CB212" s="153"/>
      <c r="CC212" s="156"/>
      <c r="CD212" s="141"/>
      <c r="CE212" s="14"/>
      <c r="CF212" s="142"/>
      <c r="CG212" s="14"/>
      <c r="CH212" s="148"/>
      <c r="CI212" s="148"/>
      <c r="CJ212" s="148"/>
      <c r="CK212" s="148"/>
      <c r="CL212" s="148"/>
    </row>
    <row r="213" spans="1:90" s="18" customFormat="1" ht="15" customHeight="1" outlineLevel="1" x14ac:dyDescent="0.25">
      <c r="B213" s="71" t="s">
        <v>161</v>
      </c>
      <c r="C213" s="21" t="s">
        <v>244</v>
      </c>
      <c r="D213" s="2" t="s">
        <v>41</v>
      </c>
      <c r="E213" s="8"/>
      <c r="F213" s="177"/>
      <c r="G213" s="199"/>
      <c r="H213" s="200"/>
      <c r="I213" s="200"/>
      <c r="J213" s="200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6"/>
      <c r="V213" s="27"/>
      <c r="W213" s="27"/>
      <c r="X213" s="207"/>
      <c r="Y213" s="20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5"/>
      <c r="BG213" s="62"/>
      <c r="BH213" s="41"/>
      <c r="BI213" s="41"/>
      <c r="BJ213" s="42"/>
      <c r="BK213" s="116"/>
      <c r="BL213" s="116"/>
      <c r="BM213" s="117"/>
      <c r="BN213" s="91"/>
      <c r="BO213" s="90"/>
      <c r="BP213" s="90"/>
      <c r="BQ213" s="90"/>
      <c r="BR213" s="181"/>
      <c r="BS213" s="157"/>
      <c r="BT213" s="129"/>
      <c r="BU213" s="129"/>
      <c r="BV213" s="134"/>
      <c r="BW213" s="134"/>
      <c r="BX213" s="14"/>
      <c r="BY213" s="14"/>
      <c r="BZ213" s="14"/>
      <c r="CA213" s="14"/>
      <c r="CB213" s="153"/>
      <c r="CC213" s="156"/>
      <c r="CD213" s="141"/>
      <c r="CE213" s="14"/>
      <c r="CF213" s="142"/>
      <c r="CG213" s="14"/>
      <c r="CH213" s="148"/>
      <c r="CI213" s="148"/>
      <c r="CJ213" s="148"/>
      <c r="CK213" s="148"/>
      <c r="CL213" s="148"/>
    </row>
    <row r="214" spans="1:90" s="18" customFormat="1" ht="15" customHeight="1" outlineLevel="1" x14ac:dyDescent="0.25">
      <c r="A214" s="18" t="s">
        <v>180</v>
      </c>
      <c r="B214" s="71" t="s">
        <v>161</v>
      </c>
      <c r="C214" s="21" t="s">
        <v>179</v>
      </c>
      <c r="D214" s="21" t="s">
        <v>287</v>
      </c>
      <c r="E214" s="8"/>
      <c r="F214" s="83"/>
      <c r="G214" s="199"/>
      <c r="H214" s="200"/>
      <c r="I214" s="200"/>
      <c r="J214" s="200"/>
      <c r="K214" s="27"/>
      <c r="L214" s="27"/>
      <c r="M214" s="27"/>
      <c r="N214" s="27" t="s">
        <v>99</v>
      </c>
      <c r="O214" s="27"/>
      <c r="P214" s="27"/>
      <c r="Q214" s="27"/>
      <c r="R214" s="27"/>
      <c r="S214" s="27"/>
      <c r="T214" s="27"/>
      <c r="U214" s="26"/>
      <c r="V214" s="27" t="s">
        <v>100</v>
      </c>
      <c r="W214" s="27"/>
      <c r="X214" s="207"/>
      <c r="Y214" s="20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5"/>
      <c r="BG214" s="62" t="s">
        <v>119</v>
      </c>
      <c r="BH214" s="41"/>
      <c r="BI214" s="41"/>
      <c r="BJ214" s="42"/>
      <c r="BK214" s="116"/>
      <c r="BL214" s="116"/>
      <c r="BM214" s="117"/>
      <c r="BN214" s="91"/>
      <c r="BO214" s="90"/>
      <c r="BP214" s="90" t="s">
        <v>206</v>
      </c>
      <c r="BQ214" s="90"/>
      <c r="BR214" s="181"/>
      <c r="BS214" s="157">
        <v>63</v>
      </c>
      <c r="BT214" s="129">
        <f>MATCH("s",G214:BF214,0)</f>
        <v>8</v>
      </c>
      <c r="BU214" s="129">
        <f>MATCH("p",G214:BF214,0)</f>
        <v>16</v>
      </c>
      <c r="BV214" s="134"/>
      <c r="BW214" s="134"/>
      <c r="BX214" s="130"/>
      <c r="BY214" s="130"/>
      <c r="BZ214" s="130"/>
      <c r="CA214" s="130"/>
      <c r="CB214" s="153"/>
      <c r="CC214" s="156"/>
      <c r="CD214" s="141"/>
      <c r="CE214" s="130"/>
      <c r="CF214" s="142">
        <f t="shared" ref="CF214:CF219" si="113">CD214*CE214</f>
        <v>0</v>
      </c>
      <c r="CG214" s="130"/>
      <c r="CH214" s="148">
        <f t="shared" si="112"/>
        <v>0</v>
      </c>
      <c r="CI214" s="149"/>
      <c r="CJ214" s="149"/>
      <c r="CK214" s="149"/>
      <c r="CL214" s="149"/>
    </row>
    <row r="215" spans="1:90" s="18" customFormat="1" ht="15" customHeight="1" x14ac:dyDescent="0.25">
      <c r="A215" s="18" t="s">
        <v>181</v>
      </c>
      <c r="B215" s="72" t="s">
        <v>67</v>
      </c>
      <c r="C215" s="73"/>
      <c r="D215" s="73"/>
      <c r="E215" s="69">
        <v>8</v>
      </c>
      <c r="F215" s="69" t="s">
        <v>63</v>
      </c>
      <c r="G215" s="199"/>
      <c r="H215" s="200"/>
      <c r="I215" s="200"/>
      <c r="J215" s="200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6"/>
      <c r="V215" s="27"/>
      <c r="W215" s="27"/>
      <c r="X215" s="207"/>
      <c r="Y215" s="207"/>
      <c r="Z215" s="27"/>
      <c r="AA215" s="27"/>
      <c r="AB215" s="27"/>
      <c r="AC215" s="27"/>
      <c r="AD215" s="27"/>
      <c r="AE215" s="27"/>
      <c r="AF215" s="27"/>
      <c r="AG215" s="27"/>
      <c r="AH215" s="27">
        <v>0.3</v>
      </c>
      <c r="AI215" s="27"/>
      <c r="AJ215" s="27">
        <v>0.3</v>
      </c>
      <c r="AK215" s="27"/>
      <c r="AL215" s="27">
        <v>0.3</v>
      </c>
      <c r="AM215" s="27"/>
      <c r="AN215" s="27">
        <v>0.3</v>
      </c>
      <c r="AO215" s="27"/>
      <c r="AP215" s="27">
        <v>0.3</v>
      </c>
      <c r="AQ215" s="27"/>
      <c r="AR215" s="27">
        <v>0.3</v>
      </c>
      <c r="AS215" s="27"/>
      <c r="AT215" s="27">
        <v>0.3</v>
      </c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5"/>
      <c r="BG215" s="62"/>
      <c r="BH215" s="41">
        <f>COUNT(G215:BF215)</f>
        <v>7</v>
      </c>
      <c r="BI215" s="41">
        <f>SUM(G215:BF215)</f>
        <v>2.1</v>
      </c>
      <c r="BJ215" s="42">
        <f>BI215*E215</f>
        <v>16.8</v>
      </c>
      <c r="BK215" s="116">
        <f>BI215*$AH$234</f>
        <v>483</v>
      </c>
      <c r="BL215" s="116" t="str">
        <f>F215</f>
        <v>kg</v>
      </c>
      <c r="BM215" s="117">
        <f>BJ215*$AH$234</f>
        <v>3864</v>
      </c>
      <c r="BN215" s="91">
        <v>2.5</v>
      </c>
      <c r="BO215" s="90">
        <f>BK215/BN215</f>
        <v>193.2</v>
      </c>
      <c r="BP215" s="90"/>
      <c r="BQ215" s="90"/>
      <c r="BR215" s="181"/>
      <c r="BS215" s="157"/>
      <c r="BT215" s="129"/>
      <c r="BU215" s="129"/>
      <c r="BV215" s="134"/>
      <c r="BW215" s="134"/>
      <c r="BX215" s="14"/>
      <c r="BY215" s="14"/>
      <c r="BZ215" s="14"/>
      <c r="CA215" s="14"/>
      <c r="CB215" s="14"/>
      <c r="CC215" s="156"/>
      <c r="CD215" s="140"/>
      <c r="CE215" s="14"/>
      <c r="CF215" s="142">
        <f t="shared" si="113"/>
        <v>0</v>
      </c>
      <c r="CG215" s="14"/>
      <c r="CH215" s="148">
        <f t="shared" si="112"/>
        <v>0</v>
      </c>
      <c r="CI215" s="148"/>
      <c r="CJ215" s="148"/>
      <c r="CK215" s="148"/>
      <c r="CL215" s="148"/>
    </row>
    <row r="216" spans="1:90" s="18" customFormat="1" ht="15" customHeight="1" outlineLevel="1" x14ac:dyDescent="0.25">
      <c r="A216" s="18" t="s">
        <v>180</v>
      </c>
      <c r="B216" s="71" t="s">
        <v>67</v>
      </c>
      <c r="C216" s="21"/>
      <c r="D216" s="21"/>
      <c r="E216" s="8"/>
      <c r="F216" s="83"/>
      <c r="G216" s="199"/>
      <c r="H216" s="200"/>
      <c r="I216" s="200"/>
      <c r="J216" s="200"/>
      <c r="K216" s="27"/>
      <c r="L216" s="27"/>
      <c r="M216" s="27"/>
      <c r="N216" s="27" t="s">
        <v>99</v>
      </c>
      <c r="O216" s="27"/>
      <c r="P216" s="27"/>
      <c r="Q216" s="27"/>
      <c r="R216" s="27"/>
      <c r="S216" s="27"/>
      <c r="T216" s="27"/>
      <c r="U216" s="26"/>
      <c r="V216" s="27" t="s">
        <v>100</v>
      </c>
      <c r="W216" s="27"/>
      <c r="X216" s="207"/>
      <c r="Y216" s="20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5"/>
      <c r="BG216" s="62" t="s">
        <v>119</v>
      </c>
      <c r="BH216" s="41"/>
      <c r="BI216" s="41"/>
      <c r="BJ216" s="42"/>
      <c r="BK216" s="116"/>
      <c r="BL216" s="116"/>
      <c r="BM216" s="117"/>
      <c r="BN216" s="91"/>
      <c r="BO216" s="90"/>
      <c r="BP216" s="90" t="s">
        <v>206</v>
      </c>
      <c r="BQ216" s="90"/>
      <c r="BR216" s="181"/>
      <c r="BS216" s="157">
        <v>63</v>
      </c>
      <c r="BT216" s="129">
        <f>MATCH("s",G216:BF216,0)</f>
        <v>8</v>
      </c>
      <c r="BU216" s="129">
        <f>MATCH("p",G216:BF216,0)</f>
        <v>16</v>
      </c>
      <c r="BV216" s="134"/>
      <c r="BW216" s="134"/>
      <c r="BX216" s="14"/>
      <c r="BY216" s="14"/>
      <c r="BZ216" s="14"/>
      <c r="CA216" s="14"/>
      <c r="CB216" s="153"/>
      <c r="CC216" s="156"/>
      <c r="CD216" s="141"/>
      <c r="CE216" s="14"/>
      <c r="CF216" s="142">
        <f t="shared" si="113"/>
        <v>0</v>
      </c>
      <c r="CG216" s="14"/>
      <c r="CH216" s="148">
        <f t="shared" si="112"/>
        <v>0</v>
      </c>
      <c r="CI216" s="148"/>
      <c r="CJ216" s="148"/>
      <c r="CK216" s="148"/>
      <c r="CL216" s="148"/>
    </row>
    <row r="217" spans="1:90" s="18" customFormat="1" ht="15" customHeight="1" x14ac:dyDescent="0.25">
      <c r="A217" s="18" t="s">
        <v>181</v>
      </c>
      <c r="B217" s="72" t="s">
        <v>66</v>
      </c>
      <c r="C217" s="73"/>
      <c r="D217" s="73"/>
      <c r="E217" s="69">
        <v>3</v>
      </c>
      <c r="F217" s="69" t="s">
        <v>63</v>
      </c>
      <c r="G217" s="199"/>
      <c r="H217" s="200"/>
      <c r="I217" s="200"/>
      <c r="J217" s="200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6"/>
      <c r="V217" s="27"/>
      <c r="W217" s="27"/>
      <c r="X217" s="207"/>
      <c r="Y217" s="207"/>
      <c r="Z217" s="27"/>
      <c r="AA217" s="27"/>
      <c r="AB217" s="27"/>
      <c r="AC217" s="27"/>
      <c r="AD217" s="27">
        <v>0.7</v>
      </c>
      <c r="AE217" s="27">
        <v>0.7</v>
      </c>
      <c r="AF217" s="27">
        <v>0.7</v>
      </c>
      <c r="AG217" s="27">
        <v>0.7</v>
      </c>
      <c r="AH217" s="27">
        <v>0.7</v>
      </c>
      <c r="AI217" s="27">
        <v>0.7</v>
      </c>
      <c r="AJ217" s="27">
        <v>0.7</v>
      </c>
      <c r="AK217" s="27">
        <v>0.7</v>
      </c>
      <c r="AL217" s="27">
        <v>0.7</v>
      </c>
      <c r="AM217" s="27">
        <v>0.7</v>
      </c>
      <c r="AN217" s="27">
        <v>0.7</v>
      </c>
      <c r="AO217" s="27">
        <v>0.7</v>
      </c>
      <c r="AP217" s="27">
        <v>0.7</v>
      </c>
      <c r="AQ217" s="27">
        <v>0.7</v>
      </c>
      <c r="AR217" s="27">
        <v>0.7</v>
      </c>
      <c r="AS217" s="27">
        <v>0.7</v>
      </c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5"/>
      <c r="BG217" s="62"/>
      <c r="BH217" s="41">
        <f>COUNT(G217:BF217)</f>
        <v>16</v>
      </c>
      <c r="BI217" s="41">
        <f>SUM(G217:BF217)</f>
        <v>11.199999999999998</v>
      </c>
      <c r="BJ217" s="42">
        <f>BI217*E217</f>
        <v>33.599999999999994</v>
      </c>
      <c r="BK217" s="116">
        <f>BI217*$AH$234</f>
        <v>2575.9999999999995</v>
      </c>
      <c r="BL217" s="116" t="str">
        <f>F217</f>
        <v>kg</v>
      </c>
      <c r="BM217" s="117">
        <f>BJ217*$AH$234</f>
        <v>7727.9999999999991</v>
      </c>
      <c r="BN217" s="91">
        <v>6</v>
      </c>
      <c r="BO217" s="90">
        <f>BK217/BN217</f>
        <v>429.33333333333326</v>
      </c>
      <c r="BP217" s="90"/>
      <c r="BQ217" s="90"/>
      <c r="BR217" s="181"/>
      <c r="BS217" s="157"/>
      <c r="BT217" s="129"/>
      <c r="BU217" s="129"/>
      <c r="BV217" s="134"/>
      <c r="BW217" s="134"/>
      <c r="BX217" s="14"/>
      <c r="BY217" s="14"/>
      <c r="BZ217" s="14"/>
      <c r="CA217" s="14"/>
      <c r="CB217" s="14"/>
      <c r="CC217" s="156"/>
      <c r="CD217" s="140"/>
      <c r="CE217" s="14"/>
      <c r="CF217" s="142">
        <f t="shared" si="113"/>
        <v>0</v>
      </c>
      <c r="CG217" s="14"/>
      <c r="CH217" s="148">
        <f t="shared" si="112"/>
        <v>0</v>
      </c>
      <c r="CI217" s="148"/>
      <c r="CJ217" s="148"/>
      <c r="CK217" s="148"/>
      <c r="CL217" s="148"/>
    </row>
    <row r="218" spans="1:90" s="18" customFormat="1" ht="15" customHeight="1" outlineLevel="1" x14ac:dyDescent="0.25">
      <c r="A218" s="18" t="s">
        <v>180</v>
      </c>
      <c r="B218" s="53" t="s">
        <v>66</v>
      </c>
      <c r="C218" s="8" t="s">
        <v>282</v>
      </c>
      <c r="D218" s="21" t="s">
        <v>255</v>
      </c>
      <c r="E218" s="8"/>
      <c r="F218" s="196"/>
      <c r="G218" s="199"/>
      <c r="H218" s="200"/>
      <c r="I218" s="200"/>
      <c r="J218" s="200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6"/>
      <c r="V218" s="27" t="s">
        <v>100</v>
      </c>
      <c r="W218" s="27"/>
      <c r="X218" s="207"/>
      <c r="Y218" s="20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5"/>
      <c r="BG218" s="62" t="s">
        <v>119</v>
      </c>
      <c r="BH218" s="41"/>
      <c r="BI218" s="41"/>
      <c r="BJ218" s="42"/>
      <c r="BK218" s="116"/>
      <c r="BL218" s="116"/>
      <c r="BM218" s="117"/>
      <c r="BN218" s="91"/>
      <c r="BO218" s="90"/>
      <c r="BP218" s="90" t="s">
        <v>206</v>
      </c>
      <c r="BQ218" s="90"/>
      <c r="BR218" s="181"/>
      <c r="BS218" s="157">
        <v>63</v>
      </c>
      <c r="BT218" s="129" t="e">
        <f>MATCH("s",G218:BF218,0)</f>
        <v>#N/A</v>
      </c>
      <c r="BU218" s="129">
        <f>MATCH("p",G218:BF218,0)</f>
        <v>16</v>
      </c>
      <c r="BV218" s="134"/>
      <c r="BW218" s="134"/>
      <c r="BX218" s="14"/>
      <c r="BY218" s="14"/>
      <c r="BZ218" s="14"/>
      <c r="CA218" s="14"/>
      <c r="CB218" s="153"/>
      <c r="CC218" s="156"/>
      <c r="CD218" s="141"/>
      <c r="CE218" s="14"/>
      <c r="CF218" s="142">
        <f t="shared" si="113"/>
        <v>0</v>
      </c>
      <c r="CG218" s="14"/>
      <c r="CH218" s="148">
        <f t="shared" ref="CH218" si="114">CF218</f>
        <v>0</v>
      </c>
      <c r="CI218" s="148"/>
      <c r="CJ218" s="148"/>
      <c r="CK218" s="148"/>
      <c r="CL218" s="148"/>
    </row>
    <row r="219" spans="1:90" s="18" customFormat="1" ht="15" customHeight="1" outlineLevel="1" x14ac:dyDescent="0.25">
      <c r="A219" s="18" t="s">
        <v>180</v>
      </c>
      <c r="B219" s="53" t="s">
        <v>66</v>
      </c>
      <c r="C219" s="8" t="s">
        <v>236</v>
      </c>
      <c r="D219" s="21"/>
      <c r="E219" s="8"/>
      <c r="F219" s="83"/>
      <c r="G219" s="199"/>
      <c r="H219" s="200"/>
      <c r="I219" s="200"/>
      <c r="J219" s="200"/>
      <c r="K219" s="27"/>
      <c r="L219" s="27"/>
      <c r="M219" s="27"/>
      <c r="N219" s="27" t="s">
        <v>99</v>
      </c>
      <c r="O219" s="27"/>
      <c r="P219" s="27"/>
      <c r="Q219" s="27"/>
      <c r="R219" s="27"/>
      <c r="S219" s="27"/>
      <c r="T219" s="27"/>
      <c r="U219" s="26"/>
      <c r="V219" s="27" t="s">
        <v>100</v>
      </c>
      <c r="W219" s="27"/>
      <c r="X219" s="207"/>
      <c r="Y219" s="20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5"/>
      <c r="BG219" s="62" t="s">
        <v>119</v>
      </c>
      <c r="BH219" s="41"/>
      <c r="BI219" s="41"/>
      <c r="BJ219" s="42"/>
      <c r="BK219" s="116"/>
      <c r="BL219" s="116"/>
      <c r="BM219" s="117"/>
      <c r="BN219" s="91"/>
      <c r="BO219" s="90"/>
      <c r="BP219" s="90" t="s">
        <v>206</v>
      </c>
      <c r="BQ219" s="90"/>
      <c r="BR219" s="181"/>
      <c r="BS219" s="157">
        <v>63</v>
      </c>
      <c r="BT219" s="129">
        <f>MATCH("s",G219:BF219,0)</f>
        <v>8</v>
      </c>
      <c r="BU219" s="129">
        <f>MATCH("p",G219:BF219,0)</f>
        <v>16</v>
      </c>
      <c r="BV219" s="134"/>
      <c r="BW219" s="134"/>
      <c r="BX219" s="14"/>
      <c r="BY219" s="14"/>
      <c r="BZ219" s="14"/>
      <c r="CA219" s="14"/>
      <c r="CB219" s="153"/>
      <c r="CC219" s="156"/>
      <c r="CD219" s="141"/>
      <c r="CE219" s="14"/>
      <c r="CF219" s="142">
        <f t="shared" si="113"/>
        <v>0</v>
      </c>
      <c r="CG219" s="14"/>
      <c r="CH219" s="148">
        <f t="shared" si="112"/>
        <v>0</v>
      </c>
      <c r="CI219" s="148"/>
      <c r="CJ219" s="148"/>
      <c r="CK219" s="148"/>
      <c r="CL219" s="148"/>
    </row>
    <row r="220" spans="1:90" s="18" customFormat="1" ht="15" customHeight="1" outlineLevel="1" x14ac:dyDescent="0.25">
      <c r="B220" s="71" t="s">
        <v>66</v>
      </c>
      <c r="C220" s="21" t="s">
        <v>328</v>
      </c>
      <c r="D220" s="21" t="s">
        <v>41</v>
      </c>
      <c r="E220" s="8"/>
      <c r="F220" s="202"/>
      <c r="G220" s="199"/>
      <c r="H220" s="200"/>
      <c r="I220" s="200"/>
      <c r="J220" s="200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6"/>
      <c r="V220" s="27"/>
      <c r="W220" s="27"/>
      <c r="X220" s="207"/>
      <c r="Y220" s="20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5"/>
      <c r="BG220" s="62"/>
      <c r="BH220" s="41"/>
      <c r="BI220" s="41"/>
      <c r="BJ220" s="42"/>
      <c r="BK220" s="116"/>
      <c r="BL220" s="116"/>
      <c r="BM220" s="117"/>
      <c r="BN220" s="91"/>
      <c r="BO220" s="90"/>
      <c r="BP220" s="90"/>
      <c r="BQ220" s="90"/>
      <c r="BR220" s="181"/>
      <c r="BS220" s="157"/>
      <c r="BT220" s="129"/>
      <c r="BU220" s="129"/>
      <c r="BV220" s="134"/>
      <c r="BW220" s="134"/>
      <c r="BX220" s="14"/>
      <c r="BY220" s="14"/>
      <c r="BZ220" s="14"/>
      <c r="CA220" s="14"/>
      <c r="CB220" s="153"/>
      <c r="CC220" s="156"/>
      <c r="CD220" s="141"/>
      <c r="CE220" s="14"/>
      <c r="CF220" s="142"/>
      <c r="CG220" s="14"/>
      <c r="CH220" s="148"/>
      <c r="CI220" s="148"/>
      <c r="CJ220" s="148"/>
      <c r="CK220" s="148"/>
      <c r="CL220" s="148"/>
    </row>
    <row r="221" spans="1:90" ht="17.25" customHeight="1" x14ac:dyDescent="0.25">
      <c r="A221" s="9" t="s">
        <v>181</v>
      </c>
      <c r="B221" s="72" t="s">
        <v>76</v>
      </c>
      <c r="C221" s="73"/>
      <c r="D221" s="73"/>
      <c r="E221" s="69">
        <v>2.2999999999999998</v>
      </c>
      <c r="F221" s="69" t="s">
        <v>63</v>
      </c>
      <c r="G221" s="199"/>
      <c r="H221" s="200"/>
      <c r="I221" s="200"/>
      <c r="J221" s="200">
        <v>0.8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6"/>
      <c r="V221" s="27"/>
      <c r="W221" s="27"/>
      <c r="X221" s="207"/>
      <c r="Y221" s="20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5"/>
      <c r="BG221" s="62" t="s">
        <v>121</v>
      </c>
      <c r="BH221" s="41">
        <f t="shared" ref="BH221:BH228" si="115">COUNT(G221:BF221)</f>
        <v>1</v>
      </c>
      <c r="BI221" s="41">
        <f t="shared" ref="BI221:BI228" si="116">SUM(G221:BF221)</f>
        <v>0.8</v>
      </c>
      <c r="BJ221" s="42">
        <f t="shared" ref="BJ221:BJ228" si="117">BI221*E221</f>
        <v>1.8399999999999999</v>
      </c>
      <c r="BK221" s="116">
        <f t="shared" ref="BK221:BK228" si="118">BI221*$AH$234</f>
        <v>184</v>
      </c>
      <c r="BL221" s="116" t="str">
        <f t="shared" ref="BL221:BL228" si="119">F221</f>
        <v>kg</v>
      </c>
      <c r="BM221" s="117">
        <f t="shared" ref="BM221:BM228" si="120">BJ221*$AH$234</f>
        <v>423.2</v>
      </c>
      <c r="BN221" s="91">
        <v>1</v>
      </c>
      <c r="BO221" s="90">
        <f>BK221/BN221</f>
        <v>184</v>
      </c>
      <c r="BP221" s="90"/>
      <c r="BQ221" s="90"/>
      <c r="BR221" s="90"/>
      <c r="BS221" s="90"/>
      <c r="BT221" s="129"/>
      <c r="BU221" s="129"/>
      <c r="BV221" s="127"/>
      <c r="BW221" s="127"/>
      <c r="BX221" s="14"/>
      <c r="BY221" s="14"/>
      <c r="BZ221" s="14"/>
      <c r="CA221" s="14"/>
      <c r="CB221" s="14"/>
      <c r="CC221" s="14"/>
      <c r="CD221" s="140">
        <f t="shared" si="110"/>
        <v>0</v>
      </c>
      <c r="CE221" s="14"/>
      <c r="CF221" s="130">
        <f t="shared" ref="CF221:CF228" si="121">CD221*CE221</f>
        <v>0</v>
      </c>
      <c r="CG221" s="14"/>
      <c r="CH221" s="137"/>
      <c r="CI221" s="137"/>
      <c r="CJ221" s="137"/>
      <c r="CK221" s="137"/>
      <c r="CL221" s="137"/>
    </row>
    <row r="222" spans="1:90" ht="15" customHeight="1" x14ac:dyDescent="0.25">
      <c r="A222" s="18" t="s">
        <v>181</v>
      </c>
      <c r="B222" s="51" t="s">
        <v>77</v>
      </c>
      <c r="C222" s="33"/>
      <c r="D222" s="33"/>
      <c r="E222" s="35">
        <v>2.4</v>
      </c>
      <c r="F222" s="1" t="s">
        <v>63</v>
      </c>
      <c r="G222" s="200"/>
      <c r="H222" s="200">
        <v>1</v>
      </c>
      <c r="I222" s="200"/>
      <c r="J222" s="200"/>
      <c r="K222" s="27"/>
      <c r="L222" s="27">
        <v>1</v>
      </c>
      <c r="M222" s="27"/>
      <c r="N222" s="27"/>
      <c r="O222" s="27"/>
      <c r="P222" s="27">
        <v>1</v>
      </c>
      <c r="Q222" s="27"/>
      <c r="R222" s="27"/>
      <c r="S222" s="27"/>
      <c r="T222" s="27">
        <v>1</v>
      </c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>
        <v>1</v>
      </c>
      <c r="AY222" s="27"/>
      <c r="AZ222" s="27"/>
      <c r="BA222" s="27"/>
      <c r="BB222" s="27">
        <v>1</v>
      </c>
      <c r="BC222" s="27"/>
      <c r="BD222" s="27"/>
      <c r="BE222" s="27"/>
      <c r="BF222" s="31"/>
      <c r="BG222" s="162"/>
      <c r="BH222" s="41">
        <f t="shared" si="115"/>
        <v>6</v>
      </c>
      <c r="BI222" s="41">
        <f t="shared" si="116"/>
        <v>6</v>
      </c>
      <c r="BJ222" s="42">
        <f t="shared" si="117"/>
        <v>14.399999999999999</v>
      </c>
      <c r="BK222" s="116">
        <f t="shared" si="118"/>
        <v>1380</v>
      </c>
      <c r="BL222" s="116" t="str">
        <f t="shared" si="119"/>
        <v>kg</v>
      </c>
      <c r="BM222" s="117">
        <f t="shared" si="120"/>
        <v>3311.9999999999995</v>
      </c>
      <c r="BN222" s="164"/>
      <c r="BO222" s="165"/>
      <c r="BP222" s="165"/>
      <c r="BQ222" s="165"/>
      <c r="BR222" s="182"/>
      <c r="BS222" s="166"/>
      <c r="BT222" s="167"/>
      <c r="BU222" s="167"/>
      <c r="BV222" s="165"/>
      <c r="BW222" s="165"/>
      <c r="BX222" s="168"/>
      <c r="BY222" s="168"/>
      <c r="BZ222" s="168"/>
      <c r="CA222" s="168"/>
      <c r="CB222" s="168"/>
      <c r="CC222" s="169"/>
      <c r="CD222" s="170"/>
      <c r="CE222" s="168"/>
      <c r="CF222" s="171">
        <f t="shared" si="121"/>
        <v>0</v>
      </c>
      <c r="CG222" s="168"/>
      <c r="CH222" s="172">
        <f t="shared" ref="CH222:CH228" si="122">CF222</f>
        <v>0</v>
      </c>
      <c r="CI222" s="172"/>
      <c r="CJ222" s="172"/>
      <c r="CK222" s="172"/>
      <c r="CL222" s="172"/>
    </row>
    <row r="223" spans="1:90" ht="15" customHeight="1" x14ac:dyDescent="0.25">
      <c r="A223" s="18" t="s">
        <v>181</v>
      </c>
      <c r="B223" s="51" t="s">
        <v>78</v>
      </c>
      <c r="C223" s="50"/>
      <c r="D223" s="50"/>
      <c r="E223" s="2">
        <v>3.5</v>
      </c>
      <c r="F223" s="1" t="s">
        <v>63</v>
      </c>
      <c r="G223" s="200"/>
      <c r="H223" s="200"/>
      <c r="I223" s="200"/>
      <c r="J223" s="200">
        <v>0.5</v>
      </c>
      <c r="K223" s="27"/>
      <c r="L223" s="27"/>
      <c r="M223" s="27"/>
      <c r="N223" s="27">
        <v>0.5</v>
      </c>
      <c r="O223" s="27"/>
      <c r="P223" s="27"/>
      <c r="Q223" s="27"/>
      <c r="R223" s="27">
        <v>0.5</v>
      </c>
      <c r="S223" s="27"/>
      <c r="T223" s="27"/>
      <c r="U223" s="27"/>
      <c r="V223" s="27">
        <v>0.5</v>
      </c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>
        <v>0.5</v>
      </c>
      <c r="BA223" s="27"/>
      <c r="BB223" s="27"/>
      <c r="BC223" s="27"/>
      <c r="BD223" s="27">
        <v>0.5</v>
      </c>
      <c r="BE223" s="27"/>
      <c r="BF223" s="31"/>
      <c r="BG223" s="162"/>
      <c r="BH223" s="41">
        <f t="shared" si="115"/>
        <v>6</v>
      </c>
      <c r="BI223" s="41">
        <f t="shared" si="116"/>
        <v>3</v>
      </c>
      <c r="BJ223" s="42">
        <f t="shared" si="117"/>
        <v>10.5</v>
      </c>
      <c r="BK223" s="116">
        <f t="shared" si="118"/>
        <v>690</v>
      </c>
      <c r="BL223" s="116" t="str">
        <f t="shared" si="119"/>
        <v>kg</v>
      </c>
      <c r="BM223" s="117">
        <f t="shared" si="120"/>
        <v>2415</v>
      </c>
      <c r="BN223" s="164"/>
      <c r="BO223" s="165"/>
      <c r="BP223" s="165"/>
      <c r="BQ223" s="165"/>
      <c r="BR223" s="182"/>
      <c r="BS223" s="166"/>
      <c r="BT223" s="167"/>
      <c r="BU223" s="167"/>
      <c r="BV223" s="165"/>
      <c r="BW223" s="165"/>
      <c r="BX223" s="168"/>
      <c r="BY223" s="168"/>
      <c r="BZ223" s="168"/>
      <c r="CA223" s="168"/>
      <c r="CB223" s="168"/>
      <c r="CC223" s="169"/>
      <c r="CD223" s="170"/>
      <c r="CE223" s="168"/>
      <c r="CF223" s="171">
        <f t="shared" si="121"/>
        <v>0</v>
      </c>
      <c r="CG223" s="168"/>
      <c r="CH223" s="172">
        <f t="shared" si="122"/>
        <v>0</v>
      </c>
      <c r="CI223" s="172"/>
      <c r="CJ223" s="172"/>
      <c r="CK223" s="172"/>
      <c r="CL223" s="172"/>
    </row>
    <row r="224" spans="1:90" ht="15" customHeight="1" x14ac:dyDescent="0.25">
      <c r="A224" s="18" t="s">
        <v>181</v>
      </c>
      <c r="B224" s="51" t="s">
        <v>79</v>
      </c>
      <c r="C224" s="33"/>
      <c r="D224" s="33"/>
      <c r="E224" s="35">
        <v>2</v>
      </c>
      <c r="F224" s="1" t="s">
        <v>63</v>
      </c>
      <c r="G224" s="200"/>
      <c r="H224" s="200">
        <v>1</v>
      </c>
      <c r="I224" s="200"/>
      <c r="J224" s="200">
        <v>1</v>
      </c>
      <c r="K224" s="27"/>
      <c r="L224" s="27">
        <v>1</v>
      </c>
      <c r="M224" s="27"/>
      <c r="N224" s="27">
        <v>1</v>
      </c>
      <c r="O224" s="27"/>
      <c r="P224" s="27">
        <v>1</v>
      </c>
      <c r="Q224" s="27"/>
      <c r="R224" s="27">
        <v>1</v>
      </c>
      <c r="S224" s="27"/>
      <c r="T224" s="27">
        <v>1</v>
      </c>
      <c r="U224" s="27"/>
      <c r="V224" s="27">
        <v>1</v>
      </c>
      <c r="W224" s="27"/>
      <c r="X224" s="27"/>
      <c r="Y224" s="27"/>
      <c r="Z224" s="27">
        <v>1</v>
      </c>
      <c r="AA224" s="27"/>
      <c r="AB224" s="27">
        <v>1</v>
      </c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30"/>
      <c r="AQ224" s="27"/>
      <c r="AR224" s="27"/>
      <c r="AS224" s="27"/>
      <c r="AT224" s="30"/>
      <c r="AU224" s="27"/>
      <c r="AV224" s="27"/>
      <c r="AW224" s="27"/>
      <c r="AX224" s="27"/>
      <c r="AY224" s="27"/>
      <c r="AZ224" s="27">
        <v>1</v>
      </c>
      <c r="BA224" s="27"/>
      <c r="BB224" s="27">
        <v>1</v>
      </c>
      <c r="BC224" s="27"/>
      <c r="BD224" s="27">
        <v>1</v>
      </c>
      <c r="BE224" s="27"/>
      <c r="BF224" s="31"/>
      <c r="BG224" s="162"/>
      <c r="BH224" s="41">
        <f t="shared" si="115"/>
        <v>13</v>
      </c>
      <c r="BI224" s="41">
        <f t="shared" si="116"/>
        <v>13</v>
      </c>
      <c r="BJ224" s="42">
        <f t="shared" si="117"/>
        <v>26</v>
      </c>
      <c r="BK224" s="116">
        <f t="shared" si="118"/>
        <v>2990</v>
      </c>
      <c r="BL224" s="116" t="str">
        <f t="shared" si="119"/>
        <v>kg</v>
      </c>
      <c r="BM224" s="117">
        <f t="shared" si="120"/>
        <v>5980</v>
      </c>
      <c r="BN224" s="164"/>
      <c r="BO224" s="165"/>
      <c r="BP224" s="165"/>
      <c r="BQ224" s="165"/>
      <c r="BR224" s="182"/>
      <c r="BS224" s="166"/>
      <c r="BT224" s="167"/>
      <c r="BU224" s="167"/>
      <c r="BV224" s="165"/>
      <c r="BW224" s="165"/>
      <c r="BX224" s="168"/>
      <c r="BY224" s="168"/>
      <c r="BZ224" s="168"/>
      <c r="CA224" s="168"/>
      <c r="CB224" s="168"/>
      <c r="CC224" s="169"/>
      <c r="CD224" s="170"/>
      <c r="CE224" s="168"/>
      <c r="CF224" s="171">
        <f t="shared" si="121"/>
        <v>0</v>
      </c>
      <c r="CG224" s="168"/>
      <c r="CH224" s="172">
        <f t="shared" si="122"/>
        <v>0</v>
      </c>
      <c r="CI224" s="172"/>
      <c r="CJ224" s="172"/>
      <c r="CK224" s="172"/>
      <c r="CL224" s="172"/>
    </row>
    <row r="225" spans="1:90" ht="15" customHeight="1" x14ac:dyDescent="0.25">
      <c r="A225" s="18" t="s">
        <v>181</v>
      </c>
      <c r="B225" s="51" t="s">
        <v>80</v>
      </c>
      <c r="C225" s="33"/>
      <c r="D225" s="33"/>
      <c r="E225" s="36">
        <v>5</v>
      </c>
      <c r="F225" s="22" t="s">
        <v>63</v>
      </c>
      <c r="G225" s="200"/>
      <c r="H225" s="200"/>
      <c r="I225" s="200"/>
      <c r="J225" s="200"/>
      <c r="K225" s="27"/>
      <c r="L225" s="27"/>
      <c r="M225" s="27">
        <v>0.3</v>
      </c>
      <c r="N225" s="27"/>
      <c r="O225" s="27"/>
      <c r="P225" s="27"/>
      <c r="Q225" s="27">
        <v>0.3</v>
      </c>
      <c r="R225" s="27"/>
      <c r="S225" s="27"/>
      <c r="T225" s="27">
        <v>0.3</v>
      </c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1"/>
      <c r="BG225" s="162"/>
      <c r="BH225" s="41">
        <f t="shared" si="115"/>
        <v>3</v>
      </c>
      <c r="BI225" s="41">
        <f t="shared" si="116"/>
        <v>0.89999999999999991</v>
      </c>
      <c r="BJ225" s="42">
        <f t="shared" si="117"/>
        <v>4.5</v>
      </c>
      <c r="BK225" s="116">
        <f t="shared" si="118"/>
        <v>206.99999999999997</v>
      </c>
      <c r="BL225" s="116" t="str">
        <f t="shared" si="119"/>
        <v>kg</v>
      </c>
      <c r="BM225" s="117">
        <f t="shared" si="120"/>
        <v>1035</v>
      </c>
      <c r="BN225" s="164"/>
      <c r="BO225" s="165"/>
      <c r="BP225" s="165"/>
      <c r="BQ225" s="165"/>
      <c r="BR225" s="182"/>
      <c r="BS225" s="166"/>
      <c r="BT225" s="167"/>
      <c r="BU225" s="167"/>
      <c r="BV225" s="165"/>
      <c r="BW225" s="165"/>
      <c r="BX225" s="168"/>
      <c r="BY225" s="168"/>
      <c r="BZ225" s="168"/>
      <c r="CA225" s="168"/>
      <c r="CB225" s="168"/>
      <c r="CC225" s="169"/>
      <c r="CD225" s="170"/>
      <c r="CE225" s="168"/>
      <c r="CF225" s="171">
        <f t="shared" si="121"/>
        <v>0</v>
      </c>
      <c r="CG225" s="168"/>
      <c r="CH225" s="172">
        <f t="shared" si="122"/>
        <v>0</v>
      </c>
      <c r="CI225" s="172"/>
      <c r="CJ225" s="172"/>
      <c r="CK225" s="172"/>
      <c r="CL225" s="172"/>
    </row>
    <row r="226" spans="1:90" ht="15" customHeight="1" x14ac:dyDescent="0.25">
      <c r="A226" s="18" t="s">
        <v>181</v>
      </c>
      <c r="B226" s="52" t="s">
        <v>82</v>
      </c>
      <c r="C226" s="34"/>
      <c r="D226" s="34"/>
      <c r="E226" s="36">
        <v>4</v>
      </c>
      <c r="F226" s="24" t="s">
        <v>64</v>
      </c>
      <c r="G226" s="213"/>
      <c r="H226" s="213"/>
      <c r="I226" s="213"/>
      <c r="J226" s="213"/>
      <c r="K226" s="8"/>
      <c r="L226" s="8"/>
      <c r="M226" s="8"/>
      <c r="N226" s="8"/>
      <c r="O226" s="8"/>
      <c r="P226" s="8">
        <v>1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11"/>
      <c r="BG226" s="163"/>
      <c r="BH226" s="41">
        <f t="shared" si="115"/>
        <v>1</v>
      </c>
      <c r="BI226" s="41">
        <f t="shared" si="116"/>
        <v>1</v>
      </c>
      <c r="BJ226" s="42">
        <f t="shared" si="117"/>
        <v>4</v>
      </c>
      <c r="BK226" s="116">
        <f t="shared" si="118"/>
        <v>230</v>
      </c>
      <c r="BL226" s="116" t="str">
        <f t="shared" si="119"/>
        <v>pièce</v>
      </c>
      <c r="BM226" s="117">
        <f t="shared" si="120"/>
        <v>920</v>
      </c>
      <c r="BN226" s="164"/>
      <c r="BO226" s="165"/>
      <c r="BP226" s="165"/>
      <c r="BQ226" s="165"/>
      <c r="BR226" s="182"/>
      <c r="BS226" s="166"/>
      <c r="BT226" s="167"/>
      <c r="BU226" s="167"/>
      <c r="BV226" s="165"/>
      <c r="BW226" s="165"/>
      <c r="BX226" s="168"/>
      <c r="BY226" s="168"/>
      <c r="BZ226" s="168"/>
      <c r="CA226" s="168"/>
      <c r="CB226" s="168"/>
      <c r="CC226" s="169"/>
      <c r="CD226" s="170"/>
      <c r="CE226" s="168"/>
      <c r="CF226" s="171">
        <f t="shared" si="121"/>
        <v>0</v>
      </c>
      <c r="CG226" s="168"/>
      <c r="CH226" s="172">
        <f t="shared" si="122"/>
        <v>0</v>
      </c>
      <c r="CI226" s="172"/>
      <c r="CJ226" s="172"/>
      <c r="CK226" s="172"/>
      <c r="CL226" s="172"/>
    </row>
    <row r="227" spans="1:90" ht="15" customHeight="1" x14ac:dyDescent="0.25">
      <c r="A227" s="18" t="s">
        <v>181</v>
      </c>
      <c r="B227" s="52" t="s">
        <v>83</v>
      </c>
      <c r="C227" s="34"/>
      <c r="D227" s="34"/>
      <c r="E227" s="36">
        <v>4</v>
      </c>
      <c r="F227" s="24" t="s">
        <v>94</v>
      </c>
      <c r="G227" s="213"/>
      <c r="H227" s="213"/>
      <c r="I227" s="213"/>
      <c r="J227" s="213"/>
      <c r="K227" s="8"/>
      <c r="L227" s="8"/>
      <c r="M227" s="8">
        <v>1</v>
      </c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11"/>
      <c r="BG227" s="163"/>
      <c r="BH227" s="41">
        <f t="shared" si="115"/>
        <v>1</v>
      </c>
      <c r="BI227" s="41">
        <f t="shared" si="116"/>
        <v>1</v>
      </c>
      <c r="BJ227" s="42">
        <f t="shared" si="117"/>
        <v>4</v>
      </c>
      <c r="BK227" s="116">
        <f t="shared" si="118"/>
        <v>230</v>
      </c>
      <c r="BL227" s="116" t="str">
        <f t="shared" si="119"/>
        <v>piève</v>
      </c>
      <c r="BM227" s="117">
        <f t="shared" si="120"/>
        <v>920</v>
      </c>
      <c r="BN227" s="164"/>
      <c r="BO227" s="165"/>
      <c r="BP227" s="165"/>
      <c r="BQ227" s="165"/>
      <c r="BR227" s="182"/>
      <c r="BS227" s="166"/>
      <c r="BT227" s="167"/>
      <c r="BU227" s="167"/>
      <c r="BV227" s="165"/>
      <c r="BW227" s="165"/>
      <c r="BX227" s="168"/>
      <c r="BY227" s="168"/>
      <c r="BZ227" s="168"/>
      <c r="CA227" s="168"/>
      <c r="CB227" s="168"/>
      <c r="CC227" s="169"/>
      <c r="CD227" s="170"/>
      <c r="CE227" s="168"/>
      <c r="CF227" s="171">
        <f t="shared" si="121"/>
        <v>0</v>
      </c>
      <c r="CG227" s="168"/>
      <c r="CH227" s="172">
        <f t="shared" si="122"/>
        <v>0</v>
      </c>
      <c r="CI227" s="172"/>
      <c r="CJ227" s="172"/>
      <c r="CK227" s="172"/>
      <c r="CL227" s="172"/>
    </row>
    <row r="228" spans="1:90" ht="15" customHeight="1" x14ac:dyDescent="0.25">
      <c r="A228" s="18" t="s">
        <v>181</v>
      </c>
      <c r="B228" s="52" t="s">
        <v>84</v>
      </c>
      <c r="C228" s="34"/>
      <c r="D228" s="34"/>
      <c r="E228" s="36">
        <v>3</v>
      </c>
      <c r="F228" s="24" t="s">
        <v>64</v>
      </c>
      <c r="G228" s="213"/>
      <c r="H228" s="213"/>
      <c r="I228" s="213">
        <v>1</v>
      </c>
      <c r="J228" s="213"/>
      <c r="K228" s="8">
        <v>1</v>
      </c>
      <c r="L228" s="8"/>
      <c r="M228" s="8"/>
      <c r="N228" s="8">
        <v>1</v>
      </c>
      <c r="O228" s="8"/>
      <c r="P228" s="8">
        <v>1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>
        <v>1</v>
      </c>
      <c r="BB228" s="36"/>
      <c r="BC228" s="36">
        <v>1</v>
      </c>
      <c r="BD228" s="36"/>
      <c r="BE228" s="36">
        <v>1</v>
      </c>
      <c r="BF228" s="11"/>
      <c r="BG228" s="163"/>
      <c r="BH228" s="41">
        <f t="shared" si="115"/>
        <v>7</v>
      </c>
      <c r="BI228" s="41">
        <f t="shared" si="116"/>
        <v>7</v>
      </c>
      <c r="BJ228" s="42">
        <f t="shared" si="117"/>
        <v>21</v>
      </c>
      <c r="BK228" s="118">
        <f t="shared" si="118"/>
        <v>1610</v>
      </c>
      <c r="BL228" s="116" t="str">
        <f t="shared" si="119"/>
        <v>pièce</v>
      </c>
      <c r="BM228" s="117">
        <f t="shared" si="120"/>
        <v>4830</v>
      </c>
      <c r="BN228" s="164"/>
      <c r="BO228" s="165"/>
      <c r="BP228" s="165"/>
      <c r="BQ228" s="165"/>
      <c r="BR228" s="182"/>
      <c r="BS228" s="166"/>
      <c r="BT228" s="167"/>
      <c r="BU228" s="167"/>
      <c r="BV228" s="165"/>
      <c r="BW228" s="165"/>
      <c r="BX228" s="168"/>
      <c r="BY228" s="168"/>
      <c r="BZ228" s="168"/>
      <c r="CA228" s="168"/>
      <c r="CB228" s="168"/>
      <c r="CC228" s="169"/>
      <c r="CD228" s="170"/>
      <c r="CE228" s="168"/>
      <c r="CF228" s="171">
        <f t="shared" si="121"/>
        <v>0</v>
      </c>
      <c r="CG228" s="168"/>
      <c r="CH228" s="172">
        <f t="shared" si="122"/>
        <v>0</v>
      </c>
      <c r="CI228" s="172"/>
      <c r="CJ228" s="172"/>
      <c r="CK228" s="172"/>
      <c r="CL228" s="172"/>
    </row>
    <row r="229" spans="1:90" ht="15" customHeight="1" outlineLevel="1" x14ac:dyDescent="0.25">
      <c r="A229" s="18" t="s">
        <v>180</v>
      </c>
      <c r="B229" s="34" t="s">
        <v>84</v>
      </c>
      <c r="C229" s="34" t="s">
        <v>306</v>
      </c>
      <c r="D229" s="34" t="s">
        <v>111</v>
      </c>
      <c r="E229" s="190"/>
      <c r="F229" s="49"/>
      <c r="G229" s="213"/>
      <c r="H229" s="213"/>
      <c r="I229" s="213"/>
      <c r="J229" s="213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190"/>
      <c r="AS229" s="190"/>
      <c r="AT229" s="190"/>
      <c r="AU229" s="190"/>
      <c r="AV229" s="190"/>
      <c r="AW229" s="190"/>
      <c r="AX229" s="190"/>
      <c r="AY229" s="190"/>
      <c r="AZ229" s="190"/>
      <c r="BA229" s="190"/>
      <c r="BB229" s="190"/>
      <c r="BC229" s="190"/>
      <c r="BD229" s="190"/>
      <c r="BE229" s="190"/>
      <c r="BF229" s="158"/>
      <c r="BG229" s="163"/>
      <c r="BH229" s="159"/>
      <c r="BI229" s="41"/>
      <c r="BJ229" s="42"/>
      <c r="BK229" s="118"/>
      <c r="BL229" s="116"/>
      <c r="BM229" s="117"/>
      <c r="BN229" s="163"/>
      <c r="BO229" s="173"/>
      <c r="BP229" s="173"/>
      <c r="BQ229" s="173"/>
      <c r="BR229" s="183"/>
      <c r="BS229" s="174"/>
      <c r="BT229" s="167"/>
      <c r="BU229" s="167"/>
      <c r="BV229" s="165"/>
      <c r="BW229" s="165"/>
      <c r="BX229" s="175"/>
      <c r="BY229" s="175"/>
      <c r="BZ229" s="175"/>
      <c r="CA229" s="175"/>
      <c r="CB229" s="175"/>
      <c r="CC229" s="175"/>
      <c r="CD229" s="170"/>
      <c r="CE229" s="175"/>
      <c r="CF229" s="171"/>
      <c r="CG229" s="175"/>
      <c r="CH229" s="175"/>
      <c r="CI229" s="175"/>
      <c r="CJ229" s="175"/>
      <c r="CK229" s="175"/>
      <c r="CL229" s="175"/>
    </row>
    <row r="230" spans="1:90" ht="16.5" thickBot="1" x14ac:dyDescent="0.3">
      <c r="BO230" s="92"/>
      <c r="BP230" s="92"/>
      <c r="BQ230" s="92"/>
      <c r="BR230" s="184"/>
      <c r="BS230" s="123"/>
      <c r="BT230" s="123"/>
      <c r="BU230" s="123"/>
      <c r="BV230" s="123"/>
      <c r="BW230" s="123"/>
      <c r="CD230" s="160"/>
      <c r="CF230" s="161"/>
      <c r="CH230" s="150"/>
      <c r="CI230" s="150"/>
      <c r="CJ230" s="150"/>
      <c r="CK230" s="150"/>
      <c r="CL230" s="150"/>
    </row>
    <row r="231" spans="1:90" ht="23.25" x14ac:dyDescent="0.25">
      <c r="BH231" s="43"/>
      <c r="BI231" s="44" t="s">
        <v>81</v>
      </c>
      <c r="BJ231" s="205">
        <f>SUM(BJ4:BJ229)</f>
        <v>974.81999999999994</v>
      </c>
      <c r="BK231" s="46">
        <f>SUM(BK4:BK229)</f>
        <v>96816</v>
      </c>
      <c r="BL231" s="39"/>
      <c r="BM231" s="39">
        <f>SUM(BM4:BM229)</f>
        <v>224208.60000000003</v>
      </c>
      <c r="BN231" s="93" t="s">
        <v>162</v>
      </c>
      <c r="BO231" s="95">
        <f>SUM(BO4:BO228)</f>
        <v>47242.791596638657</v>
      </c>
      <c r="BP231" s="95"/>
      <c r="BQ231" s="95"/>
      <c r="BR231" s="180"/>
      <c r="BS231" s="124"/>
      <c r="BT231" s="124"/>
      <c r="BU231" s="124"/>
      <c r="BV231" s="124"/>
      <c r="BW231" s="124"/>
      <c r="CH231" s="150"/>
      <c r="CI231" s="150"/>
      <c r="CJ231" s="150"/>
      <c r="CK231" s="150"/>
      <c r="CL231" s="150"/>
    </row>
    <row r="232" spans="1:90" ht="16.5" thickBot="1" x14ac:dyDescent="0.3">
      <c r="BH232" s="43"/>
      <c r="BI232" s="44" t="s">
        <v>85</v>
      </c>
      <c r="BJ232" s="45">
        <f>48*16</f>
        <v>768</v>
      </c>
      <c r="BK232" s="47" t="s">
        <v>63</v>
      </c>
      <c r="BL232" s="38"/>
      <c r="BM232" s="38"/>
      <c r="BN232" s="93" t="s">
        <v>164</v>
      </c>
      <c r="BO232" s="94">
        <f>BO231/10000</f>
        <v>4.7242791596638654</v>
      </c>
      <c r="BP232" s="94"/>
      <c r="BQ232" s="94"/>
      <c r="BR232" s="94"/>
      <c r="BS232" s="125"/>
      <c r="BT232" s="125"/>
      <c r="BU232" s="125"/>
      <c r="BV232" s="125"/>
      <c r="BW232" s="125"/>
    </row>
    <row r="233" spans="1:90" x14ac:dyDescent="0.25"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</row>
    <row r="234" spans="1:90" x14ac:dyDescent="0.25"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 t="s">
        <v>91</v>
      </c>
      <c r="AD234" s="48"/>
      <c r="AE234" s="48"/>
      <c r="AF234" s="48"/>
      <c r="AG234" s="48"/>
      <c r="AH234" s="48">
        <v>230</v>
      </c>
      <c r="AI234" s="48"/>
      <c r="AJ234" s="48"/>
      <c r="AK234" s="48"/>
      <c r="AL234" s="48"/>
      <c r="AM234" s="48"/>
      <c r="AN234" s="48"/>
      <c r="AO234" s="48"/>
    </row>
    <row r="235" spans="1:90" x14ac:dyDescent="0.25"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</row>
    <row r="236" spans="1:90" x14ac:dyDescent="0.25"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</row>
    <row r="237" spans="1:90" x14ac:dyDescent="0.25"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</row>
    <row r="238" spans="1:90" x14ac:dyDescent="0.25"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</row>
  </sheetData>
  <autoFilter ref="A2:BW235"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8">
      <filters>
        <filter val="sa"/>
      </filters>
    </filterColumn>
  </autoFilter>
  <sortState ref="B3:BO51">
    <sortCondition ref="B3:B51"/>
  </sortState>
  <mergeCells count="17">
    <mergeCell ref="AC2:AF2"/>
    <mergeCell ref="AG2:AJ2"/>
    <mergeCell ref="AK2:AO2"/>
    <mergeCell ref="AP2:AS2"/>
    <mergeCell ref="BN1:BS1"/>
    <mergeCell ref="BH1:BM1"/>
    <mergeCell ref="AT2:AW2"/>
    <mergeCell ref="G2:J2"/>
    <mergeCell ref="K2:N2"/>
    <mergeCell ref="O2:S2"/>
    <mergeCell ref="T2:W2"/>
    <mergeCell ref="X2:AB2"/>
    <mergeCell ref="AX2:BB2"/>
    <mergeCell ref="CL94:CL102"/>
    <mergeCell ref="BC2:BF2"/>
    <mergeCell ref="CH1:CL1"/>
    <mergeCell ref="BT1:BW1"/>
  </mergeCells>
  <conditionalFormatting sqref="G74:BG77 G83:BG84 G31:BG37 G9:BG10 G4:BG5 G49:BG49 G79:BG80 G41:BG43 G219:BG221 G112:BG114 G213:BG217 G62:BG67 G14:BG27 G51:BG55 G70:BG70 G185:BG211 G160:BG175 G57:BG59 G86:BG109 G116:BG121 G178:BG182 G123:BG156">
    <cfRule type="cellIs" dxfId="291" priority="358" operator="greaterThan">
      <formula>0</formula>
    </cfRule>
    <cfRule type="cellIs" dxfId="290" priority="359" operator="greaterThan">
      <formula>0</formula>
    </cfRule>
    <cfRule type="cellIs" dxfId="289" priority="360" operator="greaterThan">
      <formula>0</formula>
    </cfRule>
  </conditionalFormatting>
  <conditionalFormatting sqref="G222:BG229">
    <cfRule type="cellIs" dxfId="288" priority="356" operator="greaterThan">
      <formula>0</formula>
    </cfRule>
    <cfRule type="cellIs" dxfId="287" priority="357" operator="greaterThan">
      <formula>0</formula>
    </cfRule>
  </conditionalFormatting>
  <conditionalFormatting sqref="G74:BE77 G83:BE84 G31:BE37 G9:BE10 G4:BE5 G49:BE49 G79:BE80 G41:BE43 G219:BE229 G112:BE114 G213:BE217 G62:BE67 G14:BE27 G51:BE55 G70:BE70 G185:BE211 G160:BE175 G57:BE59 G86:BE109 G116:BE121 G178:BE182 G123:BE156">
    <cfRule type="containsText" dxfId="286" priority="355" operator="containsText" text="s">
      <formula>NOT(ISERROR(SEARCH("s",G4)))</formula>
    </cfRule>
  </conditionalFormatting>
  <conditionalFormatting sqref="G74:BG77 G83:BG84 G31:BG37 G9:BG10 G4:BG5 G49:BG49 G79:BG80 G41:BG43 G219:BG229 G112:BG114 G213:BG217 G62:BG67 G14:BG27 G51:BG55 G70:BG70 G185:BG211 G160:BG175 G57:BG59 G86:BG109 G116:BG121 G178:BG182 G123:BG156">
    <cfRule type="containsText" dxfId="285" priority="354" operator="containsText" text="p">
      <formula>NOT(ISERROR(SEARCH("p",G4)))</formula>
    </cfRule>
  </conditionalFormatting>
  <conditionalFormatting sqref="C26:D27 C65:D67 D126 C74:D77 C83:D84 C41:D43 C49:D49 C31:D32 C9:D10 C4:D5 C14:D24 D63:D64 C79:D80 C185:D187 C178:D182 C219:D229 C112:D114 C62:D62 C51:D55 C70:D70 C34:D37 C160:D175 D86:D87 C88:D104 D105 C116:D121 C57:D59 C106:D109 C127:D156 C123:D125 C188 D188:D196 C197:D211 C213:D217">
    <cfRule type="containsText" dxfId="284" priority="353" operator="containsText" text="divers">
      <formula>NOT(ISERROR(SEARCH("divers",C4)))</formula>
    </cfRule>
  </conditionalFormatting>
  <conditionalFormatting sqref="C25:D25">
    <cfRule type="containsText" dxfId="283" priority="352" operator="containsText" text="divers">
      <formula>NOT(ISERROR(SEARCH("divers",C25)))</formula>
    </cfRule>
  </conditionalFormatting>
  <conditionalFormatting sqref="BG83:BG84 BG41:BG43 BG74:BG77 BG31:BG37 BG9:BG10 BG2:BG5 BG14:BG27 BG49 BG79:BG80 BG219:BG228 BG112:BG114 BG213:BG217 BG62:BG67 BG51:BG55 BG70 BG185:BG211 BG160:BG175 BG57:BG59 BG86:BG109 BG116:BG121 BG178:BG182 BG123:BG156">
    <cfRule type="cellIs" dxfId="282" priority="350" operator="equal">
      <formula>"pc"</formula>
    </cfRule>
    <cfRule type="cellIs" dxfId="281" priority="351" operator="equal">
      <formula>"sa"</formula>
    </cfRule>
  </conditionalFormatting>
  <conditionalFormatting sqref="C64">
    <cfRule type="containsText" dxfId="280" priority="348" operator="containsText" text="divers">
      <formula>NOT(ISERROR(SEARCH("divers",C64)))</formula>
    </cfRule>
  </conditionalFormatting>
  <conditionalFormatting sqref="C126">
    <cfRule type="containsText" dxfId="279" priority="338" operator="containsText" text="divers">
      <formula>NOT(ISERROR(SEARCH("divers",C126)))</formula>
    </cfRule>
  </conditionalFormatting>
  <conditionalFormatting sqref="C189:C190">
    <cfRule type="containsText" dxfId="278" priority="336" operator="containsText" text="divers">
      <formula>NOT(ISERROR(SEARCH("divers",C189)))</formula>
    </cfRule>
  </conditionalFormatting>
  <conditionalFormatting sqref="C191">
    <cfRule type="containsText" dxfId="277" priority="335" operator="containsText" text="divers">
      <formula>NOT(ISERROR(SEARCH("divers",C191)))</formula>
    </cfRule>
  </conditionalFormatting>
  <conditionalFormatting sqref="G81:BG82">
    <cfRule type="cellIs" dxfId="276" priority="321" operator="greaterThan">
      <formula>0</formula>
    </cfRule>
    <cfRule type="cellIs" dxfId="275" priority="322" operator="greaterThan">
      <formula>0</formula>
    </cfRule>
    <cfRule type="cellIs" dxfId="274" priority="323" operator="greaterThan">
      <formula>0</formula>
    </cfRule>
  </conditionalFormatting>
  <conditionalFormatting sqref="G81:BE82">
    <cfRule type="containsText" dxfId="273" priority="320" operator="containsText" text="s">
      <formula>NOT(ISERROR(SEARCH("s",G81)))</formula>
    </cfRule>
  </conditionalFormatting>
  <conditionalFormatting sqref="G81:BG82">
    <cfRule type="containsText" dxfId="272" priority="319" operator="containsText" text="p">
      <formula>NOT(ISERROR(SEARCH("p",G81)))</formula>
    </cfRule>
  </conditionalFormatting>
  <conditionalFormatting sqref="C81:D82">
    <cfRule type="containsText" dxfId="271" priority="318" operator="containsText" text="divers">
      <formula>NOT(ISERROR(SEARCH("divers",C81)))</formula>
    </cfRule>
  </conditionalFormatting>
  <conditionalFormatting sqref="BG81:BG82">
    <cfRule type="cellIs" dxfId="270" priority="316" operator="equal">
      <formula>"pc"</formula>
    </cfRule>
    <cfRule type="cellIs" dxfId="269" priority="317" operator="equal">
      <formula>"sa"</formula>
    </cfRule>
  </conditionalFormatting>
  <conditionalFormatting sqref="BG38 BG40">
    <cfRule type="cellIs" dxfId="268" priority="300" operator="equal">
      <formula>"pc"</formula>
    </cfRule>
    <cfRule type="cellIs" dxfId="267" priority="301" operator="equal">
      <formula>"sa"</formula>
    </cfRule>
  </conditionalFormatting>
  <conditionalFormatting sqref="G38:BG38 G40:BG40">
    <cfRule type="cellIs" dxfId="266" priority="305" operator="greaterThan">
      <formula>0</formula>
    </cfRule>
    <cfRule type="cellIs" dxfId="265" priority="306" operator="greaterThan">
      <formula>0</formula>
    </cfRule>
    <cfRule type="cellIs" dxfId="264" priority="307" operator="greaterThan">
      <formula>0</formula>
    </cfRule>
  </conditionalFormatting>
  <conditionalFormatting sqref="G38:BE38 G40:BE40">
    <cfRule type="containsText" dxfId="263" priority="304" operator="containsText" text="s">
      <formula>NOT(ISERROR(SEARCH("s",G38)))</formula>
    </cfRule>
  </conditionalFormatting>
  <conditionalFormatting sqref="G38:BG38 G40:BG40">
    <cfRule type="containsText" dxfId="262" priority="303" operator="containsText" text="p">
      <formula>NOT(ISERROR(SEARCH("p",G38)))</formula>
    </cfRule>
  </conditionalFormatting>
  <conditionalFormatting sqref="C38:D38 C40:D40">
    <cfRule type="containsText" dxfId="261" priority="302" operator="containsText" text="divers">
      <formula>NOT(ISERROR(SEARCH("divers",C38)))</formula>
    </cfRule>
  </conditionalFormatting>
  <conditionalFormatting sqref="G44:BG48">
    <cfRule type="cellIs" dxfId="260" priority="297" operator="greaterThan">
      <formula>0</formula>
    </cfRule>
    <cfRule type="cellIs" dxfId="259" priority="298" operator="greaterThan">
      <formula>0</formula>
    </cfRule>
    <cfRule type="cellIs" dxfId="258" priority="299" operator="greaterThan">
      <formula>0</formula>
    </cfRule>
  </conditionalFormatting>
  <conditionalFormatting sqref="G44:BE48">
    <cfRule type="containsText" dxfId="257" priority="296" operator="containsText" text="s">
      <formula>NOT(ISERROR(SEARCH("s",G44)))</formula>
    </cfRule>
  </conditionalFormatting>
  <conditionalFormatting sqref="G44:BG48">
    <cfRule type="containsText" dxfId="256" priority="295" operator="containsText" text="p">
      <formula>NOT(ISERROR(SEARCH("p",G44)))</formula>
    </cfRule>
  </conditionalFormatting>
  <conditionalFormatting sqref="D47:D48 C44:D46">
    <cfRule type="containsText" dxfId="255" priority="294" operator="containsText" text="divers">
      <formula>NOT(ISERROR(SEARCH("divers",C44)))</formula>
    </cfRule>
  </conditionalFormatting>
  <conditionalFormatting sqref="BG44:BG48">
    <cfRule type="cellIs" dxfId="254" priority="292" operator="equal">
      <formula>"pc"</formula>
    </cfRule>
    <cfRule type="cellIs" dxfId="253" priority="293" operator="equal">
      <formula>"sa"</formula>
    </cfRule>
  </conditionalFormatting>
  <conditionalFormatting sqref="C48">
    <cfRule type="containsText" dxfId="252" priority="291" operator="containsText" text="divers">
      <formula>NOT(ISERROR(SEARCH("divers",C48)))</formula>
    </cfRule>
  </conditionalFormatting>
  <conditionalFormatting sqref="C47">
    <cfRule type="containsText" dxfId="251" priority="290" operator="containsText" text="divers">
      <formula>NOT(ISERROR(SEARCH("divers",C47)))</formula>
    </cfRule>
  </conditionalFormatting>
  <conditionalFormatting sqref="AA68:BG68 G71:BG71">
    <cfRule type="cellIs" dxfId="250" priority="287" operator="greaterThan">
      <formula>0</formula>
    </cfRule>
    <cfRule type="cellIs" dxfId="249" priority="288" operator="greaterThan">
      <formula>0</formula>
    </cfRule>
    <cfRule type="cellIs" dxfId="248" priority="289" operator="greaterThan">
      <formula>0</formula>
    </cfRule>
  </conditionalFormatting>
  <conditionalFormatting sqref="AA68:BE68 G71:BE71">
    <cfRule type="containsText" dxfId="247" priority="286" operator="containsText" text="s">
      <formula>NOT(ISERROR(SEARCH("s",G68)))</formula>
    </cfRule>
  </conditionalFormatting>
  <conditionalFormatting sqref="AA68:BG68 G71:BG71">
    <cfRule type="containsText" dxfId="246" priority="285" operator="containsText" text="p">
      <formula>NOT(ISERROR(SEARCH("p",G68)))</formula>
    </cfRule>
  </conditionalFormatting>
  <conditionalFormatting sqref="C71:D71">
    <cfRule type="containsText" dxfId="245" priority="284" operator="containsText" text="divers">
      <formula>NOT(ISERROR(SEARCH("divers",C71)))</formula>
    </cfRule>
  </conditionalFormatting>
  <conditionalFormatting sqref="BG68 BG71">
    <cfRule type="cellIs" dxfId="244" priority="282" operator="equal">
      <formula>"pc"</formula>
    </cfRule>
    <cfRule type="cellIs" dxfId="243" priority="283" operator="equal">
      <formula>"sa"</formula>
    </cfRule>
  </conditionalFormatting>
  <conditionalFormatting sqref="G68:Z68">
    <cfRule type="cellIs" dxfId="242" priority="279" operator="greaterThan">
      <formula>0</formula>
    </cfRule>
    <cfRule type="cellIs" dxfId="241" priority="280" operator="greaterThan">
      <formula>0</formula>
    </cfRule>
    <cfRule type="cellIs" dxfId="240" priority="281" operator="greaterThan">
      <formula>0</formula>
    </cfRule>
  </conditionalFormatting>
  <conditionalFormatting sqref="G68:Z68">
    <cfRule type="containsText" dxfId="239" priority="278" operator="containsText" text="s">
      <formula>NOT(ISERROR(SEARCH("s",G68)))</formula>
    </cfRule>
  </conditionalFormatting>
  <conditionalFormatting sqref="G68:Z68">
    <cfRule type="containsText" dxfId="238" priority="277" operator="containsText" text="p">
      <formula>NOT(ISERROR(SEARCH("p",G68)))</formula>
    </cfRule>
  </conditionalFormatting>
  <conditionalFormatting sqref="D68">
    <cfRule type="containsText" dxfId="237" priority="276" operator="containsText" text="divers">
      <formula>NOT(ISERROR(SEARCH("divers",D68)))</formula>
    </cfRule>
  </conditionalFormatting>
  <conditionalFormatting sqref="C68">
    <cfRule type="containsText" dxfId="236" priority="275" operator="containsText" text="divers">
      <formula>NOT(ISERROR(SEARCH("divers",C68)))</formula>
    </cfRule>
  </conditionalFormatting>
  <conditionalFormatting sqref="G30:O30 Q30:BG30">
    <cfRule type="cellIs" dxfId="235" priority="272" operator="greaterThan">
      <formula>0</formula>
    </cfRule>
    <cfRule type="cellIs" dxfId="234" priority="273" operator="greaterThan">
      <formula>0</formula>
    </cfRule>
    <cfRule type="cellIs" dxfId="233" priority="274" operator="greaterThan">
      <formula>0</formula>
    </cfRule>
  </conditionalFormatting>
  <conditionalFormatting sqref="G30:O30 Q30:BE30">
    <cfRule type="containsText" dxfId="232" priority="271" operator="containsText" text="s">
      <formula>NOT(ISERROR(SEARCH("s",G30)))</formula>
    </cfRule>
  </conditionalFormatting>
  <conditionalFormatting sqref="G30:O30 Q30:BG30">
    <cfRule type="containsText" dxfId="231" priority="270" operator="containsText" text="p">
      <formula>NOT(ISERROR(SEARCH("p",G30)))</formula>
    </cfRule>
  </conditionalFormatting>
  <conditionalFormatting sqref="C30:D30">
    <cfRule type="containsText" dxfId="230" priority="269" operator="containsText" text="divers">
      <formula>NOT(ISERROR(SEARCH("divers",C30)))</formula>
    </cfRule>
  </conditionalFormatting>
  <conditionalFormatting sqref="BG30">
    <cfRule type="cellIs" dxfId="229" priority="267" operator="equal">
      <formula>"pc"</formula>
    </cfRule>
    <cfRule type="cellIs" dxfId="228" priority="268" operator="equal">
      <formula>"sa"</formula>
    </cfRule>
  </conditionalFormatting>
  <conditionalFormatting sqref="G12:BG12">
    <cfRule type="cellIs" dxfId="227" priority="264" operator="greaterThan">
      <formula>0</formula>
    </cfRule>
    <cfRule type="cellIs" dxfId="226" priority="265" operator="greaterThan">
      <formula>0</formula>
    </cfRule>
    <cfRule type="cellIs" dxfId="225" priority="266" operator="greaterThan">
      <formula>0</formula>
    </cfRule>
  </conditionalFormatting>
  <conditionalFormatting sqref="G12:BE12">
    <cfRule type="containsText" dxfId="224" priority="263" operator="containsText" text="s">
      <formula>NOT(ISERROR(SEARCH("s",G12)))</formula>
    </cfRule>
  </conditionalFormatting>
  <conditionalFormatting sqref="G12:BG12">
    <cfRule type="containsText" dxfId="223" priority="262" operator="containsText" text="p">
      <formula>NOT(ISERROR(SEARCH("p",G12)))</formula>
    </cfRule>
  </conditionalFormatting>
  <conditionalFormatting sqref="BG12">
    <cfRule type="cellIs" dxfId="222" priority="259" operator="equal">
      <formula>"pc"</formula>
    </cfRule>
    <cfRule type="cellIs" dxfId="221" priority="260" operator="equal">
      <formula>"sa"</formula>
    </cfRule>
  </conditionalFormatting>
  <conditionalFormatting sqref="G7:BG7">
    <cfRule type="cellIs" dxfId="220" priority="256" operator="greaterThan">
      <formula>0</formula>
    </cfRule>
    <cfRule type="cellIs" dxfId="219" priority="257" operator="greaterThan">
      <formula>0</formula>
    </cfRule>
    <cfRule type="cellIs" dxfId="218" priority="258" operator="greaterThan">
      <formula>0</formula>
    </cfRule>
  </conditionalFormatting>
  <conditionalFormatting sqref="G7:BE7">
    <cfRule type="containsText" dxfId="217" priority="255" operator="containsText" text="s">
      <formula>NOT(ISERROR(SEARCH("s",G7)))</formula>
    </cfRule>
  </conditionalFormatting>
  <conditionalFormatting sqref="G7:BG7">
    <cfRule type="containsText" dxfId="216" priority="254" operator="containsText" text="p">
      <formula>NOT(ISERROR(SEARCH("p",G7)))</formula>
    </cfRule>
  </conditionalFormatting>
  <conditionalFormatting sqref="D7">
    <cfRule type="containsText" dxfId="215" priority="253" operator="containsText" text="divers">
      <formula>NOT(ISERROR(SEARCH("divers",D7)))</formula>
    </cfRule>
  </conditionalFormatting>
  <conditionalFormatting sqref="BG7">
    <cfRule type="cellIs" dxfId="214" priority="251" operator="equal">
      <formula>"pc"</formula>
    </cfRule>
    <cfRule type="cellIs" dxfId="213" priority="252" operator="equal">
      <formula>"sa"</formula>
    </cfRule>
  </conditionalFormatting>
  <conditionalFormatting sqref="G8:BG8">
    <cfRule type="cellIs" dxfId="212" priority="248" operator="greaterThan">
      <formula>0</formula>
    </cfRule>
    <cfRule type="cellIs" dxfId="211" priority="249" operator="greaterThan">
      <formula>0</formula>
    </cfRule>
    <cfRule type="cellIs" dxfId="210" priority="250" operator="greaterThan">
      <formula>0</formula>
    </cfRule>
  </conditionalFormatting>
  <conditionalFormatting sqref="G8:BE8">
    <cfRule type="containsText" dxfId="209" priority="247" operator="containsText" text="s">
      <formula>NOT(ISERROR(SEARCH("s",G8)))</formula>
    </cfRule>
  </conditionalFormatting>
  <conditionalFormatting sqref="G8:BG8">
    <cfRule type="containsText" dxfId="208" priority="246" operator="containsText" text="p">
      <formula>NOT(ISERROR(SEARCH("p",G8)))</formula>
    </cfRule>
  </conditionalFormatting>
  <conditionalFormatting sqref="C8:D8">
    <cfRule type="containsText" dxfId="207" priority="245" operator="containsText" text="divers">
      <formula>NOT(ISERROR(SEARCH("divers",C8)))</formula>
    </cfRule>
  </conditionalFormatting>
  <conditionalFormatting sqref="BG8">
    <cfRule type="cellIs" dxfId="206" priority="243" operator="equal">
      <formula>"pc"</formula>
    </cfRule>
    <cfRule type="cellIs" dxfId="205" priority="244" operator="equal">
      <formula>"sa"</formula>
    </cfRule>
  </conditionalFormatting>
  <conditionalFormatting sqref="G6:BG6">
    <cfRule type="cellIs" dxfId="204" priority="240" operator="greaterThan">
      <formula>0</formula>
    </cfRule>
    <cfRule type="cellIs" dxfId="203" priority="241" operator="greaterThan">
      <formula>0</formula>
    </cfRule>
    <cfRule type="cellIs" dxfId="202" priority="242" operator="greaterThan">
      <formula>0</formula>
    </cfRule>
  </conditionalFormatting>
  <conditionalFormatting sqref="G6:BE6">
    <cfRule type="containsText" dxfId="201" priority="239" operator="containsText" text="s">
      <formula>NOT(ISERROR(SEARCH("s",G6)))</formula>
    </cfRule>
  </conditionalFormatting>
  <conditionalFormatting sqref="G6:BG6">
    <cfRule type="containsText" dxfId="200" priority="238" operator="containsText" text="p">
      <formula>NOT(ISERROR(SEARCH("p",G6)))</formula>
    </cfRule>
  </conditionalFormatting>
  <conditionalFormatting sqref="D6">
    <cfRule type="containsText" dxfId="199" priority="237" operator="containsText" text="divers">
      <formula>NOT(ISERROR(SEARCH("divers",D6)))</formula>
    </cfRule>
  </conditionalFormatting>
  <conditionalFormatting sqref="BG6">
    <cfRule type="cellIs" dxfId="198" priority="235" operator="equal">
      <formula>"pc"</formula>
    </cfRule>
    <cfRule type="cellIs" dxfId="197" priority="236" operator="equal">
      <formula>"sa"</formula>
    </cfRule>
  </conditionalFormatting>
  <conditionalFormatting sqref="C6">
    <cfRule type="containsText" dxfId="196" priority="234" operator="containsText" text="divers">
      <formula>NOT(ISERROR(SEARCH("divers",C6)))</formula>
    </cfRule>
  </conditionalFormatting>
  <conditionalFormatting sqref="C7">
    <cfRule type="containsText" dxfId="195" priority="233" operator="containsText" text="divers">
      <formula>NOT(ISERROR(SEARCH("divers",C7)))</formula>
    </cfRule>
  </conditionalFormatting>
  <conditionalFormatting sqref="C12:D12">
    <cfRule type="containsText" dxfId="194" priority="232" operator="containsText" text="divers">
      <formula>NOT(ISERROR(SEARCH("divers",C12)))</formula>
    </cfRule>
  </conditionalFormatting>
  <conditionalFormatting sqref="G11:BG11">
    <cfRule type="cellIs" dxfId="193" priority="229" operator="greaterThan">
      <formula>0</formula>
    </cfRule>
    <cfRule type="cellIs" dxfId="192" priority="230" operator="greaterThan">
      <formula>0</formula>
    </cfRule>
    <cfRule type="cellIs" dxfId="191" priority="231" operator="greaterThan">
      <formula>0</formula>
    </cfRule>
  </conditionalFormatting>
  <conditionalFormatting sqref="G11:BE11">
    <cfRule type="containsText" dxfId="190" priority="228" operator="containsText" text="s">
      <formula>NOT(ISERROR(SEARCH("s",G11)))</formula>
    </cfRule>
  </conditionalFormatting>
  <conditionalFormatting sqref="G11:BG11">
    <cfRule type="containsText" dxfId="189" priority="227" operator="containsText" text="p">
      <formula>NOT(ISERROR(SEARCH("p",G11)))</formula>
    </cfRule>
  </conditionalFormatting>
  <conditionalFormatting sqref="C11:D11">
    <cfRule type="containsText" dxfId="188" priority="226" operator="containsText" text="divers">
      <formula>NOT(ISERROR(SEARCH("divers",C11)))</formula>
    </cfRule>
  </conditionalFormatting>
  <conditionalFormatting sqref="BG11">
    <cfRule type="cellIs" dxfId="187" priority="224" operator="equal">
      <formula>"pc"</formula>
    </cfRule>
    <cfRule type="cellIs" dxfId="186" priority="225" operator="equal">
      <formula>"sa"</formula>
    </cfRule>
  </conditionalFormatting>
  <conditionalFormatting sqref="G13:BG13">
    <cfRule type="cellIs" dxfId="185" priority="221" operator="greaterThan">
      <formula>0</formula>
    </cfRule>
    <cfRule type="cellIs" dxfId="184" priority="222" operator="greaterThan">
      <formula>0</formula>
    </cfRule>
    <cfRule type="cellIs" dxfId="183" priority="223" operator="greaterThan">
      <formula>0</formula>
    </cfRule>
  </conditionalFormatting>
  <conditionalFormatting sqref="G13:BE13">
    <cfRule type="containsText" dxfId="182" priority="220" operator="containsText" text="s">
      <formula>NOT(ISERROR(SEARCH("s",G13)))</formula>
    </cfRule>
  </conditionalFormatting>
  <conditionalFormatting sqref="G13:BG13">
    <cfRule type="containsText" dxfId="181" priority="219" operator="containsText" text="p">
      <formula>NOT(ISERROR(SEARCH("p",G13)))</formula>
    </cfRule>
  </conditionalFormatting>
  <conditionalFormatting sqref="C13:D13">
    <cfRule type="containsText" dxfId="180" priority="218" operator="containsText" text="divers">
      <formula>NOT(ISERROR(SEARCH("divers",C13)))</formula>
    </cfRule>
  </conditionalFormatting>
  <conditionalFormatting sqref="BG13">
    <cfRule type="cellIs" dxfId="179" priority="216" operator="equal">
      <formula>"pc"</formula>
    </cfRule>
    <cfRule type="cellIs" dxfId="178" priority="217" operator="equal">
      <formula>"sa"</formula>
    </cfRule>
  </conditionalFormatting>
  <conditionalFormatting sqref="G28:O29 Q28:BG29">
    <cfRule type="cellIs" dxfId="177" priority="213" operator="greaterThan">
      <formula>0</formula>
    </cfRule>
    <cfRule type="cellIs" dxfId="176" priority="214" operator="greaterThan">
      <formula>0</formula>
    </cfRule>
    <cfRule type="cellIs" dxfId="175" priority="215" operator="greaterThan">
      <formula>0</formula>
    </cfRule>
  </conditionalFormatting>
  <conditionalFormatting sqref="G28:O29 Q28:BE29">
    <cfRule type="containsText" dxfId="174" priority="212" operator="containsText" text="s">
      <formula>NOT(ISERROR(SEARCH("s",G28)))</formula>
    </cfRule>
  </conditionalFormatting>
  <conditionalFormatting sqref="G28:O29 Q28:BG29">
    <cfRule type="containsText" dxfId="173" priority="211" operator="containsText" text="p">
      <formula>NOT(ISERROR(SEARCH("p",G28)))</formula>
    </cfRule>
  </conditionalFormatting>
  <conditionalFormatting sqref="C28:D29">
    <cfRule type="containsText" dxfId="172" priority="210" operator="containsText" text="divers">
      <formula>NOT(ISERROR(SEARCH("divers",C28)))</formula>
    </cfRule>
  </conditionalFormatting>
  <conditionalFormatting sqref="BG28:BG29">
    <cfRule type="cellIs" dxfId="171" priority="208" operator="equal">
      <formula>"pc"</formula>
    </cfRule>
    <cfRule type="cellIs" dxfId="170" priority="209" operator="equal">
      <formula>"sa"</formula>
    </cfRule>
  </conditionalFormatting>
  <conditionalFormatting sqref="P30">
    <cfRule type="cellIs" dxfId="169" priority="205" operator="greaterThan">
      <formula>0</formula>
    </cfRule>
    <cfRule type="cellIs" dxfId="168" priority="206" operator="greaterThan">
      <formula>0</formula>
    </cfRule>
    <cfRule type="cellIs" dxfId="167" priority="207" operator="greaterThan">
      <formula>0</formula>
    </cfRule>
  </conditionalFormatting>
  <conditionalFormatting sqref="P30">
    <cfRule type="containsText" dxfId="166" priority="204" operator="containsText" text="s">
      <formula>NOT(ISERROR(SEARCH("s",P30)))</formula>
    </cfRule>
  </conditionalFormatting>
  <conditionalFormatting sqref="P30">
    <cfRule type="containsText" dxfId="165" priority="203" operator="containsText" text="p">
      <formula>NOT(ISERROR(SEARCH("p",P30)))</formula>
    </cfRule>
  </conditionalFormatting>
  <conditionalFormatting sqref="P28:P29">
    <cfRule type="cellIs" dxfId="164" priority="200" operator="greaterThan">
      <formula>0</formula>
    </cfRule>
    <cfRule type="cellIs" dxfId="163" priority="201" operator="greaterThan">
      <formula>0</formula>
    </cfRule>
    <cfRule type="cellIs" dxfId="162" priority="202" operator="greaterThan">
      <formula>0</formula>
    </cfRule>
  </conditionalFormatting>
  <conditionalFormatting sqref="P28:P29">
    <cfRule type="containsText" dxfId="161" priority="199" operator="containsText" text="s">
      <formula>NOT(ISERROR(SEARCH("s",P28)))</formula>
    </cfRule>
  </conditionalFormatting>
  <conditionalFormatting sqref="P28:P29">
    <cfRule type="containsText" dxfId="160" priority="198" operator="containsText" text="p">
      <formula>NOT(ISERROR(SEARCH("p",P28)))</formula>
    </cfRule>
  </conditionalFormatting>
  <conditionalFormatting sqref="BG39">
    <cfRule type="cellIs" dxfId="159" priority="190" operator="equal">
      <formula>"pc"</formula>
    </cfRule>
    <cfRule type="cellIs" dxfId="158" priority="191" operator="equal">
      <formula>"sa"</formula>
    </cfRule>
  </conditionalFormatting>
  <conditionalFormatting sqref="G39:BG39">
    <cfRule type="cellIs" dxfId="157" priority="195" operator="greaterThan">
      <formula>0</formula>
    </cfRule>
    <cfRule type="cellIs" dxfId="156" priority="196" operator="greaterThan">
      <formula>0</formula>
    </cfRule>
    <cfRule type="cellIs" dxfId="155" priority="197" operator="greaterThan">
      <formula>0</formula>
    </cfRule>
  </conditionalFormatting>
  <conditionalFormatting sqref="G39:BE39">
    <cfRule type="containsText" dxfId="154" priority="194" operator="containsText" text="s">
      <formula>NOT(ISERROR(SEARCH("s",G39)))</formula>
    </cfRule>
  </conditionalFormatting>
  <conditionalFormatting sqref="G39:BG39">
    <cfRule type="containsText" dxfId="153" priority="193" operator="containsText" text="p">
      <formula>NOT(ISERROR(SEARCH("p",G39)))</formula>
    </cfRule>
  </conditionalFormatting>
  <conditionalFormatting sqref="C39:D39">
    <cfRule type="containsText" dxfId="152" priority="192" operator="containsText" text="divers">
      <formula>NOT(ISERROR(SEARCH("divers",C39)))</formula>
    </cfRule>
  </conditionalFormatting>
  <conditionalFormatting sqref="C63">
    <cfRule type="containsText" dxfId="151" priority="180" operator="containsText" text="divers">
      <formula>NOT(ISERROR(SEARCH("divers",C63)))</formula>
    </cfRule>
  </conditionalFormatting>
  <conditionalFormatting sqref="G85:BG85">
    <cfRule type="cellIs" dxfId="150" priority="169" operator="greaterThan">
      <formula>0</formula>
    </cfRule>
    <cfRule type="cellIs" dxfId="149" priority="170" operator="greaterThan">
      <formula>0</formula>
    </cfRule>
    <cfRule type="cellIs" dxfId="148" priority="171" operator="greaterThan">
      <formula>0</formula>
    </cfRule>
  </conditionalFormatting>
  <conditionalFormatting sqref="G85:BE85">
    <cfRule type="containsText" dxfId="147" priority="168" operator="containsText" text="s">
      <formula>NOT(ISERROR(SEARCH("s",G85)))</formula>
    </cfRule>
  </conditionalFormatting>
  <conditionalFormatting sqref="G85:BG85">
    <cfRule type="containsText" dxfId="146" priority="167" operator="containsText" text="p">
      <formula>NOT(ISERROR(SEARCH("p",G85)))</formula>
    </cfRule>
  </conditionalFormatting>
  <conditionalFormatting sqref="D85">
    <cfRule type="containsText" dxfId="145" priority="166" operator="containsText" text="divers">
      <formula>NOT(ISERROR(SEARCH("divers",D85)))</formula>
    </cfRule>
  </conditionalFormatting>
  <conditionalFormatting sqref="BG85">
    <cfRule type="cellIs" dxfId="144" priority="164" operator="equal">
      <formula>"pc"</formula>
    </cfRule>
    <cfRule type="cellIs" dxfId="143" priority="165" operator="equal">
      <formula>"sa"</formula>
    </cfRule>
  </conditionalFormatting>
  <conditionalFormatting sqref="C85">
    <cfRule type="containsText" dxfId="142" priority="162" operator="containsText" text="divers">
      <formula>NOT(ISERROR(SEARCH("divers",C85)))</formula>
    </cfRule>
  </conditionalFormatting>
  <conditionalFormatting sqref="C86">
    <cfRule type="containsText" dxfId="141" priority="161" operator="containsText" text="divers">
      <formula>NOT(ISERROR(SEARCH("divers",C86)))</formula>
    </cfRule>
  </conditionalFormatting>
  <conditionalFormatting sqref="G183:BG184">
    <cfRule type="cellIs" dxfId="140" priority="149" operator="greaterThan">
      <formula>0</formula>
    </cfRule>
    <cfRule type="cellIs" dxfId="139" priority="150" operator="greaterThan">
      <formula>0</formula>
    </cfRule>
    <cfRule type="cellIs" dxfId="138" priority="151" operator="greaterThan">
      <formula>0</formula>
    </cfRule>
  </conditionalFormatting>
  <conditionalFormatting sqref="G183:BE184">
    <cfRule type="containsText" dxfId="137" priority="148" operator="containsText" text="s">
      <formula>NOT(ISERROR(SEARCH("s",G183)))</formula>
    </cfRule>
  </conditionalFormatting>
  <conditionalFormatting sqref="G183:BG184">
    <cfRule type="containsText" dxfId="136" priority="147" operator="containsText" text="p">
      <formula>NOT(ISERROR(SEARCH("p",G183)))</formula>
    </cfRule>
  </conditionalFormatting>
  <conditionalFormatting sqref="C183:D184">
    <cfRule type="containsText" dxfId="135" priority="146" operator="containsText" text="divers">
      <formula>NOT(ISERROR(SEARCH("divers",C183)))</formula>
    </cfRule>
  </conditionalFormatting>
  <conditionalFormatting sqref="BG183:BG184">
    <cfRule type="cellIs" dxfId="134" priority="144" operator="equal">
      <formula>"pc"</formula>
    </cfRule>
    <cfRule type="cellIs" dxfId="133" priority="145" operator="equal">
      <formula>"sa"</formula>
    </cfRule>
  </conditionalFormatting>
  <conditionalFormatting sqref="G176:BG176">
    <cfRule type="cellIs" dxfId="132" priority="141" operator="greaterThan">
      <formula>0</formula>
    </cfRule>
    <cfRule type="cellIs" dxfId="131" priority="142" operator="greaterThan">
      <formula>0</formula>
    </cfRule>
    <cfRule type="cellIs" dxfId="130" priority="143" operator="greaterThan">
      <formula>0</formula>
    </cfRule>
  </conditionalFormatting>
  <conditionalFormatting sqref="G176:BE176">
    <cfRule type="containsText" dxfId="129" priority="140" operator="containsText" text="s">
      <formula>NOT(ISERROR(SEARCH("s",G176)))</formula>
    </cfRule>
  </conditionalFormatting>
  <conditionalFormatting sqref="G176:BG176">
    <cfRule type="containsText" dxfId="128" priority="139" operator="containsText" text="p">
      <formula>NOT(ISERROR(SEARCH("p",G176)))</formula>
    </cfRule>
  </conditionalFormatting>
  <conditionalFormatting sqref="C176:D176">
    <cfRule type="containsText" dxfId="127" priority="138" operator="containsText" text="divers">
      <formula>NOT(ISERROR(SEARCH("divers",C176)))</formula>
    </cfRule>
  </conditionalFormatting>
  <conditionalFormatting sqref="BG176">
    <cfRule type="cellIs" dxfId="126" priority="136" operator="equal">
      <formula>"pc"</formula>
    </cfRule>
    <cfRule type="cellIs" dxfId="125" priority="137" operator="equal">
      <formula>"sa"</formula>
    </cfRule>
  </conditionalFormatting>
  <conditionalFormatting sqref="G50:BG50">
    <cfRule type="cellIs" dxfId="124" priority="133" operator="greaterThan">
      <formula>0</formula>
    </cfRule>
    <cfRule type="cellIs" dxfId="123" priority="134" operator="greaterThan">
      <formula>0</formula>
    </cfRule>
    <cfRule type="cellIs" dxfId="122" priority="135" operator="greaterThan">
      <formula>0</formula>
    </cfRule>
  </conditionalFormatting>
  <conditionalFormatting sqref="G50:BE50">
    <cfRule type="containsText" dxfId="121" priority="132" operator="containsText" text="s">
      <formula>NOT(ISERROR(SEARCH("s",G50)))</formula>
    </cfRule>
  </conditionalFormatting>
  <conditionalFormatting sqref="G50:BG50">
    <cfRule type="containsText" dxfId="120" priority="131" operator="containsText" text="p">
      <formula>NOT(ISERROR(SEARCH("p",G50)))</formula>
    </cfRule>
  </conditionalFormatting>
  <conditionalFormatting sqref="C50:D50">
    <cfRule type="containsText" dxfId="119" priority="130" operator="containsText" text="divers">
      <formula>NOT(ISERROR(SEARCH("divers",C50)))</formula>
    </cfRule>
  </conditionalFormatting>
  <conditionalFormatting sqref="BG50">
    <cfRule type="cellIs" dxfId="118" priority="128" operator="equal">
      <formula>"pc"</formula>
    </cfRule>
    <cfRule type="cellIs" dxfId="117" priority="129" operator="equal">
      <formula>"sa"</formula>
    </cfRule>
  </conditionalFormatting>
  <conditionalFormatting sqref="G218:BG218">
    <cfRule type="cellIs" dxfId="116" priority="125" operator="greaterThan">
      <formula>0</formula>
    </cfRule>
    <cfRule type="cellIs" dxfId="115" priority="126" operator="greaterThan">
      <formula>0</formula>
    </cfRule>
    <cfRule type="cellIs" dxfId="114" priority="127" operator="greaterThan">
      <formula>0</formula>
    </cfRule>
  </conditionalFormatting>
  <conditionalFormatting sqref="G218:BE218">
    <cfRule type="containsText" dxfId="113" priority="124" operator="containsText" text="s">
      <formula>NOT(ISERROR(SEARCH("s",G218)))</formula>
    </cfRule>
  </conditionalFormatting>
  <conditionalFormatting sqref="G218:BG218">
    <cfRule type="containsText" dxfId="112" priority="123" operator="containsText" text="p">
      <formula>NOT(ISERROR(SEARCH("p",G218)))</formula>
    </cfRule>
  </conditionalFormatting>
  <conditionalFormatting sqref="C218:D218">
    <cfRule type="containsText" dxfId="111" priority="122" operator="containsText" text="divers">
      <formula>NOT(ISERROR(SEARCH("divers",C218)))</formula>
    </cfRule>
  </conditionalFormatting>
  <conditionalFormatting sqref="BG218">
    <cfRule type="cellIs" dxfId="110" priority="120" operator="equal">
      <formula>"pc"</formula>
    </cfRule>
    <cfRule type="cellIs" dxfId="109" priority="121" operator="equal">
      <formula>"sa"</formula>
    </cfRule>
  </conditionalFormatting>
  <conditionalFormatting sqref="C33:D33">
    <cfRule type="containsText" dxfId="108" priority="119" operator="containsText" text="divers">
      <formula>NOT(ISERROR(SEARCH("divers",C33)))</formula>
    </cfRule>
  </conditionalFormatting>
  <conditionalFormatting sqref="G110:BG111">
    <cfRule type="cellIs" dxfId="107" priority="116" operator="greaterThan">
      <formula>0</formula>
    </cfRule>
    <cfRule type="cellIs" dxfId="106" priority="117" operator="greaterThan">
      <formula>0</formula>
    </cfRule>
    <cfRule type="cellIs" dxfId="105" priority="118" operator="greaterThan">
      <formula>0</formula>
    </cfRule>
  </conditionalFormatting>
  <conditionalFormatting sqref="G110:BE111">
    <cfRule type="containsText" dxfId="104" priority="115" operator="containsText" text="s">
      <formula>NOT(ISERROR(SEARCH("s",G110)))</formula>
    </cfRule>
  </conditionalFormatting>
  <conditionalFormatting sqref="G110:BG111">
    <cfRule type="containsText" dxfId="103" priority="114" operator="containsText" text="p">
      <formula>NOT(ISERROR(SEARCH("p",G110)))</formula>
    </cfRule>
  </conditionalFormatting>
  <conditionalFormatting sqref="C110:D111">
    <cfRule type="containsText" dxfId="102" priority="113" operator="containsText" text="divers">
      <formula>NOT(ISERROR(SEARCH("divers",C110)))</formula>
    </cfRule>
  </conditionalFormatting>
  <conditionalFormatting sqref="BG110:BG111">
    <cfRule type="cellIs" dxfId="101" priority="111" operator="equal">
      <formula>"pc"</formula>
    </cfRule>
    <cfRule type="cellIs" dxfId="100" priority="112" operator="equal">
      <formula>"sa"</formula>
    </cfRule>
  </conditionalFormatting>
  <conditionalFormatting sqref="G212:BG212">
    <cfRule type="cellIs" dxfId="99" priority="108" operator="greaterThan">
      <formula>0</formula>
    </cfRule>
    <cfRule type="cellIs" dxfId="98" priority="109" operator="greaterThan">
      <formula>0</formula>
    </cfRule>
    <cfRule type="cellIs" dxfId="97" priority="110" operator="greaterThan">
      <formula>0</formula>
    </cfRule>
  </conditionalFormatting>
  <conditionalFormatting sqref="G212:BE212">
    <cfRule type="containsText" dxfId="96" priority="107" operator="containsText" text="s">
      <formula>NOT(ISERROR(SEARCH("s",G212)))</formula>
    </cfRule>
  </conditionalFormatting>
  <conditionalFormatting sqref="G212:BG212">
    <cfRule type="containsText" dxfId="95" priority="106" operator="containsText" text="p">
      <formula>NOT(ISERROR(SEARCH("p",G212)))</formula>
    </cfRule>
  </conditionalFormatting>
  <conditionalFormatting sqref="C212">
    <cfRule type="containsText" dxfId="94" priority="105" operator="containsText" text="divers">
      <formula>NOT(ISERROR(SEARCH("divers",C212)))</formula>
    </cfRule>
  </conditionalFormatting>
  <conditionalFormatting sqref="BG212">
    <cfRule type="cellIs" dxfId="93" priority="103" operator="equal">
      <formula>"pc"</formula>
    </cfRule>
    <cfRule type="cellIs" dxfId="92" priority="104" operator="equal">
      <formula>"sa"</formula>
    </cfRule>
  </conditionalFormatting>
  <conditionalFormatting sqref="G115:BG115">
    <cfRule type="cellIs" dxfId="91" priority="100" operator="greaterThan">
      <formula>0</formula>
    </cfRule>
    <cfRule type="cellIs" dxfId="90" priority="101" operator="greaterThan">
      <formula>0</formula>
    </cfRule>
    <cfRule type="cellIs" dxfId="89" priority="102" operator="greaterThan">
      <formula>0</formula>
    </cfRule>
  </conditionalFormatting>
  <conditionalFormatting sqref="G115:BE115">
    <cfRule type="containsText" dxfId="88" priority="99" operator="containsText" text="s">
      <formula>NOT(ISERROR(SEARCH("s",G115)))</formula>
    </cfRule>
  </conditionalFormatting>
  <conditionalFormatting sqref="G115:BG115">
    <cfRule type="containsText" dxfId="87" priority="98" operator="containsText" text="p">
      <formula>NOT(ISERROR(SEARCH("p",G115)))</formula>
    </cfRule>
  </conditionalFormatting>
  <conditionalFormatting sqref="C115:D115">
    <cfRule type="containsText" dxfId="86" priority="97" operator="containsText" text="divers">
      <formula>NOT(ISERROR(SEARCH("divers",C115)))</formula>
    </cfRule>
  </conditionalFormatting>
  <conditionalFormatting sqref="BG115">
    <cfRule type="cellIs" dxfId="85" priority="95" operator="equal">
      <formula>"pc"</formula>
    </cfRule>
    <cfRule type="cellIs" dxfId="84" priority="96" operator="equal">
      <formula>"sa"</formula>
    </cfRule>
  </conditionalFormatting>
  <conditionalFormatting sqref="G60:BG60">
    <cfRule type="cellIs" dxfId="83" priority="84" operator="greaterThan">
      <formula>0</formula>
    </cfRule>
    <cfRule type="cellIs" dxfId="82" priority="85" operator="greaterThan">
      <formula>0</formula>
    </cfRule>
    <cfRule type="cellIs" dxfId="81" priority="86" operator="greaterThan">
      <formula>0</formula>
    </cfRule>
  </conditionalFormatting>
  <conditionalFormatting sqref="G60:BE60">
    <cfRule type="containsText" dxfId="80" priority="83" operator="containsText" text="s">
      <formula>NOT(ISERROR(SEARCH("s",G60)))</formula>
    </cfRule>
  </conditionalFormatting>
  <conditionalFormatting sqref="G60:BG60">
    <cfRule type="containsText" dxfId="79" priority="82" operator="containsText" text="p">
      <formula>NOT(ISERROR(SEARCH("p",G60)))</formula>
    </cfRule>
  </conditionalFormatting>
  <conditionalFormatting sqref="C60:D60">
    <cfRule type="containsText" dxfId="78" priority="81" operator="containsText" text="divers">
      <formula>NOT(ISERROR(SEARCH("divers",C60)))</formula>
    </cfRule>
  </conditionalFormatting>
  <conditionalFormatting sqref="BG60">
    <cfRule type="cellIs" dxfId="77" priority="79" operator="equal">
      <formula>"pc"</formula>
    </cfRule>
    <cfRule type="cellIs" dxfId="76" priority="80" operator="equal">
      <formula>"sa"</formula>
    </cfRule>
  </conditionalFormatting>
  <conditionalFormatting sqref="G61:BG61">
    <cfRule type="cellIs" dxfId="75" priority="75" operator="greaterThan">
      <formula>0</formula>
    </cfRule>
    <cfRule type="cellIs" dxfId="74" priority="76" operator="greaterThan">
      <formula>0</formula>
    </cfRule>
    <cfRule type="cellIs" dxfId="73" priority="77" operator="greaterThan">
      <formula>0</formula>
    </cfRule>
  </conditionalFormatting>
  <conditionalFormatting sqref="G61:BE61">
    <cfRule type="containsText" dxfId="72" priority="74" operator="containsText" text="s">
      <formula>NOT(ISERROR(SEARCH("s",G61)))</formula>
    </cfRule>
  </conditionalFormatting>
  <conditionalFormatting sqref="G61:BG61">
    <cfRule type="containsText" dxfId="71" priority="73" operator="containsText" text="p">
      <formula>NOT(ISERROR(SEARCH("p",G61)))</formula>
    </cfRule>
  </conditionalFormatting>
  <conditionalFormatting sqref="D61">
    <cfRule type="containsText" dxfId="70" priority="72" operator="containsText" text="divers">
      <formula>NOT(ISERROR(SEARCH("divers",D61)))</formula>
    </cfRule>
  </conditionalFormatting>
  <conditionalFormatting sqref="BG61">
    <cfRule type="cellIs" dxfId="69" priority="70" operator="equal">
      <formula>"pc"</formula>
    </cfRule>
    <cfRule type="cellIs" dxfId="68" priority="71" operator="equal">
      <formula>"sa"</formula>
    </cfRule>
  </conditionalFormatting>
  <conditionalFormatting sqref="C61">
    <cfRule type="containsText" dxfId="67" priority="69" operator="containsText" text="divers">
      <formula>NOT(ISERROR(SEARCH("divers",C61)))</formula>
    </cfRule>
  </conditionalFormatting>
  <conditionalFormatting sqref="G69:BG69">
    <cfRule type="cellIs" dxfId="66" priority="66" operator="greaterThan">
      <formula>0</formula>
    </cfRule>
    <cfRule type="cellIs" dxfId="65" priority="67" operator="greaterThan">
      <formula>0</formula>
    </cfRule>
    <cfRule type="cellIs" dxfId="64" priority="68" operator="greaterThan">
      <formula>0</formula>
    </cfRule>
  </conditionalFormatting>
  <conditionalFormatting sqref="G69:BE69">
    <cfRule type="containsText" dxfId="63" priority="65" operator="containsText" text="s">
      <formula>NOT(ISERROR(SEARCH("s",G69)))</formula>
    </cfRule>
  </conditionalFormatting>
  <conditionalFormatting sqref="G69:BG69">
    <cfRule type="containsText" dxfId="62" priority="64" operator="containsText" text="p">
      <formula>NOT(ISERROR(SEARCH("p",G69)))</formula>
    </cfRule>
  </conditionalFormatting>
  <conditionalFormatting sqref="C69:D69">
    <cfRule type="containsText" dxfId="61" priority="63" operator="containsText" text="divers">
      <formula>NOT(ISERROR(SEARCH("divers",C69)))</formula>
    </cfRule>
  </conditionalFormatting>
  <conditionalFormatting sqref="BG69">
    <cfRule type="cellIs" dxfId="60" priority="61" operator="equal">
      <formula>"pc"</formula>
    </cfRule>
    <cfRule type="cellIs" dxfId="59" priority="62" operator="equal">
      <formula>"sa"</formula>
    </cfRule>
  </conditionalFormatting>
  <conditionalFormatting sqref="G177:BG177">
    <cfRule type="cellIs" dxfId="58" priority="58" operator="greaterThan">
      <formula>0</formula>
    </cfRule>
    <cfRule type="cellIs" dxfId="57" priority="59" operator="greaterThan">
      <formula>0</formula>
    </cfRule>
    <cfRule type="cellIs" dxfId="56" priority="60" operator="greaterThan">
      <formula>0</formula>
    </cfRule>
  </conditionalFormatting>
  <conditionalFormatting sqref="G177:BE177">
    <cfRule type="containsText" dxfId="55" priority="57" operator="containsText" text="s">
      <formula>NOT(ISERROR(SEARCH("s",G177)))</formula>
    </cfRule>
  </conditionalFormatting>
  <conditionalFormatting sqref="G177:BG177">
    <cfRule type="containsText" dxfId="54" priority="56" operator="containsText" text="p">
      <formula>NOT(ISERROR(SEARCH("p",G177)))</formula>
    </cfRule>
  </conditionalFormatting>
  <conditionalFormatting sqref="D177">
    <cfRule type="containsText" dxfId="53" priority="55" operator="containsText" text="divers">
      <formula>NOT(ISERROR(SEARCH("divers",D177)))</formula>
    </cfRule>
  </conditionalFormatting>
  <conditionalFormatting sqref="BG177">
    <cfRule type="cellIs" dxfId="52" priority="53" operator="equal">
      <formula>"pc"</formula>
    </cfRule>
    <cfRule type="cellIs" dxfId="51" priority="54" operator="equal">
      <formula>"sa"</formula>
    </cfRule>
  </conditionalFormatting>
  <conditionalFormatting sqref="C177">
    <cfRule type="containsText" dxfId="50" priority="52" operator="containsText" text="divers">
      <formula>NOT(ISERROR(SEARCH("divers",C177)))</formula>
    </cfRule>
  </conditionalFormatting>
  <conditionalFormatting sqref="G72:BG73">
    <cfRule type="cellIs" dxfId="49" priority="49" operator="greaterThan">
      <formula>0</formula>
    </cfRule>
    <cfRule type="cellIs" dxfId="48" priority="50" operator="greaterThan">
      <formula>0</formula>
    </cfRule>
    <cfRule type="cellIs" dxfId="47" priority="51" operator="greaterThan">
      <formula>0</formula>
    </cfRule>
  </conditionalFormatting>
  <conditionalFormatting sqref="G72:BE73">
    <cfRule type="containsText" dxfId="46" priority="48" operator="containsText" text="s">
      <formula>NOT(ISERROR(SEARCH("s",G72)))</formula>
    </cfRule>
  </conditionalFormatting>
  <conditionalFormatting sqref="G72:BG73">
    <cfRule type="containsText" dxfId="45" priority="47" operator="containsText" text="p">
      <formula>NOT(ISERROR(SEARCH("p",G72)))</formula>
    </cfRule>
  </conditionalFormatting>
  <conditionalFormatting sqref="C72:D73">
    <cfRule type="containsText" dxfId="44" priority="46" operator="containsText" text="divers">
      <formula>NOT(ISERROR(SEARCH("divers",C72)))</formula>
    </cfRule>
  </conditionalFormatting>
  <conditionalFormatting sqref="BG72:BG73">
    <cfRule type="cellIs" dxfId="43" priority="44" operator="equal">
      <formula>"pc"</formula>
    </cfRule>
    <cfRule type="cellIs" dxfId="42" priority="45" operator="equal">
      <formula>"sa"</formula>
    </cfRule>
  </conditionalFormatting>
  <conditionalFormatting sqref="G157:BG159">
    <cfRule type="cellIs" dxfId="41" priority="41" operator="greaterThan">
      <formula>0</formula>
    </cfRule>
    <cfRule type="cellIs" dxfId="40" priority="42" operator="greaterThan">
      <formula>0</formula>
    </cfRule>
    <cfRule type="cellIs" dxfId="39" priority="43" operator="greaterThan">
      <formula>0</formula>
    </cfRule>
  </conditionalFormatting>
  <conditionalFormatting sqref="G157:BE159">
    <cfRule type="containsText" dxfId="38" priority="40" operator="containsText" text="s">
      <formula>NOT(ISERROR(SEARCH("s",G157)))</formula>
    </cfRule>
  </conditionalFormatting>
  <conditionalFormatting sqref="G157:BG159">
    <cfRule type="containsText" dxfId="37" priority="39" operator="containsText" text="p">
      <formula>NOT(ISERROR(SEARCH("p",G157)))</formula>
    </cfRule>
  </conditionalFormatting>
  <conditionalFormatting sqref="C157:D157 D158:D159">
    <cfRule type="containsText" dxfId="36" priority="38" operator="containsText" text="divers">
      <formula>NOT(ISERROR(SEARCH("divers",C157)))</formula>
    </cfRule>
  </conditionalFormatting>
  <conditionalFormatting sqref="BG157:BG159">
    <cfRule type="cellIs" dxfId="35" priority="36" operator="equal">
      <formula>"pc"</formula>
    </cfRule>
    <cfRule type="cellIs" dxfId="34" priority="37" operator="equal">
      <formula>"sa"</formula>
    </cfRule>
  </conditionalFormatting>
  <conditionalFormatting sqref="C87">
    <cfRule type="containsText" dxfId="33" priority="35" operator="containsText" text="divers">
      <formula>NOT(ISERROR(SEARCH("divers",C87)))</formula>
    </cfRule>
  </conditionalFormatting>
  <conditionalFormatting sqref="C105">
    <cfRule type="containsText" dxfId="32" priority="34" operator="containsText" text="divers">
      <formula>NOT(ISERROR(SEARCH("divers",C105)))</formula>
    </cfRule>
  </conditionalFormatting>
  <conditionalFormatting sqref="G56:BG56">
    <cfRule type="cellIs" dxfId="31" priority="31" operator="greaterThan">
      <formula>0</formula>
    </cfRule>
    <cfRule type="cellIs" dxfId="30" priority="32" operator="greaterThan">
      <formula>0</formula>
    </cfRule>
    <cfRule type="cellIs" dxfId="29" priority="33" operator="greaterThan">
      <formula>0</formula>
    </cfRule>
  </conditionalFormatting>
  <conditionalFormatting sqref="G56:BE56">
    <cfRule type="containsText" dxfId="28" priority="30" operator="containsText" text="s">
      <formula>NOT(ISERROR(SEARCH("s",G56)))</formula>
    </cfRule>
  </conditionalFormatting>
  <conditionalFormatting sqref="G56:BG56">
    <cfRule type="containsText" dxfId="27" priority="29" operator="containsText" text="p">
      <formula>NOT(ISERROR(SEARCH("p",G56)))</formula>
    </cfRule>
  </conditionalFormatting>
  <conditionalFormatting sqref="C56:D56">
    <cfRule type="containsText" dxfId="26" priority="28" operator="containsText" text="divers">
      <formula>NOT(ISERROR(SEARCH("divers",C56)))</formula>
    </cfRule>
  </conditionalFormatting>
  <conditionalFormatting sqref="BG56">
    <cfRule type="cellIs" dxfId="25" priority="26" operator="equal">
      <formula>"pc"</formula>
    </cfRule>
    <cfRule type="cellIs" dxfId="24" priority="27" operator="equal">
      <formula>"sa"</formula>
    </cfRule>
  </conditionalFormatting>
  <conditionalFormatting sqref="G78:BG78">
    <cfRule type="cellIs" dxfId="23" priority="23" operator="greaterThan">
      <formula>0</formula>
    </cfRule>
    <cfRule type="cellIs" dxfId="22" priority="24" operator="greaterThan">
      <formula>0</formula>
    </cfRule>
    <cfRule type="cellIs" dxfId="21" priority="25" operator="greaterThan">
      <formula>0</formula>
    </cfRule>
  </conditionalFormatting>
  <conditionalFormatting sqref="G78:BE78">
    <cfRule type="containsText" dxfId="20" priority="22" operator="containsText" text="s">
      <formula>NOT(ISERROR(SEARCH("s",G78)))</formula>
    </cfRule>
  </conditionalFormatting>
  <conditionalFormatting sqref="G78:BG78">
    <cfRule type="containsText" dxfId="19" priority="21" operator="containsText" text="p">
      <formula>NOT(ISERROR(SEARCH("p",G78)))</formula>
    </cfRule>
  </conditionalFormatting>
  <conditionalFormatting sqref="D78">
    <cfRule type="containsText" dxfId="18" priority="20" operator="containsText" text="divers">
      <formula>NOT(ISERROR(SEARCH("divers",D78)))</formula>
    </cfRule>
  </conditionalFormatting>
  <conditionalFormatting sqref="BG78">
    <cfRule type="cellIs" dxfId="17" priority="18" operator="equal">
      <formula>"pc"</formula>
    </cfRule>
    <cfRule type="cellIs" dxfId="16" priority="19" operator="equal">
      <formula>"sa"</formula>
    </cfRule>
  </conditionalFormatting>
  <conditionalFormatting sqref="C78">
    <cfRule type="containsText" dxfId="15" priority="17" operator="containsText" text="divers">
      <formula>NOT(ISERROR(SEARCH("divers",C78)))</formula>
    </cfRule>
  </conditionalFormatting>
  <conditionalFormatting sqref="G122:BG122">
    <cfRule type="cellIs" dxfId="14" priority="14" operator="greaterThan">
      <formula>0</formula>
    </cfRule>
    <cfRule type="cellIs" dxfId="13" priority="15" operator="greaterThan">
      <formula>0</formula>
    </cfRule>
    <cfRule type="cellIs" dxfId="12" priority="16" operator="greaterThan">
      <formula>0</formula>
    </cfRule>
  </conditionalFormatting>
  <conditionalFormatting sqref="G122:BE122">
    <cfRule type="containsText" dxfId="11" priority="13" operator="containsText" text="s">
      <formula>NOT(ISERROR(SEARCH("s",G122)))</formula>
    </cfRule>
  </conditionalFormatting>
  <conditionalFormatting sqref="G122:BG122">
    <cfRule type="containsText" dxfId="10" priority="12" operator="containsText" text="p">
      <formula>NOT(ISERROR(SEARCH("p",G122)))</formula>
    </cfRule>
  </conditionalFormatting>
  <conditionalFormatting sqref="C122">
    <cfRule type="containsText" dxfId="9" priority="11" operator="containsText" text="divers">
      <formula>NOT(ISERROR(SEARCH("divers",C122)))</formula>
    </cfRule>
  </conditionalFormatting>
  <conditionalFormatting sqref="BG122">
    <cfRule type="cellIs" dxfId="8" priority="9" operator="equal">
      <formula>"pc"</formula>
    </cfRule>
    <cfRule type="cellIs" dxfId="7" priority="10" operator="equal">
      <formula>"sa"</formula>
    </cfRule>
  </conditionalFormatting>
  <conditionalFormatting sqref="D122">
    <cfRule type="containsText" dxfId="6" priority="7" operator="containsText" text="divers">
      <formula>NOT(ISERROR(SEARCH("divers",D122)))</formula>
    </cfRule>
  </conditionalFormatting>
  <conditionalFormatting sqref="C196">
    <cfRule type="containsText" dxfId="5" priority="6" operator="containsText" text="divers">
      <formula>NOT(ISERROR(SEARCH("divers",C196)))</formula>
    </cfRule>
  </conditionalFormatting>
  <conditionalFormatting sqref="C192">
    <cfRule type="containsText" dxfId="4" priority="5" operator="containsText" text="divers">
      <formula>NOT(ISERROR(SEARCH("divers",C192)))</formula>
    </cfRule>
  </conditionalFormatting>
  <conditionalFormatting sqref="C193">
    <cfRule type="containsText" dxfId="3" priority="4" operator="containsText" text="divers">
      <formula>NOT(ISERROR(SEARCH("divers",C193)))</formula>
    </cfRule>
  </conditionalFormatting>
  <conditionalFormatting sqref="C194">
    <cfRule type="containsText" dxfId="2" priority="3" operator="containsText" text="divers">
      <formula>NOT(ISERROR(SEARCH("divers",C194)))</formula>
    </cfRule>
  </conditionalFormatting>
  <conditionalFormatting sqref="C195">
    <cfRule type="containsText" dxfId="1" priority="2" operator="containsText" text="divers">
      <formula>NOT(ISERROR(SEARCH("divers",C195)))</formula>
    </cfRule>
  </conditionalFormatting>
  <conditionalFormatting sqref="D212">
    <cfRule type="containsText" dxfId="0" priority="1" operator="containsText" text="divers">
      <formula>NOT(ISERROR(SEARCH("divers",D212)))</formula>
    </cfRule>
  </conditionalFormatting>
  <pageMargins left="0.25" right="0.25" top="0.75" bottom="0.75" header="0.3" footer="0.3"/>
  <pageSetup paperSize="287" scale="2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72"/>
  <sheetViews>
    <sheetView zoomScale="90" zoomScaleNormal="90" workbookViewId="0">
      <selection activeCell="J135" sqref="J135"/>
    </sheetView>
  </sheetViews>
  <sheetFormatPr baseColWidth="10" defaultColWidth="11.42578125" defaultRowHeight="15" outlineLevelRow="1" x14ac:dyDescent="0.25"/>
  <cols>
    <col min="1" max="1" width="4.28515625" style="9" customWidth="1"/>
    <col min="2" max="2" width="33.28515625" style="7" customWidth="1"/>
    <col min="3" max="3" width="15.140625" style="7" customWidth="1"/>
    <col min="4" max="4" width="9.140625" style="9" customWidth="1"/>
    <col min="5" max="5" width="9.85546875" style="7" customWidth="1"/>
    <col min="6" max="6" width="19" style="9" customWidth="1"/>
    <col min="7" max="7" width="14.85546875" style="9" customWidth="1"/>
    <col min="8" max="8" width="17.140625" style="9" customWidth="1"/>
    <col min="9" max="10" width="13.28515625" style="9" customWidth="1"/>
    <col min="11" max="11" width="11.42578125" style="9"/>
    <col min="12" max="12" width="28.5703125" style="9" customWidth="1"/>
    <col min="13" max="13" width="13.85546875" style="9" bestFit="1" customWidth="1"/>
    <col min="14" max="14" width="26" style="9" customWidth="1"/>
    <col min="15" max="16384" width="11.42578125" style="9"/>
  </cols>
  <sheetData>
    <row r="1" spans="1:10" s="10" customFormat="1" ht="51.75" customHeight="1" x14ac:dyDescent="0.25">
      <c r="A1" s="10" t="s">
        <v>182</v>
      </c>
      <c r="B1" s="4" t="s">
        <v>40</v>
      </c>
      <c r="C1" s="4" t="s">
        <v>108</v>
      </c>
      <c r="D1" s="5" t="s">
        <v>20</v>
      </c>
      <c r="E1" s="6" t="s">
        <v>62</v>
      </c>
      <c r="F1" s="40" t="s">
        <v>102</v>
      </c>
      <c r="G1" s="40" t="s">
        <v>89</v>
      </c>
      <c r="H1" s="37" t="s">
        <v>92</v>
      </c>
      <c r="I1" s="37" t="s">
        <v>93</v>
      </c>
      <c r="J1" s="84" t="s">
        <v>90</v>
      </c>
    </row>
    <row r="2" spans="1:10" s="10" customFormat="1" ht="29.25" hidden="1" customHeight="1" x14ac:dyDescent="0.25">
      <c r="B2" s="4" t="s">
        <v>61</v>
      </c>
      <c r="C2" s="4"/>
      <c r="D2" s="5"/>
      <c r="E2" s="6"/>
      <c r="F2" s="40"/>
      <c r="G2" s="40"/>
      <c r="H2" s="37"/>
      <c r="I2" s="37"/>
      <c r="J2" s="84"/>
    </row>
    <row r="3" spans="1:10" ht="15" customHeight="1" x14ac:dyDescent="0.25">
      <c r="A3" s="96" t="str">
        <f>'Objectifs de récolte et PC'!A136</f>
        <v>TYP</v>
      </c>
      <c r="B3" s="96" t="str">
        <f>'Objectifs de récolte et PC'!B136</f>
        <v>Jeunes pousses</v>
      </c>
      <c r="C3" s="96">
        <f>'Objectifs de récolte et PC'!D136</f>
        <v>0</v>
      </c>
      <c r="D3" s="96">
        <f>'Objectifs de récolte et PC'!E136</f>
        <v>14</v>
      </c>
      <c r="E3" s="69" t="str">
        <f>'Objectifs de récolte et PC'!F136</f>
        <v>kg</v>
      </c>
      <c r="F3" s="96">
        <f>'Objectifs de récolte et PC'!BI136</f>
        <v>2.8000000000000003</v>
      </c>
      <c r="G3" s="96">
        <f>'Objectifs de récolte et PC'!BJ136</f>
        <v>39.200000000000003</v>
      </c>
      <c r="H3" s="96">
        <f>'Objectifs de récolte et PC'!BK136</f>
        <v>644.00000000000011</v>
      </c>
      <c r="I3" s="96" t="str">
        <f>'Objectifs de récolte et PC'!BL136</f>
        <v>kg</v>
      </c>
      <c r="J3" s="96">
        <f>'Objectifs de récolte et PC'!BM136</f>
        <v>9016</v>
      </c>
    </row>
    <row r="4" spans="1:10" ht="15" hidden="1" customHeight="1" outlineLevel="1" x14ac:dyDescent="0.25">
      <c r="A4" s="9" t="str">
        <f>'Objectifs de récolte et PC'!A5</f>
        <v>VAR</v>
      </c>
      <c r="B4" s="9" t="str">
        <f>'Objectifs de récolte et PC'!B5</f>
        <v>Aromatique</v>
      </c>
      <c r="C4" s="9" t="str">
        <f>'Objectifs de récolte et PC'!D5</f>
        <v xml:space="preserve">Agrosemens </v>
      </c>
      <c r="D4" s="9">
        <f>'Objectifs de récolte et PC'!E5</f>
        <v>0</v>
      </c>
      <c r="E4" s="103"/>
      <c r="F4" s="9">
        <f>'Objectifs de récolte et PC'!BI5</f>
        <v>0</v>
      </c>
      <c r="G4" s="9">
        <f>'Objectifs de récolte et PC'!BJ5</f>
        <v>0</v>
      </c>
      <c r="H4" s="9">
        <f>'Objectifs de récolte et PC'!BK5</f>
        <v>650</v>
      </c>
      <c r="I4" s="9" t="str">
        <f>'Objectifs de récolte et PC'!BL5</f>
        <v>pièce</v>
      </c>
      <c r="J4" s="9">
        <f>'Objectifs de récolte et PC'!BM5</f>
        <v>0</v>
      </c>
    </row>
    <row r="5" spans="1:10" ht="15" hidden="1" customHeight="1" outlineLevel="1" x14ac:dyDescent="0.25">
      <c r="A5" s="9" t="str">
        <f>'Objectifs de récolte et PC'!A9</f>
        <v>VAR</v>
      </c>
      <c r="B5" s="9" t="str">
        <f>'Objectifs de récolte et PC'!B9</f>
        <v>Aromatique</v>
      </c>
      <c r="C5" s="9" t="str">
        <f>'Objectifs de récolte et PC'!D9</f>
        <v>JVR</v>
      </c>
      <c r="D5" s="9">
        <f>'Objectifs de récolte et PC'!E9</f>
        <v>0</v>
      </c>
      <c r="E5" s="69"/>
      <c r="F5" s="9">
        <f>'Objectifs de récolte et PC'!BI9</f>
        <v>0</v>
      </c>
      <c r="G5" s="9">
        <f>'Objectifs de récolte et PC'!BJ9</f>
        <v>0</v>
      </c>
      <c r="H5" s="9">
        <f>'Objectifs de récolte et PC'!BK9</f>
        <v>300</v>
      </c>
      <c r="I5" s="9" t="str">
        <f>'Objectifs de récolte et PC'!BL9</f>
        <v>pièce</v>
      </c>
      <c r="J5" s="9">
        <f>'Objectifs de récolte et PC'!BM9</f>
        <v>0</v>
      </c>
    </row>
    <row r="6" spans="1:10" ht="15" hidden="1" customHeight="1" outlineLevel="1" x14ac:dyDescent="0.25">
      <c r="A6" s="9" t="str">
        <f>'Objectifs de récolte et PC'!A10</f>
        <v>VAR</v>
      </c>
      <c r="B6" s="9" t="str">
        <f>'Objectifs de récolte et PC'!B10</f>
        <v>Aromatique</v>
      </c>
      <c r="C6" s="9" t="str">
        <f>'Objectifs de récolte et PC'!D10</f>
        <v>JVR</v>
      </c>
      <c r="D6" s="9">
        <f>'Objectifs de récolte et PC'!E10</f>
        <v>0</v>
      </c>
      <c r="E6" s="69"/>
      <c r="F6" s="9">
        <f>'Objectifs de récolte et PC'!BI10</f>
        <v>0</v>
      </c>
      <c r="G6" s="9">
        <f>'Objectifs de récolte et PC'!BJ10</f>
        <v>0</v>
      </c>
      <c r="H6" s="9">
        <f>'Objectifs de récolte et PC'!BK10</f>
        <v>300</v>
      </c>
      <c r="I6" s="9" t="str">
        <f>'Objectifs de récolte et PC'!BL10</f>
        <v>pièce</v>
      </c>
      <c r="J6" s="9">
        <f>'Objectifs de récolte et PC'!BM10</f>
        <v>0</v>
      </c>
    </row>
    <row r="7" spans="1:10" ht="15" hidden="1" customHeight="1" outlineLevel="1" x14ac:dyDescent="0.25">
      <c r="A7" s="9" t="str">
        <f>'Objectifs de récolte et PC'!A14</f>
        <v>VAR</v>
      </c>
      <c r="B7" s="9" t="str">
        <f>'Objectifs de récolte et PC'!B14</f>
        <v>Aromatique</v>
      </c>
      <c r="C7" s="9" t="str">
        <f>'Objectifs de récolte et PC'!D14</f>
        <v>JVR</v>
      </c>
      <c r="D7" s="9">
        <f>'Objectifs de récolte et PC'!E14</f>
        <v>0</v>
      </c>
      <c r="E7" s="69"/>
      <c r="F7" s="9">
        <f>'Objectifs de récolte et PC'!BI14</f>
        <v>0</v>
      </c>
      <c r="G7" s="9">
        <f>'Objectifs de récolte et PC'!BJ14</f>
        <v>0</v>
      </c>
      <c r="H7" s="9">
        <f>'Objectifs de récolte et PC'!BK14</f>
        <v>300</v>
      </c>
      <c r="I7" s="9" t="str">
        <f>'Objectifs de récolte et PC'!BL14</f>
        <v>pièce</v>
      </c>
      <c r="J7" s="9">
        <f>'Objectifs de récolte et PC'!BM14</f>
        <v>0</v>
      </c>
    </row>
    <row r="8" spans="1:10" ht="15" hidden="1" customHeight="1" outlineLevel="1" x14ac:dyDescent="0.25">
      <c r="A8" s="9" t="str">
        <f>'Objectifs de récolte et PC'!A15</f>
        <v>VAR</v>
      </c>
      <c r="B8" s="9" t="str">
        <f>'Objectifs de récolte et PC'!B15</f>
        <v>Aromatique</v>
      </c>
      <c r="C8" s="9" t="str">
        <f>'Objectifs de récolte et PC'!D15</f>
        <v>JVR</v>
      </c>
      <c r="D8" s="9">
        <f>'Objectifs de récolte et PC'!E15</f>
        <v>0</v>
      </c>
      <c r="E8" s="69"/>
      <c r="F8" s="9">
        <f>'Objectifs de récolte et PC'!BI15</f>
        <v>0</v>
      </c>
      <c r="G8" s="9">
        <f>'Objectifs de récolte et PC'!BJ15</f>
        <v>0</v>
      </c>
      <c r="H8" s="9">
        <f>'Objectifs de récolte et PC'!BK15</f>
        <v>300</v>
      </c>
      <c r="I8" s="9" t="str">
        <f>'Objectifs de récolte et PC'!BL15</f>
        <v>pièce</v>
      </c>
      <c r="J8" s="9">
        <f>'Objectifs de récolte et PC'!BM15</f>
        <v>0</v>
      </c>
    </row>
    <row r="9" spans="1:10" ht="15" hidden="1" customHeight="1" outlineLevel="1" x14ac:dyDescent="0.25">
      <c r="A9" s="9" t="str">
        <f>'Objectifs de récolte et PC'!A16</f>
        <v>VAR</v>
      </c>
      <c r="B9" s="9" t="str">
        <f>'Objectifs de récolte et PC'!B16</f>
        <v>Aromatique</v>
      </c>
      <c r="C9" s="9" t="str">
        <f>'Objectifs de récolte et PC'!D16</f>
        <v>JVR</v>
      </c>
      <c r="D9" s="9">
        <f>'Objectifs de récolte et PC'!E16</f>
        <v>0</v>
      </c>
      <c r="E9" s="69"/>
      <c r="F9" s="9">
        <f>'Objectifs de récolte et PC'!BI16</f>
        <v>0</v>
      </c>
      <c r="G9" s="9">
        <f>'Objectifs de récolte et PC'!BJ16</f>
        <v>0</v>
      </c>
      <c r="H9" s="9">
        <f>'Objectifs de récolte et PC'!BK16</f>
        <v>300</v>
      </c>
      <c r="I9" s="9" t="str">
        <f>'Objectifs de récolte et PC'!BL16</f>
        <v>pièce</v>
      </c>
      <c r="J9" s="9">
        <f>'Objectifs de récolte et PC'!BM16</f>
        <v>0</v>
      </c>
    </row>
    <row r="10" spans="1:10" ht="15" hidden="1" customHeight="1" outlineLevel="1" x14ac:dyDescent="0.25">
      <c r="A10" s="9" t="e">
        <f>'Objectifs de récolte et PC'!#REF!</f>
        <v>#REF!</v>
      </c>
      <c r="B10" s="9" t="e">
        <f>'Objectifs de récolte et PC'!#REF!</f>
        <v>#REF!</v>
      </c>
      <c r="C10" s="9" t="e">
        <f>'Objectifs de récolte et PC'!#REF!</f>
        <v>#REF!</v>
      </c>
      <c r="D10" s="9" t="e">
        <f>'Objectifs de récolte et PC'!#REF!</f>
        <v>#REF!</v>
      </c>
      <c r="E10" s="69"/>
      <c r="F10" s="9" t="e">
        <f>'Objectifs de récolte et PC'!#REF!</f>
        <v>#REF!</v>
      </c>
      <c r="G10" s="9" t="e">
        <f>'Objectifs de récolte et PC'!#REF!</f>
        <v>#REF!</v>
      </c>
      <c r="H10" s="9" t="e">
        <f>'Objectifs de récolte et PC'!#REF!</f>
        <v>#REF!</v>
      </c>
      <c r="I10" s="9" t="e">
        <f>'Objectifs de récolte et PC'!#REF!</f>
        <v>#REF!</v>
      </c>
      <c r="J10" s="9" t="e">
        <f>'Objectifs de récolte et PC'!#REF!</f>
        <v>#REF!</v>
      </c>
    </row>
    <row r="11" spans="1:10" ht="15" hidden="1" customHeight="1" outlineLevel="1" x14ac:dyDescent="0.25">
      <c r="A11" s="9" t="str">
        <f>'Objectifs de récolte et PC'!A18</f>
        <v>VAR</v>
      </c>
      <c r="B11" s="9" t="str">
        <f>'Objectifs de récolte et PC'!B18</f>
        <v>Aromatique</v>
      </c>
      <c r="C11" s="9" t="str">
        <f>'Objectifs de récolte et PC'!D18</f>
        <v>JVR</v>
      </c>
      <c r="D11" s="9">
        <f>'Objectifs de récolte et PC'!E18</f>
        <v>0</v>
      </c>
      <c r="E11" s="69"/>
      <c r="F11" s="9">
        <f>'Objectifs de récolte et PC'!BI18</f>
        <v>0</v>
      </c>
      <c r="G11" s="9">
        <f>'Objectifs de récolte et PC'!BJ18</f>
        <v>0</v>
      </c>
      <c r="H11" s="9">
        <f>'Objectifs de récolte et PC'!BK18</f>
        <v>300</v>
      </c>
      <c r="I11" s="9" t="str">
        <f>'Objectifs de récolte et PC'!BL18</f>
        <v>pièce</v>
      </c>
      <c r="J11" s="9">
        <f>'Objectifs de récolte et PC'!BM18</f>
        <v>0</v>
      </c>
    </row>
    <row r="12" spans="1:10" ht="15" hidden="1" customHeight="1" outlineLevel="1" x14ac:dyDescent="0.25">
      <c r="A12" s="9" t="str">
        <f>'Objectifs de récolte et PC'!A19</f>
        <v>VAR</v>
      </c>
      <c r="B12" s="9" t="str">
        <f>'Objectifs de récolte et PC'!B19</f>
        <v>Aromatique</v>
      </c>
      <c r="C12" s="9" t="str">
        <f>'Objectifs de récolte et PC'!D19</f>
        <v>à trouver</v>
      </c>
      <c r="D12" s="9">
        <f>'Objectifs de récolte et PC'!E19</f>
        <v>0</v>
      </c>
      <c r="E12" s="69"/>
      <c r="F12" s="9">
        <f>'Objectifs de récolte et PC'!BI19</f>
        <v>0</v>
      </c>
      <c r="G12" s="9">
        <f>'Objectifs de récolte et PC'!BJ19</f>
        <v>0</v>
      </c>
      <c r="H12" s="9">
        <f>'Objectifs de récolte et PC'!BK19</f>
        <v>300</v>
      </c>
      <c r="I12" s="9" t="str">
        <f>'Objectifs de récolte et PC'!BL19</f>
        <v>pièce</v>
      </c>
      <c r="J12" s="9">
        <f>'Objectifs de récolte et PC'!BM19</f>
        <v>0</v>
      </c>
    </row>
    <row r="13" spans="1:10" ht="15" hidden="1" customHeight="1" outlineLevel="1" x14ac:dyDescent="0.25">
      <c r="A13" s="9" t="str">
        <f>'Objectifs de récolte et PC'!A20</f>
        <v>VAR</v>
      </c>
      <c r="B13" s="9" t="str">
        <f>'Objectifs de récolte et PC'!B20</f>
        <v>Aromatique</v>
      </c>
      <c r="C13" s="9" t="str">
        <f>'Objectifs de récolte et PC'!D20</f>
        <v>à trouver</v>
      </c>
      <c r="D13" s="9">
        <f>'Objectifs de récolte et PC'!E20</f>
        <v>0</v>
      </c>
      <c r="E13" s="69"/>
      <c r="F13" s="9">
        <f>'Objectifs de récolte et PC'!BI20</f>
        <v>0</v>
      </c>
      <c r="G13" s="9">
        <f>'Objectifs de récolte et PC'!BJ20</f>
        <v>0</v>
      </c>
      <c r="H13" s="9">
        <f>'Objectifs de récolte et PC'!BK20</f>
        <v>50</v>
      </c>
      <c r="I13" s="9" t="str">
        <f>'Objectifs de récolte et PC'!BL20</f>
        <v>pièce</v>
      </c>
      <c r="J13" s="9">
        <f>'Objectifs de récolte et PC'!BM20</f>
        <v>0</v>
      </c>
    </row>
    <row r="14" spans="1:10" ht="15" hidden="1" customHeight="1" outlineLevel="1" x14ac:dyDescent="0.25">
      <c r="A14" s="9" t="str">
        <f>'Objectifs de récolte et PC'!A21</f>
        <v>VAR</v>
      </c>
      <c r="B14" s="9" t="str">
        <f>'Objectifs de récolte et PC'!B21</f>
        <v>Aromatique</v>
      </c>
      <c r="C14" s="9" t="str">
        <f>'Objectifs de récolte et PC'!D21</f>
        <v>JVR</v>
      </c>
      <c r="D14" s="9">
        <f>'Objectifs de récolte et PC'!E21</f>
        <v>0</v>
      </c>
      <c r="E14" s="69"/>
      <c r="F14" s="9">
        <f>'Objectifs de récolte et PC'!BI21</f>
        <v>0</v>
      </c>
      <c r="G14" s="9">
        <f>'Objectifs de récolte et PC'!BJ21</f>
        <v>0</v>
      </c>
      <c r="H14" s="9">
        <f>'Objectifs de récolte et PC'!BK21</f>
        <v>750</v>
      </c>
      <c r="I14" s="9" t="str">
        <f>'Objectifs de récolte et PC'!BL21</f>
        <v>pièce</v>
      </c>
      <c r="J14" s="9">
        <f>'Objectifs de récolte et PC'!BM21</f>
        <v>0</v>
      </c>
    </row>
    <row r="15" spans="1:10" ht="15" hidden="1" customHeight="1" outlineLevel="1" x14ac:dyDescent="0.25">
      <c r="A15" s="9" t="str">
        <f>'Objectifs de récolte et PC'!A22</f>
        <v>VAR</v>
      </c>
      <c r="B15" s="9" t="str">
        <f>'Objectifs de récolte et PC'!B22</f>
        <v>Aromatique</v>
      </c>
      <c r="C15" s="9" t="str">
        <f>'Objectifs de récolte et PC'!D22</f>
        <v>JVR</v>
      </c>
      <c r="D15" s="9">
        <f>'Objectifs de récolte et PC'!E22</f>
        <v>0</v>
      </c>
      <c r="E15" s="69"/>
      <c r="F15" s="9">
        <f>'Objectifs de récolte et PC'!BI22</f>
        <v>0</v>
      </c>
      <c r="G15" s="9">
        <f>'Objectifs de récolte et PC'!BJ22</f>
        <v>0</v>
      </c>
      <c r="H15" s="9">
        <f>'Objectifs de récolte et PC'!BK22</f>
        <v>500</v>
      </c>
      <c r="I15" s="9" t="str">
        <f>'Objectifs de récolte et PC'!BL22</f>
        <v>pièce</v>
      </c>
      <c r="J15" s="9">
        <f>'Objectifs de récolte et PC'!BM22</f>
        <v>0</v>
      </c>
    </row>
    <row r="16" spans="1:10" ht="15" hidden="1" customHeight="1" outlineLevel="1" x14ac:dyDescent="0.25">
      <c r="A16" s="9" t="str">
        <f>'Objectifs de récolte et PC'!A23</f>
        <v>VAR</v>
      </c>
      <c r="B16" s="9" t="str">
        <f>'Objectifs de récolte et PC'!B23</f>
        <v>Aromatique</v>
      </c>
      <c r="C16" s="9" t="str">
        <f>'Objectifs de récolte et PC'!D23</f>
        <v>JVR</v>
      </c>
      <c r="D16" s="9">
        <f>'Objectifs de récolte et PC'!E23</f>
        <v>0</v>
      </c>
      <c r="E16" s="73"/>
      <c r="F16" s="9">
        <f>'Objectifs de récolte et PC'!BI23</f>
        <v>0</v>
      </c>
      <c r="G16" s="9">
        <f>'Objectifs de récolte et PC'!BJ23</f>
        <v>0</v>
      </c>
      <c r="H16" s="9">
        <f>'Objectifs de récolte et PC'!BK23</f>
        <v>500</v>
      </c>
      <c r="I16" s="9" t="str">
        <f>'Objectifs de récolte et PC'!BL23</f>
        <v>pièce</v>
      </c>
      <c r="J16" s="9">
        <f>'Objectifs de récolte et PC'!BM23</f>
        <v>0</v>
      </c>
    </row>
    <row r="17" spans="1:10" ht="15" customHeight="1" collapsed="1" x14ac:dyDescent="0.25">
      <c r="A17" s="96" t="str">
        <f>'Objectifs de récolte et PC'!A4</f>
        <v>TYP</v>
      </c>
      <c r="B17" s="96" t="str">
        <f>'Objectifs de récolte et PC'!B4</f>
        <v>Aromatique</v>
      </c>
      <c r="C17" s="96">
        <f>'Objectifs de récolte et PC'!D4</f>
        <v>0</v>
      </c>
      <c r="D17" s="96">
        <f>'Objectifs de récolte et PC'!E4</f>
        <v>1.5</v>
      </c>
      <c r="E17" s="69" t="str">
        <f>'Objectifs de récolte et PC'!F4</f>
        <v>pièce</v>
      </c>
      <c r="F17" s="96">
        <f>'Objectifs de récolte et PC'!BI4</f>
        <v>25</v>
      </c>
      <c r="G17" s="96">
        <f>'Objectifs de récolte et PC'!BJ4</f>
        <v>37.5</v>
      </c>
      <c r="H17" s="96">
        <f>'Objectifs de récolte et PC'!BK4</f>
        <v>5750</v>
      </c>
      <c r="I17" s="96" t="str">
        <f>'Objectifs de récolte et PC'!BL4</f>
        <v>pièce</v>
      </c>
      <c r="J17" s="96">
        <f>'Objectifs de récolte et PC'!BM4</f>
        <v>8625</v>
      </c>
    </row>
    <row r="18" spans="1:10" ht="15" hidden="1" customHeight="1" outlineLevel="1" x14ac:dyDescent="0.25">
      <c r="A18" s="9" t="str">
        <f>'Objectifs de récolte et PC'!A25</f>
        <v>VAR</v>
      </c>
      <c r="B18" s="9" t="str">
        <f>'Objectifs de récolte et PC'!B25</f>
        <v>Artichaut</v>
      </c>
      <c r="C18" s="9" t="str">
        <f>'Objectifs de récolte et PC'!D25</f>
        <v>ESSEM-BIO</v>
      </c>
      <c r="D18" s="9">
        <f>'Objectifs de récolte et PC'!E25</f>
        <v>0</v>
      </c>
      <c r="E18" s="103"/>
      <c r="F18" s="9">
        <f>'Objectifs de récolte et PC'!BI25</f>
        <v>0</v>
      </c>
      <c r="G18" s="9">
        <f>'Objectifs de récolte et PC'!BJ25</f>
        <v>0</v>
      </c>
      <c r="H18" s="9">
        <f>'Objectifs de récolte et PC'!BK25</f>
        <v>230</v>
      </c>
      <c r="I18" s="9" t="str">
        <f>'Objectifs de récolte et PC'!BL25</f>
        <v>pièces</v>
      </c>
      <c r="J18" s="9">
        <f>'Objectifs de récolte et PC'!BM25</f>
        <v>0</v>
      </c>
    </row>
    <row r="19" spans="1:10" hidden="1" outlineLevel="1" x14ac:dyDescent="0.25">
      <c r="A19" s="9" t="e">
        <f>'Objectifs de récolte et PC'!#REF!</f>
        <v>#REF!</v>
      </c>
      <c r="B19" s="9" t="e">
        <f>'Objectifs de récolte et PC'!#REF!</f>
        <v>#REF!</v>
      </c>
      <c r="C19" s="9" t="e">
        <f>'Objectifs de récolte et PC'!#REF!</f>
        <v>#REF!</v>
      </c>
      <c r="D19" s="9" t="e">
        <f>'Objectifs de récolte et PC'!#REF!</f>
        <v>#REF!</v>
      </c>
      <c r="E19" s="110"/>
      <c r="F19" s="9" t="e">
        <f>'Objectifs de récolte et PC'!#REF!</f>
        <v>#REF!</v>
      </c>
      <c r="G19" s="9" t="e">
        <f>'Objectifs de récolte et PC'!#REF!</f>
        <v>#REF!</v>
      </c>
      <c r="H19" s="9" t="e">
        <f>'Objectifs de récolte et PC'!#REF!</f>
        <v>#REF!</v>
      </c>
      <c r="I19" s="9" t="e">
        <f>'Objectifs de récolte et PC'!#REF!</f>
        <v>#REF!</v>
      </c>
      <c r="J19" s="9" t="e">
        <f>'Objectifs de récolte et PC'!#REF!</f>
        <v>#REF!</v>
      </c>
    </row>
    <row r="20" spans="1:10" s="18" customFormat="1" ht="15" customHeight="1" collapsed="1" x14ac:dyDescent="0.25">
      <c r="A20" s="96" t="str">
        <f>'Objectifs de récolte et PC'!A103</f>
        <v>TYP</v>
      </c>
      <c r="B20" s="96" t="str">
        <f>'Objectifs de récolte et PC'!B103</f>
        <v>Courgette</v>
      </c>
      <c r="C20" s="96">
        <f>'Objectifs de récolte et PC'!D103</f>
        <v>0</v>
      </c>
      <c r="D20" s="96">
        <f>'Objectifs de récolte et PC'!E103</f>
        <v>2.2000000000000002</v>
      </c>
      <c r="E20" s="69" t="str">
        <f>'Objectifs de récolte et PC'!F103</f>
        <v>kg</v>
      </c>
      <c r="F20" s="96">
        <f>'Objectifs de récolte et PC'!BI103</f>
        <v>15.600000000000005</v>
      </c>
      <c r="G20" s="96">
        <f>'Objectifs de récolte et PC'!BJ103</f>
        <v>34.320000000000014</v>
      </c>
      <c r="H20" s="96">
        <f>'Objectifs de récolte et PC'!BK103</f>
        <v>3588.0000000000014</v>
      </c>
      <c r="I20" s="96" t="str">
        <f>'Objectifs de récolte et PC'!BL103</f>
        <v>kg</v>
      </c>
      <c r="J20" s="96">
        <f>'Objectifs de récolte et PC'!BM103</f>
        <v>7893.6000000000031</v>
      </c>
    </row>
    <row r="21" spans="1:10" s="18" customFormat="1" ht="15" hidden="1" customHeight="1" outlineLevel="1" x14ac:dyDescent="0.25">
      <c r="A21" s="9" t="str">
        <f>'Objectifs de récolte et PC'!A27</f>
        <v>VAR</v>
      </c>
      <c r="B21" s="9" t="str">
        <f>'Objectifs de récolte et PC'!B27</f>
        <v>Aubergine</v>
      </c>
      <c r="C21" s="9" t="str">
        <f>'Objectifs de récolte et PC'!D27</f>
        <v>Briand</v>
      </c>
      <c r="D21" s="9">
        <f>'Objectifs de récolte et PC'!E27</f>
        <v>0</v>
      </c>
      <c r="E21" s="110"/>
      <c r="F21" s="9">
        <f>'Objectifs de récolte et PC'!BI27</f>
        <v>0</v>
      </c>
      <c r="G21" s="9">
        <f>'Objectifs de récolte et PC'!BJ27</f>
        <v>0</v>
      </c>
      <c r="H21" s="9">
        <f>'Objectifs de récolte et PC'!BK27</f>
        <v>0</v>
      </c>
      <c r="I21" s="9">
        <f>'Objectifs de récolte et PC'!BL27</f>
        <v>0</v>
      </c>
      <c r="J21" s="9">
        <f>'Objectifs de récolte et PC'!BM27</f>
        <v>0</v>
      </c>
    </row>
    <row r="22" spans="1:10" collapsed="1" x14ac:dyDescent="0.25">
      <c r="A22" s="96" t="str">
        <f>'Objectifs de récolte et PC'!A217</f>
        <v>TYP</v>
      </c>
      <c r="B22" s="96" t="str">
        <f>'Objectifs de récolte et PC'!B217</f>
        <v>Tomate ronde</v>
      </c>
      <c r="C22" s="96">
        <f>'Objectifs de récolte et PC'!D217</f>
        <v>0</v>
      </c>
      <c r="D22" s="96">
        <f>'Objectifs de récolte et PC'!E217</f>
        <v>3</v>
      </c>
      <c r="E22" s="69" t="str">
        <f>'Objectifs de récolte et PC'!F217</f>
        <v>kg</v>
      </c>
      <c r="F22" s="96">
        <f>'Objectifs de récolte et PC'!BI217</f>
        <v>11.199999999999998</v>
      </c>
      <c r="G22" s="96">
        <f>'Objectifs de récolte et PC'!BJ217</f>
        <v>33.599999999999994</v>
      </c>
      <c r="H22" s="96">
        <f>'Objectifs de récolte et PC'!BK217</f>
        <v>2575.9999999999995</v>
      </c>
      <c r="I22" s="96" t="str">
        <f>'Objectifs de récolte et PC'!BL217</f>
        <v>kg</v>
      </c>
      <c r="J22" s="96">
        <f>'Objectifs de récolte et PC'!BM217</f>
        <v>7727.9999999999991</v>
      </c>
    </row>
    <row r="23" spans="1:10" hidden="1" outlineLevel="1" x14ac:dyDescent="0.25">
      <c r="A23" s="9" t="str">
        <f>'Objectifs de récolte et PC'!A32</f>
        <v>VAR</v>
      </c>
      <c r="B23" s="9" t="str">
        <f>'Objectifs de récolte et PC'!B32</f>
        <v>Betterave</v>
      </c>
      <c r="C23" s="9" t="str">
        <f>'Objectifs de récolte et PC'!D32</f>
        <v>Agrosemens</v>
      </c>
      <c r="D23" s="9">
        <f>'Objectifs de récolte et PC'!E32</f>
        <v>0</v>
      </c>
      <c r="E23" s="103"/>
      <c r="F23" s="9">
        <f>'Objectifs de récolte et PC'!BI32</f>
        <v>0</v>
      </c>
      <c r="G23" s="9">
        <f>'Objectifs de récolte et PC'!BJ32</f>
        <v>0</v>
      </c>
      <c r="H23" s="9">
        <f>'Objectifs de récolte et PC'!BK32</f>
        <v>500</v>
      </c>
      <c r="I23" s="9" t="str">
        <f>'Objectifs de récolte et PC'!BL32</f>
        <v>kg</v>
      </c>
      <c r="J23" s="9">
        <f>'Objectifs de récolte et PC'!BM32</f>
        <v>0</v>
      </c>
    </row>
    <row r="24" spans="1:10" hidden="1" outlineLevel="1" x14ac:dyDescent="0.25">
      <c r="A24" s="9" t="str">
        <f>'Objectifs de récolte et PC'!A36</f>
        <v>VAR</v>
      </c>
      <c r="B24" s="9" t="str">
        <f>'Objectifs de récolte et PC'!B36</f>
        <v>Betterave</v>
      </c>
      <c r="C24" s="9" t="str">
        <f>'Objectifs de récolte et PC'!D36</f>
        <v>Agrosemens</v>
      </c>
      <c r="D24" s="9">
        <f>'Objectifs de récolte et PC'!E36</f>
        <v>0</v>
      </c>
      <c r="E24" s="73"/>
      <c r="F24" s="9">
        <f>'Objectifs de récolte et PC'!BI36</f>
        <v>0</v>
      </c>
      <c r="G24" s="9">
        <f>'Objectifs de récolte et PC'!BJ36</f>
        <v>0</v>
      </c>
      <c r="H24" s="9">
        <f>'Objectifs de récolte et PC'!BK36</f>
        <v>0</v>
      </c>
      <c r="I24" s="9">
        <f>'Objectifs de récolte et PC'!BL36</f>
        <v>0</v>
      </c>
      <c r="J24" s="9">
        <f>'Objectifs de récolte et PC'!BM36</f>
        <v>0</v>
      </c>
    </row>
    <row r="25" spans="1:10" collapsed="1" x14ac:dyDescent="0.25">
      <c r="A25" s="96" t="str">
        <f>'Objectifs de récolte et PC'!A43</f>
        <v>TYP</v>
      </c>
      <c r="B25" s="96" t="str">
        <f>'Objectifs de récolte et PC'!B43</f>
        <v>Carotte</v>
      </c>
      <c r="C25" s="96">
        <f>'Objectifs de récolte et PC'!D43</f>
        <v>0</v>
      </c>
      <c r="D25" s="96">
        <f>'Objectifs de récolte et PC'!E43</f>
        <v>2.2999999999999998</v>
      </c>
      <c r="E25" s="69" t="str">
        <f>'Objectifs de récolte et PC'!F43</f>
        <v>kg</v>
      </c>
      <c r="F25" s="96">
        <f>'Objectifs de récolte et PC'!BI43</f>
        <v>16</v>
      </c>
      <c r="G25" s="96">
        <f>'Objectifs de récolte et PC'!BJ43</f>
        <v>36.799999999999997</v>
      </c>
      <c r="H25" s="96">
        <f>'Objectifs de récolte et PC'!BK43</f>
        <v>3680</v>
      </c>
      <c r="I25" s="96" t="str">
        <f>'Objectifs de récolte et PC'!BL43</f>
        <v>kg</v>
      </c>
      <c r="J25" s="96">
        <f>'Objectifs de récolte et PC'!BM43</f>
        <v>8464</v>
      </c>
    </row>
    <row r="26" spans="1:10" hidden="1" outlineLevel="1" x14ac:dyDescent="0.25">
      <c r="A26" s="9" t="str">
        <f>'Objectifs de récolte et PC'!A38</f>
        <v>VAR</v>
      </c>
      <c r="B26" s="9" t="str">
        <f>'Objectifs de récolte et PC'!B38</f>
        <v>Blette</v>
      </c>
      <c r="C26" s="9" t="str">
        <f>'Objectifs de récolte et PC'!D38</f>
        <v>Agrosemens</v>
      </c>
      <c r="D26" s="9">
        <f>'Objectifs de récolte et PC'!E38</f>
        <v>0</v>
      </c>
      <c r="E26" s="103"/>
      <c r="F26" s="9">
        <f>'Objectifs de récolte et PC'!BI38</f>
        <v>0</v>
      </c>
      <c r="G26" s="9">
        <f>'Objectifs de récolte et PC'!BJ38</f>
        <v>0</v>
      </c>
      <c r="H26" s="9">
        <f>'Objectifs de récolte et PC'!BK38</f>
        <v>120</v>
      </c>
      <c r="I26" s="9" t="str">
        <f>'Objectifs de récolte et PC'!BL38</f>
        <v>kg</v>
      </c>
      <c r="J26" s="9">
        <f>'Objectifs de récolte et PC'!BM38</f>
        <v>0</v>
      </c>
    </row>
    <row r="27" spans="1:10" hidden="1" outlineLevel="1" x14ac:dyDescent="0.25">
      <c r="A27" s="9" t="str">
        <f>'Objectifs de récolte et PC'!A40</f>
        <v>VAR</v>
      </c>
      <c r="B27" s="9" t="str">
        <f>'Objectifs de récolte et PC'!B40</f>
        <v>Blette</v>
      </c>
      <c r="C27" s="9" t="str">
        <f>'Objectifs de récolte et PC'!D40</f>
        <v>Agrosemens</v>
      </c>
      <c r="D27" s="9">
        <f>'Objectifs de récolte et PC'!E40</f>
        <v>0</v>
      </c>
      <c r="E27" s="69"/>
      <c r="F27" s="9">
        <f>'Objectifs de récolte et PC'!BI40</f>
        <v>0</v>
      </c>
      <c r="G27" s="9">
        <f>'Objectifs de récolte et PC'!BJ40</f>
        <v>0</v>
      </c>
      <c r="H27" s="9">
        <f>'Objectifs de récolte et PC'!BK40</f>
        <v>0</v>
      </c>
      <c r="I27" s="9">
        <f>'Objectifs de récolte et PC'!BL40</f>
        <v>0</v>
      </c>
      <c r="J27" s="9">
        <f>'Objectifs de récolte et PC'!BM40</f>
        <v>0</v>
      </c>
    </row>
    <row r="28" spans="1:10" hidden="1" outlineLevel="1" x14ac:dyDescent="0.25">
      <c r="A28" s="9" t="e">
        <f>'Objectifs de récolte et PC'!#REF!</f>
        <v>#REF!</v>
      </c>
      <c r="B28" s="9" t="e">
        <f>'Objectifs de récolte et PC'!#REF!</f>
        <v>#REF!</v>
      </c>
      <c r="C28" s="9" t="e">
        <f>'Objectifs de récolte et PC'!#REF!</f>
        <v>#REF!</v>
      </c>
      <c r="D28" s="9" t="e">
        <f>'Objectifs de récolte et PC'!#REF!</f>
        <v>#REF!</v>
      </c>
      <c r="E28" s="73"/>
      <c r="F28" s="9" t="e">
        <f>'Objectifs de récolte et PC'!#REF!</f>
        <v>#REF!</v>
      </c>
      <c r="G28" s="9" t="e">
        <f>'Objectifs de récolte et PC'!#REF!</f>
        <v>#REF!</v>
      </c>
      <c r="H28" s="9" t="e">
        <f>'Objectifs de récolte et PC'!#REF!</f>
        <v>#REF!</v>
      </c>
      <c r="I28" s="9" t="e">
        <f>'Objectifs de récolte et PC'!#REF!</f>
        <v>#REF!</v>
      </c>
      <c r="J28" s="9" t="e">
        <f>'Objectifs de récolte et PC'!#REF!</f>
        <v>#REF!</v>
      </c>
    </row>
    <row r="29" spans="1:10" collapsed="1" x14ac:dyDescent="0.25">
      <c r="A29" s="96" t="str">
        <f>'Objectifs de récolte et PC'!A124</f>
        <v>TYP</v>
      </c>
      <c r="B29" s="96" t="str">
        <f>'Objectifs de récolte et PC'!B124</f>
        <v>Haricot vert</v>
      </c>
      <c r="C29" s="96">
        <f>'Objectifs de récolte et PC'!D124</f>
        <v>0</v>
      </c>
      <c r="D29" s="96">
        <f>'Objectifs de récolte et PC'!E124</f>
        <v>4.5</v>
      </c>
      <c r="E29" s="69" t="str">
        <f>'Objectifs de récolte et PC'!F124</f>
        <v>kg</v>
      </c>
      <c r="F29" s="96">
        <f>'Objectifs de récolte et PC'!BI124</f>
        <v>6.3999999999999995</v>
      </c>
      <c r="G29" s="96">
        <f>'Objectifs de récolte et PC'!BJ124</f>
        <v>28.799999999999997</v>
      </c>
      <c r="H29" s="96">
        <f>'Objectifs de récolte et PC'!BK124</f>
        <v>1471.9999999999998</v>
      </c>
      <c r="I29" s="96" t="str">
        <f>'Objectifs de récolte et PC'!BL124</f>
        <v>kg</v>
      </c>
      <c r="J29" s="96">
        <f>'Objectifs de récolte et PC'!BM124</f>
        <v>6623.9999999999991</v>
      </c>
    </row>
    <row r="30" spans="1:10" hidden="1" outlineLevel="1" x14ac:dyDescent="0.25">
      <c r="A30" s="9" t="str">
        <f>'Objectifs de récolte et PC'!A42</f>
        <v>VAR</v>
      </c>
      <c r="B30" s="9" t="str">
        <f>'Objectifs de récolte et PC'!B42</f>
        <v>Cardon</v>
      </c>
      <c r="C30" s="9">
        <f>'Objectifs de récolte et PC'!D42</f>
        <v>0</v>
      </c>
      <c r="D30" s="9">
        <f>'Objectifs de récolte et PC'!E42</f>
        <v>0</v>
      </c>
      <c r="E30" s="110"/>
      <c r="F30" s="9">
        <f>'Objectifs de récolte et PC'!BI42</f>
        <v>0</v>
      </c>
      <c r="G30" s="9">
        <f>'Objectifs de récolte et PC'!BJ42</f>
        <v>0</v>
      </c>
      <c r="H30" s="9">
        <f>'Objectifs de récolte et PC'!BK42</f>
        <v>0</v>
      </c>
      <c r="I30" s="9">
        <f>'Objectifs de récolte et PC'!BL42</f>
        <v>0</v>
      </c>
      <c r="J30" s="9">
        <f>'Objectifs de récolte et PC'!BM42</f>
        <v>0</v>
      </c>
    </row>
    <row r="31" spans="1:10" collapsed="1" x14ac:dyDescent="0.25">
      <c r="A31" s="96" t="str">
        <f>'Objectifs de récolte et PC'!A55</f>
        <v>TYP</v>
      </c>
      <c r="B31" s="96" t="str">
        <f>'Objectifs de récolte et PC'!B55</f>
        <v>Choux blanc</v>
      </c>
      <c r="C31" s="96">
        <f>'Objectifs de récolte et PC'!D55</f>
        <v>0</v>
      </c>
      <c r="D31" s="96">
        <f>'Objectifs de récolte et PC'!E55</f>
        <v>2.4</v>
      </c>
      <c r="E31" s="69" t="str">
        <f>'Objectifs de récolte et PC'!F55</f>
        <v>kg</v>
      </c>
      <c r="F31" s="96">
        <f>'Objectifs de récolte et PC'!BI55</f>
        <v>12</v>
      </c>
      <c r="G31" s="96">
        <f>'Objectifs de récolte et PC'!BJ55</f>
        <v>28.799999999999997</v>
      </c>
      <c r="H31" s="96">
        <f>'Objectifs de récolte et PC'!BK55</f>
        <v>2760</v>
      </c>
      <c r="I31" s="96" t="str">
        <f>'Objectifs de récolte et PC'!BL55</f>
        <v>kg</v>
      </c>
      <c r="J31" s="96">
        <f>'Objectifs de récolte et PC'!BM55</f>
        <v>6623.9999999999991</v>
      </c>
    </row>
    <row r="32" spans="1:10" hidden="1" outlineLevel="1" x14ac:dyDescent="0.25">
      <c r="A32" s="9" t="str">
        <f>'Objectifs de récolte et PC'!A44</f>
        <v>VAR</v>
      </c>
      <c r="B32" s="9" t="str">
        <f>'Objectifs de récolte et PC'!B44</f>
        <v>Carotte</v>
      </c>
      <c r="C32" s="9" t="str">
        <f>'Objectifs de récolte et PC'!D44</f>
        <v>Agrosemens</v>
      </c>
      <c r="D32" s="9">
        <f>'Objectifs de récolte et PC'!E44</f>
        <v>0</v>
      </c>
      <c r="E32" s="103"/>
      <c r="F32" s="9">
        <f>'Objectifs de récolte et PC'!BI44</f>
        <v>0</v>
      </c>
      <c r="G32" s="9">
        <f>'Objectifs de récolte et PC'!BJ44</f>
        <v>0</v>
      </c>
      <c r="H32" s="9">
        <f>'Objectifs de récolte et PC'!BK44</f>
        <v>500</v>
      </c>
      <c r="I32" s="9" t="str">
        <f>'Objectifs de récolte et PC'!BL44</f>
        <v>bottes</v>
      </c>
      <c r="J32" s="9">
        <f>'Objectifs de récolte et PC'!BM44</f>
        <v>0</v>
      </c>
    </row>
    <row r="33" spans="1:10" hidden="1" outlineLevel="1" x14ac:dyDescent="0.25">
      <c r="A33" s="9" t="str">
        <f>'Objectifs de récolte et PC'!A45</f>
        <v>VAR</v>
      </c>
      <c r="B33" s="9" t="str">
        <f>'Objectifs de récolte et PC'!B45</f>
        <v>Carotte</v>
      </c>
      <c r="C33" s="9" t="str">
        <f>'Objectifs de récolte et PC'!D45</f>
        <v>Agrosemens</v>
      </c>
      <c r="D33" s="9">
        <f>'Objectifs de récolte et PC'!E45</f>
        <v>0</v>
      </c>
      <c r="E33" s="69"/>
      <c r="F33" s="9">
        <f>'Objectifs de récolte et PC'!BI45</f>
        <v>0</v>
      </c>
      <c r="G33" s="9">
        <f>'Objectifs de récolte et PC'!BJ45</f>
        <v>0</v>
      </c>
      <c r="H33" s="9">
        <f>'Objectifs de récolte et PC'!BK45</f>
        <v>2000</v>
      </c>
      <c r="I33" s="9" t="str">
        <f>'Objectifs de récolte et PC'!BL45</f>
        <v>kg</v>
      </c>
      <c r="J33" s="9">
        <f>'Objectifs de récolte et PC'!BM45</f>
        <v>0</v>
      </c>
    </row>
    <row r="34" spans="1:10" hidden="1" outlineLevel="1" x14ac:dyDescent="0.25">
      <c r="A34" s="9" t="str">
        <f>'Objectifs de récolte et PC'!A48</f>
        <v>VAR</v>
      </c>
      <c r="B34" s="9" t="str">
        <f>'Objectifs de récolte et PC'!B48</f>
        <v>Carotte</v>
      </c>
      <c r="C34" s="9" t="str">
        <f>'Objectifs de récolte et PC'!D48</f>
        <v>Agrosemens</v>
      </c>
      <c r="D34" s="9">
        <f>'Objectifs de récolte et PC'!E48</f>
        <v>0</v>
      </c>
      <c r="E34" s="73"/>
      <c r="F34" s="9">
        <f>'Objectifs de récolte et PC'!BI48</f>
        <v>0</v>
      </c>
      <c r="G34" s="9">
        <f>'Objectifs de récolte et PC'!BJ48</f>
        <v>0</v>
      </c>
      <c r="H34" s="9">
        <f>'Objectifs de récolte et PC'!BK48</f>
        <v>2000</v>
      </c>
      <c r="I34" s="9" t="str">
        <f>'Objectifs de récolte et PC'!BL48</f>
        <v>kg</v>
      </c>
      <c r="J34" s="9">
        <f>'Objectifs de récolte et PC'!BM48</f>
        <v>0</v>
      </c>
    </row>
    <row r="35" spans="1:10" collapsed="1" x14ac:dyDescent="0.25">
      <c r="A35" s="96" t="str">
        <f>'Objectifs de récolte et PC'!A138</f>
        <v>TYP</v>
      </c>
      <c r="B35" s="96" t="str">
        <f>'Objectifs de récolte et PC'!B138</f>
        <v>Mâche</v>
      </c>
      <c r="C35" s="96">
        <f>'Objectifs de récolte et PC'!D138</f>
        <v>0</v>
      </c>
      <c r="D35" s="96">
        <f>'Objectifs de récolte et PC'!E138</f>
        <v>14</v>
      </c>
      <c r="E35" s="69" t="str">
        <f>'Objectifs de récolte et PC'!F138</f>
        <v>kg</v>
      </c>
      <c r="F35" s="96">
        <f>'Objectifs de récolte et PC'!BI138</f>
        <v>1.9999999999999998</v>
      </c>
      <c r="G35" s="96">
        <f>'Objectifs de récolte et PC'!BJ138</f>
        <v>27.999999999999996</v>
      </c>
      <c r="H35" s="96">
        <f>'Objectifs de récolte et PC'!BK138</f>
        <v>459.99999999999994</v>
      </c>
      <c r="I35" s="96" t="str">
        <f>'Objectifs de récolte et PC'!BL138</f>
        <v>kg</v>
      </c>
      <c r="J35" s="96">
        <f>'Objectifs de récolte et PC'!BM138</f>
        <v>6439.9999999999991</v>
      </c>
    </row>
    <row r="36" spans="1:10" hidden="1" outlineLevel="1" x14ac:dyDescent="0.25">
      <c r="A36" s="9" t="str">
        <f>'Objectifs de récolte et PC'!A51</f>
        <v>VAR</v>
      </c>
      <c r="B36" s="9" t="str">
        <f>'Objectifs de récolte et PC'!B51</f>
        <v>Céleri branche</v>
      </c>
      <c r="C36" s="9" t="str">
        <f>'Objectifs de récolte et PC'!D51</f>
        <v>Agrosemens</v>
      </c>
      <c r="D36" s="9">
        <f>'Objectifs de récolte et PC'!E51</f>
        <v>0</v>
      </c>
      <c r="E36" s="103"/>
      <c r="F36" s="9">
        <f>'Objectifs de récolte et PC'!BI51</f>
        <v>0</v>
      </c>
      <c r="G36" s="9">
        <f>'Objectifs de récolte et PC'!BJ51</f>
        <v>0</v>
      </c>
      <c r="H36" s="9">
        <f>'Objectifs de récolte et PC'!BK51</f>
        <v>0</v>
      </c>
      <c r="I36" s="9">
        <f>'Objectifs de récolte et PC'!BL51</f>
        <v>0</v>
      </c>
      <c r="J36" s="9">
        <f>'Objectifs de récolte et PC'!BM51</f>
        <v>0</v>
      </c>
    </row>
    <row r="37" spans="1:10" hidden="1" outlineLevel="1" x14ac:dyDescent="0.25">
      <c r="A37" s="9" t="e">
        <f>'Objectifs de récolte et PC'!#REF!</f>
        <v>#REF!</v>
      </c>
      <c r="B37" s="9" t="e">
        <f>'Objectifs de récolte et PC'!#REF!</f>
        <v>#REF!</v>
      </c>
      <c r="C37" s="9" t="e">
        <f>'Objectifs de récolte et PC'!#REF!</f>
        <v>#REF!</v>
      </c>
      <c r="D37" s="9" t="e">
        <f>'Objectifs de récolte et PC'!#REF!</f>
        <v>#REF!</v>
      </c>
      <c r="E37" s="73"/>
      <c r="F37" s="9" t="e">
        <f>'Objectifs de récolte et PC'!#REF!</f>
        <v>#REF!</v>
      </c>
      <c r="G37" s="9" t="e">
        <f>'Objectifs de récolte et PC'!#REF!</f>
        <v>#REF!</v>
      </c>
      <c r="H37" s="9" t="e">
        <f>'Objectifs de récolte et PC'!#REF!</f>
        <v>#REF!</v>
      </c>
      <c r="I37" s="9" t="e">
        <f>'Objectifs de récolte et PC'!#REF!</f>
        <v>#REF!</v>
      </c>
      <c r="J37" s="9" t="e">
        <f>'Objectifs de récolte et PC'!#REF!</f>
        <v>#REF!</v>
      </c>
    </row>
    <row r="38" spans="1:10" collapsed="1" x14ac:dyDescent="0.25">
      <c r="A38" s="96" t="str">
        <f>'Objectifs de récolte et PC'!A208</f>
        <v>TYP</v>
      </c>
      <c r="B38" s="96" t="str">
        <f>'Objectifs de récolte et PC'!B208</f>
        <v>Tomate diversification</v>
      </c>
      <c r="C38" s="96">
        <f>'Objectifs de récolte et PC'!D208</f>
        <v>0</v>
      </c>
      <c r="D38" s="96">
        <f>'Objectifs de récolte et PC'!E208</f>
        <v>4.5</v>
      </c>
      <c r="E38" s="69" t="str">
        <f>'Objectifs de récolte et PC'!F208</f>
        <v>kg</v>
      </c>
      <c r="F38" s="96">
        <f>'Objectifs de récolte et PC'!BI208</f>
        <v>6</v>
      </c>
      <c r="G38" s="96">
        <f>'Objectifs de récolte et PC'!BJ208</f>
        <v>27</v>
      </c>
      <c r="H38" s="96">
        <f>'Objectifs de récolte et PC'!BK208</f>
        <v>1380</v>
      </c>
      <c r="I38" s="96" t="str">
        <f>'Objectifs de récolte et PC'!BL208</f>
        <v>kg</v>
      </c>
      <c r="J38" s="96">
        <f>'Objectifs de récolte et PC'!BM208</f>
        <v>6210</v>
      </c>
    </row>
    <row r="39" spans="1:10" hidden="1" outlineLevel="1" x14ac:dyDescent="0.25">
      <c r="A39" s="9" t="str">
        <f>'Objectifs de récolte et PC'!A53</f>
        <v>VAR</v>
      </c>
      <c r="B39" s="9" t="str">
        <f>'Objectifs de récolte et PC'!B53</f>
        <v>Céleri rave</v>
      </c>
      <c r="C39" s="9" t="str">
        <f>'Objectifs de récolte et PC'!D53</f>
        <v>Agrosemens</v>
      </c>
      <c r="D39" s="9">
        <f>'Objectifs de récolte et PC'!E53</f>
        <v>0</v>
      </c>
      <c r="E39" s="103"/>
      <c r="F39" s="9">
        <f>'Objectifs de récolte et PC'!BI53</f>
        <v>0</v>
      </c>
      <c r="G39" s="9">
        <f>'Objectifs de récolte et PC'!BJ53</f>
        <v>0</v>
      </c>
      <c r="H39" s="9">
        <f>'Objectifs de récolte et PC'!BK53</f>
        <v>0</v>
      </c>
      <c r="I39" s="9">
        <f>'Objectifs de récolte et PC'!BL53</f>
        <v>0</v>
      </c>
      <c r="J39" s="9">
        <f>'Objectifs de récolte et PC'!BM53</f>
        <v>0</v>
      </c>
    </row>
    <row r="40" spans="1:10" hidden="1" outlineLevel="1" x14ac:dyDescent="0.25">
      <c r="A40" s="9" t="str">
        <f>'Objectifs de récolte et PC'!A54</f>
        <v>VAR</v>
      </c>
      <c r="B40" s="9" t="str">
        <f>'Objectifs de récolte et PC'!B54</f>
        <v>Céleri rave</v>
      </c>
      <c r="C40" s="9" t="str">
        <f>'Objectifs de récolte et PC'!D54</f>
        <v>Agrosemens</v>
      </c>
      <c r="D40" s="9">
        <f>'Objectifs de récolte et PC'!E54</f>
        <v>0</v>
      </c>
      <c r="E40" s="73"/>
      <c r="F40" s="9">
        <f>'Objectifs de récolte et PC'!BI54</f>
        <v>0</v>
      </c>
      <c r="G40" s="9">
        <f>'Objectifs de récolte et PC'!BJ54</f>
        <v>0</v>
      </c>
      <c r="H40" s="9">
        <f>'Objectifs de récolte et PC'!BK54</f>
        <v>0</v>
      </c>
      <c r="I40" s="9">
        <f>'Objectifs de récolte et PC'!BL54</f>
        <v>0</v>
      </c>
      <c r="J40" s="9">
        <f>'Objectifs de récolte et PC'!BM54</f>
        <v>0</v>
      </c>
    </row>
    <row r="41" spans="1:10" collapsed="1" x14ac:dyDescent="0.25">
      <c r="A41" s="96" t="str">
        <f>'Objectifs de récolte et PC'!A224</f>
        <v>TYP</v>
      </c>
      <c r="B41" s="96" t="str">
        <f>'Objectifs de récolte et PC'!B224</f>
        <v>P. De terre  (achat)</v>
      </c>
      <c r="C41" s="96">
        <f>'Objectifs de récolte et PC'!D224</f>
        <v>0</v>
      </c>
      <c r="D41" s="96">
        <f>'Objectifs de récolte et PC'!E224</f>
        <v>2</v>
      </c>
      <c r="E41" s="69" t="str">
        <f>'Objectifs de récolte et PC'!F224</f>
        <v>kg</v>
      </c>
      <c r="F41" s="96">
        <f>'Objectifs de récolte et PC'!BI224</f>
        <v>13</v>
      </c>
      <c r="G41" s="96">
        <f>'Objectifs de récolte et PC'!BJ224</f>
        <v>26</v>
      </c>
      <c r="H41" s="96">
        <f>'Objectifs de récolte et PC'!BK224</f>
        <v>2990</v>
      </c>
      <c r="I41" s="96" t="str">
        <f>'Objectifs de récolte et PC'!BL224</f>
        <v>kg</v>
      </c>
      <c r="J41" s="96">
        <f>'Objectifs de récolte et PC'!BM224</f>
        <v>5980</v>
      </c>
    </row>
    <row r="42" spans="1:10" hidden="1" outlineLevel="1" x14ac:dyDescent="0.25">
      <c r="A42" s="9" t="str">
        <f>'Objectifs de récolte et PC'!A57</f>
        <v>VAR</v>
      </c>
      <c r="B42" s="9" t="str">
        <f>'Objectifs de récolte et PC'!B57</f>
        <v>Chou blanc</v>
      </c>
      <c r="C42" s="9" t="str">
        <f>'Objectifs de récolte et PC'!D57</f>
        <v>Agrosemens</v>
      </c>
      <c r="D42" s="9">
        <f>'Objectifs de récolte et PC'!E57</f>
        <v>0</v>
      </c>
      <c r="E42" s="103"/>
      <c r="F42" s="9">
        <f>'Objectifs de récolte et PC'!BI57</f>
        <v>0</v>
      </c>
      <c r="G42" s="9">
        <f>'Objectifs de récolte et PC'!BJ57</f>
        <v>0</v>
      </c>
      <c r="H42" s="9">
        <f>'Objectifs de récolte et PC'!BK57</f>
        <v>500</v>
      </c>
      <c r="I42" s="9" t="str">
        <f>'Objectifs de récolte et PC'!BL57</f>
        <v xml:space="preserve"> kg</v>
      </c>
      <c r="J42" s="9">
        <f>'Objectifs de récolte et PC'!BM57</f>
        <v>0</v>
      </c>
    </row>
    <row r="43" spans="1:10" hidden="1" outlineLevel="1" x14ac:dyDescent="0.25">
      <c r="A43" s="9" t="str">
        <f>'Objectifs de récolte et PC'!A58</f>
        <v>VAR</v>
      </c>
      <c r="B43" s="9" t="str">
        <f>'Objectifs de récolte et PC'!B58</f>
        <v>Chou blanc</v>
      </c>
      <c r="C43" s="9" t="str">
        <f>'Objectifs de récolte et PC'!D58</f>
        <v>Agrosemens</v>
      </c>
      <c r="D43" s="9">
        <f>'Objectifs de récolte et PC'!E58</f>
        <v>0</v>
      </c>
      <c r="E43" s="69"/>
      <c r="F43" s="9">
        <f>'Objectifs de récolte et PC'!BI58</f>
        <v>0</v>
      </c>
      <c r="G43" s="9">
        <f>'Objectifs de récolte et PC'!BJ58</f>
        <v>0</v>
      </c>
      <c r="H43" s="9">
        <f>'Objectifs de récolte et PC'!BK58</f>
        <v>0</v>
      </c>
      <c r="I43" s="9">
        <f>'Objectifs de récolte et PC'!BL58</f>
        <v>0</v>
      </c>
      <c r="J43" s="9">
        <f>'Objectifs de récolte et PC'!BM58</f>
        <v>0</v>
      </c>
    </row>
    <row r="44" spans="1:10" hidden="1" outlineLevel="1" x14ac:dyDescent="0.25">
      <c r="A44" s="9" t="str">
        <f>'Objectifs de récolte et PC'!A59</f>
        <v>VAR</v>
      </c>
      <c r="B44" s="9" t="str">
        <f>'Objectifs de récolte et PC'!B59</f>
        <v>Chou blanc</v>
      </c>
      <c r="C44" s="9" t="str">
        <f>'Objectifs de récolte et PC'!D59</f>
        <v>Agrosemens</v>
      </c>
      <c r="D44" s="9">
        <f>'Objectifs de récolte et PC'!E59</f>
        <v>0</v>
      </c>
      <c r="E44" s="69"/>
      <c r="F44" s="9">
        <f>'Objectifs de récolte et PC'!BI59</f>
        <v>0</v>
      </c>
      <c r="G44" s="9">
        <f>'Objectifs de récolte et PC'!BJ59</f>
        <v>0</v>
      </c>
      <c r="H44" s="9">
        <f>'Objectifs de récolte et PC'!BK59</f>
        <v>0</v>
      </c>
      <c r="I44" s="9">
        <f>'Objectifs de récolte et PC'!BL59</f>
        <v>0</v>
      </c>
      <c r="J44" s="9">
        <f>'Objectifs de récolte et PC'!BM59</f>
        <v>0</v>
      </c>
    </row>
    <row r="45" spans="1:10" hidden="1" outlineLevel="1" x14ac:dyDescent="0.25">
      <c r="A45" s="9" t="str">
        <f>'Objectifs de récolte et PC'!A70</f>
        <v>VAR</v>
      </c>
      <c r="B45" s="9" t="str">
        <f>'Objectifs de récolte et PC'!B70</f>
        <v>Choux de pontoise</v>
      </c>
      <c r="C45" s="9" t="str">
        <f>'Objectifs de récolte et PC'!D70</f>
        <v>Voltz</v>
      </c>
      <c r="D45" s="9">
        <f>'Objectifs de récolte et PC'!E70</f>
        <v>0</v>
      </c>
      <c r="E45" s="73"/>
      <c r="F45" s="9">
        <f>'Objectifs de récolte et PC'!BI70</f>
        <v>0</v>
      </c>
      <c r="G45" s="9">
        <f>'Objectifs de récolte et PC'!BJ70</f>
        <v>0</v>
      </c>
      <c r="H45" s="9">
        <f>'Objectifs de récolte et PC'!BK70</f>
        <v>0</v>
      </c>
      <c r="I45" s="9">
        <f>'Objectifs de récolte et PC'!BL70</f>
        <v>0</v>
      </c>
      <c r="J45" s="9">
        <f>'Objectifs de récolte et PC'!BM70</f>
        <v>0</v>
      </c>
    </row>
    <row r="46" spans="1:10" collapsed="1" x14ac:dyDescent="0.25">
      <c r="A46" s="96" t="str">
        <f>'Objectifs de récolte et PC'!A93</f>
        <v>TYP</v>
      </c>
      <c r="B46" s="96" t="str">
        <f>'Objectifs de récolte et PC'!B93</f>
        <v>Courge</v>
      </c>
      <c r="C46" s="96">
        <f>'Objectifs de récolte et PC'!D93</f>
        <v>0</v>
      </c>
      <c r="D46" s="96">
        <f>'Objectifs de récolte et PC'!E93</f>
        <v>2.2999999999999998</v>
      </c>
      <c r="E46" s="69" t="str">
        <f>'Objectifs de récolte et PC'!F93</f>
        <v>kg</v>
      </c>
      <c r="F46" s="96">
        <f>'Objectifs de récolte et PC'!BI93</f>
        <v>11</v>
      </c>
      <c r="G46" s="96">
        <f>'Objectifs de récolte et PC'!BJ93</f>
        <v>25.299999999999997</v>
      </c>
      <c r="H46" s="96">
        <f>'Objectifs de récolte et PC'!BK93</f>
        <v>2530</v>
      </c>
      <c r="I46" s="96" t="str">
        <f>'Objectifs de récolte et PC'!BL93</f>
        <v>kg</v>
      </c>
      <c r="J46" s="96">
        <f>'Objectifs de récolte et PC'!BM93</f>
        <v>5818.9999999999991</v>
      </c>
    </row>
    <row r="47" spans="1:10" hidden="1" outlineLevel="1" x14ac:dyDescent="0.25">
      <c r="A47" s="9" t="str">
        <f>'Objectifs de récolte et PC'!A63</f>
        <v>VAR</v>
      </c>
      <c r="B47" s="9" t="str">
        <f>'Objectifs de récolte et PC'!B63</f>
        <v>Choux chinois</v>
      </c>
      <c r="C47" s="9" t="str">
        <f>'Objectifs de récolte et PC'!D63</f>
        <v>Agrosemens</v>
      </c>
      <c r="D47" s="9">
        <f>'Objectifs de récolte et PC'!E63</f>
        <v>0</v>
      </c>
      <c r="E47" s="103"/>
      <c r="F47" s="9">
        <f>'Objectifs de récolte et PC'!BI63</f>
        <v>0</v>
      </c>
      <c r="G47" s="9">
        <f>'Objectifs de récolte et PC'!BJ63</f>
        <v>0</v>
      </c>
      <c r="H47" s="9">
        <f>'Objectifs de récolte et PC'!BK63</f>
        <v>0</v>
      </c>
      <c r="I47" s="9">
        <f>'Objectifs de récolte et PC'!BL63</f>
        <v>0</v>
      </c>
      <c r="J47" s="9">
        <f>'Objectifs de récolte et PC'!BM63</f>
        <v>0</v>
      </c>
    </row>
    <row r="48" spans="1:10" hidden="1" outlineLevel="1" x14ac:dyDescent="0.25">
      <c r="A48" s="9" t="str">
        <f>'Objectifs de récolte et PC'!A64</f>
        <v>VAR</v>
      </c>
      <c r="B48" s="9" t="str">
        <f>'Objectifs de récolte et PC'!B64</f>
        <v>Choux chinois</v>
      </c>
      <c r="C48" s="9" t="str">
        <f>'Objectifs de récolte et PC'!D64</f>
        <v>Ducretet</v>
      </c>
      <c r="D48" s="9">
        <f>'Objectifs de récolte et PC'!E64</f>
        <v>0</v>
      </c>
      <c r="E48" s="73"/>
      <c r="F48" s="9">
        <f>'Objectifs de récolte et PC'!BI64</f>
        <v>0</v>
      </c>
      <c r="G48" s="9">
        <f>'Objectifs de récolte et PC'!BJ64</f>
        <v>0</v>
      </c>
      <c r="H48" s="9">
        <f>'Objectifs de récolte et PC'!BK64</f>
        <v>0</v>
      </c>
      <c r="I48" s="9">
        <f>'Objectifs de récolte et PC'!BL64</f>
        <v>0</v>
      </c>
      <c r="J48" s="9">
        <f>'Objectifs de récolte et PC'!BM64</f>
        <v>0</v>
      </c>
    </row>
    <row r="49" spans="1:10" collapsed="1" x14ac:dyDescent="0.25">
      <c r="A49" s="96" t="str">
        <f>'Objectifs de récolte et PC'!A186</f>
        <v>TYP</v>
      </c>
      <c r="B49" s="96" t="str">
        <f>'Objectifs de récolte et PC'!B186</f>
        <v>Radis botte</v>
      </c>
      <c r="C49" s="96">
        <f>'Objectifs de récolte et PC'!D186</f>
        <v>0</v>
      </c>
      <c r="D49" s="96">
        <f>'Objectifs de récolte et PC'!E186</f>
        <v>2</v>
      </c>
      <c r="E49" s="69" t="str">
        <f>'Objectifs de récolte et PC'!F186</f>
        <v>pièce</v>
      </c>
      <c r="F49" s="96">
        <f>'Objectifs de récolte et PC'!BI186</f>
        <v>12</v>
      </c>
      <c r="G49" s="96">
        <f>'Objectifs de récolte et PC'!BJ186</f>
        <v>24</v>
      </c>
      <c r="H49" s="96">
        <f>'Objectifs de récolte et PC'!BK186</f>
        <v>2760</v>
      </c>
      <c r="I49" s="96" t="str">
        <f>'Objectifs de récolte et PC'!BL186</f>
        <v>pièce</v>
      </c>
      <c r="J49" s="96">
        <f>'Objectifs de récolte et PC'!BM186</f>
        <v>5520</v>
      </c>
    </row>
    <row r="50" spans="1:10" hidden="1" outlineLevel="1" x14ac:dyDescent="0.25">
      <c r="A50" s="9" t="str">
        <f>'Objectifs de récolte et PC'!A66</f>
        <v>VAR</v>
      </c>
      <c r="B50" s="9" t="str">
        <f>'Objectifs de récolte et PC'!B66</f>
        <v>Choux De Bruxelles</v>
      </c>
      <c r="C50" s="9">
        <f>'Objectifs de récolte et PC'!D66</f>
        <v>0</v>
      </c>
      <c r="D50" s="9">
        <f>'Objectifs de récolte et PC'!E66</f>
        <v>0</v>
      </c>
      <c r="E50" s="110"/>
      <c r="F50" s="9">
        <f>'Objectifs de récolte et PC'!BI66</f>
        <v>0</v>
      </c>
      <c r="G50" s="9">
        <f>'Objectifs de récolte et PC'!BJ66</f>
        <v>0</v>
      </c>
      <c r="H50" s="9">
        <f>'Objectifs de récolte et PC'!BK66</f>
        <v>0</v>
      </c>
      <c r="I50" s="9">
        <f>'Objectifs de récolte et PC'!BL66</f>
        <v>0</v>
      </c>
      <c r="J50" s="9">
        <f>'Objectifs de récolte et PC'!BM66</f>
        <v>0</v>
      </c>
    </row>
    <row r="51" spans="1:10" collapsed="1" x14ac:dyDescent="0.25">
      <c r="A51" s="96" t="str">
        <f>'Objectifs de récolte et PC'!A168</f>
        <v>TYP</v>
      </c>
      <c r="B51" s="96" t="str">
        <f>'Objectifs de récolte et PC'!B168</f>
        <v>Poireau</v>
      </c>
      <c r="C51" s="96">
        <f>'Objectifs de récolte et PC'!D168</f>
        <v>0</v>
      </c>
      <c r="D51" s="96">
        <f>'Objectifs de récolte et PC'!E168</f>
        <v>3</v>
      </c>
      <c r="E51" s="69" t="str">
        <f>'Objectifs de récolte et PC'!F168</f>
        <v>kg</v>
      </c>
      <c r="F51" s="96">
        <f>'Objectifs de récolte et PC'!BI168</f>
        <v>8</v>
      </c>
      <c r="G51" s="96">
        <f>'Objectifs de récolte et PC'!BJ168</f>
        <v>24</v>
      </c>
      <c r="H51" s="96">
        <f>'Objectifs de récolte et PC'!BK168</f>
        <v>1840</v>
      </c>
      <c r="I51" s="96" t="str">
        <f>'Objectifs de récolte et PC'!BL168</f>
        <v>kg</v>
      </c>
      <c r="J51" s="96">
        <f>'Objectifs de récolte et PC'!BM168</f>
        <v>5520</v>
      </c>
    </row>
    <row r="52" spans="1:10" hidden="1" outlineLevel="1" x14ac:dyDescent="0.25">
      <c r="A52" s="9" t="e">
        <f>'Objectifs de récolte et PC'!#REF!</f>
        <v>#REF!</v>
      </c>
      <c r="B52" s="9" t="e">
        <f>'Objectifs de récolte et PC'!#REF!</f>
        <v>#REF!</v>
      </c>
      <c r="C52" s="9" t="e">
        <f>'Objectifs de récolte et PC'!#REF!</f>
        <v>#REF!</v>
      </c>
      <c r="D52" s="9" t="e">
        <f>'Objectifs de récolte et PC'!#REF!</f>
        <v>#REF!</v>
      </c>
      <c r="E52" s="110"/>
      <c r="F52" s="9" t="e">
        <f>'Objectifs de récolte et PC'!#REF!</f>
        <v>#REF!</v>
      </c>
      <c r="G52" s="9" t="e">
        <f>'Objectifs de récolte et PC'!#REF!</f>
        <v>#REF!</v>
      </c>
      <c r="H52" s="9" t="e">
        <f>'Objectifs de récolte et PC'!#REF!</f>
        <v>#REF!</v>
      </c>
      <c r="I52" s="9" t="e">
        <f>'Objectifs de récolte et PC'!#REF!</f>
        <v>#REF!</v>
      </c>
      <c r="J52" s="9" t="e">
        <f>'Objectifs de récolte et PC'!#REF!</f>
        <v>#REF!</v>
      </c>
    </row>
    <row r="53" spans="1:10" collapsed="1" x14ac:dyDescent="0.25">
      <c r="A53" s="96" t="str">
        <f>'Objectifs de récolte et PC'!A137</f>
        <v>TYP</v>
      </c>
      <c r="B53" s="96" t="str">
        <f>'Objectifs de récolte et PC'!B137</f>
        <v>Laitue</v>
      </c>
      <c r="C53" s="96">
        <f>'Objectifs de récolte et PC'!D137</f>
        <v>0</v>
      </c>
      <c r="D53" s="96">
        <f>'Objectifs de récolte et PC'!E137</f>
        <v>1.3</v>
      </c>
      <c r="E53" s="69" t="str">
        <f>'Objectifs de récolte et PC'!F137</f>
        <v>pièce</v>
      </c>
      <c r="F53" s="96">
        <f>'Objectifs de récolte et PC'!BI137</f>
        <v>18</v>
      </c>
      <c r="G53" s="96">
        <f>'Objectifs de récolte et PC'!BJ137</f>
        <v>23.400000000000002</v>
      </c>
      <c r="H53" s="96">
        <f>'Objectifs de récolte et PC'!BK137</f>
        <v>4140</v>
      </c>
      <c r="I53" s="96" t="str">
        <f>'Objectifs de récolte et PC'!BL137</f>
        <v>pièce</v>
      </c>
      <c r="J53" s="96">
        <f>'Objectifs de récolte et PC'!BM137</f>
        <v>5382.0000000000009</v>
      </c>
    </row>
    <row r="54" spans="1:10" hidden="1" outlineLevel="1" x14ac:dyDescent="0.25">
      <c r="A54" s="9" t="str">
        <f>'Objectifs de récolte et PC'!A75</f>
        <v>VAR</v>
      </c>
      <c r="B54" s="9" t="str">
        <f>'Objectifs de récolte et PC'!B75</f>
        <v>Chou Kale</v>
      </c>
      <c r="C54" s="9">
        <f>'Objectifs de récolte et PC'!D75</f>
        <v>0</v>
      </c>
      <c r="D54" s="9">
        <f>'Objectifs de récolte et PC'!E75</f>
        <v>0</v>
      </c>
      <c r="E54" s="103"/>
      <c r="F54" s="9">
        <f>'Objectifs de récolte et PC'!BI75</f>
        <v>0</v>
      </c>
      <c r="G54" s="9">
        <f>'Objectifs de récolte et PC'!BJ75</f>
        <v>0</v>
      </c>
      <c r="H54" s="9">
        <f>'Objectifs de récolte et PC'!BK75</f>
        <v>0</v>
      </c>
      <c r="I54" s="9">
        <f>'Objectifs de récolte et PC'!BL75</f>
        <v>0</v>
      </c>
      <c r="J54" s="9">
        <f>'Objectifs de récolte et PC'!BM75</f>
        <v>0</v>
      </c>
    </row>
    <row r="55" spans="1:10" hidden="1" outlineLevel="1" x14ac:dyDescent="0.25">
      <c r="A55" s="9" t="str">
        <f>'Objectifs de récolte et PC'!A76</f>
        <v>VAR</v>
      </c>
      <c r="B55" s="9" t="str">
        <f>'Objectifs de récolte et PC'!B76</f>
        <v>Chou Kale</v>
      </c>
      <c r="C55" s="9">
        <f>'Objectifs de récolte et PC'!D76</f>
        <v>0</v>
      </c>
      <c r="D55" s="9">
        <f>'Objectifs de récolte et PC'!E76</f>
        <v>0</v>
      </c>
      <c r="E55" s="73"/>
      <c r="F55" s="9">
        <f>'Objectifs de récolte et PC'!BI76</f>
        <v>0</v>
      </c>
      <c r="G55" s="9">
        <f>'Objectifs de récolte et PC'!BJ76</f>
        <v>0</v>
      </c>
      <c r="H55" s="9">
        <f>'Objectifs de récolte et PC'!BK76</f>
        <v>0</v>
      </c>
      <c r="I55" s="9">
        <f>'Objectifs de récolte et PC'!BL76</f>
        <v>0</v>
      </c>
      <c r="J55" s="9">
        <f>'Objectifs de récolte et PC'!BM76</f>
        <v>0</v>
      </c>
    </row>
    <row r="56" spans="1:10" collapsed="1" x14ac:dyDescent="0.25">
      <c r="A56" s="96" t="str">
        <f>'Objectifs de récolte et PC'!A112</f>
        <v>TYP</v>
      </c>
      <c r="B56" s="96" t="str">
        <f>'Objectifs de récolte et PC'!B112</f>
        <v>Epinard</v>
      </c>
      <c r="C56" s="96">
        <f>'Objectifs de récolte et PC'!D112</f>
        <v>0</v>
      </c>
      <c r="D56" s="96">
        <f>'Objectifs de récolte et PC'!E112</f>
        <v>4</v>
      </c>
      <c r="E56" s="69" t="str">
        <f>'Objectifs de récolte et PC'!F112</f>
        <v>kg</v>
      </c>
      <c r="F56" s="96">
        <f>'Objectifs de récolte et PC'!BI112</f>
        <v>6</v>
      </c>
      <c r="G56" s="96">
        <f>'Objectifs de récolte et PC'!BJ112</f>
        <v>24</v>
      </c>
      <c r="H56" s="96">
        <f>'Objectifs de récolte et PC'!BK112</f>
        <v>1380</v>
      </c>
      <c r="I56" s="96" t="str">
        <f>'Objectifs de récolte et PC'!BL112</f>
        <v>kg</v>
      </c>
      <c r="J56" s="96">
        <f>'Objectifs de récolte et PC'!BM112</f>
        <v>5520</v>
      </c>
    </row>
    <row r="57" spans="1:10" hidden="1" outlineLevel="1" x14ac:dyDescent="0.25">
      <c r="A57" s="9" t="str">
        <f>'Objectifs de récolte et PC'!A79</f>
        <v>VAR</v>
      </c>
      <c r="B57" s="9" t="str">
        <f>'Objectifs de récolte et PC'!B79</f>
        <v>Choux pointu</v>
      </c>
      <c r="C57" s="9">
        <f>'Objectifs de récolte et PC'!D79</f>
        <v>0</v>
      </c>
      <c r="D57" s="9">
        <f>'Objectifs de récolte et PC'!E79</f>
        <v>0</v>
      </c>
      <c r="E57" s="110"/>
      <c r="F57" s="9">
        <f>'Objectifs de récolte et PC'!BI79</f>
        <v>0</v>
      </c>
      <c r="G57" s="9">
        <f>'Objectifs de récolte et PC'!BJ79</f>
        <v>0</v>
      </c>
      <c r="H57" s="9">
        <f>'Objectifs de récolte et PC'!BK79</f>
        <v>0</v>
      </c>
      <c r="I57" s="9">
        <f>'Objectifs de récolte et PC'!BL79</f>
        <v>0</v>
      </c>
      <c r="J57" s="9">
        <f>'Objectifs de récolte et PC'!BM79</f>
        <v>0</v>
      </c>
    </row>
    <row r="58" spans="1:10" collapsed="1" x14ac:dyDescent="0.25">
      <c r="A58" s="96" t="str">
        <f>'Objectifs de récolte et PC'!A155</f>
        <v>TYP</v>
      </c>
      <c r="B58" s="96" t="str">
        <f>'Objectifs de récolte et PC'!B155</f>
        <v>Panais</v>
      </c>
      <c r="C58" s="96">
        <f>'Objectifs de récolte et PC'!D155</f>
        <v>0</v>
      </c>
      <c r="D58" s="96">
        <f>'Objectifs de récolte et PC'!E155</f>
        <v>3.5</v>
      </c>
      <c r="E58" s="69" t="str">
        <f>'Objectifs de récolte et PC'!F155</f>
        <v>kg</v>
      </c>
      <c r="F58" s="96">
        <f>'Objectifs de récolte et PC'!BI155</f>
        <v>6</v>
      </c>
      <c r="G58" s="96">
        <f>'Objectifs de récolte et PC'!BJ155</f>
        <v>21</v>
      </c>
      <c r="H58" s="96">
        <f>'Objectifs de récolte et PC'!BK155</f>
        <v>1380</v>
      </c>
      <c r="I58" s="96" t="str">
        <f>'Objectifs de récolte et PC'!BL155</f>
        <v>kg</v>
      </c>
      <c r="J58" s="96">
        <f>'Objectifs de récolte et PC'!BM155</f>
        <v>4830</v>
      </c>
    </row>
    <row r="59" spans="1:10" hidden="1" outlineLevel="1" x14ac:dyDescent="0.25">
      <c r="A59" s="9" t="e">
        <f>'Objectifs de récolte et PC'!#REF!</f>
        <v>#REF!</v>
      </c>
      <c r="B59" s="9" t="e">
        <f>'Objectifs de récolte et PC'!#REF!</f>
        <v>#REF!</v>
      </c>
      <c r="C59" s="9" t="e">
        <f>'Objectifs de récolte et PC'!#REF!</f>
        <v>#REF!</v>
      </c>
      <c r="D59" s="9" t="e">
        <f>'Objectifs de récolte et PC'!#REF!</f>
        <v>#REF!</v>
      </c>
      <c r="E59" s="103"/>
      <c r="F59" s="9" t="e">
        <f>'Objectifs de récolte et PC'!#REF!</f>
        <v>#REF!</v>
      </c>
      <c r="G59" s="9" t="e">
        <f>'Objectifs de récolte et PC'!#REF!</f>
        <v>#REF!</v>
      </c>
      <c r="H59" s="9" t="e">
        <f>'Objectifs de récolte et PC'!#REF!</f>
        <v>#REF!</v>
      </c>
      <c r="I59" s="9" t="e">
        <f>'Objectifs de récolte et PC'!#REF!</f>
        <v>#REF!</v>
      </c>
      <c r="J59" s="9" t="e">
        <f>'Objectifs de récolte et PC'!#REF!</f>
        <v>#REF!</v>
      </c>
    </row>
    <row r="60" spans="1:10" hidden="1" outlineLevel="1" x14ac:dyDescent="0.25">
      <c r="A60" s="9" t="e">
        <f>'Objectifs de récolte et PC'!#REF!</f>
        <v>#REF!</v>
      </c>
      <c r="B60" s="9" t="e">
        <f>'Objectifs de récolte et PC'!#REF!</f>
        <v>#REF!</v>
      </c>
      <c r="C60" s="9" t="e">
        <f>'Objectifs de récolte et PC'!#REF!</f>
        <v>#REF!</v>
      </c>
      <c r="D60" s="9" t="e">
        <f>'Objectifs de récolte et PC'!#REF!</f>
        <v>#REF!</v>
      </c>
      <c r="E60" s="73"/>
      <c r="F60" s="9" t="e">
        <f>'Objectifs de récolte et PC'!#REF!</f>
        <v>#REF!</v>
      </c>
      <c r="G60" s="9" t="e">
        <f>'Objectifs de récolte et PC'!#REF!</f>
        <v>#REF!</v>
      </c>
      <c r="H60" s="9" t="e">
        <f>'Objectifs de récolte et PC'!#REF!</f>
        <v>#REF!</v>
      </c>
      <c r="I60" s="9" t="e">
        <f>'Objectifs de récolte et PC'!#REF!</f>
        <v>#REF!</v>
      </c>
      <c r="J60" s="9" t="e">
        <f>'Objectifs de récolte et PC'!#REF!</f>
        <v>#REF!</v>
      </c>
    </row>
    <row r="61" spans="1:10" collapsed="1" x14ac:dyDescent="0.25">
      <c r="A61" s="96" t="str">
        <f>'Objectifs de récolte et PC'!A228</f>
        <v>TYP</v>
      </c>
      <c r="B61" s="96" t="str">
        <f>'Objectifs de récolte et PC'!B228</f>
        <v>Tisanes (transfo)</v>
      </c>
      <c r="C61" s="96">
        <f>'Objectifs de récolte et PC'!D228</f>
        <v>0</v>
      </c>
      <c r="D61" s="96">
        <f>'Objectifs de récolte et PC'!E228</f>
        <v>3</v>
      </c>
      <c r="E61" s="69" t="str">
        <f>'Objectifs de récolte et PC'!F228</f>
        <v>pièce</v>
      </c>
      <c r="F61" s="96">
        <f>'Objectifs de récolte et PC'!BI228</f>
        <v>7</v>
      </c>
      <c r="G61" s="96">
        <f>'Objectifs de récolte et PC'!BJ228</f>
        <v>21</v>
      </c>
      <c r="H61" s="96">
        <f>'Objectifs de récolte et PC'!BK228</f>
        <v>1610</v>
      </c>
      <c r="I61" s="96" t="str">
        <f>'Objectifs de récolte et PC'!BL228</f>
        <v>pièce</v>
      </c>
      <c r="J61" s="96">
        <f>'Objectifs de récolte et PC'!BM228</f>
        <v>4830</v>
      </c>
    </row>
    <row r="62" spans="1:10" hidden="1" outlineLevel="1" x14ac:dyDescent="0.25">
      <c r="A62" s="9" t="str">
        <f>'Objectifs de récolte et PC'!A82</f>
        <v>VAR</v>
      </c>
      <c r="B62" s="9" t="str">
        <f>'Objectifs de récolte et PC'!B82</f>
        <v>Choux romanesco</v>
      </c>
      <c r="C62" s="9" t="str">
        <f>'Objectifs de récolte et PC'!D82</f>
        <v>Agrosemens</v>
      </c>
      <c r="D62" s="9">
        <f>'Objectifs de récolte et PC'!E82</f>
        <v>0</v>
      </c>
      <c r="E62" s="110"/>
      <c r="F62" s="9">
        <f>'Objectifs de récolte et PC'!BI82</f>
        <v>0</v>
      </c>
      <c r="G62" s="9">
        <f>'Objectifs de récolte et PC'!BJ82</f>
        <v>0</v>
      </c>
      <c r="H62" s="9">
        <f>'Objectifs de récolte et PC'!BK82</f>
        <v>0</v>
      </c>
      <c r="I62" s="9">
        <f>'Objectifs de récolte et PC'!BL82</f>
        <v>0</v>
      </c>
      <c r="J62" s="9">
        <f>'Objectifs de récolte et PC'!BM82</f>
        <v>0</v>
      </c>
    </row>
    <row r="63" spans="1:10" collapsed="1" x14ac:dyDescent="0.25">
      <c r="A63" s="96" t="str">
        <f>'Objectifs de récolte et PC'!A132</f>
        <v>TYP</v>
      </c>
      <c r="B63" s="96" t="str">
        <f>'Objectifs de récolte et PC'!B132</f>
        <v>Haricot blanc</v>
      </c>
      <c r="C63" s="96">
        <f>'Objectifs de récolte et PC'!D132</f>
        <v>0</v>
      </c>
      <c r="D63" s="96">
        <f>'Objectifs de récolte et PC'!E132</f>
        <v>4</v>
      </c>
      <c r="E63" s="69" t="str">
        <f>'Objectifs de récolte et PC'!F132</f>
        <v>kg</v>
      </c>
      <c r="F63" s="96">
        <f>'Objectifs de récolte et PC'!BI132</f>
        <v>5</v>
      </c>
      <c r="G63" s="96">
        <f>'Objectifs de récolte et PC'!BJ132</f>
        <v>20</v>
      </c>
      <c r="H63" s="96">
        <f>'Objectifs de récolte et PC'!BK132</f>
        <v>1150</v>
      </c>
      <c r="I63" s="96" t="str">
        <f>'Objectifs de récolte et PC'!BL132</f>
        <v>kg</v>
      </c>
      <c r="J63" s="96">
        <f>'Objectifs de récolte et PC'!BM132</f>
        <v>4600</v>
      </c>
    </row>
    <row r="64" spans="1:10" hidden="1" outlineLevel="1" x14ac:dyDescent="0.25">
      <c r="A64" s="9" t="str">
        <f>'Objectifs de récolte et PC'!A84</f>
        <v>VAR</v>
      </c>
      <c r="B64" s="9" t="str">
        <f>'Objectifs de récolte et PC'!B84</f>
        <v>Choux rave</v>
      </c>
      <c r="C64" s="9" t="str">
        <f>'Objectifs de récolte et PC'!D84</f>
        <v>bejo</v>
      </c>
      <c r="D64" s="9">
        <f>'Objectifs de récolte et PC'!E84</f>
        <v>0</v>
      </c>
      <c r="E64" s="103"/>
      <c r="F64" s="9">
        <f>'Objectifs de récolte et PC'!BI84</f>
        <v>0</v>
      </c>
      <c r="G64" s="9">
        <f>'Objectifs de récolte et PC'!BJ84</f>
        <v>0</v>
      </c>
      <c r="H64" s="9">
        <f>'Objectifs de récolte et PC'!BK84</f>
        <v>0</v>
      </c>
      <c r="I64" s="9">
        <f>'Objectifs de récolte et PC'!BL84</f>
        <v>0</v>
      </c>
      <c r="J64" s="9">
        <f>'Objectifs de récolte et PC'!BM84</f>
        <v>0</v>
      </c>
    </row>
    <row r="65" spans="1:10" hidden="1" outlineLevel="1" x14ac:dyDescent="0.25">
      <c r="A65" s="9" t="str">
        <f>'Objectifs de récolte et PC'!A86</f>
        <v>VAR</v>
      </c>
      <c r="B65" s="9" t="str">
        <f>'Objectifs de récolte et PC'!B86</f>
        <v>Choux rave</v>
      </c>
      <c r="C65" s="9" t="str">
        <f>'Objectifs de récolte et PC'!D86</f>
        <v>Agrosemens</v>
      </c>
      <c r="D65" s="9">
        <f>'Objectifs de récolte et PC'!E86</f>
        <v>0</v>
      </c>
      <c r="E65" s="69"/>
      <c r="F65" s="9">
        <f>'Objectifs de récolte et PC'!BI86</f>
        <v>0</v>
      </c>
      <c r="G65" s="9">
        <f>'Objectifs de récolte et PC'!BJ86</f>
        <v>0</v>
      </c>
      <c r="H65" s="9">
        <f>'Objectifs de récolte et PC'!BK86</f>
        <v>0</v>
      </c>
      <c r="I65" s="9">
        <f>'Objectifs de récolte et PC'!BL86</f>
        <v>0</v>
      </c>
      <c r="J65" s="9">
        <f>'Objectifs de récolte et PC'!BM86</f>
        <v>0</v>
      </c>
    </row>
    <row r="66" spans="1:10" hidden="1" outlineLevel="1" x14ac:dyDescent="0.25">
      <c r="A66" s="9" t="str">
        <f>'Objectifs de récolte et PC'!A87</f>
        <v>VAR</v>
      </c>
      <c r="B66" s="9" t="str">
        <f>'Objectifs de récolte et PC'!B87</f>
        <v>Choux rave</v>
      </c>
      <c r="C66" s="9" t="str">
        <f>'Objectifs de récolte et PC'!D87</f>
        <v>bejo</v>
      </c>
      <c r="D66" s="9">
        <f>'Objectifs de récolte et PC'!E87</f>
        <v>0</v>
      </c>
      <c r="E66" s="73"/>
      <c r="F66" s="9">
        <f>'Objectifs de récolte et PC'!BI87</f>
        <v>0</v>
      </c>
      <c r="G66" s="9">
        <f>'Objectifs de récolte et PC'!BJ87</f>
        <v>0</v>
      </c>
      <c r="H66" s="9">
        <f>'Objectifs de récolte et PC'!BK87</f>
        <v>0</v>
      </c>
      <c r="I66" s="9">
        <f>'Objectifs de récolte et PC'!BL87</f>
        <v>0</v>
      </c>
      <c r="J66" s="9">
        <f>'Objectifs de récolte et PC'!BM87</f>
        <v>0</v>
      </c>
    </row>
    <row r="67" spans="1:10" collapsed="1" x14ac:dyDescent="0.25">
      <c r="A67" s="96" t="str">
        <f>'Objectifs de récolte et PC'!A204</f>
        <v>TYP</v>
      </c>
      <c r="B67" s="96" t="str">
        <f>'Objectifs de récolte et PC'!B204</f>
        <v>Scarole</v>
      </c>
      <c r="C67" s="96">
        <f>'Objectifs de récolte et PC'!D204</f>
        <v>0</v>
      </c>
      <c r="D67" s="96">
        <f>'Objectifs de récolte et PC'!E204</f>
        <v>1.8</v>
      </c>
      <c r="E67" s="69" t="str">
        <f>'Objectifs de récolte et PC'!F204</f>
        <v>pièce</v>
      </c>
      <c r="F67" s="96">
        <f>'Objectifs de récolte et PC'!BI204</f>
        <v>11</v>
      </c>
      <c r="G67" s="96">
        <f>'Objectifs de récolte et PC'!BJ204</f>
        <v>19.8</v>
      </c>
      <c r="H67" s="96">
        <f>'Objectifs de récolte et PC'!BK204</f>
        <v>2530</v>
      </c>
      <c r="I67" s="96" t="str">
        <f>'Objectifs de récolte et PC'!BL204</f>
        <v>pièce</v>
      </c>
      <c r="J67" s="96">
        <f>'Objectifs de récolte et PC'!BM204</f>
        <v>4554</v>
      </c>
    </row>
    <row r="68" spans="1:10" hidden="1" outlineLevel="1" x14ac:dyDescent="0.25">
      <c r="A68" s="9" t="str">
        <f>'Objectifs de récolte et PC'!A89</f>
        <v>VAR</v>
      </c>
      <c r="B68" s="9" t="str">
        <f>'Objectifs de récolte et PC'!B89</f>
        <v>Choux rouge</v>
      </c>
      <c r="C68" s="9" t="str">
        <f>'Objectifs de récolte et PC'!D89</f>
        <v>Agrosemens</v>
      </c>
      <c r="D68" s="9">
        <f>'Objectifs de récolte et PC'!E89</f>
        <v>0</v>
      </c>
      <c r="E68" s="103"/>
      <c r="F68" s="9">
        <f>'Objectifs de récolte et PC'!BI89</f>
        <v>0</v>
      </c>
      <c r="G68" s="9">
        <f>'Objectifs de récolte et PC'!BJ89</f>
        <v>0</v>
      </c>
      <c r="H68" s="9">
        <f>'Objectifs de récolte et PC'!BK89</f>
        <v>0</v>
      </c>
      <c r="I68" s="9">
        <f>'Objectifs de récolte et PC'!BL89</f>
        <v>0</v>
      </c>
      <c r="J68" s="9">
        <f>'Objectifs de récolte et PC'!BM89</f>
        <v>0</v>
      </c>
    </row>
    <row r="69" spans="1:10" hidden="1" outlineLevel="1" x14ac:dyDescent="0.25">
      <c r="A69" s="9" t="e">
        <f>'Objectifs de récolte et PC'!#REF!</f>
        <v>#REF!</v>
      </c>
      <c r="B69" s="9" t="e">
        <f>'Objectifs de récolte et PC'!#REF!</f>
        <v>#REF!</v>
      </c>
      <c r="C69" s="9" t="e">
        <f>'Objectifs de récolte et PC'!#REF!</f>
        <v>#REF!</v>
      </c>
      <c r="D69" s="9" t="e">
        <f>'Objectifs de récolte et PC'!#REF!</f>
        <v>#REF!</v>
      </c>
      <c r="E69" s="73"/>
      <c r="F69" s="9" t="e">
        <f>'Objectifs de récolte et PC'!#REF!</f>
        <v>#REF!</v>
      </c>
      <c r="G69" s="9" t="e">
        <f>'Objectifs de récolte et PC'!#REF!</f>
        <v>#REF!</v>
      </c>
      <c r="H69" s="9" t="e">
        <f>'Objectifs de récolte et PC'!#REF!</f>
        <v>#REF!</v>
      </c>
      <c r="I69" s="9" t="e">
        <f>'Objectifs de récolte et PC'!#REF!</f>
        <v>#REF!</v>
      </c>
      <c r="J69" s="9" t="e">
        <f>'Objectifs de récolte et PC'!#REF!</f>
        <v>#REF!</v>
      </c>
    </row>
    <row r="70" spans="1:10" collapsed="1" x14ac:dyDescent="0.25">
      <c r="A70" s="96" t="str">
        <f>'Objectifs de récolte et PC'!A108</f>
        <v>TYP</v>
      </c>
      <c r="B70" s="96" t="str">
        <f>'Objectifs de récolte et PC'!B108</f>
        <v>Echalote</v>
      </c>
      <c r="C70" s="96">
        <f>'Objectifs de récolte et PC'!D108</f>
        <v>0</v>
      </c>
      <c r="D70" s="96">
        <f>'Objectifs de récolte et PC'!E108</f>
        <v>5</v>
      </c>
      <c r="E70" s="69" t="str">
        <f>'Objectifs de récolte et PC'!F108</f>
        <v>kg</v>
      </c>
      <c r="F70" s="96">
        <f>'Objectifs de récolte et PC'!BI108</f>
        <v>3.9</v>
      </c>
      <c r="G70" s="96">
        <f>'Objectifs de récolte et PC'!BJ108</f>
        <v>19.5</v>
      </c>
      <c r="H70" s="96">
        <f>'Objectifs de récolte et PC'!BK108</f>
        <v>897</v>
      </c>
      <c r="I70" s="96" t="str">
        <f>'Objectifs de récolte et PC'!BL108</f>
        <v>kg</v>
      </c>
      <c r="J70" s="96">
        <f>'Objectifs de récolte et PC'!BM108</f>
        <v>4485</v>
      </c>
    </row>
    <row r="71" spans="1:10" hidden="1" outlineLevel="1" x14ac:dyDescent="0.25">
      <c r="A71" s="9" t="str">
        <f>'Objectifs de récolte et PC'!A91</f>
        <v>VAR</v>
      </c>
      <c r="B71" s="9" t="str">
        <f>'Objectifs de récolte et PC'!B91</f>
        <v>Concombre</v>
      </c>
      <c r="C71" s="9" t="str">
        <f>'Objectifs de récolte et PC'!D91</f>
        <v>Briand</v>
      </c>
      <c r="D71" s="9">
        <f>'Objectifs de récolte et PC'!E91</f>
        <v>0</v>
      </c>
      <c r="E71" s="103"/>
      <c r="F71" s="9">
        <f>'Objectifs de récolte et PC'!BI91</f>
        <v>0</v>
      </c>
      <c r="G71" s="9">
        <f>'Objectifs de récolte et PC'!BJ91</f>
        <v>0</v>
      </c>
      <c r="H71" s="9">
        <f>'Objectifs de récolte et PC'!BK91</f>
        <v>0</v>
      </c>
      <c r="I71" s="9">
        <f>'Objectifs de récolte et PC'!BL91</f>
        <v>0</v>
      </c>
      <c r="J71" s="9">
        <f>'Objectifs de récolte et PC'!BM91</f>
        <v>0</v>
      </c>
    </row>
    <row r="72" spans="1:10" hidden="1" outlineLevel="1" x14ac:dyDescent="0.25">
      <c r="A72" s="9" t="str">
        <f>'Objectifs de récolte et PC'!A92</f>
        <v>VAR</v>
      </c>
      <c r="B72" s="9" t="str">
        <f>'Objectifs de récolte et PC'!B92</f>
        <v>Concombre</v>
      </c>
      <c r="C72" s="9" t="str">
        <f>'Objectifs de récolte et PC'!D92</f>
        <v>Voltz</v>
      </c>
      <c r="D72" s="9">
        <f>'Objectifs de récolte et PC'!E92</f>
        <v>0</v>
      </c>
      <c r="E72" s="73"/>
      <c r="F72" s="9">
        <f>'Objectifs de récolte et PC'!BI92</f>
        <v>0</v>
      </c>
      <c r="G72" s="9">
        <f>'Objectifs de récolte et PC'!BJ92</f>
        <v>0</v>
      </c>
      <c r="H72" s="9">
        <f>'Objectifs de récolte et PC'!BK92</f>
        <v>0</v>
      </c>
      <c r="I72" s="9">
        <f>'Objectifs de récolte et PC'!BL92</f>
        <v>0</v>
      </c>
      <c r="J72" s="9">
        <f>'Objectifs de récolte et PC'!BM92</f>
        <v>0</v>
      </c>
    </row>
    <row r="73" spans="1:10" s="18" customFormat="1" collapsed="1" x14ac:dyDescent="0.25">
      <c r="A73" s="96" t="str">
        <f>'Objectifs de récolte et PC'!A83</f>
        <v>TYP</v>
      </c>
      <c r="B73" s="96" t="str">
        <f>'Objectifs de récolte et PC'!B83</f>
        <v>Choux rave</v>
      </c>
      <c r="C73" s="96">
        <f>'Objectifs de récolte et PC'!D83</f>
        <v>0</v>
      </c>
      <c r="D73" s="96">
        <f>'Objectifs de récolte et PC'!E83</f>
        <v>1.3</v>
      </c>
      <c r="E73" s="69" t="str">
        <f>'Objectifs de récolte et PC'!F83</f>
        <v>pièce</v>
      </c>
      <c r="F73" s="96">
        <f>'Objectifs de récolte et PC'!BI83</f>
        <v>8</v>
      </c>
      <c r="G73" s="96">
        <f>'Objectifs de récolte et PC'!BJ83</f>
        <v>10.4</v>
      </c>
      <c r="H73" s="96">
        <f>'Objectifs de récolte et PC'!BK83</f>
        <v>1840</v>
      </c>
      <c r="I73" s="96" t="str">
        <f>'Objectifs de récolte et PC'!BL83</f>
        <v>pièce</v>
      </c>
      <c r="J73" s="96">
        <f>'Objectifs de récolte et PC'!BM83</f>
        <v>2392</v>
      </c>
    </row>
    <row r="74" spans="1:10" s="18" customFormat="1" hidden="1" outlineLevel="1" x14ac:dyDescent="0.25">
      <c r="A74" s="9" t="str">
        <f>'Objectifs de récolte et PC'!A94</f>
        <v>VAR</v>
      </c>
      <c r="B74" s="9" t="str">
        <f>'Objectifs de récolte et PC'!B94</f>
        <v>Courge</v>
      </c>
      <c r="C74" s="9">
        <f>'Objectifs de récolte et PC'!D94</f>
        <v>0</v>
      </c>
      <c r="D74" s="9">
        <f>'Objectifs de récolte et PC'!E94</f>
        <v>0</v>
      </c>
      <c r="E74" s="103"/>
      <c r="F74" s="9">
        <f>'Objectifs de récolte et PC'!BI94</f>
        <v>0</v>
      </c>
      <c r="G74" s="9">
        <f>'Objectifs de récolte et PC'!BJ94</f>
        <v>0</v>
      </c>
      <c r="H74" s="9">
        <f>'Objectifs de récolte et PC'!BK94</f>
        <v>0</v>
      </c>
      <c r="I74" s="9">
        <f>'Objectifs de récolte et PC'!BL94</f>
        <v>0</v>
      </c>
      <c r="J74" s="9">
        <f>'Objectifs de récolte et PC'!BM94</f>
        <v>0</v>
      </c>
    </row>
    <row r="75" spans="1:10" s="18" customFormat="1" hidden="1" outlineLevel="1" x14ac:dyDescent="0.25">
      <c r="A75" s="9" t="str">
        <f>'Objectifs de récolte et PC'!A95</f>
        <v>VAR</v>
      </c>
      <c r="B75" s="9" t="str">
        <f>'Objectifs de récolte et PC'!B95</f>
        <v>Courge</v>
      </c>
      <c r="C75" s="9">
        <f>'Objectifs de récolte et PC'!D95</f>
        <v>0</v>
      </c>
      <c r="D75" s="9">
        <f>'Objectifs de récolte et PC'!E95</f>
        <v>0</v>
      </c>
      <c r="E75" s="69"/>
      <c r="F75" s="9">
        <f>'Objectifs de récolte et PC'!BI95</f>
        <v>0</v>
      </c>
      <c r="G75" s="9">
        <f>'Objectifs de récolte et PC'!BJ95</f>
        <v>0</v>
      </c>
      <c r="H75" s="9">
        <f>'Objectifs de récolte et PC'!BK95</f>
        <v>0</v>
      </c>
      <c r="I75" s="9">
        <f>'Objectifs de récolte et PC'!BL95</f>
        <v>0</v>
      </c>
      <c r="J75" s="9">
        <f>'Objectifs de récolte et PC'!BM95</f>
        <v>0</v>
      </c>
    </row>
    <row r="76" spans="1:10" s="18" customFormat="1" hidden="1" outlineLevel="1" x14ac:dyDescent="0.25">
      <c r="A76" s="9" t="str">
        <f>'Objectifs de récolte et PC'!A96</f>
        <v>VAR</v>
      </c>
      <c r="B76" s="9" t="str">
        <f>'Objectifs de récolte et PC'!B96</f>
        <v>Courge</v>
      </c>
      <c r="C76" s="9">
        <f>'Objectifs de récolte et PC'!D96</f>
        <v>0</v>
      </c>
      <c r="D76" s="9">
        <f>'Objectifs de récolte et PC'!E96</f>
        <v>0</v>
      </c>
      <c r="E76" s="69"/>
      <c r="F76" s="9">
        <f>'Objectifs de récolte et PC'!BI96</f>
        <v>0</v>
      </c>
      <c r="G76" s="9">
        <f>'Objectifs de récolte et PC'!BJ96</f>
        <v>0</v>
      </c>
      <c r="H76" s="9">
        <f>'Objectifs de récolte et PC'!BK96</f>
        <v>0</v>
      </c>
      <c r="I76" s="9">
        <f>'Objectifs de récolte et PC'!BL96</f>
        <v>0</v>
      </c>
      <c r="J76" s="9">
        <f>'Objectifs de récolte et PC'!BM96</f>
        <v>0</v>
      </c>
    </row>
    <row r="77" spans="1:10" s="18" customFormat="1" hidden="1" outlineLevel="1" x14ac:dyDescent="0.25">
      <c r="A77" s="9" t="str">
        <f>'Objectifs de récolte et PC'!A97</f>
        <v>VAR</v>
      </c>
      <c r="B77" s="9" t="str">
        <f>'Objectifs de récolte et PC'!B97</f>
        <v>Courge</v>
      </c>
      <c r="C77" s="9">
        <f>'Objectifs de récolte et PC'!D97</f>
        <v>0</v>
      </c>
      <c r="D77" s="9">
        <f>'Objectifs de récolte et PC'!E97</f>
        <v>0</v>
      </c>
      <c r="E77" s="69"/>
      <c r="F77" s="9">
        <f>'Objectifs de récolte et PC'!BI97</f>
        <v>0</v>
      </c>
      <c r="G77" s="9">
        <f>'Objectifs de récolte et PC'!BJ97</f>
        <v>0</v>
      </c>
      <c r="H77" s="9">
        <f>'Objectifs de récolte et PC'!BK97</f>
        <v>0</v>
      </c>
      <c r="I77" s="9">
        <f>'Objectifs de récolte et PC'!BL97</f>
        <v>0</v>
      </c>
      <c r="J77" s="9">
        <f>'Objectifs de récolte et PC'!BM97</f>
        <v>0</v>
      </c>
    </row>
    <row r="78" spans="1:10" s="18" customFormat="1" hidden="1" outlineLevel="1" x14ac:dyDescent="0.25">
      <c r="A78" s="9" t="str">
        <f>'Objectifs de récolte et PC'!A98</f>
        <v>VAR</v>
      </c>
      <c r="B78" s="9" t="str">
        <f>'Objectifs de récolte et PC'!B98</f>
        <v>Courge</v>
      </c>
      <c r="C78" s="9">
        <f>'Objectifs de récolte et PC'!D98</f>
        <v>0</v>
      </c>
      <c r="D78" s="9">
        <f>'Objectifs de récolte et PC'!E98</f>
        <v>0</v>
      </c>
      <c r="E78" s="69"/>
      <c r="F78" s="9">
        <f>'Objectifs de récolte et PC'!BI98</f>
        <v>0</v>
      </c>
      <c r="G78" s="9">
        <f>'Objectifs de récolte et PC'!BJ98</f>
        <v>0</v>
      </c>
      <c r="H78" s="9">
        <f>'Objectifs de récolte et PC'!BK98</f>
        <v>0</v>
      </c>
      <c r="I78" s="9">
        <f>'Objectifs de récolte et PC'!BL98</f>
        <v>0</v>
      </c>
      <c r="J78" s="9">
        <f>'Objectifs de récolte et PC'!BM98</f>
        <v>0</v>
      </c>
    </row>
    <row r="79" spans="1:10" s="18" customFormat="1" hidden="1" outlineLevel="1" x14ac:dyDescent="0.25">
      <c r="A79" s="9" t="str">
        <f>'Objectifs de récolte et PC'!A99</f>
        <v>VAR</v>
      </c>
      <c r="B79" s="9" t="str">
        <f>'Objectifs de récolte et PC'!B99</f>
        <v>Courge</v>
      </c>
      <c r="C79" s="9">
        <f>'Objectifs de récolte et PC'!D99</f>
        <v>0</v>
      </c>
      <c r="D79" s="9">
        <f>'Objectifs de récolte et PC'!E99</f>
        <v>0</v>
      </c>
      <c r="E79" s="69"/>
      <c r="F79" s="9">
        <f>'Objectifs de récolte et PC'!BI99</f>
        <v>0</v>
      </c>
      <c r="G79" s="9">
        <f>'Objectifs de récolte et PC'!BJ99</f>
        <v>0</v>
      </c>
      <c r="H79" s="9">
        <f>'Objectifs de récolte et PC'!BK99</f>
        <v>0</v>
      </c>
      <c r="I79" s="9">
        <f>'Objectifs de récolte et PC'!BL99</f>
        <v>0</v>
      </c>
      <c r="J79" s="9">
        <f>'Objectifs de récolte et PC'!BM99</f>
        <v>0</v>
      </c>
    </row>
    <row r="80" spans="1:10" s="18" customFormat="1" hidden="1" outlineLevel="1" x14ac:dyDescent="0.25">
      <c r="A80" s="9" t="str">
        <f>'Objectifs de récolte et PC'!A100</f>
        <v>VAR</v>
      </c>
      <c r="B80" s="9" t="str">
        <f>'Objectifs de récolte et PC'!B100</f>
        <v>Courge</v>
      </c>
      <c r="C80" s="9">
        <f>'Objectifs de récolte et PC'!D100</f>
        <v>0</v>
      </c>
      <c r="D80" s="9">
        <f>'Objectifs de récolte et PC'!E100</f>
        <v>0</v>
      </c>
      <c r="E80" s="69"/>
      <c r="F80" s="9">
        <f>'Objectifs de récolte et PC'!BI100</f>
        <v>0</v>
      </c>
      <c r="G80" s="9">
        <f>'Objectifs de récolte et PC'!BJ100</f>
        <v>0</v>
      </c>
      <c r="H80" s="9">
        <f>'Objectifs de récolte et PC'!BK100</f>
        <v>0</v>
      </c>
      <c r="I80" s="9">
        <f>'Objectifs de récolte et PC'!BL100</f>
        <v>0</v>
      </c>
      <c r="J80" s="9">
        <f>'Objectifs de récolte et PC'!BM100</f>
        <v>0</v>
      </c>
    </row>
    <row r="81" spans="1:10" s="18" customFormat="1" hidden="1" outlineLevel="1" x14ac:dyDescent="0.25">
      <c r="A81" s="9" t="str">
        <f>'Objectifs de récolte et PC'!A101</f>
        <v>VAR</v>
      </c>
      <c r="B81" s="9" t="str">
        <f>'Objectifs de récolte et PC'!B101</f>
        <v xml:space="preserve">Courge </v>
      </c>
      <c r="C81" s="9" t="str">
        <f>'Objectifs de récolte et PC'!D101</f>
        <v>à trouver</v>
      </c>
      <c r="D81" s="9">
        <f>'Objectifs de récolte et PC'!E101</f>
        <v>0</v>
      </c>
      <c r="E81" s="69"/>
      <c r="F81" s="9">
        <f>'Objectifs de récolte et PC'!BI101</f>
        <v>0</v>
      </c>
      <c r="G81" s="9">
        <f>'Objectifs de récolte et PC'!BJ101</f>
        <v>0</v>
      </c>
      <c r="H81" s="9">
        <f>'Objectifs de récolte et PC'!BK101</f>
        <v>0</v>
      </c>
      <c r="I81" s="9">
        <f>'Objectifs de récolte et PC'!BL101</f>
        <v>0</v>
      </c>
      <c r="J81" s="9">
        <f>'Objectifs de récolte et PC'!BM101</f>
        <v>0</v>
      </c>
    </row>
    <row r="82" spans="1:10" s="18" customFormat="1" hidden="1" outlineLevel="1" x14ac:dyDescent="0.25">
      <c r="A82" s="9" t="str">
        <f>'Objectifs de récolte et PC'!A102</f>
        <v>VAR</v>
      </c>
      <c r="B82" s="9" t="str">
        <f>'Objectifs de récolte et PC'!B102</f>
        <v>Courge</v>
      </c>
      <c r="C82" s="9">
        <f>'Objectifs de récolte et PC'!D102</f>
        <v>0</v>
      </c>
      <c r="D82" s="9">
        <f>'Objectifs de récolte et PC'!E102</f>
        <v>0</v>
      </c>
      <c r="E82" s="73"/>
      <c r="F82" s="9">
        <f>'Objectifs de récolte et PC'!BI102</f>
        <v>0</v>
      </c>
      <c r="G82" s="9">
        <f>'Objectifs de récolte et PC'!BJ102</f>
        <v>0</v>
      </c>
      <c r="H82" s="9">
        <f>'Objectifs de récolte et PC'!BK102</f>
        <v>0</v>
      </c>
      <c r="I82" s="9">
        <f>'Objectifs de récolte et PC'!BL102</f>
        <v>0</v>
      </c>
      <c r="J82" s="9">
        <f>'Objectifs de récolte et PC'!BM102</f>
        <v>0</v>
      </c>
    </row>
    <row r="83" spans="1:10" collapsed="1" x14ac:dyDescent="0.25">
      <c r="A83" s="96" t="str">
        <f>'Objectifs de récolte et PC'!A215</f>
        <v>TYP</v>
      </c>
      <c r="B83" s="96" t="str">
        <f>'Objectifs de récolte et PC'!B215</f>
        <v>Tomate cerise</v>
      </c>
      <c r="C83" s="96">
        <f>'Objectifs de récolte et PC'!D215</f>
        <v>0</v>
      </c>
      <c r="D83" s="96">
        <f>'Objectifs de récolte et PC'!E215</f>
        <v>8</v>
      </c>
      <c r="E83" s="69" t="str">
        <f>'Objectifs de récolte et PC'!F215</f>
        <v>kg</v>
      </c>
      <c r="F83" s="96">
        <f>'Objectifs de récolte et PC'!BI215</f>
        <v>2.1</v>
      </c>
      <c r="G83" s="96">
        <f>'Objectifs de récolte et PC'!BJ215</f>
        <v>16.8</v>
      </c>
      <c r="H83" s="96">
        <f>'Objectifs de récolte et PC'!BK215</f>
        <v>483</v>
      </c>
      <c r="I83" s="96" t="str">
        <f>'Objectifs de récolte et PC'!BL215</f>
        <v>kg</v>
      </c>
      <c r="J83" s="96">
        <f>'Objectifs de récolte et PC'!BM215</f>
        <v>3864</v>
      </c>
    </row>
    <row r="84" spans="1:10" hidden="1" outlineLevel="1" x14ac:dyDescent="0.25">
      <c r="A84" s="9" t="str">
        <f>'Objectifs de récolte et PC'!A104</f>
        <v>VAR</v>
      </c>
      <c r="B84" s="9" t="str">
        <f>'Objectifs de récolte et PC'!B104</f>
        <v>Courgette</v>
      </c>
      <c r="C84" s="9">
        <f>'Objectifs de récolte et PC'!D104</f>
        <v>0</v>
      </c>
      <c r="D84" s="9">
        <f>'Objectifs de récolte et PC'!E104</f>
        <v>0</v>
      </c>
      <c r="E84" s="103"/>
      <c r="F84" s="9">
        <f>'Objectifs de récolte et PC'!BI104</f>
        <v>0</v>
      </c>
      <c r="G84" s="9">
        <f>'Objectifs de récolte et PC'!BJ104</f>
        <v>0</v>
      </c>
      <c r="H84" s="9">
        <f>'Objectifs de récolte et PC'!BK104</f>
        <v>0</v>
      </c>
      <c r="I84" s="9">
        <f>'Objectifs de récolte et PC'!BL104</f>
        <v>0</v>
      </c>
      <c r="J84" s="9">
        <f>'Objectifs de récolte et PC'!BM104</f>
        <v>0</v>
      </c>
    </row>
    <row r="85" spans="1:10" hidden="1" outlineLevel="1" x14ac:dyDescent="0.25">
      <c r="A85" s="9" t="e">
        <f>'Objectifs de récolte et PC'!#REF!</f>
        <v>#REF!</v>
      </c>
      <c r="B85" s="9" t="e">
        <f>'Objectifs de récolte et PC'!#REF!</f>
        <v>#REF!</v>
      </c>
      <c r="C85" s="9" t="e">
        <f>'Objectifs de récolte et PC'!#REF!</f>
        <v>#REF!</v>
      </c>
      <c r="D85" s="9" t="e">
        <f>'Objectifs de récolte et PC'!#REF!</f>
        <v>#REF!</v>
      </c>
      <c r="E85" s="69"/>
      <c r="F85" s="9" t="e">
        <f>'Objectifs de récolte et PC'!#REF!</f>
        <v>#REF!</v>
      </c>
      <c r="G85" s="9" t="e">
        <f>'Objectifs de récolte et PC'!#REF!</f>
        <v>#REF!</v>
      </c>
      <c r="H85" s="9" t="e">
        <f>'Objectifs de récolte et PC'!#REF!</f>
        <v>#REF!</v>
      </c>
      <c r="I85" s="9" t="e">
        <f>'Objectifs de récolte et PC'!#REF!</f>
        <v>#REF!</v>
      </c>
      <c r="J85" s="9" t="e">
        <f>'Objectifs de récolte et PC'!#REF!</f>
        <v>#REF!</v>
      </c>
    </row>
    <row r="86" spans="1:10" hidden="1" outlineLevel="1" x14ac:dyDescent="0.25">
      <c r="A86" s="9" t="str">
        <f>'Objectifs de récolte et PC'!A106</f>
        <v>VAR</v>
      </c>
      <c r="B86" s="9" t="str">
        <f>'Objectifs de récolte et PC'!B106</f>
        <v>Courgette</v>
      </c>
      <c r="C86" s="9">
        <f>'Objectifs de récolte et PC'!D106</f>
        <v>0</v>
      </c>
      <c r="D86" s="9">
        <f>'Objectifs de récolte et PC'!E106</f>
        <v>0</v>
      </c>
      <c r="E86" s="69"/>
      <c r="F86" s="9">
        <f>'Objectifs de récolte et PC'!BI106</f>
        <v>0</v>
      </c>
      <c r="G86" s="9">
        <f>'Objectifs de récolte et PC'!BJ106</f>
        <v>0</v>
      </c>
      <c r="H86" s="9">
        <f>'Objectifs de récolte et PC'!BK106</f>
        <v>0</v>
      </c>
      <c r="I86" s="9">
        <f>'Objectifs de récolte et PC'!BL106</f>
        <v>0</v>
      </c>
      <c r="J86" s="9">
        <f>'Objectifs de récolte et PC'!BM106</f>
        <v>0</v>
      </c>
    </row>
    <row r="87" spans="1:10" hidden="1" outlineLevel="1" x14ac:dyDescent="0.25">
      <c r="A87" s="9" t="e">
        <f>'Objectifs de récolte et PC'!#REF!</f>
        <v>#REF!</v>
      </c>
      <c r="B87" s="9" t="e">
        <f>'Objectifs de récolte et PC'!#REF!</f>
        <v>#REF!</v>
      </c>
      <c r="C87" s="9" t="e">
        <f>'Objectifs de récolte et PC'!#REF!</f>
        <v>#REF!</v>
      </c>
      <c r="D87" s="9" t="e">
        <f>'Objectifs de récolte et PC'!#REF!</f>
        <v>#REF!</v>
      </c>
      <c r="E87" s="69"/>
      <c r="F87" s="9" t="e">
        <f>'Objectifs de récolte et PC'!#REF!</f>
        <v>#REF!</v>
      </c>
      <c r="G87" s="9" t="e">
        <f>'Objectifs de récolte et PC'!#REF!</f>
        <v>#REF!</v>
      </c>
      <c r="H87" s="9" t="e">
        <f>'Objectifs de récolte et PC'!#REF!</f>
        <v>#REF!</v>
      </c>
      <c r="I87" s="9" t="e">
        <f>'Objectifs de récolte et PC'!#REF!</f>
        <v>#REF!</v>
      </c>
      <c r="J87" s="9" t="e">
        <f>'Objectifs de récolte et PC'!#REF!</f>
        <v>#REF!</v>
      </c>
    </row>
    <row r="88" spans="1:10" hidden="1" outlineLevel="1" x14ac:dyDescent="0.25">
      <c r="A88" s="9" t="str">
        <f>'Objectifs de récolte et PC'!A107</f>
        <v>VAR</v>
      </c>
      <c r="B88" s="9" t="str">
        <f>'Objectifs de récolte et PC'!B107</f>
        <v>Courgette</v>
      </c>
      <c r="C88" s="9">
        <f>'Objectifs de récolte et PC'!D107</f>
        <v>0</v>
      </c>
      <c r="D88" s="9">
        <f>'Objectifs de récolte et PC'!E107</f>
        <v>0</v>
      </c>
      <c r="E88" s="69"/>
      <c r="F88" s="9">
        <f>'Objectifs de récolte et PC'!BI107</f>
        <v>0</v>
      </c>
      <c r="G88" s="9">
        <f>'Objectifs de récolte et PC'!BJ107</f>
        <v>0</v>
      </c>
      <c r="H88" s="9">
        <f>'Objectifs de récolte et PC'!BK107</f>
        <v>0</v>
      </c>
      <c r="I88" s="9">
        <f>'Objectifs de récolte et PC'!BL107</f>
        <v>0</v>
      </c>
      <c r="J88" s="9">
        <f>'Objectifs de récolte et PC'!BM107</f>
        <v>0</v>
      </c>
    </row>
    <row r="89" spans="1:10" hidden="1" outlineLevel="1" x14ac:dyDescent="0.25">
      <c r="A89" s="9" t="e">
        <f>'Objectifs de récolte et PC'!#REF!</f>
        <v>#REF!</v>
      </c>
      <c r="B89" s="9" t="e">
        <f>'Objectifs de récolte et PC'!#REF!</f>
        <v>#REF!</v>
      </c>
      <c r="C89" s="9" t="e">
        <f>'Objectifs de récolte et PC'!#REF!</f>
        <v>#REF!</v>
      </c>
      <c r="D89" s="9" t="e">
        <f>'Objectifs de récolte et PC'!#REF!</f>
        <v>#REF!</v>
      </c>
      <c r="E89" s="69"/>
      <c r="F89" s="9" t="e">
        <f>'Objectifs de récolte et PC'!#REF!</f>
        <v>#REF!</v>
      </c>
      <c r="G89" s="9" t="e">
        <f>'Objectifs de récolte et PC'!#REF!</f>
        <v>#REF!</v>
      </c>
      <c r="H89" s="9" t="e">
        <f>'Objectifs de récolte et PC'!#REF!</f>
        <v>#REF!</v>
      </c>
      <c r="I89" s="9" t="e">
        <f>'Objectifs de récolte et PC'!#REF!</f>
        <v>#REF!</v>
      </c>
      <c r="J89" s="9" t="e">
        <f>'Objectifs de récolte et PC'!#REF!</f>
        <v>#REF!</v>
      </c>
    </row>
    <row r="90" spans="1:10" hidden="1" outlineLevel="1" x14ac:dyDescent="0.25">
      <c r="A90" s="9" t="e">
        <f>'Objectifs de récolte et PC'!#REF!</f>
        <v>#REF!</v>
      </c>
      <c r="B90" s="9" t="e">
        <f>'Objectifs de récolte et PC'!#REF!</f>
        <v>#REF!</v>
      </c>
      <c r="C90" s="9" t="e">
        <f>'Objectifs de récolte et PC'!#REF!</f>
        <v>#REF!</v>
      </c>
      <c r="D90" s="9" t="e">
        <f>'Objectifs de récolte et PC'!#REF!</f>
        <v>#REF!</v>
      </c>
      <c r="E90" s="69"/>
      <c r="F90" s="9" t="e">
        <f>'Objectifs de récolte et PC'!#REF!</f>
        <v>#REF!</v>
      </c>
      <c r="G90" s="9" t="e">
        <f>'Objectifs de récolte et PC'!#REF!</f>
        <v>#REF!</v>
      </c>
      <c r="H90" s="9" t="e">
        <f>'Objectifs de récolte et PC'!#REF!</f>
        <v>#REF!</v>
      </c>
      <c r="I90" s="9" t="e">
        <f>'Objectifs de récolte et PC'!#REF!</f>
        <v>#REF!</v>
      </c>
      <c r="J90" s="9" t="e">
        <f>'Objectifs de récolte et PC'!#REF!</f>
        <v>#REF!</v>
      </c>
    </row>
    <row r="91" spans="1:10" hidden="1" outlineLevel="1" x14ac:dyDescent="0.25">
      <c r="A91" s="9" t="e">
        <f>'Objectifs de récolte et PC'!#REF!</f>
        <v>#REF!</v>
      </c>
      <c r="B91" s="9" t="e">
        <f>'Objectifs de récolte et PC'!#REF!</f>
        <v>#REF!</v>
      </c>
      <c r="C91" s="9" t="e">
        <f>'Objectifs de récolte et PC'!#REF!</f>
        <v>#REF!</v>
      </c>
      <c r="D91" s="9" t="e">
        <f>'Objectifs de récolte et PC'!#REF!</f>
        <v>#REF!</v>
      </c>
      <c r="E91" s="73"/>
      <c r="F91" s="9" t="e">
        <f>'Objectifs de récolte et PC'!#REF!</f>
        <v>#REF!</v>
      </c>
      <c r="G91" s="9" t="e">
        <f>'Objectifs de récolte et PC'!#REF!</f>
        <v>#REF!</v>
      </c>
      <c r="H91" s="9" t="e">
        <f>'Objectifs de récolte et PC'!#REF!</f>
        <v>#REF!</v>
      </c>
      <c r="I91" s="9" t="e">
        <f>'Objectifs de récolte et PC'!#REF!</f>
        <v>#REF!</v>
      </c>
      <c r="J91" s="9" t="e">
        <f>'Objectifs de récolte et PC'!#REF!</f>
        <v>#REF!</v>
      </c>
    </row>
    <row r="92" spans="1:10" collapsed="1" x14ac:dyDescent="0.25">
      <c r="A92" s="96" t="str">
        <f>'Objectifs de récolte et PC'!A31</f>
        <v>TYP</v>
      </c>
      <c r="B92" s="96" t="str">
        <f>'Objectifs de récolte et PC'!B31</f>
        <v>Betterave</v>
      </c>
      <c r="C92" s="96">
        <f>'Objectifs de récolte et PC'!D31</f>
        <v>0</v>
      </c>
      <c r="D92" s="96">
        <f>'Objectifs de récolte et PC'!E31</f>
        <v>2</v>
      </c>
      <c r="E92" s="69" t="str">
        <f>'Objectifs de récolte et PC'!F31</f>
        <v>kg</v>
      </c>
      <c r="F92" s="96">
        <f>'Objectifs de récolte et PC'!BI31</f>
        <v>8.2999999999999989</v>
      </c>
      <c r="G92" s="96">
        <f>'Objectifs de récolte et PC'!BJ31</f>
        <v>16.599999999999998</v>
      </c>
      <c r="H92" s="96">
        <f>'Objectifs de récolte et PC'!BK31</f>
        <v>1908.9999999999998</v>
      </c>
      <c r="I92" s="96" t="str">
        <f>'Objectifs de récolte et PC'!BL31</f>
        <v>kg</v>
      </c>
      <c r="J92" s="96">
        <f>'Objectifs de récolte et PC'!BM31</f>
        <v>3817.9999999999995</v>
      </c>
    </row>
    <row r="93" spans="1:10" hidden="1" outlineLevel="1" x14ac:dyDescent="0.25">
      <c r="A93" s="9" t="str">
        <f>'Objectifs de récolte et PC'!A109</f>
        <v>VAR</v>
      </c>
      <c r="B93" s="9" t="str">
        <f>'Objectifs de récolte et PC'!B109</f>
        <v>Echalotte</v>
      </c>
      <c r="C93" s="9" t="str">
        <f>'Objectifs de récolte et PC'!D109</f>
        <v>Agrosemens</v>
      </c>
      <c r="D93" s="9">
        <f>'Objectifs de récolte et PC'!E109</f>
        <v>0</v>
      </c>
      <c r="E93" s="110"/>
      <c r="F93" s="9">
        <f>'Objectifs de récolte et PC'!BI109</f>
        <v>0</v>
      </c>
      <c r="G93" s="9">
        <f>'Objectifs de récolte et PC'!BJ109</f>
        <v>0</v>
      </c>
      <c r="H93" s="9">
        <f>'Objectifs de récolte et PC'!BK109</f>
        <v>0</v>
      </c>
      <c r="I93" s="9">
        <f>'Objectifs de récolte et PC'!BL109</f>
        <v>0</v>
      </c>
      <c r="J93" s="9">
        <f>'Objectifs de récolte et PC'!BM109</f>
        <v>0</v>
      </c>
    </row>
    <row r="94" spans="1:10" collapsed="1" x14ac:dyDescent="0.25">
      <c r="A94" s="96" t="str">
        <f>'Objectifs de récolte et PC'!A80</f>
        <v>TYP</v>
      </c>
      <c r="B94" s="96" t="str">
        <f>'Objectifs de récolte et PC'!B80</f>
        <v>Choux brocoli</v>
      </c>
      <c r="C94" s="96">
        <f>'Objectifs de récolte et PC'!D80</f>
        <v>0</v>
      </c>
      <c r="D94" s="96">
        <f>'Objectifs de récolte et PC'!E80</f>
        <v>6</v>
      </c>
      <c r="E94" s="69" t="str">
        <f>'Objectifs de récolte et PC'!F80</f>
        <v>kg</v>
      </c>
      <c r="F94" s="96">
        <f>'Objectifs de récolte et PC'!BI80</f>
        <v>0.5</v>
      </c>
      <c r="G94" s="96">
        <f>'Objectifs de récolte et PC'!BJ80</f>
        <v>3</v>
      </c>
      <c r="H94" s="96">
        <f>'Objectifs de récolte et PC'!BK80</f>
        <v>115</v>
      </c>
      <c r="I94" s="96" t="str">
        <f>'Objectifs de récolte et PC'!BL80</f>
        <v>kg</v>
      </c>
      <c r="J94" s="96">
        <f>'Objectifs de récolte et PC'!BM80</f>
        <v>690</v>
      </c>
    </row>
    <row r="95" spans="1:10" hidden="1" outlineLevel="1" x14ac:dyDescent="0.25">
      <c r="A95" s="9" t="str">
        <f>'Objectifs de récolte et PC'!A113</f>
        <v>VAR</v>
      </c>
      <c r="B95" s="9" t="str">
        <f>'Objectifs de récolte et PC'!B113</f>
        <v>Epinard</v>
      </c>
      <c r="C95" s="9">
        <f>'Objectifs de récolte et PC'!D113</f>
        <v>0</v>
      </c>
      <c r="D95" s="9">
        <f>'Objectifs de récolte et PC'!E113</f>
        <v>0</v>
      </c>
      <c r="E95" s="103"/>
      <c r="F95" s="9">
        <f>'Objectifs de récolte et PC'!BI113</f>
        <v>0</v>
      </c>
      <c r="G95" s="9">
        <f>'Objectifs de récolte et PC'!BJ113</f>
        <v>0</v>
      </c>
      <c r="H95" s="9">
        <f>'Objectifs de récolte et PC'!BK113</f>
        <v>0</v>
      </c>
      <c r="I95" s="9">
        <f>'Objectifs de récolte et PC'!BL113</f>
        <v>0</v>
      </c>
      <c r="J95" s="9">
        <f>'Objectifs de récolte et PC'!BM113</f>
        <v>0</v>
      </c>
    </row>
    <row r="96" spans="1:10" hidden="1" outlineLevel="1" x14ac:dyDescent="0.25">
      <c r="A96" s="9" t="str">
        <f>'Objectifs de récolte et PC'!A114</f>
        <v>VAR</v>
      </c>
      <c r="B96" s="9" t="str">
        <f>'Objectifs de récolte et PC'!B114</f>
        <v>Epinard</v>
      </c>
      <c r="C96" s="9">
        <f>'Objectifs de récolte et PC'!D114</f>
        <v>0</v>
      </c>
      <c r="D96" s="9">
        <f>'Objectifs de récolte et PC'!E114</f>
        <v>0</v>
      </c>
      <c r="E96" s="69"/>
      <c r="F96" s="9">
        <f>'Objectifs de récolte et PC'!BI114</f>
        <v>0</v>
      </c>
      <c r="G96" s="9">
        <f>'Objectifs de récolte et PC'!BJ114</f>
        <v>0</v>
      </c>
      <c r="H96" s="9">
        <f>'Objectifs de récolte et PC'!BK114</f>
        <v>0</v>
      </c>
      <c r="I96" s="9">
        <f>'Objectifs de récolte et PC'!BL114</f>
        <v>0</v>
      </c>
      <c r="J96" s="9">
        <f>'Objectifs de récolte et PC'!BM114</f>
        <v>0</v>
      </c>
    </row>
    <row r="97" spans="1:10" hidden="1" outlineLevel="1" x14ac:dyDescent="0.25">
      <c r="A97" s="9" t="str">
        <f>'Objectifs de récolte et PC'!A116</f>
        <v>VAR</v>
      </c>
      <c r="B97" s="9" t="str">
        <f>'Objectifs de récolte et PC'!B116</f>
        <v>Epinard</v>
      </c>
      <c r="C97" s="9" t="str">
        <f>'Objectifs de récolte et PC'!D116</f>
        <v>Voltz</v>
      </c>
      <c r="D97" s="9">
        <f>'Objectifs de récolte et PC'!E116</f>
        <v>0</v>
      </c>
      <c r="E97" s="69"/>
      <c r="F97" s="9">
        <f>'Objectifs de récolte et PC'!BI116</f>
        <v>0</v>
      </c>
      <c r="G97" s="9">
        <f>'Objectifs de récolte et PC'!BJ116</f>
        <v>0</v>
      </c>
      <c r="H97" s="9">
        <f>'Objectifs de récolte et PC'!BK116</f>
        <v>0</v>
      </c>
      <c r="I97" s="9">
        <f>'Objectifs de récolte et PC'!BL116</f>
        <v>0</v>
      </c>
      <c r="J97" s="9">
        <f>'Objectifs de récolte et PC'!BM116</f>
        <v>0</v>
      </c>
    </row>
    <row r="98" spans="1:10" hidden="1" outlineLevel="1" x14ac:dyDescent="0.25">
      <c r="A98" s="9" t="e">
        <f>'Objectifs de récolte et PC'!#REF!</f>
        <v>#REF!</v>
      </c>
      <c r="B98" s="9" t="e">
        <f>'Objectifs de récolte et PC'!#REF!</f>
        <v>#REF!</v>
      </c>
      <c r="C98" s="9" t="e">
        <f>'Objectifs de récolte et PC'!#REF!</f>
        <v>#REF!</v>
      </c>
      <c r="D98" s="9" t="e">
        <f>'Objectifs de récolte et PC'!#REF!</f>
        <v>#REF!</v>
      </c>
      <c r="E98" s="73"/>
      <c r="F98" s="9" t="e">
        <f>'Objectifs de récolte et PC'!#REF!</f>
        <v>#REF!</v>
      </c>
      <c r="G98" s="9" t="e">
        <f>'Objectifs de récolte et PC'!#REF!</f>
        <v>#REF!</v>
      </c>
      <c r="H98" s="9" t="e">
        <f>'Objectifs de récolte et PC'!#REF!</f>
        <v>#REF!</v>
      </c>
      <c r="I98" s="9" t="e">
        <f>'Objectifs de récolte et PC'!#REF!</f>
        <v>#REF!</v>
      </c>
      <c r="J98" s="9" t="e">
        <f>'Objectifs de récolte et PC'!#REF!</f>
        <v>#REF!</v>
      </c>
    </row>
    <row r="99" spans="1:10" collapsed="1" x14ac:dyDescent="0.25">
      <c r="A99" s="96" t="str">
        <f>'Objectifs de récolte et PC'!A151</f>
        <v>TYP</v>
      </c>
      <c r="B99" s="96" t="str">
        <f>'Objectifs de récolte et PC'!B151</f>
        <v>Oignon blanc</v>
      </c>
      <c r="C99" s="96">
        <f>'Objectifs de récolte et PC'!D151</f>
        <v>0</v>
      </c>
      <c r="D99" s="96">
        <f>'Objectifs de récolte et PC'!E151</f>
        <v>2.5</v>
      </c>
      <c r="E99" s="69" t="str">
        <f>'Objectifs de récolte et PC'!F151</f>
        <v>pièce</v>
      </c>
      <c r="F99" s="96">
        <f>'Objectifs de récolte et PC'!BI151</f>
        <v>6</v>
      </c>
      <c r="G99" s="96">
        <f>'Objectifs de récolte et PC'!BJ151</f>
        <v>15</v>
      </c>
      <c r="H99" s="96">
        <f>'Objectifs de récolte et PC'!BK151</f>
        <v>1380</v>
      </c>
      <c r="I99" s="96" t="str">
        <f>'Objectifs de récolte et PC'!BL151</f>
        <v>pièce</v>
      </c>
      <c r="J99" s="96">
        <f>'Objectifs de récolte et PC'!BM151</f>
        <v>3450</v>
      </c>
    </row>
    <row r="100" spans="1:10" hidden="1" outlineLevel="1" x14ac:dyDescent="0.25">
      <c r="A100" s="9" t="e">
        <f>'Objectifs de récolte et PC'!#REF!</f>
        <v>#REF!</v>
      </c>
      <c r="B100" s="9" t="e">
        <f>'Objectifs de récolte et PC'!#REF!</f>
        <v>#REF!</v>
      </c>
      <c r="C100" s="9" t="e">
        <f>'Objectifs de récolte et PC'!#REF!</f>
        <v>#REF!</v>
      </c>
      <c r="D100" s="9" t="e">
        <f>'Objectifs de récolte et PC'!#REF!</f>
        <v>#REF!</v>
      </c>
      <c r="E100" s="103"/>
      <c r="F100" s="9" t="e">
        <f>'Objectifs de récolte et PC'!#REF!</f>
        <v>#REF!</v>
      </c>
      <c r="G100" s="9" t="e">
        <f>'Objectifs de récolte et PC'!#REF!</f>
        <v>#REF!</v>
      </c>
      <c r="H100" s="9" t="e">
        <f>'Objectifs de récolte et PC'!#REF!</f>
        <v>#REF!</v>
      </c>
      <c r="I100" s="9" t="e">
        <f>'Objectifs de récolte et PC'!#REF!</f>
        <v>#REF!</v>
      </c>
      <c r="J100" s="9" t="e">
        <f>'Objectifs de récolte et PC'!#REF!</f>
        <v>#REF!</v>
      </c>
    </row>
    <row r="101" spans="1:10" hidden="1" outlineLevel="1" x14ac:dyDescent="0.25">
      <c r="A101" s="9" t="str">
        <f>'Objectifs de récolte et PC'!A118</f>
        <v>VAR</v>
      </c>
      <c r="B101" s="9" t="str">
        <f>'Objectifs de récolte et PC'!B118</f>
        <v>Fenouil</v>
      </c>
      <c r="C101" s="9" t="str">
        <f>'Objectifs de récolte et PC'!D118</f>
        <v>Voltz</v>
      </c>
      <c r="D101" s="9">
        <f>'Objectifs de récolte et PC'!E118</f>
        <v>0</v>
      </c>
      <c r="E101" s="69"/>
      <c r="F101" s="9">
        <f>'Objectifs de récolte et PC'!BI118</f>
        <v>0</v>
      </c>
      <c r="G101" s="9">
        <f>'Objectifs de récolte et PC'!BJ118</f>
        <v>0</v>
      </c>
      <c r="H101" s="9">
        <f>'Objectifs de récolte et PC'!BK118</f>
        <v>0</v>
      </c>
      <c r="I101" s="9">
        <f>'Objectifs de récolte et PC'!BL118</f>
        <v>0</v>
      </c>
      <c r="J101" s="9">
        <f>'Objectifs de récolte et PC'!BM118</f>
        <v>0</v>
      </c>
    </row>
    <row r="102" spans="1:10" hidden="1" outlineLevel="1" x14ac:dyDescent="0.25">
      <c r="A102" s="9" t="str">
        <f>'Objectifs de récolte et PC'!A119</f>
        <v>VAR</v>
      </c>
      <c r="B102" s="9" t="str">
        <f>'Objectifs de récolte et PC'!B119</f>
        <v>Fenouil</v>
      </c>
      <c r="C102" s="9" t="str">
        <f>'Objectifs de récolte et PC'!D119</f>
        <v>Voltz</v>
      </c>
      <c r="D102" s="9">
        <f>'Objectifs de récolte et PC'!E119</f>
        <v>0</v>
      </c>
      <c r="E102" s="69"/>
      <c r="F102" s="9">
        <f>'Objectifs de récolte et PC'!BI119</f>
        <v>0</v>
      </c>
      <c r="G102" s="9">
        <f>'Objectifs de récolte et PC'!BJ119</f>
        <v>0</v>
      </c>
      <c r="H102" s="9">
        <f>'Objectifs de récolte et PC'!BK119</f>
        <v>0</v>
      </c>
      <c r="I102" s="9">
        <f>'Objectifs de récolte et PC'!BL119</f>
        <v>0</v>
      </c>
      <c r="J102" s="9">
        <f>'Objectifs de récolte et PC'!BM119</f>
        <v>0</v>
      </c>
    </row>
    <row r="103" spans="1:10" hidden="1" outlineLevel="1" x14ac:dyDescent="0.25">
      <c r="A103" s="9" t="str">
        <f>'Objectifs de récolte et PC'!A120</f>
        <v>VAR</v>
      </c>
      <c r="B103" s="9" t="str">
        <f>'Objectifs de récolte et PC'!B120</f>
        <v>Fenouil</v>
      </c>
      <c r="C103" s="9" t="str">
        <f>'Objectifs de récolte et PC'!D120</f>
        <v>Agrosemens</v>
      </c>
      <c r="D103" s="9">
        <f>'Objectifs de récolte et PC'!E120</f>
        <v>0</v>
      </c>
      <c r="E103" s="73"/>
      <c r="F103" s="9">
        <f>'Objectifs de récolte et PC'!BI120</f>
        <v>0</v>
      </c>
      <c r="G103" s="9">
        <f>'Objectifs de récolte et PC'!BJ120</f>
        <v>0</v>
      </c>
      <c r="H103" s="9">
        <f>'Objectifs de récolte et PC'!BK120</f>
        <v>0</v>
      </c>
      <c r="I103" s="9">
        <f>'Objectifs de récolte et PC'!BL120</f>
        <v>0</v>
      </c>
      <c r="J103" s="9">
        <f>'Objectifs de récolte et PC'!BM120</f>
        <v>0</v>
      </c>
    </row>
    <row r="104" spans="1:10" collapsed="1" x14ac:dyDescent="0.25">
      <c r="A104" s="96" t="str">
        <f>'Objectifs de récolte et PC'!A160</f>
        <v>TYP</v>
      </c>
      <c r="B104" s="96" t="str">
        <f>'Objectifs de récolte et PC'!B160</f>
        <v>Patisson</v>
      </c>
      <c r="C104" s="96">
        <f>'Objectifs de récolte et PC'!D160</f>
        <v>0</v>
      </c>
      <c r="D104" s="96">
        <f>'Objectifs de récolte et PC'!E160</f>
        <v>3</v>
      </c>
      <c r="E104" s="69" t="str">
        <f>'Objectifs de récolte et PC'!F160</f>
        <v>kg</v>
      </c>
      <c r="F104" s="96">
        <f>'Objectifs de récolte et PC'!BI160</f>
        <v>5</v>
      </c>
      <c r="G104" s="96">
        <f>'Objectifs de récolte et PC'!BJ160</f>
        <v>15</v>
      </c>
      <c r="H104" s="96">
        <f>'Objectifs de récolte et PC'!BK160</f>
        <v>1150</v>
      </c>
      <c r="I104" s="96" t="str">
        <f>'Objectifs de récolte et PC'!BL160</f>
        <v>kg</v>
      </c>
      <c r="J104" s="96">
        <f>'Objectifs de récolte et PC'!BM160</f>
        <v>3450</v>
      </c>
    </row>
    <row r="105" spans="1:10" hidden="1" outlineLevel="1" x14ac:dyDescent="0.25">
      <c r="A105" s="9" t="str">
        <f>'Objectifs de récolte et PC'!A123</f>
        <v>VAR</v>
      </c>
      <c r="B105" s="9" t="str">
        <f>'Objectifs de récolte et PC'!B123</f>
        <v>Fève</v>
      </c>
      <c r="C105" s="9" t="str">
        <f>'Objectifs de récolte et PC'!D123</f>
        <v>Agrosemens</v>
      </c>
      <c r="D105" s="9">
        <f>'Objectifs de récolte et PC'!E123</f>
        <v>0</v>
      </c>
      <c r="E105" s="110"/>
      <c r="F105" s="9">
        <f>'Objectifs de récolte et PC'!BI123</f>
        <v>0</v>
      </c>
      <c r="G105" s="9">
        <f>'Objectifs de récolte et PC'!BJ123</f>
        <v>0</v>
      </c>
      <c r="H105" s="9">
        <f>'Objectifs de récolte et PC'!BK123</f>
        <v>0</v>
      </c>
      <c r="I105" s="9">
        <f>'Objectifs de récolte et PC'!BL123</f>
        <v>0</v>
      </c>
      <c r="J105" s="9">
        <f>'Objectifs de récolte et PC'!BM123</f>
        <v>0</v>
      </c>
    </row>
    <row r="106" spans="1:10" collapsed="1" x14ac:dyDescent="0.25">
      <c r="A106" s="96" t="str">
        <f>'Objectifs de récolte et PC'!A147</f>
        <v>TYP</v>
      </c>
      <c r="B106" s="96" t="str">
        <f>'Objectifs de récolte et PC'!B147</f>
        <v>Navet primeur</v>
      </c>
      <c r="C106" s="96">
        <f>'Objectifs de récolte et PC'!D147</f>
        <v>0</v>
      </c>
      <c r="D106" s="96">
        <f>'Objectifs de récolte et PC'!E147</f>
        <v>2.4</v>
      </c>
      <c r="E106" s="69" t="str">
        <f>'Objectifs de récolte et PC'!F147</f>
        <v>kg</v>
      </c>
      <c r="F106" s="96">
        <f>'Objectifs de récolte et PC'!BI147</f>
        <v>6</v>
      </c>
      <c r="G106" s="96">
        <f>'Objectifs de récolte et PC'!BJ147</f>
        <v>14.399999999999999</v>
      </c>
      <c r="H106" s="96">
        <f>'Objectifs de récolte et PC'!BK147</f>
        <v>1380</v>
      </c>
      <c r="I106" s="96" t="str">
        <f>'Objectifs de récolte et PC'!BL147</f>
        <v>kg</v>
      </c>
      <c r="J106" s="96">
        <f>'Objectifs de récolte et PC'!BM147</f>
        <v>3311.9999999999995</v>
      </c>
    </row>
    <row r="107" spans="1:10" hidden="1" outlineLevel="1" x14ac:dyDescent="0.25">
      <c r="A107" s="9" t="str">
        <f>'Objectifs de récolte et PC'!A125</f>
        <v>VAR</v>
      </c>
      <c r="B107" s="9" t="str">
        <f>'Objectifs de récolte et PC'!B125</f>
        <v>Haricot vert</v>
      </c>
      <c r="C107" s="9">
        <f>'Objectifs de récolte et PC'!D125</f>
        <v>0</v>
      </c>
      <c r="D107" s="9">
        <f>'Objectifs de récolte et PC'!E125</f>
        <v>0</v>
      </c>
      <c r="E107" s="103"/>
      <c r="F107" s="9">
        <f>'Objectifs de récolte et PC'!BI125</f>
        <v>0</v>
      </c>
      <c r="G107" s="9">
        <f>'Objectifs de récolte et PC'!BJ125</f>
        <v>0</v>
      </c>
      <c r="H107" s="9">
        <f>'Objectifs de récolte et PC'!BK125</f>
        <v>0</v>
      </c>
      <c r="I107" s="9">
        <f>'Objectifs de récolte et PC'!BL125</f>
        <v>0</v>
      </c>
      <c r="J107" s="9">
        <f>'Objectifs de récolte et PC'!BM125</f>
        <v>0</v>
      </c>
    </row>
    <row r="108" spans="1:10" hidden="1" outlineLevel="1" x14ac:dyDescent="0.25">
      <c r="A108" s="9" t="str">
        <f>'Objectifs de récolte et PC'!A126</f>
        <v>VAR</v>
      </c>
      <c r="B108" s="9" t="str">
        <f>'Objectifs de récolte et PC'!B126</f>
        <v>Haricot vert</v>
      </c>
      <c r="C108" s="9">
        <f>'Objectifs de récolte et PC'!D126</f>
        <v>0</v>
      </c>
      <c r="D108" s="9">
        <f>'Objectifs de récolte et PC'!E126</f>
        <v>0</v>
      </c>
      <c r="E108" s="69"/>
      <c r="F108" s="9">
        <f>'Objectifs de récolte et PC'!BI126</f>
        <v>0</v>
      </c>
      <c r="G108" s="9">
        <f>'Objectifs de récolte et PC'!BJ126</f>
        <v>0</v>
      </c>
      <c r="H108" s="9">
        <f>'Objectifs de récolte et PC'!BK126</f>
        <v>0</v>
      </c>
      <c r="I108" s="9">
        <f>'Objectifs de récolte et PC'!BL126</f>
        <v>0</v>
      </c>
      <c r="J108" s="9">
        <f>'Objectifs de récolte et PC'!BM126</f>
        <v>0</v>
      </c>
    </row>
    <row r="109" spans="1:10" hidden="1" outlineLevel="1" x14ac:dyDescent="0.25">
      <c r="A109" s="9" t="str">
        <f>'Objectifs de récolte et PC'!A127</f>
        <v>VAR</v>
      </c>
      <c r="B109" s="9" t="str">
        <f>'Objectifs de récolte et PC'!B127</f>
        <v>Haricot vert</v>
      </c>
      <c r="C109" s="9">
        <f>'Objectifs de récolte et PC'!D127</f>
        <v>0</v>
      </c>
      <c r="D109" s="9">
        <f>'Objectifs de récolte et PC'!E127</f>
        <v>0</v>
      </c>
      <c r="E109" s="69"/>
      <c r="F109" s="9">
        <f>'Objectifs de récolte et PC'!BI127</f>
        <v>0</v>
      </c>
      <c r="G109" s="9">
        <f>'Objectifs de récolte et PC'!BJ127</f>
        <v>0</v>
      </c>
      <c r="H109" s="9">
        <f>'Objectifs de récolte et PC'!BK127</f>
        <v>0</v>
      </c>
      <c r="I109" s="9">
        <f>'Objectifs de récolte et PC'!BL127</f>
        <v>0</v>
      </c>
      <c r="J109" s="9">
        <f>'Objectifs de récolte et PC'!BM127</f>
        <v>0</v>
      </c>
    </row>
    <row r="110" spans="1:10" hidden="1" outlineLevel="1" x14ac:dyDescent="0.25">
      <c r="A110" s="9" t="str">
        <f>'Objectifs de récolte et PC'!A128</f>
        <v>VAR</v>
      </c>
      <c r="B110" s="9" t="str">
        <f>'Objectifs de récolte et PC'!B128</f>
        <v>Haricot vert</v>
      </c>
      <c r="C110" s="9">
        <f>'Objectifs de récolte et PC'!D128</f>
        <v>0</v>
      </c>
      <c r="D110" s="9">
        <f>'Objectifs de récolte et PC'!E128</f>
        <v>0</v>
      </c>
      <c r="E110" s="69"/>
      <c r="F110" s="9">
        <f>'Objectifs de récolte et PC'!BI128</f>
        <v>0</v>
      </c>
      <c r="G110" s="9">
        <f>'Objectifs de récolte et PC'!BJ128</f>
        <v>0</v>
      </c>
      <c r="H110" s="9">
        <f>'Objectifs de récolte et PC'!BK128</f>
        <v>0</v>
      </c>
      <c r="I110" s="9">
        <f>'Objectifs de récolte et PC'!BL128</f>
        <v>0</v>
      </c>
      <c r="J110" s="9">
        <f>'Objectifs de récolte et PC'!BM128</f>
        <v>0</v>
      </c>
    </row>
    <row r="111" spans="1:10" hidden="1" outlineLevel="1" x14ac:dyDescent="0.25">
      <c r="A111" s="9" t="str">
        <f>'Objectifs de récolte et PC'!A129</f>
        <v>VAR</v>
      </c>
      <c r="B111" s="9" t="str">
        <f>'Objectifs de récolte et PC'!B129</f>
        <v>Haricot vert</v>
      </c>
      <c r="C111" s="9">
        <f>'Objectifs de récolte et PC'!D129</f>
        <v>0</v>
      </c>
      <c r="D111" s="9">
        <f>'Objectifs de récolte et PC'!E129</f>
        <v>0</v>
      </c>
      <c r="E111" s="69"/>
      <c r="F111" s="9">
        <f>'Objectifs de récolte et PC'!BI129</f>
        <v>0</v>
      </c>
      <c r="G111" s="9">
        <f>'Objectifs de récolte et PC'!BJ129</f>
        <v>0</v>
      </c>
      <c r="H111" s="9">
        <f>'Objectifs de récolte et PC'!BK129</f>
        <v>0</v>
      </c>
      <c r="I111" s="9">
        <f>'Objectifs de récolte et PC'!BL129</f>
        <v>0</v>
      </c>
      <c r="J111" s="9">
        <f>'Objectifs de récolte et PC'!BM129</f>
        <v>0</v>
      </c>
    </row>
    <row r="112" spans="1:10" hidden="1" outlineLevel="1" x14ac:dyDescent="0.25">
      <c r="A112" s="9" t="str">
        <f>'Objectifs de récolte et PC'!A130</f>
        <v>VAR</v>
      </c>
      <c r="B112" s="9" t="str">
        <f>'Objectifs de récolte et PC'!B130</f>
        <v>Haricot vert</v>
      </c>
      <c r="C112" s="9">
        <f>'Objectifs de récolte et PC'!D130</f>
        <v>0</v>
      </c>
      <c r="D112" s="9">
        <f>'Objectifs de récolte et PC'!E130</f>
        <v>0</v>
      </c>
      <c r="E112" s="69"/>
      <c r="F112" s="9">
        <f>'Objectifs de récolte et PC'!BI130</f>
        <v>0</v>
      </c>
      <c r="G112" s="9">
        <f>'Objectifs de récolte et PC'!BJ130</f>
        <v>0</v>
      </c>
      <c r="H112" s="9">
        <f>'Objectifs de récolte et PC'!BK130</f>
        <v>0</v>
      </c>
      <c r="I112" s="9">
        <f>'Objectifs de récolte et PC'!BL130</f>
        <v>0</v>
      </c>
      <c r="J112" s="9">
        <f>'Objectifs de récolte et PC'!BM130</f>
        <v>0</v>
      </c>
    </row>
    <row r="113" spans="1:10" hidden="1" outlineLevel="1" x14ac:dyDescent="0.25">
      <c r="A113" s="9" t="str">
        <f>'Objectifs de récolte et PC'!A131</f>
        <v>VAR</v>
      </c>
      <c r="B113" s="9" t="str">
        <f>'Objectifs de récolte et PC'!B131</f>
        <v>Haricot vert</v>
      </c>
      <c r="C113" s="9">
        <f>'Objectifs de récolte et PC'!D131</f>
        <v>0</v>
      </c>
      <c r="D113" s="9">
        <f>'Objectifs de récolte et PC'!E131</f>
        <v>0</v>
      </c>
      <c r="E113" s="69"/>
      <c r="F113" s="9">
        <f>'Objectifs de récolte et PC'!BI131</f>
        <v>0</v>
      </c>
      <c r="G113" s="9">
        <f>'Objectifs de récolte et PC'!BJ131</f>
        <v>0</v>
      </c>
      <c r="H113" s="9">
        <f>'Objectifs de récolte et PC'!BK131</f>
        <v>0</v>
      </c>
      <c r="I113" s="9">
        <f>'Objectifs de récolte et PC'!BL131</f>
        <v>0</v>
      </c>
      <c r="J113" s="9">
        <f>'Objectifs de récolte et PC'!BM131</f>
        <v>0</v>
      </c>
    </row>
    <row r="114" spans="1:10" hidden="1" outlineLevel="1" x14ac:dyDescent="0.25">
      <c r="A114" s="9" t="e">
        <f>'Objectifs de récolte et PC'!#REF!</f>
        <v>#REF!</v>
      </c>
      <c r="B114" s="9" t="e">
        <f>'Objectifs de récolte et PC'!#REF!</f>
        <v>#REF!</v>
      </c>
      <c r="C114" s="9" t="e">
        <f>'Objectifs de récolte et PC'!#REF!</f>
        <v>#REF!</v>
      </c>
      <c r="D114" s="9" t="e">
        <f>'Objectifs de récolte et PC'!#REF!</f>
        <v>#REF!</v>
      </c>
      <c r="E114" s="69"/>
      <c r="F114" s="9" t="e">
        <f>'Objectifs de récolte et PC'!#REF!</f>
        <v>#REF!</v>
      </c>
      <c r="G114" s="9" t="e">
        <f>'Objectifs de récolte et PC'!#REF!</f>
        <v>#REF!</v>
      </c>
      <c r="H114" s="9" t="e">
        <f>'Objectifs de récolte et PC'!#REF!</f>
        <v>#REF!</v>
      </c>
      <c r="I114" s="9" t="e">
        <f>'Objectifs de récolte et PC'!#REF!</f>
        <v>#REF!</v>
      </c>
      <c r="J114" s="9" t="e">
        <f>'Objectifs de récolte et PC'!#REF!</f>
        <v>#REF!</v>
      </c>
    </row>
    <row r="115" spans="1:10" hidden="1" outlineLevel="1" x14ac:dyDescent="0.25">
      <c r="A115" s="9" t="e">
        <f>'Objectifs de récolte et PC'!#REF!</f>
        <v>#REF!</v>
      </c>
      <c r="B115" s="9" t="e">
        <f>'Objectifs de récolte et PC'!#REF!</f>
        <v>#REF!</v>
      </c>
      <c r="C115" s="9" t="e">
        <f>'Objectifs de récolte et PC'!#REF!</f>
        <v>#REF!</v>
      </c>
      <c r="D115" s="9" t="e">
        <f>'Objectifs de récolte et PC'!#REF!</f>
        <v>#REF!</v>
      </c>
      <c r="E115" s="73"/>
      <c r="F115" s="9" t="e">
        <f>'Objectifs de récolte et PC'!#REF!</f>
        <v>#REF!</v>
      </c>
      <c r="G115" s="9" t="e">
        <f>'Objectifs de récolte et PC'!#REF!</f>
        <v>#REF!</v>
      </c>
      <c r="H115" s="9" t="e">
        <f>'Objectifs de récolte et PC'!#REF!</f>
        <v>#REF!</v>
      </c>
      <c r="I115" s="9" t="e">
        <f>'Objectifs de récolte et PC'!#REF!</f>
        <v>#REF!</v>
      </c>
      <c r="J115" s="9" t="e">
        <f>'Objectifs de récolte et PC'!#REF!</f>
        <v>#REF!</v>
      </c>
    </row>
    <row r="116" spans="1:10" collapsed="1" x14ac:dyDescent="0.25">
      <c r="A116" s="96" t="str">
        <f>'Objectifs de récolte et PC'!A222</f>
        <v>TYP</v>
      </c>
      <c r="B116" s="96" t="str">
        <f>'Objectifs de récolte et PC'!B222</f>
        <v>Oignon jaune (achat)</v>
      </c>
      <c r="C116" s="96">
        <f>'Objectifs de récolte et PC'!D222</f>
        <v>0</v>
      </c>
      <c r="D116" s="96">
        <f>'Objectifs de récolte et PC'!E222</f>
        <v>2.4</v>
      </c>
      <c r="E116" s="69" t="str">
        <f>'Objectifs de récolte et PC'!F222</f>
        <v>kg</v>
      </c>
      <c r="F116" s="96">
        <f>'Objectifs de récolte et PC'!BI222</f>
        <v>6</v>
      </c>
      <c r="G116" s="96">
        <f>'Objectifs de récolte et PC'!BJ222</f>
        <v>14.399999999999999</v>
      </c>
      <c r="H116" s="96">
        <f>'Objectifs de récolte et PC'!BK222</f>
        <v>1380</v>
      </c>
      <c r="I116" s="96" t="str">
        <f>'Objectifs de récolte et PC'!BL222</f>
        <v>kg</v>
      </c>
      <c r="J116" s="96">
        <f>'Objectifs de récolte et PC'!BM222</f>
        <v>3311.9999999999995</v>
      </c>
    </row>
    <row r="117" spans="1:10" hidden="1" outlineLevel="1" x14ac:dyDescent="0.25">
      <c r="A117" s="9" t="str">
        <f>'Objectifs de récolte et PC'!A133</f>
        <v>VAR</v>
      </c>
      <c r="B117" s="9" t="str">
        <f>'Objectifs de récolte et PC'!B133</f>
        <v>Haricot blanc</v>
      </c>
      <c r="C117" s="9">
        <f>'Objectifs de récolte et PC'!D133</f>
        <v>0</v>
      </c>
      <c r="D117" s="9">
        <f>'Objectifs de récolte et PC'!E133</f>
        <v>0</v>
      </c>
      <c r="E117" s="103"/>
      <c r="F117" s="9">
        <f>'Objectifs de récolte et PC'!BI133</f>
        <v>0</v>
      </c>
      <c r="G117" s="9">
        <f>'Objectifs de récolte et PC'!BJ133</f>
        <v>0</v>
      </c>
      <c r="H117" s="9">
        <f>'Objectifs de récolte et PC'!BK133</f>
        <v>0</v>
      </c>
      <c r="I117" s="9">
        <f>'Objectifs de récolte et PC'!BL133</f>
        <v>0</v>
      </c>
      <c r="J117" s="9">
        <f>'Objectifs de récolte et PC'!BM133</f>
        <v>0</v>
      </c>
    </row>
    <row r="118" spans="1:10" hidden="1" outlineLevel="1" x14ac:dyDescent="0.25">
      <c r="A118" s="9" t="str">
        <f>'Objectifs de récolte et PC'!A134</f>
        <v>VAR</v>
      </c>
      <c r="B118" s="9" t="str">
        <f>'Objectifs de récolte et PC'!B134</f>
        <v>Haricot blanc</v>
      </c>
      <c r="C118" s="9">
        <f>'Objectifs de récolte et PC'!D134</f>
        <v>0</v>
      </c>
      <c r="D118" s="9">
        <f>'Objectifs de récolte et PC'!E134</f>
        <v>0</v>
      </c>
      <c r="E118" s="69"/>
      <c r="F118" s="9">
        <f>'Objectifs de récolte et PC'!BI134</f>
        <v>0</v>
      </c>
      <c r="G118" s="9">
        <f>'Objectifs de récolte et PC'!BJ134</f>
        <v>0</v>
      </c>
      <c r="H118" s="9">
        <f>'Objectifs de récolte et PC'!BK134</f>
        <v>0</v>
      </c>
      <c r="I118" s="9">
        <f>'Objectifs de récolte et PC'!BL134</f>
        <v>0</v>
      </c>
      <c r="J118" s="9">
        <f>'Objectifs de récolte et PC'!BM134</f>
        <v>0</v>
      </c>
    </row>
    <row r="119" spans="1:10" hidden="1" outlineLevel="1" x14ac:dyDescent="0.25">
      <c r="A119" s="9" t="str">
        <f>'Objectifs de récolte et PC'!A135</f>
        <v>VAR</v>
      </c>
      <c r="B119" s="9" t="str">
        <f>'Objectifs de récolte et PC'!B135</f>
        <v>Haricot beurre</v>
      </c>
      <c r="C119" s="9">
        <f>'Objectifs de récolte et PC'!D135</f>
        <v>0</v>
      </c>
      <c r="D119" s="9">
        <f>'Objectifs de récolte et PC'!E135</f>
        <v>0</v>
      </c>
      <c r="E119" s="73"/>
      <c r="F119" s="9">
        <f>'Objectifs de récolte et PC'!BI135</f>
        <v>0</v>
      </c>
      <c r="G119" s="9">
        <f>'Objectifs de récolte et PC'!BJ135</f>
        <v>0</v>
      </c>
      <c r="H119" s="9">
        <f>'Objectifs de récolte et PC'!BK135</f>
        <v>0</v>
      </c>
      <c r="I119" s="9">
        <f>'Objectifs de récolte et PC'!BL135</f>
        <v>0</v>
      </c>
      <c r="J119" s="9">
        <f>'Objectifs de récolte et PC'!BM135</f>
        <v>0</v>
      </c>
    </row>
    <row r="120" spans="1:10" collapsed="1" x14ac:dyDescent="0.25">
      <c r="A120" s="96" t="str">
        <f>'Objectifs de récolte et PC'!A90</f>
        <v>TYP</v>
      </c>
      <c r="B120" s="96" t="str">
        <f>'Objectifs de récolte et PC'!B90</f>
        <v>Concombre</v>
      </c>
      <c r="C120" s="96">
        <f>'Objectifs de récolte et PC'!D90</f>
        <v>0</v>
      </c>
      <c r="D120" s="96">
        <f>'Objectifs de récolte et PC'!E90</f>
        <v>1.3</v>
      </c>
      <c r="E120" s="69" t="str">
        <f>'Objectifs de récolte et PC'!F90</f>
        <v>kg</v>
      </c>
      <c r="F120" s="96">
        <f>'Objectifs de récolte et PC'!BI90</f>
        <v>10</v>
      </c>
      <c r="G120" s="96">
        <f>'Objectifs de récolte et PC'!BJ90</f>
        <v>13</v>
      </c>
      <c r="H120" s="96">
        <f>'Objectifs de récolte et PC'!BK90</f>
        <v>2300</v>
      </c>
      <c r="I120" s="96" t="str">
        <f>'Objectifs de récolte et PC'!BL90</f>
        <v>kg</v>
      </c>
      <c r="J120" s="96">
        <f>'Objectifs de récolte et PC'!BM90</f>
        <v>2990</v>
      </c>
    </row>
    <row r="121" spans="1:10" x14ac:dyDescent="0.25">
      <c r="A121" s="96" t="str">
        <f>'Objectifs de récolte et PC'!A52</f>
        <v>TYP</v>
      </c>
      <c r="B121" s="96" t="str">
        <f>'Objectifs de récolte et PC'!B52</f>
        <v>Céleri rave</v>
      </c>
      <c r="C121" s="96">
        <f>'Objectifs de récolte et PC'!D52</f>
        <v>0</v>
      </c>
      <c r="D121" s="96">
        <f>'Objectifs de récolte et PC'!E52</f>
        <v>2</v>
      </c>
      <c r="E121" s="69" t="str">
        <f>'Objectifs de récolte et PC'!F52</f>
        <v>kg</v>
      </c>
      <c r="F121" s="96">
        <f>'Objectifs de récolte et PC'!BI52</f>
        <v>6</v>
      </c>
      <c r="G121" s="96">
        <f>'Objectifs de récolte et PC'!BJ52</f>
        <v>12</v>
      </c>
      <c r="H121" s="96">
        <f>'Objectifs de récolte et PC'!BK52</f>
        <v>1380</v>
      </c>
      <c r="I121" s="96" t="str">
        <f>'Objectifs de récolte et PC'!BL52</f>
        <v>kg</v>
      </c>
      <c r="J121" s="96">
        <f>'Objectifs de récolte et PC'!BM52</f>
        <v>2760</v>
      </c>
    </row>
    <row r="122" spans="1:10" x14ac:dyDescent="0.25">
      <c r="A122" s="96" t="str">
        <f>'Objectifs de récolte et PC'!A149</f>
        <v>TYP</v>
      </c>
      <c r="B122" s="96" t="str">
        <f>'Objectifs de récolte et PC'!B149</f>
        <v>Navet violet</v>
      </c>
      <c r="C122" s="96">
        <f>'Objectifs de récolte et PC'!D149</f>
        <v>0</v>
      </c>
      <c r="D122" s="96">
        <f>'Objectifs de récolte et PC'!E149</f>
        <v>2.2000000000000002</v>
      </c>
      <c r="E122" s="69" t="str">
        <f>'Objectifs de récolte et PC'!F149</f>
        <v>kg</v>
      </c>
      <c r="F122" s="96">
        <f>'Objectifs de récolte et PC'!BI149</f>
        <v>5.9999999999999991</v>
      </c>
      <c r="G122" s="96">
        <f>'Objectifs de récolte et PC'!BJ149</f>
        <v>13.2</v>
      </c>
      <c r="H122" s="96">
        <f>'Objectifs de récolte et PC'!BK149</f>
        <v>1379.9999999999998</v>
      </c>
      <c r="I122" s="96" t="str">
        <f>'Objectifs de récolte et PC'!BL149</f>
        <v>kg</v>
      </c>
      <c r="J122" s="96">
        <f>'Objectifs de récolte et PC'!BM149</f>
        <v>3036</v>
      </c>
    </row>
    <row r="123" spans="1:10" x14ac:dyDescent="0.25">
      <c r="A123" s="96" t="str">
        <f>'Objectifs de récolte et PC'!A88</f>
        <v>TYP</v>
      </c>
      <c r="B123" s="96" t="str">
        <f>'Objectifs de récolte et PC'!B88</f>
        <v>Choux rouge</v>
      </c>
      <c r="C123" s="96">
        <f>'Objectifs de récolte et PC'!D88</f>
        <v>0</v>
      </c>
      <c r="D123" s="96">
        <f>'Objectifs de récolte et PC'!E88</f>
        <v>2.4</v>
      </c>
      <c r="E123" s="69" t="str">
        <f>'Objectifs de récolte et PC'!F88</f>
        <v>kg</v>
      </c>
      <c r="F123" s="96">
        <f>'Objectifs de récolte et PC'!BI88</f>
        <v>5</v>
      </c>
      <c r="G123" s="96">
        <f>'Objectifs de récolte et PC'!BJ88</f>
        <v>12</v>
      </c>
      <c r="H123" s="96">
        <f>'Objectifs de récolte et PC'!BK88</f>
        <v>1150</v>
      </c>
      <c r="I123" s="96" t="str">
        <f>'Objectifs de récolte et PC'!BL88</f>
        <v>kg</v>
      </c>
      <c r="J123" s="96">
        <f>'Objectifs de récolte et PC'!BM88</f>
        <v>2760</v>
      </c>
    </row>
    <row r="124" spans="1:10" hidden="1" outlineLevel="1" x14ac:dyDescent="0.25">
      <c r="A124" s="9" t="str">
        <f>'Objectifs de récolte et PC'!A140</f>
        <v>VAR</v>
      </c>
      <c r="B124" s="9" t="str">
        <f>'Objectifs de récolte et PC'!B140</f>
        <v>Maïs doux</v>
      </c>
      <c r="C124" s="9">
        <f>'Objectifs de récolte et PC'!D140</f>
        <v>0</v>
      </c>
      <c r="D124" s="9">
        <f>'Objectifs de récolte et PC'!E140</f>
        <v>0</v>
      </c>
      <c r="E124" s="110"/>
      <c r="F124" s="9">
        <f>'Objectifs de récolte et PC'!BI140</f>
        <v>0</v>
      </c>
      <c r="G124" s="9">
        <f>'Objectifs de récolte et PC'!BJ140</f>
        <v>0</v>
      </c>
      <c r="H124" s="9">
        <f>'Objectifs de récolte et PC'!BK140</f>
        <v>0</v>
      </c>
      <c r="I124" s="9">
        <f>'Objectifs de récolte et PC'!BL140</f>
        <v>0</v>
      </c>
      <c r="J124" s="9">
        <f>'Objectifs de récolte et PC'!BM140</f>
        <v>0</v>
      </c>
    </row>
    <row r="125" spans="1:10" collapsed="1" x14ac:dyDescent="0.25">
      <c r="A125" s="96" t="str">
        <f>'Objectifs de récolte et PC'!A180</f>
        <v>TYP</v>
      </c>
      <c r="B125" s="96" t="str">
        <f>'Objectifs de récolte et PC'!B180</f>
        <v>Poivron</v>
      </c>
      <c r="C125" s="96">
        <f>'Objectifs de récolte et PC'!D180</f>
        <v>0</v>
      </c>
      <c r="D125" s="96">
        <f>'Objectifs de récolte et PC'!E180</f>
        <v>4.5</v>
      </c>
      <c r="E125" s="69" t="str">
        <f>'Objectifs de récolte et PC'!F180</f>
        <v>kg</v>
      </c>
      <c r="F125" s="96">
        <f>'Objectifs de récolte et PC'!BI180</f>
        <v>2.5</v>
      </c>
      <c r="G125" s="96">
        <f>'Objectifs de récolte et PC'!BJ180</f>
        <v>11.25</v>
      </c>
      <c r="H125" s="96">
        <f>'Objectifs de récolte et PC'!BK180</f>
        <v>575</v>
      </c>
      <c r="I125" s="96" t="str">
        <f>'Objectifs de récolte et PC'!BL180</f>
        <v>kg</v>
      </c>
      <c r="J125" s="96">
        <f>'Objectifs de récolte et PC'!BM180</f>
        <v>2587.5</v>
      </c>
    </row>
    <row r="126" spans="1:10" hidden="1" outlineLevel="1" x14ac:dyDescent="0.25">
      <c r="A126" s="9" t="str">
        <f>'Objectifs de récolte et PC'!A142</f>
        <v>VAR</v>
      </c>
      <c r="B126" s="9" t="str">
        <f>'Objectifs de récolte et PC'!B142</f>
        <v>Melon</v>
      </c>
      <c r="C126" s="9">
        <f>'Objectifs de récolte et PC'!D142</f>
        <v>0</v>
      </c>
      <c r="D126" s="9">
        <f>'Objectifs de récolte et PC'!E142</f>
        <v>0</v>
      </c>
      <c r="E126" s="103"/>
      <c r="F126" s="9">
        <f>'Objectifs de récolte et PC'!BI142</f>
        <v>0</v>
      </c>
      <c r="G126" s="9">
        <f>'Objectifs de récolte et PC'!BJ142</f>
        <v>0</v>
      </c>
      <c r="H126" s="9">
        <f>'Objectifs de récolte et PC'!BK142</f>
        <v>0</v>
      </c>
      <c r="I126" s="9">
        <f>'Objectifs de récolte et PC'!BL142</f>
        <v>0</v>
      </c>
      <c r="J126" s="9">
        <f>'Objectifs de récolte et PC'!BM142</f>
        <v>0</v>
      </c>
    </row>
    <row r="127" spans="1:10" hidden="1" outlineLevel="1" x14ac:dyDescent="0.25">
      <c r="A127" s="9" t="str">
        <f>'Objectifs de récolte et PC'!A150</f>
        <v>VAR</v>
      </c>
      <c r="B127" s="9" t="str">
        <f>'Objectifs de récolte et PC'!B150</f>
        <v>Navet violet</v>
      </c>
      <c r="C127" s="9">
        <f>'Objectifs de récolte et PC'!D150</f>
        <v>0</v>
      </c>
      <c r="D127" s="9">
        <f>'Objectifs de récolte et PC'!E150</f>
        <v>0</v>
      </c>
      <c r="E127" s="69"/>
      <c r="F127" s="9">
        <f>'Objectifs de récolte et PC'!BI150</f>
        <v>0</v>
      </c>
      <c r="G127" s="9">
        <f>'Objectifs de récolte et PC'!BJ150</f>
        <v>0</v>
      </c>
      <c r="H127" s="9">
        <f>'Objectifs de récolte et PC'!BK150</f>
        <v>0</v>
      </c>
      <c r="I127" s="9">
        <f>'Objectifs de récolte et PC'!BL150</f>
        <v>0</v>
      </c>
      <c r="J127" s="9">
        <f>'Objectifs de récolte et PC'!BM150</f>
        <v>0</v>
      </c>
    </row>
    <row r="128" spans="1:10" hidden="1" outlineLevel="1" collapsed="1" x14ac:dyDescent="0.25">
      <c r="A128" s="96" t="str">
        <f>'Objectifs de récolte et PC'!A17</f>
        <v>VAR</v>
      </c>
      <c r="B128" s="96" t="str">
        <f>'Objectifs de récolte et PC'!B17</f>
        <v>Aromatique</v>
      </c>
      <c r="C128" s="96" t="str">
        <f>'Objectifs de récolte et PC'!D17</f>
        <v>JVR</v>
      </c>
      <c r="D128" s="96">
        <f>'Objectifs de récolte et PC'!E17</f>
        <v>0</v>
      </c>
      <c r="E128" s="69"/>
      <c r="F128" s="96">
        <f>'Objectifs de récolte et PC'!BI17</f>
        <v>0</v>
      </c>
      <c r="G128" s="96">
        <f>'Objectifs de récolte et PC'!BJ17</f>
        <v>0</v>
      </c>
      <c r="H128" s="96">
        <f>'Objectifs de récolte et PC'!BK17</f>
        <v>1250</v>
      </c>
      <c r="I128" s="96" t="str">
        <f>'Objectifs de récolte et PC'!BL17</f>
        <v>pièce</v>
      </c>
      <c r="J128" s="96">
        <f>'Objectifs de récolte et PC'!BM17</f>
        <v>0</v>
      </c>
    </row>
    <row r="129" spans="1:10" hidden="1" outlineLevel="1" x14ac:dyDescent="0.25">
      <c r="A129" s="9" t="str">
        <f>'Objectifs de récolte et PC'!A152</f>
        <v>VAR</v>
      </c>
      <c r="B129" s="9" t="str">
        <f>'Objectifs de récolte et PC'!B152</f>
        <v>Oignon blanc</v>
      </c>
      <c r="C129" s="9" t="str">
        <f>'Objectifs de récolte et PC'!D152</f>
        <v>Voltz</v>
      </c>
      <c r="D129" s="9">
        <f>'Objectifs de récolte et PC'!E152</f>
        <v>0</v>
      </c>
      <c r="E129" s="103"/>
      <c r="F129" s="9">
        <f>'Objectifs de récolte et PC'!BI152</f>
        <v>0</v>
      </c>
      <c r="G129" s="9">
        <f>'Objectifs de récolte et PC'!BJ152</f>
        <v>0</v>
      </c>
      <c r="H129" s="9">
        <f>'Objectifs de récolte et PC'!BK152</f>
        <v>0</v>
      </c>
      <c r="I129" s="9">
        <f>'Objectifs de récolte et PC'!BL152</f>
        <v>0</v>
      </c>
      <c r="J129" s="9">
        <f>'Objectifs de récolte et PC'!BM152</f>
        <v>0</v>
      </c>
    </row>
    <row r="130" spans="1:10" hidden="1" outlineLevel="1" x14ac:dyDescent="0.25">
      <c r="A130" s="9" t="str">
        <f>'Objectifs de récolte et PC'!A153</f>
        <v>VAR</v>
      </c>
      <c r="B130" s="9" t="str">
        <f>'Objectifs de récolte et PC'!B153</f>
        <v>Oignon blanc</v>
      </c>
      <c r="C130" s="9" t="str">
        <f>'Objectifs de récolte et PC'!D153</f>
        <v>Voltz</v>
      </c>
      <c r="D130" s="9">
        <f>'Objectifs de récolte et PC'!E153</f>
        <v>0</v>
      </c>
      <c r="E130" s="69"/>
      <c r="F130" s="9">
        <f>'Objectifs de récolte et PC'!BI153</f>
        <v>0</v>
      </c>
      <c r="G130" s="9">
        <f>'Objectifs de récolte et PC'!BJ153</f>
        <v>0</v>
      </c>
      <c r="H130" s="9">
        <f>'Objectifs de récolte et PC'!BK153</f>
        <v>0</v>
      </c>
      <c r="I130" s="9">
        <f>'Objectifs de récolte et PC'!BL153</f>
        <v>0</v>
      </c>
      <c r="J130" s="9">
        <f>'Objectifs de récolte et PC'!BM153</f>
        <v>0</v>
      </c>
    </row>
    <row r="131" spans="1:10" hidden="1" outlineLevel="1" collapsed="1" x14ac:dyDescent="0.25">
      <c r="A131" s="111" t="str">
        <f>'Objectifs de récolte et PC'!A154</f>
        <v>VAR</v>
      </c>
      <c r="B131" s="111" t="str">
        <f>'Objectifs de récolte et PC'!B154</f>
        <v>Oignon blanc</v>
      </c>
      <c r="C131" s="111" t="str">
        <f>'Objectifs de récolte et PC'!D154</f>
        <v>Voltz</v>
      </c>
      <c r="D131" s="111">
        <f>'Objectifs de récolte et PC'!E154</f>
        <v>0</v>
      </c>
      <c r="E131" s="73"/>
      <c r="F131" s="111">
        <f>'Objectifs de récolte et PC'!BI154</f>
        <v>0</v>
      </c>
      <c r="G131" s="111">
        <f>'Objectifs de récolte et PC'!BJ154</f>
        <v>0</v>
      </c>
      <c r="H131" s="111">
        <f>'Objectifs de récolte et PC'!BK154</f>
        <v>0</v>
      </c>
      <c r="I131" s="111">
        <f>'Objectifs de récolte et PC'!BL154</f>
        <v>0</v>
      </c>
      <c r="J131" s="111">
        <f>'Objectifs de récolte et PC'!BM154</f>
        <v>0</v>
      </c>
    </row>
    <row r="132" spans="1:10" collapsed="1" x14ac:dyDescent="0.25">
      <c r="A132" s="96" t="str">
        <f>'Objectifs de récolte et PC'!A197</f>
        <v>TYP</v>
      </c>
      <c r="B132" s="96" t="str">
        <f>'Objectifs de récolte et PC'!B197</f>
        <v>Radis noir</v>
      </c>
      <c r="C132" s="96">
        <f>'Objectifs de récolte et PC'!D197</f>
        <v>0</v>
      </c>
      <c r="D132" s="96">
        <f>'Objectifs de récolte et PC'!E197</f>
        <v>2.2999999999999998</v>
      </c>
      <c r="E132" s="69" t="str">
        <f>'Objectifs de récolte et PC'!F197</f>
        <v>kg</v>
      </c>
      <c r="F132" s="96">
        <f>'Objectifs de récolte et PC'!BI197</f>
        <v>4.8</v>
      </c>
      <c r="G132" s="96">
        <f>'Objectifs de récolte et PC'!BJ197</f>
        <v>11.04</v>
      </c>
      <c r="H132" s="96">
        <f>'Objectifs de récolte et PC'!BK197</f>
        <v>1104</v>
      </c>
      <c r="I132" s="96" t="str">
        <f>'Objectifs de récolte et PC'!BL197</f>
        <v>kg</v>
      </c>
      <c r="J132" s="96">
        <f>'Objectifs de récolte et PC'!BM197</f>
        <v>2539.1999999999998</v>
      </c>
    </row>
    <row r="133" spans="1:10" hidden="1" outlineLevel="1" x14ac:dyDescent="0.25">
      <c r="A133" s="9" t="str">
        <f>'Objectifs de récolte et PC'!A156</f>
        <v>VAR</v>
      </c>
      <c r="B133" s="9" t="str">
        <f>'Objectifs de récolte et PC'!B156</f>
        <v>Panais</v>
      </c>
      <c r="C133" s="9" t="str">
        <f>'Objectifs de récolte et PC'!D156</f>
        <v>Voltz</v>
      </c>
      <c r="D133" s="9">
        <f>'Objectifs de récolte et PC'!E156</f>
        <v>0</v>
      </c>
      <c r="E133" s="103"/>
      <c r="F133" s="9">
        <f>'Objectifs de récolte et PC'!BI156</f>
        <v>0</v>
      </c>
      <c r="G133" s="9">
        <f>'Objectifs de récolte et PC'!BJ156</f>
        <v>0</v>
      </c>
      <c r="H133" s="9">
        <f>'Objectifs de récolte et PC'!BK156</f>
        <v>0</v>
      </c>
      <c r="I133" s="9">
        <f>'Objectifs de récolte et PC'!BL156</f>
        <v>0</v>
      </c>
      <c r="J133" s="9">
        <f>'Objectifs de récolte et PC'!BM156</f>
        <v>0</v>
      </c>
    </row>
    <row r="134" spans="1:10" hidden="1" outlineLevel="1" collapsed="1" x14ac:dyDescent="0.25">
      <c r="A134" s="111" t="e">
        <f>'Objectifs de récolte et PC'!#REF!</f>
        <v>#REF!</v>
      </c>
      <c r="B134" s="111" t="e">
        <f>'Objectifs de récolte et PC'!#REF!</f>
        <v>#REF!</v>
      </c>
      <c r="C134" s="111" t="e">
        <f>'Objectifs de récolte et PC'!#REF!</f>
        <v>#REF!</v>
      </c>
      <c r="D134" s="111" t="e">
        <f>'Objectifs de récolte et PC'!#REF!</f>
        <v>#REF!</v>
      </c>
      <c r="E134" s="73"/>
      <c r="F134" s="111" t="e">
        <f>'Objectifs de récolte et PC'!#REF!</f>
        <v>#REF!</v>
      </c>
      <c r="G134" s="111" t="e">
        <f>'Objectifs de récolte et PC'!#REF!</f>
        <v>#REF!</v>
      </c>
      <c r="H134" s="111" t="e">
        <f>'Objectifs de récolte et PC'!#REF!</f>
        <v>#REF!</v>
      </c>
      <c r="I134" s="111" t="e">
        <f>'Objectifs de récolte et PC'!#REF!</f>
        <v>#REF!</v>
      </c>
      <c r="J134" s="111" t="e">
        <f>'Objectifs de récolte et PC'!#REF!</f>
        <v>#REF!</v>
      </c>
    </row>
    <row r="135" spans="1:10" collapsed="1" x14ac:dyDescent="0.25">
      <c r="A135" s="96" t="str">
        <f>'Objectifs de récolte et PC'!A117</f>
        <v>TYP</v>
      </c>
      <c r="B135" s="96" t="str">
        <f>'Objectifs de récolte et PC'!B117</f>
        <v>Fenouil</v>
      </c>
      <c r="C135" s="96">
        <f>'Objectifs de récolte et PC'!D117</f>
        <v>0</v>
      </c>
      <c r="D135" s="96">
        <f>'Objectifs de récolte et PC'!E117</f>
        <v>4</v>
      </c>
      <c r="E135" s="69" t="str">
        <f>'Objectifs de récolte et PC'!F117</f>
        <v>kg</v>
      </c>
      <c r="F135" s="96">
        <f>'Objectifs de récolte et PC'!BI117</f>
        <v>2.1</v>
      </c>
      <c r="G135" s="96">
        <f>'Objectifs de récolte et PC'!BJ117</f>
        <v>8.4</v>
      </c>
      <c r="H135" s="96">
        <f>'Objectifs de récolte et PC'!BK117</f>
        <v>483</v>
      </c>
      <c r="I135" s="96" t="str">
        <f>'Objectifs de récolte et PC'!BL117</f>
        <v>kg</v>
      </c>
      <c r="J135" s="96">
        <f>'Objectifs de récolte et PC'!BM117</f>
        <v>1932</v>
      </c>
    </row>
    <row r="136" spans="1:10" collapsed="1" x14ac:dyDescent="0.25">
      <c r="A136" s="96" t="str">
        <f>'Objectifs de récolte et PC'!A37</f>
        <v>TYP</v>
      </c>
      <c r="B136" s="96" t="str">
        <f>'Objectifs de récolte et PC'!B37</f>
        <v>Blette</v>
      </c>
      <c r="C136" s="96">
        <f>'Objectifs de récolte et PC'!D37</f>
        <v>0</v>
      </c>
      <c r="D136" s="96">
        <f>'Objectifs de récolte et PC'!E37</f>
        <v>2</v>
      </c>
      <c r="E136" s="69" t="str">
        <f>'Objectifs de récolte et PC'!F37</f>
        <v>kg</v>
      </c>
      <c r="F136" s="96">
        <f>'Objectifs de récolte et PC'!BI37</f>
        <v>5.1999999999999993</v>
      </c>
      <c r="G136" s="96">
        <f>'Objectifs de récolte et PC'!BJ37</f>
        <v>10.399999999999999</v>
      </c>
      <c r="H136" s="96">
        <f>'Objectifs de récolte et PC'!BK37</f>
        <v>1195.9999999999998</v>
      </c>
      <c r="I136" s="96" t="str">
        <f>'Objectifs de récolte et PC'!BL37</f>
        <v>kg</v>
      </c>
      <c r="J136" s="96">
        <f>'Objectifs de récolte et PC'!BM37</f>
        <v>2391.9999999999995</v>
      </c>
    </row>
    <row r="137" spans="1:10" x14ac:dyDescent="0.25">
      <c r="A137" s="96" t="str">
        <f>'Objectifs de récolte et PC'!A141</f>
        <v>TYP</v>
      </c>
      <c r="B137" s="96" t="str">
        <f>'Objectifs de récolte et PC'!B141</f>
        <v>Melon</v>
      </c>
      <c r="C137" s="96">
        <f>'Objectifs de récolte et PC'!D141</f>
        <v>0</v>
      </c>
      <c r="D137" s="96">
        <f>'Objectifs de récolte et PC'!E141</f>
        <v>3.5</v>
      </c>
      <c r="E137" s="69" t="str">
        <f>'Objectifs de récolte et PC'!F141</f>
        <v>kg</v>
      </c>
      <c r="F137" s="96">
        <f>'Objectifs de récolte et PC'!BI141</f>
        <v>3</v>
      </c>
      <c r="G137" s="96">
        <f>'Objectifs de récolte et PC'!BJ141</f>
        <v>10.5</v>
      </c>
      <c r="H137" s="96">
        <f>'Objectifs de récolte et PC'!BK141</f>
        <v>690</v>
      </c>
      <c r="I137" s="96" t="str">
        <f>'Objectifs de récolte et PC'!BL141</f>
        <v>kg</v>
      </c>
      <c r="J137" s="96">
        <f>'Objectifs de récolte et PC'!BM141</f>
        <v>2415</v>
      </c>
    </row>
    <row r="138" spans="1:10" hidden="1" outlineLevel="1" x14ac:dyDescent="0.25">
      <c r="A138" s="9" t="str">
        <f>'Objectifs de récolte et PC'!A164</f>
        <v>VAR</v>
      </c>
      <c r="B138" s="9" t="str">
        <f>'Objectifs de récolte et PC'!B164</f>
        <v>Persil tubereux</v>
      </c>
      <c r="C138" s="9" t="str">
        <f>'Objectifs de récolte et PC'!D164</f>
        <v>Agrosemens</v>
      </c>
      <c r="D138" s="9">
        <f>'Objectifs de récolte et PC'!E164</f>
        <v>0</v>
      </c>
      <c r="E138" s="103"/>
      <c r="F138" s="9">
        <f>'Objectifs de récolte et PC'!BI164</f>
        <v>0</v>
      </c>
      <c r="G138" s="9">
        <f>'Objectifs de récolte et PC'!BJ164</f>
        <v>0</v>
      </c>
      <c r="H138" s="9">
        <f>'Objectifs de récolte et PC'!BK164</f>
        <v>0</v>
      </c>
      <c r="I138" s="9">
        <f>'Objectifs de récolte et PC'!BL164</f>
        <v>0</v>
      </c>
      <c r="J138" s="9">
        <f>'Objectifs de récolte et PC'!BM164</f>
        <v>0</v>
      </c>
    </row>
    <row r="139" spans="1:10" hidden="1" outlineLevel="1" x14ac:dyDescent="0.25">
      <c r="A139" s="104" t="str">
        <f>'Objectifs de récolte et PC'!A146</f>
        <v>VAR</v>
      </c>
      <c r="B139" s="104" t="str">
        <f>'Objectifs de récolte et PC'!B146</f>
        <v>Navet jaune</v>
      </c>
      <c r="C139" s="104">
        <f>'Objectifs de récolte et PC'!D146</f>
        <v>0</v>
      </c>
      <c r="D139" s="104">
        <f>'Objectifs de récolte et PC'!E146</f>
        <v>0</v>
      </c>
      <c r="E139" s="73"/>
      <c r="F139" s="104">
        <f>'Objectifs de récolte et PC'!BI146</f>
        <v>0</v>
      </c>
      <c r="G139" s="104">
        <f>'Objectifs de récolte et PC'!BJ146</f>
        <v>0</v>
      </c>
      <c r="H139" s="104">
        <f>'Objectifs de récolte et PC'!BK146</f>
        <v>0</v>
      </c>
      <c r="I139" s="104">
        <f>'Objectifs de récolte et PC'!BL146</f>
        <v>0</v>
      </c>
      <c r="J139" s="104">
        <f>'Objectifs de récolte et PC'!BM146</f>
        <v>0</v>
      </c>
    </row>
    <row r="140" spans="1:10" collapsed="1" x14ac:dyDescent="0.25">
      <c r="A140" s="96" t="str">
        <f>'Objectifs de récolte et PC'!A223</f>
        <v>TYP</v>
      </c>
      <c r="B140" s="96" t="str">
        <f>'Objectifs de récolte et PC'!B223</f>
        <v>Oignon rouge  (achat)</v>
      </c>
      <c r="C140" s="96">
        <f>'Objectifs de récolte et PC'!D223</f>
        <v>0</v>
      </c>
      <c r="D140" s="96">
        <f>'Objectifs de récolte et PC'!E223</f>
        <v>3.5</v>
      </c>
      <c r="E140" s="69" t="str">
        <f>'Objectifs de récolte et PC'!F223</f>
        <v>kg</v>
      </c>
      <c r="F140" s="96">
        <f>'Objectifs de récolte et PC'!BI223</f>
        <v>3</v>
      </c>
      <c r="G140" s="96">
        <f>'Objectifs de récolte et PC'!BJ223</f>
        <v>10.5</v>
      </c>
      <c r="H140" s="96">
        <f>'Objectifs de récolte et PC'!BK223</f>
        <v>690</v>
      </c>
      <c r="I140" s="96" t="str">
        <f>'Objectifs de récolte et PC'!BL223</f>
        <v>kg</v>
      </c>
      <c r="J140" s="96">
        <f>'Objectifs de récolte et PC'!BM223</f>
        <v>2415</v>
      </c>
    </row>
    <row r="141" spans="1:10" hidden="1" outlineLevel="1" x14ac:dyDescent="0.25">
      <c r="A141" s="9" t="str">
        <f>'Objectifs de récolte et PC'!A167</f>
        <v>VAR</v>
      </c>
      <c r="B141" s="9" t="str">
        <f>'Objectifs de récolte et PC'!B167</f>
        <v>Physalis</v>
      </c>
      <c r="C141" s="9" t="str">
        <f>'Objectifs de récolte et PC'!D167</f>
        <v>Agrosemens</v>
      </c>
      <c r="D141" s="9">
        <f>'Objectifs de récolte et PC'!E167</f>
        <v>0</v>
      </c>
      <c r="E141" s="110"/>
      <c r="F141" s="9">
        <f>'Objectifs de récolte et PC'!BI167</f>
        <v>0</v>
      </c>
      <c r="G141" s="9">
        <f>'Objectifs de récolte et PC'!BJ167</f>
        <v>0</v>
      </c>
      <c r="H141" s="9">
        <f>'Objectifs de récolte et PC'!BK167</f>
        <v>0</v>
      </c>
      <c r="I141" s="9">
        <f>'Objectifs de récolte et PC'!BL167</f>
        <v>0</v>
      </c>
      <c r="J141" s="9">
        <f>'Objectifs de récolte et PC'!BM167</f>
        <v>0</v>
      </c>
    </row>
    <row r="142" spans="1:10" collapsed="1" x14ac:dyDescent="0.25">
      <c r="A142" s="96" t="str">
        <f>'Objectifs de récolte et PC'!A62</f>
        <v>TYP</v>
      </c>
      <c r="B142" s="96" t="str">
        <f>'Objectifs de récolte et PC'!B62</f>
        <v>Choux chinois</v>
      </c>
      <c r="C142" s="96">
        <f>'Objectifs de récolte et PC'!D62</f>
        <v>0</v>
      </c>
      <c r="D142" s="96">
        <f>'Objectifs de récolte et PC'!E62</f>
        <v>2.5</v>
      </c>
      <c r="E142" s="69" t="str">
        <f>'Objectifs de récolte et PC'!F62</f>
        <v>kg</v>
      </c>
      <c r="F142" s="96">
        <f>'Objectifs de récolte et PC'!BI62</f>
        <v>3.8</v>
      </c>
      <c r="G142" s="96">
        <f>'Objectifs de récolte et PC'!BJ62</f>
        <v>9.5</v>
      </c>
      <c r="H142" s="96">
        <f>'Objectifs de récolte et PC'!BK62</f>
        <v>874</v>
      </c>
      <c r="I142" s="96" t="str">
        <f>'Objectifs de récolte et PC'!BL62</f>
        <v>kg</v>
      </c>
      <c r="J142" s="96">
        <f>'Objectifs de récolte et PC'!BM62</f>
        <v>2185</v>
      </c>
    </row>
    <row r="143" spans="1:10" s="18" customFormat="1" hidden="1" outlineLevel="1" collapsed="1" x14ac:dyDescent="0.25">
      <c r="A143" s="97" t="str">
        <f>'Objectifs de récolte et PC'!A169</f>
        <v>VAR</v>
      </c>
      <c r="B143" s="97" t="str">
        <f>'Objectifs de récolte et PC'!B169</f>
        <v>Poireau</v>
      </c>
      <c r="C143" s="97">
        <f>'Objectifs de récolte et PC'!D169</f>
        <v>0</v>
      </c>
      <c r="D143" s="97">
        <f>'Objectifs de récolte et PC'!E169</f>
        <v>0</v>
      </c>
      <c r="E143" s="110"/>
      <c r="F143" s="97">
        <f>'Objectifs de récolte et PC'!BI169</f>
        <v>0</v>
      </c>
      <c r="G143" s="97">
        <f>'Objectifs de récolte et PC'!BJ169</f>
        <v>0</v>
      </c>
      <c r="H143" s="97">
        <f>'Objectifs de récolte et PC'!BK169</f>
        <v>0</v>
      </c>
      <c r="I143" s="97">
        <f>'Objectifs de récolte et PC'!BL169</f>
        <v>0</v>
      </c>
      <c r="J143" s="97">
        <f>'Objectifs de récolte et PC'!BM169</f>
        <v>0</v>
      </c>
    </row>
    <row r="144" spans="1:10" s="18" customFormat="1" collapsed="1" x14ac:dyDescent="0.25">
      <c r="A144" s="96" t="str">
        <f>'Objectifs de récolte et PC'!A65</f>
        <v>TYP</v>
      </c>
      <c r="B144" s="96" t="str">
        <f>'Objectifs de récolte et PC'!B65</f>
        <v>Choux De Bruxelles</v>
      </c>
      <c r="C144" s="96">
        <f>'Objectifs de récolte et PC'!D65</f>
        <v>0</v>
      </c>
      <c r="D144" s="96">
        <f>'Objectifs de récolte et PC'!E65</f>
        <v>5</v>
      </c>
      <c r="E144" s="69" t="str">
        <f>'Objectifs de récolte et PC'!F65</f>
        <v>kg</v>
      </c>
      <c r="F144" s="96">
        <f>'Objectifs de récolte et PC'!BI65</f>
        <v>1.5</v>
      </c>
      <c r="G144" s="96">
        <f>'Objectifs de récolte et PC'!BJ65</f>
        <v>7.5</v>
      </c>
      <c r="H144" s="96">
        <f>'Objectifs de récolte et PC'!BK65</f>
        <v>345</v>
      </c>
      <c r="I144" s="96" t="str">
        <f>'Objectifs de récolte et PC'!BL65</f>
        <v>kg</v>
      </c>
      <c r="J144" s="96">
        <f>'Objectifs de récolte et PC'!BM65</f>
        <v>1725</v>
      </c>
    </row>
    <row r="145" spans="1:10" s="18" customFormat="1" hidden="1" outlineLevel="1" x14ac:dyDescent="0.25">
      <c r="A145" s="9" t="str">
        <f>'Objectifs de récolte et PC'!A174</f>
        <v>VAR</v>
      </c>
      <c r="B145" s="9" t="str">
        <f>'Objectifs de récolte et PC'!B174</f>
        <v>Poireau</v>
      </c>
      <c r="C145" s="9">
        <f>'Objectifs de récolte et PC'!D174</f>
        <v>0</v>
      </c>
      <c r="D145" s="9">
        <f>'Objectifs de récolte et PC'!E174</f>
        <v>0</v>
      </c>
      <c r="E145" s="110"/>
      <c r="F145" s="9">
        <f>'Objectifs de récolte et PC'!BI174</f>
        <v>0</v>
      </c>
      <c r="G145" s="9">
        <f>'Objectifs de récolte et PC'!BJ174</f>
        <v>0</v>
      </c>
      <c r="H145" s="9">
        <f>'Objectifs de récolte et PC'!BK174</f>
        <v>0</v>
      </c>
      <c r="I145" s="9">
        <f>'Objectifs de récolte et PC'!BL174</f>
        <v>0</v>
      </c>
      <c r="J145" s="9">
        <f>'Objectifs de récolte et PC'!BM174</f>
        <v>0</v>
      </c>
    </row>
    <row r="146" spans="1:10" collapsed="1" x14ac:dyDescent="0.25">
      <c r="A146" s="96" t="str">
        <f>'Objectifs de récolte et PC'!A121</f>
        <v>TYP</v>
      </c>
      <c r="B146" s="96" t="str">
        <f>'Objectifs de récolte et PC'!B121</f>
        <v>Fève</v>
      </c>
      <c r="C146" s="96">
        <f>'Objectifs de récolte et PC'!D121</f>
        <v>0</v>
      </c>
      <c r="D146" s="96">
        <f>'Objectifs de récolte et PC'!E121</f>
        <v>4</v>
      </c>
      <c r="E146" s="69" t="str">
        <f>'Objectifs de récolte et PC'!F121</f>
        <v>kg</v>
      </c>
      <c r="F146" s="96">
        <f>'Objectifs de récolte et PC'!BI121</f>
        <v>3</v>
      </c>
      <c r="G146" s="96">
        <f>'Objectifs de récolte et PC'!BJ121</f>
        <v>12</v>
      </c>
      <c r="H146" s="96">
        <f>'Objectifs de récolte et PC'!BK121</f>
        <v>690</v>
      </c>
      <c r="I146" s="96" t="str">
        <f>'Objectifs de récolte et PC'!BL121</f>
        <v>kg</v>
      </c>
      <c r="J146" s="96">
        <f>'Objectifs de récolte et PC'!BM121</f>
        <v>2760</v>
      </c>
    </row>
    <row r="147" spans="1:10" hidden="1" outlineLevel="1" x14ac:dyDescent="0.25">
      <c r="A147" s="9" t="str">
        <f>'Objectifs de récolte et PC'!A145</f>
        <v>VAR</v>
      </c>
      <c r="B147" s="9" t="str">
        <f>'Objectifs de récolte et PC'!B145</f>
        <v>Navet jaune</v>
      </c>
      <c r="C147" s="9">
        <f>'Objectifs de récolte et PC'!D145</f>
        <v>0</v>
      </c>
      <c r="D147" s="9">
        <f>'Objectifs de récolte et PC'!E145</f>
        <v>0</v>
      </c>
      <c r="E147" s="103"/>
      <c r="F147" s="9">
        <f>'Objectifs de récolte et PC'!BI145</f>
        <v>0</v>
      </c>
      <c r="G147" s="9">
        <f>'Objectifs de récolte et PC'!BJ145</f>
        <v>0</v>
      </c>
      <c r="H147" s="9">
        <f>'Objectifs de récolte et PC'!BK145</f>
        <v>0</v>
      </c>
      <c r="I147" s="9">
        <f>'Objectifs de récolte et PC'!BL145</f>
        <v>0</v>
      </c>
      <c r="J147" s="9">
        <f>'Objectifs de récolte et PC'!BM145</f>
        <v>0</v>
      </c>
    </row>
    <row r="148" spans="1:10" hidden="1" outlineLevel="1" x14ac:dyDescent="0.25">
      <c r="A148" s="9" t="str">
        <f>'Objectifs de récolte et PC'!A162</f>
        <v>VAR</v>
      </c>
      <c r="B148" s="9" t="str">
        <f>'Objectifs de récolte et PC'!B162</f>
        <v>Patisson</v>
      </c>
      <c r="C148" s="9">
        <f>'Objectifs de récolte et PC'!D162</f>
        <v>0</v>
      </c>
      <c r="D148" s="9">
        <f>'Objectifs de récolte et PC'!E162</f>
        <v>0</v>
      </c>
      <c r="E148" s="69"/>
      <c r="F148" s="9">
        <f>'Objectifs de récolte et PC'!BI162</f>
        <v>0</v>
      </c>
      <c r="G148" s="9">
        <f>'Objectifs de récolte et PC'!BJ162</f>
        <v>0</v>
      </c>
      <c r="H148" s="9">
        <f>'Objectifs de récolte et PC'!BK162</f>
        <v>0</v>
      </c>
      <c r="I148" s="9">
        <f>'Objectifs de récolte et PC'!BL162</f>
        <v>0</v>
      </c>
      <c r="J148" s="9">
        <f>'Objectifs de récolte et PC'!BM162</f>
        <v>0</v>
      </c>
    </row>
    <row r="149" spans="1:10" hidden="1" outlineLevel="1" x14ac:dyDescent="0.25">
      <c r="A149" s="96" t="e">
        <f>'Objectifs de récolte et PC'!#REF!</f>
        <v>#REF!</v>
      </c>
      <c r="B149" s="96" t="e">
        <f>'Objectifs de récolte et PC'!#REF!</f>
        <v>#REF!</v>
      </c>
      <c r="C149" s="96" t="e">
        <f>'Objectifs de récolte et PC'!#REF!</f>
        <v>#REF!</v>
      </c>
      <c r="D149" s="96" t="e">
        <f>'Objectifs de récolte et PC'!#REF!</f>
        <v>#REF!</v>
      </c>
      <c r="E149" s="69"/>
      <c r="F149" s="96" t="e">
        <f>'Objectifs de récolte et PC'!#REF!</f>
        <v>#REF!</v>
      </c>
      <c r="G149" s="96" t="e">
        <f>'Objectifs de récolte et PC'!#REF!</f>
        <v>#REF!</v>
      </c>
      <c r="H149" s="96" t="e">
        <f>'Objectifs de récolte et PC'!#REF!</f>
        <v>#REF!</v>
      </c>
      <c r="I149" s="96" t="e">
        <f>'Objectifs de récolte et PC'!#REF!</f>
        <v>#REF!</v>
      </c>
      <c r="J149" s="96" t="e">
        <f>'Objectifs de récolte et PC'!#REF!</f>
        <v>#REF!</v>
      </c>
    </row>
    <row r="150" spans="1:10" hidden="1" outlineLevel="1" x14ac:dyDescent="0.25">
      <c r="A150" s="9" t="str">
        <f>'Objectifs de récolte et PC'!A178</f>
        <v>VAR</v>
      </c>
      <c r="B150" s="9" t="str">
        <f>'Objectifs de récolte et PC'!B178</f>
        <v>Pois</v>
      </c>
      <c r="C150" s="9" t="str">
        <f>'Objectifs de récolte et PC'!D178</f>
        <v>Agrosemens</v>
      </c>
      <c r="D150" s="9">
        <f>'Objectifs de récolte et PC'!E178</f>
        <v>0</v>
      </c>
      <c r="E150" s="110"/>
      <c r="F150" s="9">
        <f>'Objectifs de récolte et PC'!BI178</f>
        <v>0</v>
      </c>
      <c r="G150" s="9">
        <f>'Objectifs de récolte et PC'!BJ178</f>
        <v>0</v>
      </c>
      <c r="H150" s="9">
        <f>'Objectifs de récolte et PC'!BK178</f>
        <v>0</v>
      </c>
      <c r="I150" s="9">
        <f>'Objectifs de récolte et PC'!BL178</f>
        <v>0</v>
      </c>
      <c r="J150" s="9">
        <f>'Objectifs de récolte et PC'!BM178</f>
        <v>0</v>
      </c>
    </row>
    <row r="151" spans="1:10" collapsed="1" x14ac:dyDescent="0.25">
      <c r="A151" s="96" t="str">
        <f>'Objectifs de récolte et PC'!A175</f>
        <v>TYP</v>
      </c>
      <c r="B151" s="96" t="str">
        <f>'Objectifs de récolte et PC'!B175</f>
        <v>Pois</v>
      </c>
      <c r="C151" s="96">
        <f>'Objectifs de récolte et PC'!D175</f>
        <v>0</v>
      </c>
      <c r="D151" s="96">
        <f>'Objectifs de récolte et PC'!E175</f>
        <v>4.5</v>
      </c>
      <c r="E151" s="69" t="str">
        <f>'Objectifs de récolte et PC'!F175</f>
        <v>kg</v>
      </c>
      <c r="F151" s="96">
        <f>'Objectifs de récolte et PC'!BI175</f>
        <v>2</v>
      </c>
      <c r="G151" s="96">
        <f>'Objectifs de récolte et PC'!BJ175</f>
        <v>9</v>
      </c>
      <c r="H151" s="96">
        <f>'Objectifs de récolte et PC'!BK175</f>
        <v>460</v>
      </c>
      <c r="I151" s="96" t="str">
        <f>'Objectifs de récolte et PC'!BL175</f>
        <v>kg</v>
      </c>
      <c r="J151" s="96">
        <f>'Objectifs de récolte et PC'!BM175</f>
        <v>2070</v>
      </c>
    </row>
    <row r="152" spans="1:10" hidden="1" outlineLevel="1" x14ac:dyDescent="0.25">
      <c r="A152" s="9" t="str">
        <f>'Objectifs de récolte et PC'!A181</f>
        <v>VAR</v>
      </c>
      <c r="B152" s="9" t="str">
        <f>'Objectifs de récolte et PC'!B181</f>
        <v>Poivron</v>
      </c>
      <c r="C152" s="9" t="str">
        <f>'Objectifs de récolte et PC'!D181</f>
        <v>Agrosemens</v>
      </c>
      <c r="D152" s="9">
        <f>'Objectifs de récolte et PC'!E181</f>
        <v>0</v>
      </c>
      <c r="E152" s="103"/>
      <c r="F152" s="9">
        <f>'Objectifs de récolte et PC'!BI181</f>
        <v>0</v>
      </c>
      <c r="G152" s="9">
        <f>'Objectifs de récolte et PC'!BJ181</f>
        <v>0</v>
      </c>
      <c r="H152" s="9">
        <f>'Objectifs de récolte et PC'!BK181</f>
        <v>0</v>
      </c>
      <c r="I152" s="9">
        <f>'Objectifs de récolte et PC'!BL181</f>
        <v>0</v>
      </c>
      <c r="J152" s="9">
        <f>'Objectifs de récolte et PC'!BM181</f>
        <v>0</v>
      </c>
    </row>
    <row r="153" spans="1:10" hidden="1" outlineLevel="1" x14ac:dyDescent="0.25">
      <c r="A153" s="9" t="str">
        <f>'Objectifs de récolte et PC'!A161</f>
        <v>VAR</v>
      </c>
      <c r="B153" s="9" t="str">
        <f>'Objectifs de récolte et PC'!B161</f>
        <v>Patisson</v>
      </c>
      <c r="C153" s="9">
        <f>'Objectifs de récolte et PC'!D161</f>
        <v>0</v>
      </c>
      <c r="D153" s="9">
        <f>'Objectifs de récolte et PC'!E161</f>
        <v>0</v>
      </c>
      <c r="E153" s="69"/>
      <c r="F153" s="9">
        <f>'Objectifs de récolte et PC'!BI161</f>
        <v>0</v>
      </c>
      <c r="G153" s="9">
        <f>'Objectifs de récolte et PC'!BJ161</f>
        <v>0</v>
      </c>
      <c r="H153" s="9">
        <f>'Objectifs de récolte et PC'!BK161</f>
        <v>0</v>
      </c>
      <c r="I153" s="9">
        <f>'Objectifs de récolte et PC'!BL161</f>
        <v>0</v>
      </c>
      <c r="J153" s="9">
        <f>'Objectifs de récolte et PC'!BM161</f>
        <v>0</v>
      </c>
    </row>
    <row r="154" spans="1:10" hidden="1" outlineLevel="1" x14ac:dyDescent="0.25">
      <c r="A154" s="9" t="e">
        <f>'Objectifs de récolte et PC'!#REF!</f>
        <v>#REF!</v>
      </c>
      <c r="B154" s="9" t="e">
        <f>'Objectifs de récolte et PC'!#REF!</f>
        <v>#REF!</v>
      </c>
      <c r="C154" s="9" t="e">
        <f>'Objectifs de récolte et PC'!#REF!</f>
        <v>#REF!</v>
      </c>
      <c r="D154" s="9" t="e">
        <f>'Objectifs de récolte et PC'!#REF!</f>
        <v>#REF!</v>
      </c>
      <c r="E154" s="73"/>
      <c r="F154" s="9" t="e">
        <f>'Objectifs de récolte et PC'!#REF!</f>
        <v>#REF!</v>
      </c>
      <c r="G154" s="9" t="e">
        <f>'Objectifs de récolte et PC'!#REF!</f>
        <v>#REF!</v>
      </c>
      <c r="H154" s="9" t="e">
        <f>'Objectifs de récolte et PC'!#REF!</f>
        <v>#REF!</v>
      </c>
      <c r="I154" s="9" t="e">
        <f>'Objectifs de récolte et PC'!#REF!</f>
        <v>#REF!</v>
      </c>
      <c r="J154" s="9" t="e">
        <f>'Objectifs de récolte et PC'!#REF!</f>
        <v>#REF!</v>
      </c>
    </row>
    <row r="155" spans="1:10" s="18" customFormat="1" collapsed="1" x14ac:dyDescent="0.25">
      <c r="A155" s="96" t="str">
        <f>'Objectifs de récolte et PC'!A144</f>
        <v>TYP</v>
      </c>
      <c r="B155" s="96" t="str">
        <f>'Objectifs de récolte et PC'!B144</f>
        <v>Navet jaune</v>
      </c>
      <c r="C155" s="96">
        <f>'Objectifs de récolte et PC'!D144</f>
        <v>0</v>
      </c>
      <c r="D155" s="96">
        <f>'Objectifs de récolte et PC'!E144</f>
        <v>2.2000000000000002</v>
      </c>
      <c r="E155" s="69" t="str">
        <f>'Objectifs de récolte et PC'!F144</f>
        <v>kg</v>
      </c>
      <c r="F155" s="96">
        <f>'Objectifs de récolte et PC'!BI144</f>
        <v>4</v>
      </c>
      <c r="G155" s="96">
        <f>'Objectifs de récolte et PC'!BJ144</f>
        <v>8.8000000000000007</v>
      </c>
      <c r="H155" s="96">
        <f>'Objectifs de récolte et PC'!BK144</f>
        <v>920</v>
      </c>
      <c r="I155" s="96" t="str">
        <f>'Objectifs de récolte et PC'!BL144</f>
        <v>kg</v>
      </c>
      <c r="J155" s="96">
        <f>'Objectifs de récolte et PC'!BM144</f>
        <v>2024.0000000000002</v>
      </c>
    </row>
    <row r="156" spans="1:10" s="18" customFormat="1" x14ac:dyDescent="0.25">
      <c r="A156" s="96" t="str">
        <f>'Objectifs de récolte et PC'!A74</f>
        <v>TYP</v>
      </c>
      <c r="B156" s="96" t="str">
        <f>'Objectifs de récolte et PC'!B74</f>
        <v>Chou Kale</v>
      </c>
      <c r="C156" s="96">
        <f>'Objectifs de récolte et PC'!D74</f>
        <v>0</v>
      </c>
      <c r="D156" s="96">
        <f>'Objectifs de récolte et PC'!E74</f>
        <v>4</v>
      </c>
      <c r="E156" s="69" t="str">
        <f>'Objectifs de récolte et PC'!F74</f>
        <v>kg</v>
      </c>
      <c r="F156" s="96">
        <f>'Objectifs de récolte et PC'!BI74</f>
        <v>2</v>
      </c>
      <c r="G156" s="96">
        <f>'Objectifs de récolte et PC'!BJ74</f>
        <v>8</v>
      </c>
      <c r="H156" s="96">
        <f>'Objectifs de récolte et PC'!BK74</f>
        <v>460</v>
      </c>
      <c r="I156" s="96" t="str">
        <f>'Objectifs de récolte et PC'!BL74</f>
        <v>kg</v>
      </c>
      <c r="J156" s="96">
        <f>'Objectifs de récolte et PC'!BM74</f>
        <v>1840</v>
      </c>
    </row>
    <row r="157" spans="1:10" s="18" customFormat="1" hidden="1" outlineLevel="1" x14ac:dyDescent="0.25">
      <c r="A157" s="9" t="str">
        <f>'Objectifs de récolte et PC'!A187</f>
        <v>VAR</v>
      </c>
      <c r="B157" s="9" t="str">
        <f>'Objectifs de récolte et PC'!B187</f>
        <v>Radis botte</v>
      </c>
      <c r="C157" s="9" t="str">
        <f>'Objectifs de récolte et PC'!D187</f>
        <v>Voltz</v>
      </c>
      <c r="D157" s="9">
        <f>'Objectifs de récolte et PC'!E187</f>
        <v>0</v>
      </c>
      <c r="E157" s="103"/>
      <c r="F157" s="9">
        <f>'Objectifs de récolte et PC'!BI187</f>
        <v>0</v>
      </c>
      <c r="G157" s="9">
        <f>'Objectifs de récolte et PC'!BJ187</f>
        <v>0</v>
      </c>
      <c r="H157" s="9">
        <f>'Objectifs de récolte et PC'!BK187</f>
        <v>0</v>
      </c>
      <c r="I157" s="9">
        <f>'Objectifs de récolte et PC'!BL187</f>
        <v>0</v>
      </c>
      <c r="J157" s="9">
        <f>'Objectifs de récolte et PC'!BM187</f>
        <v>0</v>
      </c>
    </row>
    <row r="158" spans="1:10" s="18" customFormat="1" hidden="1" outlineLevel="1" collapsed="1" x14ac:dyDescent="0.25">
      <c r="A158" s="96" t="str">
        <f>'Objectifs de récolte et PC'!A188</f>
        <v>VAR</v>
      </c>
      <c r="B158" s="96" t="str">
        <f>'Objectifs de récolte et PC'!B188</f>
        <v>Radis botte</v>
      </c>
      <c r="C158" s="96" t="str">
        <f>'Objectifs de récolte et PC'!D188</f>
        <v>Voltz</v>
      </c>
      <c r="D158" s="96">
        <f>'Objectifs de récolte et PC'!E188</f>
        <v>0</v>
      </c>
      <c r="E158" s="69"/>
      <c r="F158" s="96">
        <f>'Objectifs de récolte et PC'!BI188</f>
        <v>0</v>
      </c>
      <c r="G158" s="96">
        <f>'Objectifs de récolte et PC'!BJ188</f>
        <v>0</v>
      </c>
      <c r="H158" s="96">
        <f>'Objectifs de récolte et PC'!BK188</f>
        <v>0</v>
      </c>
      <c r="I158" s="96">
        <f>'Objectifs de récolte et PC'!BL188</f>
        <v>0</v>
      </c>
      <c r="J158" s="96">
        <f>'Objectifs de récolte et PC'!BM188</f>
        <v>0</v>
      </c>
    </row>
    <row r="159" spans="1:10" s="18" customFormat="1" hidden="1" outlineLevel="1" x14ac:dyDescent="0.25">
      <c r="A159" s="9" t="str">
        <f>'Objectifs de récolte et PC'!A189</f>
        <v>VAR</v>
      </c>
      <c r="B159" s="9" t="str">
        <f>'Objectifs de récolte et PC'!B189</f>
        <v>Radis botte</v>
      </c>
      <c r="C159" s="9" t="str">
        <f>'Objectifs de récolte et PC'!D189</f>
        <v>Voltz</v>
      </c>
      <c r="D159" s="9">
        <f>'Objectifs de récolte et PC'!E189</f>
        <v>0</v>
      </c>
      <c r="E159" s="103"/>
      <c r="F159" s="9">
        <f>'Objectifs de récolte et PC'!BI189</f>
        <v>0</v>
      </c>
      <c r="G159" s="9">
        <f>'Objectifs de récolte et PC'!BJ189</f>
        <v>0</v>
      </c>
      <c r="H159" s="9">
        <f>'Objectifs de récolte et PC'!BK189</f>
        <v>0</v>
      </c>
      <c r="I159" s="9">
        <f>'Objectifs de récolte et PC'!BL189</f>
        <v>0</v>
      </c>
      <c r="J159" s="9">
        <f>'Objectifs de récolte et PC'!BM189</f>
        <v>0</v>
      </c>
    </row>
    <row r="160" spans="1:10" s="18" customFormat="1" hidden="1" outlineLevel="1" x14ac:dyDescent="0.25">
      <c r="A160" s="9" t="str">
        <f>'Objectifs de récolte et PC'!A170</f>
        <v>VAR</v>
      </c>
      <c r="B160" s="9" t="str">
        <f>'Objectifs de récolte et PC'!B170</f>
        <v>Poireau</v>
      </c>
      <c r="C160" s="9">
        <f>'Objectifs de récolte et PC'!D170</f>
        <v>0</v>
      </c>
      <c r="D160" s="9">
        <f>'Objectifs de récolte et PC'!E170</f>
        <v>0</v>
      </c>
      <c r="E160" s="69"/>
      <c r="F160" s="9">
        <f>'Objectifs de récolte et PC'!BI170</f>
        <v>0</v>
      </c>
      <c r="G160" s="9">
        <f>'Objectifs de récolte et PC'!BJ170</f>
        <v>0</v>
      </c>
      <c r="H160" s="9">
        <f>'Objectifs de récolte et PC'!BK170</f>
        <v>0</v>
      </c>
      <c r="I160" s="9">
        <f>'Objectifs de récolte et PC'!BL170</f>
        <v>0</v>
      </c>
      <c r="J160" s="9">
        <f>'Objectifs de récolte et PC'!BM170</f>
        <v>0</v>
      </c>
    </row>
    <row r="161" spans="1:10" s="18" customFormat="1" hidden="1" outlineLevel="1" x14ac:dyDescent="0.25">
      <c r="A161" s="9" t="str">
        <f>'Objectifs de récolte et PC'!A191</f>
        <v>VAR</v>
      </c>
      <c r="B161" s="9" t="str">
        <f>'Objectifs de récolte et PC'!B191</f>
        <v>Radis botte</v>
      </c>
      <c r="C161" s="9" t="str">
        <f>'Objectifs de récolte et PC'!D191</f>
        <v>Voltz</v>
      </c>
      <c r="D161" s="9">
        <f>'Objectifs de récolte et PC'!E191</f>
        <v>0</v>
      </c>
      <c r="E161" s="69"/>
      <c r="F161" s="9">
        <f>'Objectifs de récolte et PC'!BI191</f>
        <v>0</v>
      </c>
      <c r="G161" s="9">
        <f>'Objectifs de récolte et PC'!BJ191</f>
        <v>0</v>
      </c>
      <c r="H161" s="9">
        <f>'Objectifs de récolte et PC'!BK191</f>
        <v>0</v>
      </c>
      <c r="I161" s="9">
        <f>'Objectifs de récolte et PC'!BL191</f>
        <v>0</v>
      </c>
      <c r="J161" s="9">
        <f>'Objectifs de récolte et PC'!BM191</f>
        <v>0</v>
      </c>
    </row>
    <row r="162" spans="1:10" hidden="1" outlineLevel="1" collapsed="1" x14ac:dyDescent="0.25">
      <c r="A162" s="96" t="e">
        <f>'Objectifs de récolte et PC'!#REF!</f>
        <v>#REF!</v>
      </c>
      <c r="B162" s="96" t="e">
        <f>'Objectifs de récolte et PC'!#REF!</f>
        <v>#REF!</v>
      </c>
      <c r="C162" s="96" t="e">
        <f>'Objectifs de récolte et PC'!#REF!</f>
        <v>#REF!</v>
      </c>
      <c r="D162" s="96" t="e">
        <f>'Objectifs de récolte et PC'!#REF!</f>
        <v>#REF!</v>
      </c>
      <c r="E162" s="69"/>
      <c r="F162" s="96" t="e">
        <f>'Objectifs de récolte et PC'!#REF!</f>
        <v>#REF!</v>
      </c>
      <c r="G162" s="96" t="e">
        <f>'Objectifs de récolte et PC'!#REF!</f>
        <v>#REF!</v>
      </c>
      <c r="H162" s="96" t="e">
        <f>'Objectifs de récolte et PC'!#REF!</f>
        <v>#REF!</v>
      </c>
      <c r="I162" s="96" t="e">
        <f>'Objectifs de récolte et PC'!#REF!</f>
        <v>#REF!</v>
      </c>
      <c r="J162" s="96" t="e">
        <f>'Objectifs de récolte et PC'!#REF!</f>
        <v>#REF!</v>
      </c>
    </row>
    <row r="163" spans="1:10" hidden="1" outlineLevel="1" x14ac:dyDescent="0.25">
      <c r="A163" s="96" t="str">
        <f>'Objectifs de récolte et PC'!A192</f>
        <v>VAR</v>
      </c>
      <c r="B163" s="96" t="str">
        <f>'Objectifs de récolte et PC'!B192</f>
        <v>Radis botte</v>
      </c>
      <c r="C163" s="96" t="str">
        <f>'Objectifs de récolte et PC'!D192</f>
        <v>Voltz</v>
      </c>
      <c r="D163" s="96">
        <f>'Objectifs de récolte et PC'!E192</f>
        <v>0</v>
      </c>
      <c r="E163" s="69"/>
      <c r="F163" s="96">
        <f>'Objectifs de récolte et PC'!BI192</f>
        <v>0</v>
      </c>
      <c r="G163" s="96">
        <f>'Objectifs de récolte et PC'!BJ192</f>
        <v>0</v>
      </c>
      <c r="H163" s="96">
        <f>'Objectifs de récolte et PC'!BK192</f>
        <v>0</v>
      </c>
      <c r="I163" s="96">
        <f>'Objectifs de récolte et PC'!BL192</f>
        <v>0</v>
      </c>
      <c r="J163" s="96">
        <f>'Objectifs de récolte et PC'!BM192</f>
        <v>0</v>
      </c>
    </row>
    <row r="164" spans="1:10" hidden="1" outlineLevel="1" x14ac:dyDescent="0.25">
      <c r="A164" s="9" t="str">
        <f>'Objectifs de récolte et PC'!A194</f>
        <v>VAR</v>
      </c>
      <c r="B164" s="9" t="str">
        <f>'Objectifs de récolte et PC'!B194</f>
        <v>Radis botte</v>
      </c>
      <c r="C164" s="9" t="str">
        <f>'Objectifs de récolte et PC'!D194</f>
        <v>Voltz</v>
      </c>
      <c r="D164" s="9">
        <f>'Objectifs de récolte et PC'!E194</f>
        <v>0</v>
      </c>
      <c r="E164" s="103"/>
      <c r="F164" s="9">
        <f>'Objectifs de récolte et PC'!BI194</f>
        <v>0</v>
      </c>
      <c r="G164" s="9">
        <f>'Objectifs de récolte et PC'!BJ194</f>
        <v>0</v>
      </c>
      <c r="H164" s="9">
        <f>'Objectifs de récolte et PC'!BK194</f>
        <v>0</v>
      </c>
      <c r="I164" s="9">
        <f>'Objectifs de récolte et PC'!BL194</f>
        <v>0</v>
      </c>
      <c r="J164" s="9">
        <f>'Objectifs de récolte et PC'!BM194</f>
        <v>0</v>
      </c>
    </row>
    <row r="165" spans="1:10" hidden="1" outlineLevel="1" x14ac:dyDescent="0.25">
      <c r="A165" s="104" t="e">
        <f>'Objectifs de récolte et PC'!#REF!</f>
        <v>#REF!</v>
      </c>
      <c r="B165" s="104" t="e">
        <f>'Objectifs de récolte et PC'!#REF!</f>
        <v>#REF!</v>
      </c>
      <c r="C165" s="104" t="e">
        <f>'Objectifs de récolte et PC'!#REF!</f>
        <v>#REF!</v>
      </c>
      <c r="D165" s="104" t="e">
        <f>'Objectifs de récolte et PC'!#REF!</f>
        <v>#REF!</v>
      </c>
      <c r="E165" s="69"/>
      <c r="F165" s="104" t="e">
        <f>'Objectifs de récolte et PC'!#REF!</f>
        <v>#REF!</v>
      </c>
      <c r="G165" s="104" t="e">
        <f>'Objectifs de récolte et PC'!#REF!</f>
        <v>#REF!</v>
      </c>
      <c r="H165" s="104" t="e">
        <f>'Objectifs de récolte et PC'!#REF!</f>
        <v>#REF!</v>
      </c>
      <c r="I165" s="104" t="e">
        <f>'Objectifs de récolte et PC'!#REF!</f>
        <v>#REF!</v>
      </c>
      <c r="J165" s="104" t="e">
        <f>'Objectifs de récolte et PC'!#REF!</f>
        <v>#REF!</v>
      </c>
    </row>
    <row r="166" spans="1:10" hidden="1" outlineLevel="1" x14ac:dyDescent="0.25">
      <c r="A166" s="9" t="str">
        <f>'Objectifs de récolte et PC'!A196</f>
        <v>VAR</v>
      </c>
      <c r="B166" s="9" t="str">
        <f>'Objectifs de récolte et PC'!B196</f>
        <v>Radis botte</v>
      </c>
      <c r="C166" s="9" t="str">
        <f>'Objectifs de récolte et PC'!D196</f>
        <v>Voltz</v>
      </c>
      <c r="D166" s="9">
        <f>'Objectifs de récolte et PC'!E196</f>
        <v>0</v>
      </c>
      <c r="E166" s="69"/>
      <c r="F166" s="9">
        <f>'Objectifs de récolte et PC'!BI196</f>
        <v>0</v>
      </c>
      <c r="G166" s="9">
        <f>'Objectifs de récolte et PC'!BJ196</f>
        <v>0</v>
      </c>
      <c r="H166" s="9">
        <f>'Objectifs de récolte et PC'!BK196</f>
        <v>0</v>
      </c>
      <c r="I166" s="9">
        <f>'Objectifs de récolte et PC'!BL196</f>
        <v>0</v>
      </c>
      <c r="J166" s="9">
        <f>'Objectifs de récolte et PC'!BM196</f>
        <v>0</v>
      </c>
    </row>
    <row r="167" spans="1:10" hidden="1" outlineLevel="1" x14ac:dyDescent="0.25">
      <c r="A167" s="9" t="str">
        <f>'Objectifs de récolte et PC'!A182</f>
        <v>VAR</v>
      </c>
      <c r="B167" s="9" t="str">
        <f>'Objectifs de récolte et PC'!B182</f>
        <v>Poivron</v>
      </c>
      <c r="C167" s="9" t="str">
        <f>'Objectifs de récolte et PC'!D182</f>
        <v>Agrosemens</v>
      </c>
      <c r="D167" s="9">
        <f>'Objectifs de récolte et PC'!E182</f>
        <v>0</v>
      </c>
      <c r="E167" s="69"/>
      <c r="F167" s="9">
        <f>'Objectifs de récolte et PC'!BI182</f>
        <v>0</v>
      </c>
      <c r="G167" s="9">
        <f>'Objectifs de récolte et PC'!BJ182</f>
        <v>0</v>
      </c>
      <c r="H167" s="9">
        <f>'Objectifs de récolte et PC'!BK182</f>
        <v>0</v>
      </c>
      <c r="I167" s="9">
        <f>'Objectifs de récolte et PC'!BL182</f>
        <v>0</v>
      </c>
      <c r="J167" s="9">
        <f>'Objectifs de récolte et PC'!BM182</f>
        <v>0</v>
      </c>
    </row>
    <row r="168" spans="1:10" hidden="1" outlineLevel="1" x14ac:dyDescent="0.25">
      <c r="A168" s="9" t="str">
        <f>'Objectifs de récolte et PC'!A198</f>
        <v>VAR</v>
      </c>
      <c r="B168" s="9" t="str">
        <f>'Objectifs de récolte et PC'!B198</f>
        <v>Radis noir</v>
      </c>
      <c r="C168" s="9" t="str">
        <f>'Objectifs de récolte et PC'!D198</f>
        <v>Agrosemens</v>
      </c>
      <c r="D168" s="9">
        <f>'Objectifs de récolte et PC'!E198</f>
        <v>0</v>
      </c>
      <c r="E168" s="69"/>
      <c r="F168" s="9">
        <f>'Objectifs de récolte et PC'!BI198</f>
        <v>0</v>
      </c>
      <c r="G168" s="9">
        <f>'Objectifs de récolte et PC'!BJ198</f>
        <v>0</v>
      </c>
      <c r="H168" s="9">
        <f>'Objectifs de récolte et PC'!BK198</f>
        <v>0</v>
      </c>
      <c r="I168" s="9">
        <f>'Objectifs de récolte et PC'!BL198</f>
        <v>0</v>
      </c>
      <c r="J168" s="9">
        <f>'Objectifs de récolte et PC'!BM198</f>
        <v>0</v>
      </c>
    </row>
    <row r="169" spans="1:10" hidden="1" outlineLevel="1" x14ac:dyDescent="0.25">
      <c r="A169" s="9" t="str">
        <f>'Objectifs de récolte et PC'!A199</f>
        <v>VAR</v>
      </c>
      <c r="B169" s="9" t="str">
        <f>'Objectifs de récolte et PC'!B199</f>
        <v>Radis noir</v>
      </c>
      <c r="C169" s="9" t="str">
        <f>'Objectifs de récolte et PC'!D199</f>
        <v>Agrosemens</v>
      </c>
      <c r="D169" s="9">
        <f>'Objectifs de récolte et PC'!E199</f>
        <v>0</v>
      </c>
      <c r="E169" s="73"/>
      <c r="F169" s="9">
        <f>'Objectifs de récolte et PC'!BI199</f>
        <v>0</v>
      </c>
      <c r="G169" s="9">
        <f>'Objectifs de récolte et PC'!BJ199</f>
        <v>0</v>
      </c>
      <c r="H169" s="9">
        <f>'Objectifs de récolte et PC'!BK199</f>
        <v>0</v>
      </c>
      <c r="I169" s="9">
        <f>'Objectifs de récolte et PC'!BL199</f>
        <v>0</v>
      </c>
      <c r="J169" s="9">
        <f>'Objectifs de récolte et PC'!BM199</f>
        <v>0</v>
      </c>
    </row>
    <row r="170" spans="1:10" collapsed="1" x14ac:dyDescent="0.25">
      <c r="A170" s="96" t="str">
        <f>'Objectifs de récolte et PC'!A49</f>
        <v>TYP</v>
      </c>
      <c r="B170" s="96" t="str">
        <f>'Objectifs de récolte et PC'!B49</f>
        <v>Céleri branche</v>
      </c>
      <c r="C170" s="96">
        <f>'Objectifs de récolte et PC'!D49</f>
        <v>0</v>
      </c>
      <c r="D170" s="96">
        <f>'Objectifs de récolte et PC'!E49</f>
        <v>2.2000000000000002</v>
      </c>
      <c r="E170" s="69" t="str">
        <f>'Objectifs de récolte et PC'!F49</f>
        <v>kg</v>
      </c>
      <c r="F170" s="96">
        <f>'Objectifs de récolte et PC'!BI49</f>
        <v>3</v>
      </c>
      <c r="G170" s="96">
        <f>'Objectifs de récolte et PC'!BJ49</f>
        <v>6.6000000000000005</v>
      </c>
      <c r="H170" s="96">
        <f>'Objectifs de récolte et PC'!BK49</f>
        <v>690</v>
      </c>
      <c r="I170" s="96" t="str">
        <f>'Objectifs de récolte et PC'!BL49</f>
        <v>kg</v>
      </c>
      <c r="J170" s="96">
        <f>'Objectifs de récolte et PC'!BM49</f>
        <v>1518.0000000000002</v>
      </c>
    </row>
    <row r="171" spans="1:10" hidden="1" outlineLevel="1" x14ac:dyDescent="0.25">
      <c r="A171" s="9" t="str">
        <f>'Objectifs de récolte et PC'!A201</f>
        <v>VAR</v>
      </c>
      <c r="B171" s="9" t="str">
        <f>'Objectifs de récolte et PC'!B201</f>
        <v>Radis rose de chine</v>
      </c>
      <c r="C171" s="9" t="str">
        <f>'Objectifs de récolte et PC'!D201</f>
        <v>Agrosemens</v>
      </c>
      <c r="D171" s="9">
        <f>'Objectifs de récolte et PC'!E201</f>
        <v>0</v>
      </c>
      <c r="E171" s="103"/>
      <c r="F171" s="9">
        <f>'Objectifs de récolte et PC'!BI201</f>
        <v>0</v>
      </c>
      <c r="G171" s="9">
        <f>'Objectifs de récolte et PC'!BJ201</f>
        <v>0</v>
      </c>
      <c r="H171" s="9">
        <f>'Objectifs de récolte et PC'!BK201</f>
        <v>0</v>
      </c>
      <c r="I171" s="9">
        <f>'Objectifs de récolte et PC'!BL201</f>
        <v>0</v>
      </c>
      <c r="J171" s="9">
        <f>'Objectifs de récolte et PC'!BM201</f>
        <v>0</v>
      </c>
    </row>
    <row r="172" spans="1:10" hidden="1" outlineLevel="1" x14ac:dyDescent="0.25">
      <c r="A172" s="9" t="str">
        <f>'Objectifs de récolte et PC'!A202</f>
        <v>VAR</v>
      </c>
      <c r="B172" s="9" t="str">
        <f>'Objectifs de récolte et PC'!B202</f>
        <v>Radis japonais</v>
      </c>
      <c r="C172" s="9" t="str">
        <f>'Objectifs de récolte et PC'!D202</f>
        <v>Agrosemens</v>
      </c>
      <c r="D172" s="9">
        <f>'Objectifs de récolte et PC'!E202</f>
        <v>0</v>
      </c>
      <c r="E172" s="69"/>
      <c r="F172" s="9">
        <f>'Objectifs de récolte et PC'!BI202</f>
        <v>0</v>
      </c>
      <c r="G172" s="9">
        <f>'Objectifs de récolte et PC'!BJ202</f>
        <v>0</v>
      </c>
      <c r="H172" s="9">
        <f>'Objectifs de récolte et PC'!BK202</f>
        <v>0</v>
      </c>
      <c r="I172" s="9">
        <f>'Objectifs de récolte et PC'!BL202</f>
        <v>0</v>
      </c>
      <c r="J172" s="9">
        <f>'Objectifs de récolte et PC'!BM202</f>
        <v>0</v>
      </c>
    </row>
    <row r="173" spans="1:10" hidden="1" outlineLevel="1" x14ac:dyDescent="0.25">
      <c r="A173" s="9" t="str">
        <f>'Objectifs de récolte et PC'!A193</f>
        <v>VAR</v>
      </c>
      <c r="B173" s="9" t="str">
        <f>'Objectifs de récolte et PC'!B193</f>
        <v>Radis botte</v>
      </c>
      <c r="C173" s="9" t="str">
        <f>'Objectifs de récolte et PC'!D193</f>
        <v>Voltz</v>
      </c>
      <c r="D173" s="9">
        <f>'Objectifs de récolte et PC'!E193</f>
        <v>0</v>
      </c>
      <c r="E173" s="73"/>
      <c r="F173" s="9">
        <f>'Objectifs de récolte et PC'!BI193</f>
        <v>0</v>
      </c>
      <c r="G173" s="9">
        <f>'Objectifs de récolte et PC'!BJ193</f>
        <v>0</v>
      </c>
      <c r="H173" s="9">
        <f>'Objectifs de récolte et PC'!BK193</f>
        <v>0</v>
      </c>
      <c r="I173" s="9">
        <f>'Objectifs de récolte et PC'!BL193</f>
        <v>0</v>
      </c>
      <c r="J173" s="9">
        <f>'Objectifs de récolte et PC'!BM193</f>
        <v>0</v>
      </c>
    </row>
    <row r="174" spans="1:10" collapsed="1" x14ac:dyDescent="0.25">
      <c r="A174" s="96" t="str">
        <f>'Objectifs de récolte et PC'!A166</f>
        <v>TYP</v>
      </c>
      <c r="B174" s="96" t="str">
        <f>'Objectifs de récolte et PC'!B166</f>
        <v>Physalis</v>
      </c>
      <c r="C174" s="96">
        <f>'Objectifs de récolte et PC'!D166</f>
        <v>0</v>
      </c>
      <c r="D174" s="96">
        <f>'Objectifs de récolte et PC'!E166</f>
        <v>15</v>
      </c>
      <c r="E174" s="69" t="str">
        <f>'Objectifs de récolte et PC'!F166</f>
        <v>kg</v>
      </c>
      <c r="F174" s="96">
        <f>'Objectifs de récolte et PC'!BI166</f>
        <v>0.3</v>
      </c>
      <c r="G174" s="96">
        <f>'Objectifs de récolte et PC'!BJ166</f>
        <v>4.5</v>
      </c>
      <c r="H174" s="96">
        <f>'Objectifs de récolte et PC'!BK166</f>
        <v>69</v>
      </c>
      <c r="I174" s="96" t="str">
        <f>'Objectifs de récolte et PC'!BL166</f>
        <v>kg</v>
      </c>
      <c r="J174" s="96">
        <f>'Objectifs de récolte et PC'!BM166</f>
        <v>1035</v>
      </c>
    </row>
    <row r="175" spans="1:10" hidden="1" outlineLevel="1" collapsed="1" x14ac:dyDescent="0.25">
      <c r="A175" s="98" t="str">
        <f>'Objectifs de récolte et PC'!A190</f>
        <v>VAR</v>
      </c>
      <c r="B175" s="98" t="str">
        <f>'Objectifs de récolte et PC'!B190</f>
        <v>Radis botte</v>
      </c>
      <c r="C175" s="98" t="str">
        <f>'Objectifs de récolte et PC'!D190</f>
        <v>Voltz</v>
      </c>
      <c r="D175" s="98">
        <f>'Objectifs de récolte et PC'!E190</f>
        <v>0</v>
      </c>
      <c r="E175" s="103"/>
      <c r="F175" s="98">
        <f>'Objectifs de récolte et PC'!BI190</f>
        <v>0</v>
      </c>
      <c r="G175" s="98">
        <f>'Objectifs de récolte et PC'!BJ190</f>
        <v>0</v>
      </c>
      <c r="H175" s="98">
        <f>'Objectifs de récolte et PC'!BK190</f>
        <v>0</v>
      </c>
      <c r="I175" s="98">
        <f>'Objectifs de récolte et PC'!BL190</f>
        <v>0</v>
      </c>
      <c r="J175" s="98">
        <f>'Objectifs de récolte et PC'!BM190</f>
        <v>0</v>
      </c>
    </row>
    <row r="176" spans="1:10" hidden="1" outlineLevel="1" x14ac:dyDescent="0.25">
      <c r="A176" s="9" t="str">
        <f>'Objectifs de récolte et PC'!A206</f>
        <v>VAR</v>
      </c>
      <c r="B176" s="9" t="str">
        <f>'Objectifs de récolte et PC'!B206</f>
        <v>Scarole</v>
      </c>
      <c r="C176" s="9" t="str">
        <f>'Objectifs de récolte et PC'!D206</f>
        <v>Agrosemens</v>
      </c>
      <c r="D176" s="9">
        <f>'Objectifs de récolte et PC'!E206</f>
        <v>0</v>
      </c>
      <c r="E176" s="103"/>
      <c r="F176" s="9">
        <f>'Objectifs de récolte et PC'!BI206</f>
        <v>0</v>
      </c>
      <c r="G176" s="9">
        <f>'Objectifs de récolte et PC'!BJ206</f>
        <v>0</v>
      </c>
      <c r="H176" s="9">
        <f>'Objectifs de récolte et PC'!BK206</f>
        <v>0</v>
      </c>
      <c r="I176" s="9">
        <f>'Objectifs de récolte et PC'!BL206</f>
        <v>0</v>
      </c>
      <c r="J176" s="9">
        <f>'Objectifs de récolte et PC'!BM206</f>
        <v>0</v>
      </c>
    </row>
    <row r="177" spans="1:10" hidden="1" outlineLevel="1" x14ac:dyDescent="0.25">
      <c r="A177" s="9" t="str">
        <f>'Objectifs de récolte et PC'!A207</f>
        <v>VAR</v>
      </c>
      <c r="B177" s="9" t="str">
        <f>'Objectifs de récolte et PC'!B207</f>
        <v>Scarole</v>
      </c>
      <c r="C177" s="9">
        <f>'Objectifs de récolte et PC'!D207</f>
        <v>0</v>
      </c>
      <c r="D177" s="9">
        <f>'Objectifs de récolte et PC'!E207</f>
        <v>0</v>
      </c>
      <c r="E177" s="73"/>
      <c r="F177" s="9">
        <f>'Objectifs de récolte et PC'!BI207</f>
        <v>0</v>
      </c>
      <c r="G177" s="9">
        <f>'Objectifs de récolte et PC'!BJ207</f>
        <v>0</v>
      </c>
      <c r="H177" s="9">
        <f>'Objectifs de récolte et PC'!BK207</f>
        <v>0</v>
      </c>
      <c r="I177" s="9">
        <f>'Objectifs de récolte et PC'!BL207</f>
        <v>0</v>
      </c>
      <c r="J177" s="9">
        <f>'Objectifs de récolte et PC'!BM207</f>
        <v>0</v>
      </c>
    </row>
    <row r="178" spans="1:10" collapsed="1" x14ac:dyDescent="0.25">
      <c r="A178" s="96" t="str">
        <f>'Objectifs de récolte et PC'!A185</f>
        <v>TYP</v>
      </c>
      <c r="B178" s="96" t="str">
        <f>'Objectifs de récolte et PC'!B185</f>
        <v>Pourpier</v>
      </c>
      <c r="C178" s="96">
        <f>'Objectifs de récolte et PC'!D185</f>
        <v>0</v>
      </c>
      <c r="D178" s="96">
        <f>'Objectifs de récolte et PC'!E185</f>
        <v>12</v>
      </c>
      <c r="E178" s="69" t="str">
        <f>'Objectifs de récolte et PC'!F185</f>
        <v>kg</v>
      </c>
      <c r="F178" s="96">
        <f>'Objectifs de récolte et PC'!BI185</f>
        <v>0.60000000000000009</v>
      </c>
      <c r="G178" s="96">
        <f>'Objectifs de récolte et PC'!BJ185</f>
        <v>7.2000000000000011</v>
      </c>
      <c r="H178" s="96">
        <f>'Objectifs de récolte et PC'!BK185</f>
        <v>138.00000000000003</v>
      </c>
      <c r="I178" s="96" t="str">
        <f>'Objectifs de récolte et PC'!BL185</f>
        <v>kg</v>
      </c>
      <c r="J178" s="96">
        <f>'Objectifs de récolte et PC'!BM185</f>
        <v>1656.0000000000002</v>
      </c>
    </row>
    <row r="179" spans="1:10" hidden="1" x14ac:dyDescent="0.25">
      <c r="A179" s="9">
        <f>'Objectifs de récolte et PC'!A203</f>
        <v>0</v>
      </c>
      <c r="B179" s="9" t="str">
        <f>'Objectifs de récolte et PC'!B203</f>
        <v>Rhubarbe</v>
      </c>
      <c r="C179" s="9">
        <f>'Objectifs de récolte et PC'!D203</f>
        <v>0</v>
      </c>
      <c r="D179" s="9">
        <f>'Objectifs de récolte et PC'!E203</f>
        <v>4</v>
      </c>
      <c r="E179" s="103"/>
      <c r="F179" s="9">
        <f>'Objectifs de récolte et PC'!BI203</f>
        <v>2.4000000000000004</v>
      </c>
      <c r="G179" s="9">
        <f>'Objectifs de récolte et PC'!BJ203</f>
        <v>9.6000000000000014</v>
      </c>
      <c r="H179" s="9">
        <f>'Objectifs de récolte et PC'!BK203</f>
        <v>552.00000000000011</v>
      </c>
      <c r="I179" s="9" t="str">
        <f>'Objectifs de récolte et PC'!BL203</f>
        <v>kg</v>
      </c>
      <c r="J179" s="9">
        <f>'Objectifs de récolte et PC'!BM203</f>
        <v>2208.0000000000005</v>
      </c>
    </row>
    <row r="180" spans="1:10" hidden="1" outlineLevel="1" x14ac:dyDescent="0.25">
      <c r="A180" s="9" t="str">
        <f>'Objectifs de récolte et PC'!A148</f>
        <v>VAR</v>
      </c>
      <c r="B180" s="9" t="str">
        <f>'Objectifs de récolte et PC'!B148</f>
        <v>Navet primeur</v>
      </c>
      <c r="C180" s="9" t="str">
        <f>'Objectifs de récolte et PC'!D148</f>
        <v>Agrosemens</v>
      </c>
      <c r="D180" s="9">
        <f>'Objectifs de récolte et PC'!E148</f>
        <v>0</v>
      </c>
      <c r="E180" s="69"/>
      <c r="F180" s="9">
        <f>'Objectifs de récolte et PC'!BI148</f>
        <v>0</v>
      </c>
      <c r="G180" s="9">
        <f>'Objectifs de récolte et PC'!BJ148</f>
        <v>0</v>
      </c>
      <c r="H180" s="9">
        <f>'Objectifs de récolte et PC'!BK148</f>
        <v>0</v>
      </c>
      <c r="I180" s="9">
        <f>'Objectifs de récolte et PC'!BL148</f>
        <v>0</v>
      </c>
      <c r="J180" s="9">
        <f>'Objectifs de récolte et PC'!BM148</f>
        <v>0</v>
      </c>
    </row>
    <row r="181" spans="1:10" hidden="1" outlineLevel="1" x14ac:dyDescent="0.25">
      <c r="A181" s="9" t="str">
        <f>'Objectifs de récolte et PC'!A195</f>
        <v>VAR</v>
      </c>
      <c r="B181" s="9" t="str">
        <f>'Objectifs de récolte et PC'!B195</f>
        <v>Radis botte</v>
      </c>
      <c r="C181" s="9" t="str">
        <f>'Objectifs de récolte et PC'!D195</f>
        <v>Voltz</v>
      </c>
      <c r="D181" s="9">
        <f>'Objectifs de récolte et PC'!E195</f>
        <v>0</v>
      </c>
      <c r="E181" s="69"/>
      <c r="F181" s="9">
        <f>'Objectifs de récolte et PC'!BI195</f>
        <v>0</v>
      </c>
      <c r="G181" s="9">
        <f>'Objectifs de récolte et PC'!BJ195</f>
        <v>0</v>
      </c>
      <c r="H181" s="9">
        <f>'Objectifs de récolte et PC'!BK195</f>
        <v>0</v>
      </c>
      <c r="I181" s="9">
        <f>'Objectifs de récolte et PC'!BL195</f>
        <v>0</v>
      </c>
      <c r="J181" s="9">
        <f>'Objectifs de récolte et PC'!BM195</f>
        <v>0</v>
      </c>
    </row>
    <row r="182" spans="1:10" s="18" customFormat="1" hidden="1" outlineLevel="1" x14ac:dyDescent="0.25">
      <c r="A182" s="111" t="str">
        <f>'Objectifs de récolte et PC'!A209</f>
        <v>VAR</v>
      </c>
      <c r="B182" s="111" t="str">
        <f>'Objectifs de récolte et PC'!B209</f>
        <v>Tomate diversification</v>
      </c>
      <c r="C182" s="111" t="str">
        <f>'Objectifs de récolte et PC'!D209</f>
        <v>Agrosemens</v>
      </c>
      <c r="D182" s="111">
        <f>'Objectifs de récolte et PC'!E209</f>
        <v>0</v>
      </c>
      <c r="E182" s="73"/>
      <c r="F182" s="111">
        <f>'Objectifs de récolte et PC'!BI209</f>
        <v>0</v>
      </c>
      <c r="G182" s="111">
        <f>'Objectifs de récolte et PC'!BJ209</f>
        <v>0</v>
      </c>
      <c r="H182" s="111">
        <f>'Objectifs de récolte et PC'!BK209</f>
        <v>0</v>
      </c>
      <c r="I182" s="111">
        <f>'Objectifs de récolte et PC'!BL209</f>
        <v>0</v>
      </c>
      <c r="J182" s="111">
        <f>'Objectifs de récolte et PC'!BM209</f>
        <v>0</v>
      </c>
    </row>
    <row r="183" spans="1:10" s="18" customFormat="1" collapsed="1" x14ac:dyDescent="0.25">
      <c r="A183" s="96" t="str">
        <f>'Objectifs de récolte et PC'!A77</f>
        <v>TYP</v>
      </c>
      <c r="B183" s="96" t="str">
        <f>'Objectifs de récolte et PC'!B77</f>
        <v>Choux pointu</v>
      </c>
      <c r="C183" s="96">
        <f>'Objectifs de récolte et PC'!D77</f>
        <v>0</v>
      </c>
      <c r="D183" s="96">
        <f>'Objectifs de récolte et PC'!E77</f>
        <v>2.4</v>
      </c>
      <c r="E183" s="69" t="str">
        <f>'Objectifs de récolte et PC'!F77</f>
        <v>kg</v>
      </c>
      <c r="F183" s="96">
        <f>'Objectifs de récolte et PC'!BI77</f>
        <v>4</v>
      </c>
      <c r="G183" s="96">
        <f>'Objectifs de récolte et PC'!BJ77</f>
        <v>9.6</v>
      </c>
      <c r="H183" s="96">
        <f>'Objectifs de récolte et PC'!BK77</f>
        <v>920</v>
      </c>
      <c r="I183" s="96" t="str">
        <f>'Objectifs de récolte et PC'!BL77</f>
        <v>kg</v>
      </c>
      <c r="J183" s="96">
        <f>'Objectifs de récolte et PC'!BM77</f>
        <v>2208</v>
      </c>
    </row>
    <row r="184" spans="1:10" s="18" customFormat="1" hidden="1" outlineLevel="1" x14ac:dyDescent="0.25">
      <c r="A184" s="9" t="str">
        <f>'Objectifs de récolte et PC'!A211</f>
        <v>VAR</v>
      </c>
      <c r="B184" s="9" t="str">
        <f>'Objectifs de récolte et PC'!B211</f>
        <v>Tomate diversification</v>
      </c>
      <c r="C184" s="9" t="str">
        <f>'Objectifs de récolte et PC'!D211</f>
        <v>Agrosemens</v>
      </c>
      <c r="D184" s="9">
        <f>'Objectifs de récolte et PC'!E211</f>
        <v>0</v>
      </c>
      <c r="E184" s="103"/>
      <c r="F184" s="9">
        <f>'Objectifs de récolte et PC'!BI211</f>
        <v>0</v>
      </c>
      <c r="G184" s="9">
        <f>'Objectifs de récolte et PC'!BJ211</f>
        <v>0</v>
      </c>
      <c r="H184" s="9">
        <f>'Objectifs de récolte et PC'!BK211</f>
        <v>0</v>
      </c>
      <c r="I184" s="9">
        <f>'Objectifs de récolte et PC'!BL211</f>
        <v>0</v>
      </c>
      <c r="J184" s="9">
        <f>'Objectifs de récolte et PC'!BM211</f>
        <v>0</v>
      </c>
    </row>
    <row r="185" spans="1:10" s="18" customFormat="1" hidden="1" outlineLevel="1" x14ac:dyDescent="0.25">
      <c r="A185" s="9" t="e">
        <f>'Objectifs de récolte et PC'!#REF!</f>
        <v>#REF!</v>
      </c>
      <c r="B185" s="9" t="e">
        <f>'Objectifs de récolte et PC'!#REF!</f>
        <v>#REF!</v>
      </c>
      <c r="C185" s="9" t="e">
        <f>'Objectifs de récolte et PC'!#REF!</f>
        <v>#REF!</v>
      </c>
      <c r="D185" s="9" t="e">
        <f>'Objectifs de récolte et PC'!#REF!</f>
        <v>#REF!</v>
      </c>
      <c r="E185" s="69"/>
      <c r="F185" s="9" t="e">
        <f>'Objectifs de récolte et PC'!#REF!</f>
        <v>#REF!</v>
      </c>
      <c r="G185" s="9" t="e">
        <f>'Objectifs de récolte et PC'!#REF!</f>
        <v>#REF!</v>
      </c>
      <c r="H185" s="9" t="e">
        <f>'Objectifs de récolte et PC'!#REF!</f>
        <v>#REF!</v>
      </c>
      <c r="I185" s="9" t="e">
        <f>'Objectifs de récolte et PC'!#REF!</f>
        <v>#REF!</v>
      </c>
      <c r="J185" s="9" t="e">
        <f>'Objectifs de récolte et PC'!#REF!</f>
        <v>#REF!</v>
      </c>
    </row>
    <row r="186" spans="1:10" s="18" customFormat="1" hidden="1" outlineLevel="1" collapsed="1" x14ac:dyDescent="0.25">
      <c r="A186" s="111" t="str">
        <f>'Objectifs de récolte et PC'!A214</f>
        <v>VAR</v>
      </c>
      <c r="B186" s="111" t="str">
        <f>'Objectifs de récolte et PC'!B214</f>
        <v>Tomate diversification</v>
      </c>
      <c r="C186" s="111" t="str">
        <f>'Objectifs de récolte et PC'!D214</f>
        <v>Pascal Poot</v>
      </c>
      <c r="D186" s="111">
        <f>'Objectifs de récolte et PC'!E214</f>
        <v>0</v>
      </c>
      <c r="E186" s="73"/>
      <c r="F186" s="111">
        <f>'Objectifs de récolte et PC'!BI214</f>
        <v>0</v>
      </c>
      <c r="G186" s="111">
        <f>'Objectifs de récolte et PC'!BJ214</f>
        <v>0</v>
      </c>
      <c r="H186" s="111">
        <f>'Objectifs de récolte et PC'!BK214</f>
        <v>0</v>
      </c>
      <c r="I186" s="111">
        <f>'Objectifs de récolte et PC'!BL214</f>
        <v>0</v>
      </c>
      <c r="J186" s="111">
        <f>'Objectifs de récolte et PC'!BM214</f>
        <v>0</v>
      </c>
    </row>
    <row r="187" spans="1:10" s="18" customFormat="1" collapsed="1" x14ac:dyDescent="0.25">
      <c r="A187" s="96" t="str">
        <f>'Objectifs de récolte et PC'!A163</f>
        <v>TYP</v>
      </c>
      <c r="B187" s="96" t="str">
        <f>'Objectifs de récolte et PC'!B163</f>
        <v>Persil tubereux</v>
      </c>
      <c r="C187" s="96">
        <f>'Objectifs de récolte et PC'!D163</f>
        <v>0</v>
      </c>
      <c r="D187" s="96">
        <f>'Objectifs de récolte et PC'!E163</f>
        <v>3.5</v>
      </c>
      <c r="E187" s="69" t="str">
        <f>'Objectifs de récolte et PC'!F163</f>
        <v>kg</v>
      </c>
      <c r="F187" s="96">
        <f>'Objectifs de récolte et PC'!BI163</f>
        <v>2</v>
      </c>
      <c r="G187" s="96">
        <f>'Objectifs de récolte et PC'!BJ163</f>
        <v>7</v>
      </c>
      <c r="H187" s="96">
        <f>'Objectifs de récolte et PC'!BK163</f>
        <v>460</v>
      </c>
      <c r="I187" s="96" t="str">
        <f>'Objectifs de récolte et PC'!BL163</f>
        <v>kg</v>
      </c>
      <c r="J187" s="96">
        <f>'Objectifs de récolte et PC'!BM163</f>
        <v>1610</v>
      </c>
    </row>
    <row r="188" spans="1:10" s="18" customFormat="1" hidden="1" outlineLevel="1" x14ac:dyDescent="0.25">
      <c r="A188" s="9" t="str">
        <f>'Objectifs de récolte et PC'!A205</f>
        <v>VAR</v>
      </c>
      <c r="B188" s="9" t="str">
        <f>'Objectifs de récolte et PC'!B205</f>
        <v>Scarole</v>
      </c>
      <c r="C188" s="9" t="str">
        <f>'Objectifs de récolte et PC'!D205</f>
        <v>Agrosemens</v>
      </c>
      <c r="D188" s="9">
        <f>'Objectifs de récolte et PC'!E205</f>
        <v>0</v>
      </c>
      <c r="E188" s="110"/>
      <c r="F188" s="9">
        <f>'Objectifs de récolte et PC'!BI205</f>
        <v>0</v>
      </c>
      <c r="G188" s="9">
        <f>'Objectifs de récolte et PC'!BJ205</f>
        <v>0</v>
      </c>
      <c r="H188" s="9">
        <f>'Objectifs de récolte et PC'!BK205</f>
        <v>0</v>
      </c>
      <c r="I188" s="9">
        <f>'Objectifs de récolte et PC'!BL205</f>
        <v>0</v>
      </c>
      <c r="J188" s="9">
        <f>'Objectifs de récolte et PC'!BM205</f>
        <v>0</v>
      </c>
    </row>
    <row r="189" spans="1:10" s="18" customFormat="1" collapsed="1" x14ac:dyDescent="0.25">
      <c r="A189" s="96" t="str">
        <f>'Objectifs de récolte et PC'!A26</f>
        <v>TYP</v>
      </c>
      <c r="B189" s="96" t="str">
        <f>'Objectifs de récolte et PC'!B26</f>
        <v>Aubergine</v>
      </c>
      <c r="C189" s="96">
        <f>'Objectifs de récolte et PC'!D26</f>
        <v>0</v>
      </c>
      <c r="D189" s="96">
        <f>'Objectifs de récolte et PC'!E26</f>
        <v>2.5</v>
      </c>
      <c r="E189" s="69" t="str">
        <f>'Objectifs de récolte et PC'!F26</f>
        <v>kg</v>
      </c>
      <c r="F189" s="96">
        <f>'Objectifs de récolte et PC'!BI26</f>
        <v>1.5</v>
      </c>
      <c r="G189" s="96">
        <f>'Objectifs de récolte et PC'!BJ26</f>
        <v>3.75</v>
      </c>
      <c r="H189" s="96">
        <f>'Objectifs de récolte et PC'!BK26</f>
        <v>345</v>
      </c>
      <c r="I189" s="96" t="str">
        <f>'Objectifs de récolte et PC'!BL26</f>
        <v>kg</v>
      </c>
      <c r="J189" s="96">
        <f>'Objectifs de récolte et PC'!BM26</f>
        <v>862.5</v>
      </c>
    </row>
    <row r="190" spans="1:10" s="18" customFormat="1" hidden="1" outlineLevel="1" x14ac:dyDescent="0.25">
      <c r="A190" s="9" t="str">
        <f>'Objectifs de récolte et PC'!A219</f>
        <v>VAR</v>
      </c>
      <c r="B190" s="9" t="str">
        <f>'Objectifs de récolte et PC'!B219</f>
        <v>Tomate ronde</v>
      </c>
      <c r="C190" s="9">
        <f>'Objectifs de récolte et PC'!D219</f>
        <v>0</v>
      </c>
      <c r="D190" s="9">
        <f>'Objectifs de récolte et PC'!E219</f>
        <v>0</v>
      </c>
      <c r="E190" s="103"/>
      <c r="F190" s="9">
        <f>'Objectifs de récolte et PC'!BI219</f>
        <v>0</v>
      </c>
      <c r="G190" s="9">
        <f>'Objectifs de récolte et PC'!BJ219</f>
        <v>0</v>
      </c>
      <c r="H190" s="9">
        <f>'Objectifs de récolte et PC'!BK219</f>
        <v>0</v>
      </c>
      <c r="I190" s="9">
        <f>'Objectifs de récolte et PC'!BL219</f>
        <v>0</v>
      </c>
      <c r="J190" s="9">
        <f>'Objectifs de récolte et PC'!BM219</f>
        <v>0</v>
      </c>
    </row>
    <row r="191" spans="1:10" s="18" customFormat="1" hidden="1" x14ac:dyDescent="0.25">
      <c r="A191" s="9" t="str">
        <f>'Objectifs de récolte et PC'!A221</f>
        <v>TYP</v>
      </c>
      <c r="B191" s="9" t="str">
        <f>'Objectifs de récolte et PC'!B221</f>
        <v>Topinambour</v>
      </c>
      <c r="C191" s="9">
        <f>'Objectifs de récolte et PC'!D221</f>
        <v>0</v>
      </c>
      <c r="D191" s="9">
        <f>'Objectifs de récolte et PC'!E221</f>
        <v>2.2999999999999998</v>
      </c>
      <c r="E191" s="73"/>
      <c r="F191" s="9">
        <f>'Objectifs de récolte et PC'!BI221</f>
        <v>0.8</v>
      </c>
      <c r="G191" s="9">
        <f>'Objectifs de récolte et PC'!BJ221</f>
        <v>1.8399999999999999</v>
      </c>
      <c r="H191" s="9">
        <f>'Objectifs de récolte et PC'!BK221</f>
        <v>184</v>
      </c>
      <c r="I191" s="9" t="str">
        <f>'Objectifs de récolte et PC'!BL221</f>
        <v>kg</v>
      </c>
      <c r="J191" s="9">
        <f>'Objectifs de récolte et PC'!BM221</f>
        <v>423.2</v>
      </c>
    </row>
    <row r="192" spans="1:10" s="18" customFormat="1" collapsed="1" x14ac:dyDescent="0.25">
      <c r="A192" s="96" t="str">
        <f>'Objectifs de récolte et PC'!A200</f>
        <v>TYP</v>
      </c>
      <c r="B192" s="96" t="str">
        <f>'Objectifs de récolte et PC'!B200</f>
        <v>Radis asiatiques</v>
      </c>
      <c r="C192" s="96">
        <f>'Objectifs de récolte et PC'!D200</f>
        <v>0</v>
      </c>
      <c r="D192" s="96">
        <f>'Objectifs de récolte et PC'!E200</f>
        <v>2.2999999999999998</v>
      </c>
      <c r="E192" s="69" t="str">
        <f>'Objectifs de récolte et PC'!F200</f>
        <v>kg</v>
      </c>
      <c r="F192" s="96">
        <f>'Objectifs de récolte et PC'!BI200</f>
        <v>2.4000000000000004</v>
      </c>
      <c r="G192" s="96">
        <f>'Objectifs de récolte et PC'!BJ200</f>
        <v>5.5200000000000005</v>
      </c>
      <c r="H192" s="96">
        <f>'Objectifs de récolte et PC'!BK200</f>
        <v>552.00000000000011</v>
      </c>
      <c r="I192" s="96" t="str">
        <f>'Objectifs de récolte et PC'!BL200</f>
        <v>kg</v>
      </c>
      <c r="J192" s="96">
        <f>'Objectifs de récolte et PC'!BM200</f>
        <v>1269.6000000000001</v>
      </c>
    </row>
    <row r="193" spans="1:14" s="18" customFormat="1" hidden="1" outlineLevel="1" x14ac:dyDescent="0.25">
      <c r="A193" s="9" t="str">
        <f>'Objectifs de récolte et PC'!A210</f>
        <v>VAR</v>
      </c>
      <c r="B193" s="9" t="str">
        <f>'Objectifs de récolte et PC'!B210</f>
        <v>Tomate diversification</v>
      </c>
      <c r="C193" s="9" t="str">
        <f>'Objectifs de récolte et PC'!D210</f>
        <v>Agrosemens</v>
      </c>
      <c r="D193" s="9">
        <f>'Objectifs de récolte et PC'!E210</f>
        <v>0</v>
      </c>
      <c r="E193" s="110"/>
      <c r="F193" s="9">
        <f>'Objectifs de récolte et PC'!BI210</f>
        <v>0</v>
      </c>
      <c r="G193" s="9">
        <f>'Objectifs de récolte et PC'!BJ210</f>
        <v>0</v>
      </c>
      <c r="H193" s="9">
        <f>'Objectifs de récolte et PC'!BK210</f>
        <v>0</v>
      </c>
      <c r="I193" s="9">
        <f>'Objectifs de récolte et PC'!BL210</f>
        <v>0</v>
      </c>
      <c r="J193" s="9">
        <f>'Objectifs de récolte et PC'!BM210</f>
        <v>0</v>
      </c>
    </row>
    <row r="194" spans="1:14" s="18" customFormat="1" collapsed="1" x14ac:dyDescent="0.25">
      <c r="A194" s="96" t="str">
        <f>'Objectifs de récolte et PC'!A67</f>
        <v>TYP</v>
      </c>
      <c r="B194" s="96" t="str">
        <f>'Objectifs de récolte et PC'!B67</f>
        <v>Choux frisé milan</v>
      </c>
      <c r="C194" s="96">
        <f>'Objectifs de récolte et PC'!D67</f>
        <v>0</v>
      </c>
      <c r="D194" s="96">
        <f>'Objectifs de récolte et PC'!E67</f>
        <v>2.4</v>
      </c>
      <c r="E194" s="69" t="str">
        <f>'Objectifs de récolte et PC'!F67</f>
        <v>kg</v>
      </c>
      <c r="F194" s="96">
        <f>'Objectifs de récolte et PC'!BI67</f>
        <v>2</v>
      </c>
      <c r="G194" s="96">
        <f>'Objectifs de récolte et PC'!BJ67</f>
        <v>4.8</v>
      </c>
      <c r="H194" s="96">
        <f>'Objectifs de récolte et PC'!BK67</f>
        <v>460</v>
      </c>
      <c r="I194" s="96" t="str">
        <f>'Objectifs de récolte et PC'!BL67</f>
        <v>kg</v>
      </c>
      <c r="J194" s="96">
        <f>'Objectifs de récolte et PC'!BM67</f>
        <v>1104</v>
      </c>
    </row>
    <row r="195" spans="1:14" s="18" customFormat="1" hidden="1" outlineLevel="1" x14ac:dyDescent="0.25">
      <c r="A195" s="104" t="str">
        <f>'Objectifs de récolte et PC'!A143</f>
        <v>VAR</v>
      </c>
      <c r="B195" s="104" t="str">
        <f>'Objectifs de récolte et PC'!B143</f>
        <v>Melon</v>
      </c>
      <c r="C195" s="104">
        <f>'Objectifs de récolte et PC'!D143</f>
        <v>0</v>
      </c>
      <c r="D195" s="104">
        <f>'Objectifs de récolte et PC'!E143</f>
        <v>0</v>
      </c>
      <c r="E195" s="110"/>
      <c r="F195" s="104">
        <f>'Objectifs de récolte et PC'!BI143</f>
        <v>0</v>
      </c>
      <c r="G195" s="104">
        <f>'Objectifs de récolte et PC'!BJ143</f>
        <v>0</v>
      </c>
      <c r="H195" s="104">
        <f>'Objectifs de récolte et PC'!BK143</f>
        <v>0</v>
      </c>
      <c r="I195" s="104">
        <f>'Objectifs de récolte et PC'!BL143</f>
        <v>0</v>
      </c>
      <c r="J195" s="104">
        <f>'Objectifs de récolte et PC'!BM143</f>
        <v>0</v>
      </c>
    </row>
    <row r="196" spans="1:14" collapsed="1" x14ac:dyDescent="0.25">
      <c r="A196" s="96" t="str">
        <f>'Objectifs de récolte et PC'!A41</f>
        <v>TYP</v>
      </c>
      <c r="B196" s="96" t="str">
        <f>'Objectifs de récolte et PC'!B41</f>
        <v>Cardon</v>
      </c>
      <c r="C196" s="96">
        <f>'Objectifs de récolte et PC'!D41</f>
        <v>0</v>
      </c>
      <c r="D196" s="96">
        <f>'Objectifs de récolte et PC'!E41</f>
        <v>4.7</v>
      </c>
      <c r="E196" s="69" t="str">
        <f>'Objectifs de récolte et PC'!F41</f>
        <v>kg</v>
      </c>
      <c r="F196" s="96">
        <f>'Objectifs de récolte et PC'!BI41</f>
        <v>1</v>
      </c>
      <c r="G196" s="96">
        <f>'Objectifs de récolte et PC'!BJ41</f>
        <v>4.7</v>
      </c>
      <c r="H196" s="96">
        <f>'Objectifs de récolte et PC'!BK41</f>
        <v>230</v>
      </c>
      <c r="I196" s="96" t="str">
        <f>'Objectifs de récolte et PC'!BL41</f>
        <v>kg</v>
      </c>
      <c r="J196" s="96">
        <f>'Objectifs de récolte et PC'!BM41</f>
        <v>1081</v>
      </c>
    </row>
    <row r="197" spans="1:14" x14ac:dyDescent="0.25">
      <c r="A197" s="96" t="str">
        <f>'Objectifs de récolte et PC'!A225</f>
        <v>TYP</v>
      </c>
      <c r="B197" s="96" t="str">
        <f>'Objectifs de récolte et PC'!B225</f>
        <v>Lentilles  (achat)</v>
      </c>
      <c r="C197" s="96">
        <f>'Objectifs de récolte et PC'!D225</f>
        <v>0</v>
      </c>
      <c r="D197" s="96">
        <f>'Objectifs de récolte et PC'!E225</f>
        <v>5</v>
      </c>
      <c r="E197" s="69" t="str">
        <f>'Objectifs de récolte et PC'!F225</f>
        <v>kg</v>
      </c>
      <c r="F197" s="96">
        <f>'Objectifs de récolte et PC'!BI225</f>
        <v>0.89999999999999991</v>
      </c>
      <c r="G197" s="96">
        <f>'Objectifs de récolte et PC'!BJ225</f>
        <v>4.5</v>
      </c>
      <c r="H197" s="96">
        <f>'Objectifs de récolte et PC'!BK225</f>
        <v>206.99999999999997</v>
      </c>
      <c r="I197" s="96" t="str">
        <f>'Objectifs de récolte et PC'!BL225</f>
        <v>kg</v>
      </c>
      <c r="J197" s="96">
        <f>'Objectifs de récolte et PC'!BM225</f>
        <v>1035</v>
      </c>
    </row>
    <row r="198" spans="1:14" x14ac:dyDescent="0.25">
      <c r="A198" s="96" t="str">
        <f>'Objectifs de récolte et PC'!A139</f>
        <v>TYP</v>
      </c>
      <c r="B198" s="96" t="str">
        <f>'Objectifs de récolte et PC'!B139</f>
        <v>Maïs doux</v>
      </c>
      <c r="C198" s="96">
        <f>'Objectifs de récolte et PC'!D139</f>
        <v>0</v>
      </c>
      <c r="D198" s="96">
        <f>'Objectifs de récolte et PC'!E139</f>
        <v>4</v>
      </c>
      <c r="E198" s="69" t="str">
        <f>'Objectifs de récolte et PC'!F139</f>
        <v>kg</v>
      </c>
      <c r="F198" s="96">
        <f>'Objectifs de récolte et PC'!BI139</f>
        <v>1</v>
      </c>
      <c r="G198" s="96">
        <f>'Objectifs de récolte et PC'!BJ139</f>
        <v>4</v>
      </c>
      <c r="H198" s="96">
        <f>'Objectifs de récolte et PC'!BK139</f>
        <v>230</v>
      </c>
      <c r="I198" s="96" t="str">
        <f>'Objectifs de récolte et PC'!BL139</f>
        <v>kg</v>
      </c>
      <c r="J198" s="96">
        <f>'Objectifs de récolte et PC'!BM139</f>
        <v>920</v>
      </c>
    </row>
    <row r="199" spans="1:14" hidden="1" outlineLevel="1" x14ac:dyDescent="0.25">
      <c r="A199" s="98" t="str">
        <f>'Objectifs de récolte et PC'!A216</f>
        <v>VAR</v>
      </c>
      <c r="B199" s="98" t="str">
        <f>'Objectifs de récolte et PC'!B216</f>
        <v>Tomate cerise</v>
      </c>
      <c r="C199" s="98">
        <f>'Objectifs de récolte et PC'!D216</f>
        <v>0</v>
      </c>
      <c r="D199" s="98">
        <f>'Objectifs de récolte et PC'!E216</f>
        <v>0</v>
      </c>
      <c r="E199" s="103"/>
      <c r="F199" s="98">
        <f>'Objectifs de récolte et PC'!BI216</f>
        <v>0</v>
      </c>
      <c r="G199" s="98">
        <f>'Objectifs de récolte et PC'!BJ216</f>
        <v>0</v>
      </c>
      <c r="H199" s="98">
        <f>'Objectifs de récolte et PC'!BK216</f>
        <v>0</v>
      </c>
      <c r="I199" s="98">
        <f>'Objectifs de récolte et PC'!BL216</f>
        <v>0</v>
      </c>
      <c r="J199" s="98">
        <f>'Objectifs de récolte et PC'!BM216</f>
        <v>0</v>
      </c>
    </row>
    <row r="200" spans="1:14" hidden="1" outlineLevel="1" x14ac:dyDescent="0.25">
      <c r="A200" s="96" t="str">
        <f>'Objectifs de récolte et PC'!A229</f>
        <v>VAR</v>
      </c>
      <c r="B200" s="96" t="str">
        <f>'Objectifs de récolte et PC'!B229</f>
        <v>Tisanes (transfo)</v>
      </c>
      <c r="C200" s="96" t="str">
        <f>'Objectifs de récolte et PC'!D229</f>
        <v>JVR</v>
      </c>
      <c r="D200" s="96">
        <f>'Objectifs de récolte et PC'!E229</f>
        <v>0</v>
      </c>
      <c r="E200" s="69"/>
      <c r="F200" s="96">
        <f>'Objectifs de récolte et PC'!BI229</f>
        <v>0</v>
      </c>
      <c r="G200" s="96">
        <f>'Objectifs de récolte et PC'!BJ229</f>
        <v>0</v>
      </c>
      <c r="H200" s="96">
        <f>'Objectifs de récolte et PC'!BK229</f>
        <v>0</v>
      </c>
      <c r="I200" s="96">
        <f>'Objectifs de récolte et PC'!BL229</f>
        <v>0</v>
      </c>
      <c r="J200" s="96">
        <f>'Objectifs de récolte et PC'!BM229</f>
        <v>0</v>
      </c>
    </row>
    <row r="201" spans="1:14" hidden="1" outlineLevel="1" x14ac:dyDescent="0.25">
      <c r="A201" s="96" t="e">
        <f>'Objectifs de récolte et PC'!#REF!</f>
        <v>#REF!</v>
      </c>
      <c r="B201" s="96" t="e">
        <f>'Objectifs de récolte et PC'!#REF!</f>
        <v>#REF!</v>
      </c>
      <c r="C201" s="96" t="e">
        <f>'Objectifs de récolte et PC'!#REF!</f>
        <v>#REF!</v>
      </c>
      <c r="D201" s="96" t="e">
        <f>'Objectifs de récolte et PC'!#REF!</f>
        <v>#REF!</v>
      </c>
      <c r="E201" s="69"/>
      <c r="F201" s="96" t="e">
        <f>'Objectifs de récolte et PC'!#REF!</f>
        <v>#REF!</v>
      </c>
      <c r="G201" s="96" t="e">
        <f>'Objectifs de récolte et PC'!#REF!</f>
        <v>#REF!</v>
      </c>
      <c r="H201" s="96" t="e">
        <f>'Objectifs de récolte et PC'!#REF!</f>
        <v>#REF!</v>
      </c>
      <c r="I201" s="96" t="e">
        <f>'Objectifs de récolte et PC'!#REF!</f>
        <v>#REF!</v>
      </c>
      <c r="J201" s="96" t="e">
        <f>'Objectifs de récolte et PC'!#REF!</f>
        <v>#REF!</v>
      </c>
    </row>
    <row r="202" spans="1:14" hidden="1" outlineLevel="1" x14ac:dyDescent="0.25">
      <c r="A202" s="111" t="e">
        <f>'Objectifs de récolte et PC'!#REF!</f>
        <v>#REF!</v>
      </c>
      <c r="B202" s="111" t="e">
        <f>'Objectifs de récolte et PC'!#REF!</f>
        <v>#REF!</v>
      </c>
      <c r="C202" s="111" t="e">
        <f>'Objectifs de récolte et PC'!#REF!</f>
        <v>#REF!</v>
      </c>
      <c r="D202" s="111" t="e">
        <f>'Objectifs de récolte et PC'!#REF!</f>
        <v>#REF!</v>
      </c>
      <c r="E202" s="73"/>
      <c r="F202" s="111" t="e">
        <f>'Objectifs de récolte et PC'!#REF!</f>
        <v>#REF!</v>
      </c>
      <c r="G202" s="111" t="e">
        <f>'Objectifs de récolte et PC'!#REF!</f>
        <v>#REF!</v>
      </c>
      <c r="H202" s="111" t="e">
        <f>'Objectifs de récolte et PC'!#REF!</f>
        <v>#REF!</v>
      </c>
      <c r="I202" s="111" t="e">
        <f>'Objectifs de récolte et PC'!#REF!</f>
        <v>#REF!</v>
      </c>
      <c r="J202" s="111" t="e">
        <f>'Objectifs de récolte et PC'!#REF!</f>
        <v>#REF!</v>
      </c>
    </row>
    <row r="203" spans="1:14" collapsed="1" x14ac:dyDescent="0.25">
      <c r="A203" s="96" t="str">
        <f>'Objectifs de récolte et PC'!A226</f>
        <v>TYP</v>
      </c>
      <c r="B203" s="96" t="str">
        <f>'Objectifs de récolte et PC'!B226</f>
        <v>Soupe de courges (transfo)</v>
      </c>
      <c r="C203" s="96">
        <f>'Objectifs de récolte et PC'!D226</f>
        <v>0</v>
      </c>
      <c r="D203" s="96">
        <f>'Objectifs de récolte et PC'!E226</f>
        <v>4</v>
      </c>
      <c r="E203" s="69" t="str">
        <f>'Objectifs de récolte et PC'!F226</f>
        <v>pièce</v>
      </c>
      <c r="F203" s="96">
        <f>'Objectifs de récolte et PC'!BI226</f>
        <v>1</v>
      </c>
      <c r="G203" s="96">
        <f>'Objectifs de récolte et PC'!BJ226</f>
        <v>4</v>
      </c>
      <c r="H203" s="96">
        <f>'Objectifs de récolte et PC'!BK226</f>
        <v>230</v>
      </c>
      <c r="I203" s="96" t="str">
        <f>'Objectifs de récolte et PC'!BL226</f>
        <v>pièce</v>
      </c>
      <c r="J203" s="96">
        <f>'Objectifs de récolte et PC'!BM226</f>
        <v>920</v>
      </c>
      <c r="L203" s="105" t="s">
        <v>186</v>
      </c>
      <c r="M203" s="108">
        <f>'Objectifs de récolte et PC'!BM231</f>
        <v>224208.60000000003</v>
      </c>
      <c r="N203" s="106"/>
    </row>
    <row r="204" spans="1:14" hidden="1" x14ac:dyDescent="0.25">
      <c r="A204" s="104">
        <f>'Objectifs de récolte et PC'!A165</f>
        <v>0</v>
      </c>
      <c r="B204" s="104" t="str">
        <f>'Objectifs de récolte et PC'!B165</f>
        <v>Petits fruits</v>
      </c>
      <c r="C204" s="104">
        <f>'Objectifs de récolte et PC'!D165</f>
        <v>0</v>
      </c>
      <c r="D204" s="104">
        <f>'Objectifs de récolte et PC'!E165</f>
        <v>7</v>
      </c>
      <c r="E204" s="103"/>
      <c r="F204" s="104">
        <f>'Objectifs de récolte et PC'!BI165</f>
        <v>0.6</v>
      </c>
      <c r="G204" s="104">
        <f>'Objectifs de récolte et PC'!BJ165</f>
        <v>4.2</v>
      </c>
      <c r="H204" s="104">
        <f>'Objectifs de récolte et PC'!BK165</f>
        <v>138</v>
      </c>
      <c r="I204" s="104" t="str">
        <f>'Objectifs de récolte et PC'!BL165</f>
        <v>kg</v>
      </c>
      <c r="J204" s="104">
        <f>'Objectifs de récolte et PC'!BM165</f>
        <v>966</v>
      </c>
    </row>
    <row r="205" spans="1:14" hidden="1" outlineLevel="1" x14ac:dyDescent="0.25">
      <c r="A205" s="104" t="e">
        <f>'Objectifs de récolte et PC'!#REF!</f>
        <v>#REF!</v>
      </c>
      <c r="B205" s="104" t="e">
        <f>'Objectifs de récolte et PC'!#REF!</f>
        <v>#REF!</v>
      </c>
      <c r="C205" s="104" t="e">
        <f>'Objectifs de récolte et PC'!#REF!</f>
        <v>#REF!</v>
      </c>
      <c r="D205" s="104" t="e">
        <f>'Objectifs de récolte et PC'!#REF!</f>
        <v>#REF!</v>
      </c>
      <c r="E205" s="73"/>
      <c r="F205" s="104" t="e">
        <f>'Objectifs de récolte et PC'!#REF!</f>
        <v>#REF!</v>
      </c>
      <c r="G205" s="104" t="e">
        <f>'Objectifs de récolte et PC'!#REF!</f>
        <v>#REF!</v>
      </c>
      <c r="H205" s="104" t="e">
        <f>'Objectifs de récolte et PC'!#REF!</f>
        <v>#REF!</v>
      </c>
      <c r="I205" s="104" t="e">
        <f>'Objectifs de récolte et PC'!#REF!</f>
        <v>#REF!</v>
      </c>
      <c r="J205" s="104" t="e">
        <f>'Objectifs de récolte et PC'!#REF!</f>
        <v>#REF!</v>
      </c>
    </row>
    <row r="206" spans="1:14" collapsed="1" x14ac:dyDescent="0.25">
      <c r="A206" s="96" t="str">
        <f>'Objectifs de récolte et PC'!A227</f>
        <v>TYP</v>
      </c>
      <c r="B206" s="96" t="str">
        <f>'Objectifs de récolte et PC'!B227</f>
        <v>Coulis de tomates (transfo)</v>
      </c>
      <c r="C206" s="96">
        <f>'Objectifs de récolte et PC'!D227</f>
        <v>0</v>
      </c>
      <c r="D206" s="96">
        <f>'Objectifs de récolte et PC'!E227</f>
        <v>4</v>
      </c>
      <c r="E206" s="69" t="str">
        <f>'Objectifs de récolte et PC'!F227</f>
        <v>piève</v>
      </c>
      <c r="F206" s="96">
        <f>'Objectifs de récolte et PC'!BI227</f>
        <v>1</v>
      </c>
      <c r="G206" s="96">
        <f>'Objectifs de récolte et PC'!BJ227</f>
        <v>4</v>
      </c>
      <c r="H206" s="96">
        <f>'Objectifs de récolte et PC'!BK227</f>
        <v>230</v>
      </c>
      <c r="I206" s="96" t="str">
        <f>'Objectifs de récolte et PC'!BL227</f>
        <v>piève</v>
      </c>
      <c r="J206" s="96">
        <f>'Objectifs de récolte et PC'!BM227</f>
        <v>920</v>
      </c>
    </row>
    <row r="207" spans="1:14" x14ac:dyDescent="0.25">
      <c r="A207" s="96" t="str">
        <f>'Objectifs de récolte et PC'!A81</f>
        <v>TYP</v>
      </c>
      <c r="B207" s="96" t="str">
        <f>'Objectifs de récolte et PC'!B81</f>
        <v>Choux romanesco</v>
      </c>
      <c r="C207" s="96">
        <f>'Objectifs de récolte et PC'!D81</f>
        <v>0</v>
      </c>
      <c r="D207" s="96">
        <f>'Objectifs de récolte et PC'!E81</f>
        <v>3</v>
      </c>
      <c r="E207" s="69" t="str">
        <f>'Objectifs de récolte et PC'!F81</f>
        <v>kg</v>
      </c>
      <c r="F207" s="96">
        <f>'Objectifs de récolte et PC'!BI81</f>
        <v>1</v>
      </c>
      <c r="G207" s="96">
        <f>'Objectifs de récolte et PC'!BJ81</f>
        <v>3</v>
      </c>
      <c r="H207" s="96">
        <f>'Objectifs de récolte et PC'!BK81</f>
        <v>230</v>
      </c>
      <c r="I207" s="96" t="str">
        <f>'Objectifs de récolte et PC'!BL81</f>
        <v>kg</v>
      </c>
      <c r="J207" s="96">
        <f>'Objectifs de récolte et PC'!BM81</f>
        <v>690</v>
      </c>
    </row>
    <row r="208" spans="1:14" hidden="1" x14ac:dyDescent="0.25">
      <c r="A208" s="9">
        <f>'Objectifs de récolte et PC'!A230</f>
        <v>0</v>
      </c>
      <c r="B208" s="9">
        <f>'Objectifs de récolte et PC'!B230</f>
        <v>0</v>
      </c>
      <c r="C208" s="9">
        <f>'Objectifs de récolte et PC'!D230</f>
        <v>0</v>
      </c>
      <c r="D208" s="9">
        <f>'Objectifs de récolte et PC'!E230</f>
        <v>0</v>
      </c>
      <c r="E208" s="103"/>
      <c r="F208" s="9">
        <f>'Objectifs de récolte et PC'!BI230</f>
        <v>0</v>
      </c>
      <c r="G208" s="9">
        <f>'Objectifs de récolte et PC'!BJ230</f>
        <v>0</v>
      </c>
      <c r="H208" s="9">
        <f>'Objectifs de récolte et PC'!BK230</f>
        <v>0</v>
      </c>
      <c r="I208" s="9">
        <f>'Objectifs de récolte et PC'!BL230</f>
        <v>0</v>
      </c>
      <c r="J208" s="9">
        <f>'Objectifs de récolte et PC'!BM230</f>
        <v>0</v>
      </c>
    </row>
    <row r="209" spans="1:10" hidden="1" x14ac:dyDescent="0.25">
      <c r="A209" s="9">
        <f>'Objectifs de récolte et PC'!A231</f>
        <v>0</v>
      </c>
      <c r="B209" s="9">
        <f>'Objectifs de récolte et PC'!B231</f>
        <v>0</v>
      </c>
      <c r="C209" s="9">
        <f>'Objectifs de récolte et PC'!D231</f>
        <v>0</v>
      </c>
      <c r="D209" s="9">
        <f>'Objectifs de récolte et PC'!E231</f>
        <v>0</v>
      </c>
      <c r="E209" s="69"/>
      <c r="F209" s="9" t="str">
        <f>'Objectifs de récolte et PC'!BI231</f>
        <v>CA TOTAL</v>
      </c>
      <c r="G209" s="9">
        <f>'Objectifs de récolte et PC'!BJ231</f>
        <v>974.81999999999994</v>
      </c>
      <c r="H209" s="9">
        <f>'Objectifs de récolte et PC'!BK231</f>
        <v>96816</v>
      </c>
      <c r="I209" s="9">
        <f>'Objectifs de récolte et PC'!BL231</f>
        <v>0</v>
      </c>
      <c r="J209" s="9">
        <f>'Objectifs de récolte et PC'!BM231</f>
        <v>224208.60000000003</v>
      </c>
    </row>
    <row r="210" spans="1:10" hidden="1" x14ac:dyDescent="0.25">
      <c r="A210" s="9">
        <f>'Objectifs de récolte et PC'!A232</f>
        <v>0</v>
      </c>
      <c r="B210" s="9">
        <f>'Objectifs de récolte et PC'!B232</f>
        <v>0</v>
      </c>
      <c r="C210" s="9">
        <f>'Objectifs de récolte et PC'!D232</f>
        <v>0</v>
      </c>
      <c r="D210" s="9">
        <f>'Objectifs de récolte et PC'!E232</f>
        <v>0</v>
      </c>
      <c r="E210" s="69"/>
      <c r="F210" s="9" t="str">
        <f>'Objectifs de récolte et PC'!BI232</f>
        <v>Objectif</v>
      </c>
      <c r="G210" s="9">
        <f>'Objectifs de récolte et PC'!BJ232</f>
        <v>768</v>
      </c>
      <c r="H210" s="9" t="str">
        <f>'Objectifs de récolte et PC'!BK232</f>
        <v>kg</v>
      </c>
      <c r="I210" s="9">
        <f>'Objectifs de récolte et PC'!BL232</f>
        <v>0</v>
      </c>
      <c r="J210" s="9">
        <f>'Objectifs de récolte et PC'!BM232</f>
        <v>0</v>
      </c>
    </row>
    <row r="211" spans="1:10" hidden="1" x14ac:dyDescent="0.25">
      <c r="A211" s="9">
        <f>'Objectifs de récolte et PC'!A233</f>
        <v>0</v>
      </c>
      <c r="B211" s="9">
        <f>'Objectifs de récolte et PC'!B233</f>
        <v>0</v>
      </c>
      <c r="C211" s="9">
        <f>'Objectifs de récolte et PC'!D233</f>
        <v>0</v>
      </c>
      <c r="D211" s="9">
        <f>'Objectifs de récolte et PC'!E233</f>
        <v>0</v>
      </c>
      <c r="E211" s="69"/>
      <c r="F211" s="9">
        <f>'Objectifs de récolte et PC'!BI233</f>
        <v>0</v>
      </c>
      <c r="G211" s="9">
        <f>'Objectifs de récolte et PC'!BJ233</f>
        <v>0</v>
      </c>
      <c r="H211" s="9">
        <f>'Objectifs de récolte et PC'!BK233</f>
        <v>0</v>
      </c>
      <c r="I211" s="9">
        <f>'Objectifs de récolte et PC'!BL233</f>
        <v>0</v>
      </c>
      <c r="J211" s="9">
        <f>'Objectifs de récolte et PC'!BM233</f>
        <v>0</v>
      </c>
    </row>
    <row r="212" spans="1:10" hidden="1" x14ac:dyDescent="0.25">
      <c r="A212" s="9">
        <f>'Objectifs de récolte et PC'!A234</f>
        <v>0</v>
      </c>
      <c r="B212" s="9">
        <f>'Objectifs de récolte et PC'!B234</f>
        <v>0</v>
      </c>
      <c r="C212" s="9">
        <f>'Objectifs de récolte et PC'!D234</f>
        <v>0</v>
      </c>
      <c r="D212" s="9">
        <f>'Objectifs de récolte et PC'!E234</f>
        <v>0</v>
      </c>
      <c r="E212" s="69"/>
      <c r="F212" s="9">
        <f>'Objectifs de récolte et PC'!BI234</f>
        <v>0</v>
      </c>
      <c r="G212" s="9">
        <f>'Objectifs de récolte et PC'!BJ234</f>
        <v>0</v>
      </c>
      <c r="H212" s="9">
        <f>'Objectifs de récolte et PC'!BK234</f>
        <v>0</v>
      </c>
      <c r="I212" s="9">
        <f>'Objectifs de récolte et PC'!BL234</f>
        <v>0</v>
      </c>
      <c r="J212" s="9">
        <f>'Objectifs de récolte et PC'!BM234</f>
        <v>0</v>
      </c>
    </row>
    <row r="213" spans="1:10" hidden="1" x14ac:dyDescent="0.25">
      <c r="A213" s="9">
        <f>'Objectifs de récolte et PC'!A235</f>
        <v>0</v>
      </c>
      <c r="B213" s="9">
        <f>'Objectifs de récolte et PC'!B235</f>
        <v>0</v>
      </c>
      <c r="C213" s="9">
        <f>'Objectifs de récolte et PC'!D235</f>
        <v>0</v>
      </c>
      <c r="D213" s="9">
        <f>'Objectifs de récolte et PC'!E235</f>
        <v>0</v>
      </c>
      <c r="E213" s="69"/>
      <c r="F213" s="9">
        <f>'Objectifs de récolte et PC'!BI235</f>
        <v>0</v>
      </c>
      <c r="G213" s="9">
        <f>'Objectifs de récolte et PC'!BJ235</f>
        <v>0</v>
      </c>
      <c r="H213" s="9">
        <f>'Objectifs de récolte et PC'!BK235</f>
        <v>0</v>
      </c>
      <c r="I213" s="9">
        <f>'Objectifs de récolte et PC'!BL235</f>
        <v>0</v>
      </c>
      <c r="J213" s="9">
        <f>'Objectifs de récolte et PC'!BM235</f>
        <v>0</v>
      </c>
    </row>
    <row r="214" spans="1:10" hidden="1" x14ac:dyDescent="0.25">
      <c r="A214" s="9">
        <f>'Objectifs de récolte et PC'!A236</f>
        <v>0</v>
      </c>
      <c r="B214" s="9">
        <f>'Objectifs de récolte et PC'!B236</f>
        <v>0</v>
      </c>
      <c r="C214" s="9">
        <f>'Objectifs de récolte et PC'!D236</f>
        <v>0</v>
      </c>
      <c r="D214" s="9">
        <f>'Objectifs de récolte et PC'!E236</f>
        <v>0</v>
      </c>
      <c r="E214" s="69"/>
      <c r="F214" s="9">
        <f>'Objectifs de récolte et PC'!BI236</f>
        <v>0</v>
      </c>
      <c r="G214" s="9">
        <f>'Objectifs de récolte et PC'!BJ236</f>
        <v>0</v>
      </c>
      <c r="H214" s="9">
        <f>'Objectifs de récolte et PC'!BK236</f>
        <v>0</v>
      </c>
      <c r="I214" s="9">
        <f>'Objectifs de récolte et PC'!BL236</f>
        <v>0</v>
      </c>
      <c r="J214" s="9">
        <f>'Objectifs de récolte et PC'!BM236</f>
        <v>0</v>
      </c>
    </row>
    <row r="215" spans="1:10" hidden="1" x14ac:dyDescent="0.25">
      <c r="A215" s="9">
        <f>'Objectifs de récolte et PC'!A237</f>
        <v>0</v>
      </c>
      <c r="B215" s="9">
        <f>'Objectifs de récolte et PC'!B237</f>
        <v>0</v>
      </c>
      <c r="C215" s="9">
        <f>'Objectifs de récolte et PC'!D237</f>
        <v>0</v>
      </c>
      <c r="D215" s="9">
        <f>'Objectifs de récolte et PC'!E237</f>
        <v>0</v>
      </c>
      <c r="E215" s="69"/>
      <c r="F215" s="9">
        <f>'Objectifs de récolte et PC'!BI237</f>
        <v>0</v>
      </c>
      <c r="G215" s="9">
        <f>'Objectifs de récolte et PC'!BJ237</f>
        <v>0</v>
      </c>
      <c r="H215" s="9">
        <f>'Objectifs de récolte et PC'!BK237</f>
        <v>0</v>
      </c>
      <c r="I215" s="9">
        <f>'Objectifs de récolte et PC'!BL237</f>
        <v>0</v>
      </c>
      <c r="J215" s="9">
        <f>'Objectifs de récolte et PC'!BM237</f>
        <v>0</v>
      </c>
    </row>
    <row r="216" spans="1:10" hidden="1" x14ac:dyDescent="0.25">
      <c r="A216" s="9">
        <f>'Objectifs de récolte et PC'!A238</f>
        <v>0</v>
      </c>
      <c r="B216" s="9">
        <f>'Objectifs de récolte et PC'!B238</f>
        <v>0</v>
      </c>
      <c r="C216" s="9">
        <f>'Objectifs de récolte et PC'!D238</f>
        <v>0</v>
      </c>
      <c r="D216" s="9">
        <f>'Objectifs de récolte et PC'!E238</f>
        <v>0</v>
      </c>
      <c r="E216" s="69"/>
      <c r="F216" s="9">
        <f>'Objectifs de récolte et PC'!BI238</f>
        <v>0</v>
      </c>
      <c r="G216" s="9">
        <f>'Objectifs de récolte et PC'!BJ238</f>
        <v>0</v>
      </c>
      <c r="H216" s="9">
        <f>'Objectifs de récolte et PC'!BK238</f>
        <v>0</v>
      </c>
      <c r="I216" s="9">
        <f>'Objectifs de récolte et PC'!BL238</f>
        <v>0</v>
      </c>
      <c r="J216" s="9">
        <f>'Objectifs de récolte et PC'!BM238</f>
        <v>0</v>
      </c>
    </row>
    <row r="217" spans="1:10" hidden="1" x14ac:dyDescent="0.25">
      <c r="A217" s="9">
        <f>'Objectifs de récolte et PC'!A239</f>
        <v>0</v>
      </c>
      <c r="B217" s="9">
        <f>'Objectifs de récolte et PC'!B239</f>
        <v>0</v>
      </c>
      <c r="C217" s="9">
        <f>'Objectifs de récolte et PC'!D239</f>
        <v>0</v>
      </c>
      <c r="D217" s="9">
        <f>'Objectifs de récolte et PC'!E239</f>
        <v>0</v>
      </c>
      <c r="E217" s="69"/>
      <c r="F217" s="9">
        <f>'Objectifs de récolte et PC'!BI239</f>
        <v>0</v>
      </c>
      <c r="G217" s="9">
        <f>'Objectifs de récolte et PC'!BJ239</f>
        <v>0</v>
      </c>
      <c r="H217" s="9">
        <f>'Objectifs de récolte et PC'!BK239</f>
        <v>0</v>
      </c>
      <c r="I217" s="9">
        <f>'Objectifs de récolte et PC'!BL239</f>
        <v>0</v>
      </c>
      <c r="J217" s="9">
        <f>'Objectifs de récolte et PC'!BM239</f>
        <v>0</v>
      </c>
    </row>
    <row r="218" spans="1:10" hidden="1" x14ac:dyDescent="0.25">
      <c r="A218" s="9">
        <f>'Objectifs de récolte et PC'!A240</f>
        <v>0</v>
      </c>
      <c r="B218" s="9">
        <f>'Objectifs de récolte et PC'!B240</f>
        <v>0</v>
      </c>
      <c r="C218" s="9">
        <f>'Objectifs de récolte et PC'!D240</f>
        <v>0</v>
      </c>
      <c r="D218" s="9">
        <f>'Objectifs de récolte et PC'!E240</f>
        <v>0</v>
      </c>
      <c r="E218" s="69"/>
      <c r="F218" s="9">
        <f>'Objectifs de récolte et PC'!BI240</f>
        <v>0</v>
      </c>
      <c r="G218" s="9">
        <f>'Objectifs de récolte et PC'!BJ240</f>
        <v>0</v>
      </c>
      <c r="H218" s="9">
        <f>'Objectifs de récolte et PC'!BK240</f>
        <v>0</v>
      </c>
      <c r="I218" s="9">
        <f>'Objectifs de récolte et PC'!BL240</f>
        <v>0</v>
      </c>
      <c r="J218" s="9">
        <f>'Objectifs de récolte et PC'!BM240</f>
        <v>0</v>
      </c>
    </row>
    <row r="219" spans="1:10" hidden="1" x14ac:dyDescent="0.25">
      <c r="A219" s="9">
        <f>'Objectifs de récolte et PC'!A241</f>
        <v>0</v>
      </c>
      <c r="B219" s="9">
        <f>'Objectifs de récolte et PC'!B241</f>
        <v>0</v>
      </c>
      <c r="C219" s="9">
        <f>'Objectifs de récolte et PC'!D241</f>
        <v>0</v>
      </c>
      <c r="D219" s="9">
        <f>'Objectifs de récolte et PC'!E241</f>
        <v>0</v>
      </c>
      <c r="E219" s="69"/>
      <c r="F219" s="9">
        <f>'Objectifs de récolte et PC'!BI241</f>
        <v>0</v>
      </c>
      <c r="G219" s="9">
        <f>'Objectifs de récolte et PC'!BJ241</f>
        <v>0</v>
      </c>
      <c r="H219" s="9">
        <f>'Objectifs de récolte et PC'!BK241</f>
        <v>0</v>
      </c>
      <c r="I219" s="9">
        <f>'Objectifs de récolte et PC'!BL241</f>
        <v>0</v>
      </c>
      <c r="J219" s="9">
        <f>'Objectifs de récolte et PC'!BM241</f>
        <v>0</v>
      </c>
    </row>
    <row r="220" spans="1:10" hidden="1" x14ac:dyDescent="0.25">
      <c r="A220" s="9">
        <f>'Objectifs de récolte et PC'!A242</f>
        <v>0</v>
      </c>
      <c r="B220" s="9">
        <f>'Objectifs de récolte et PC'!B242</f>
        <v>0</v>
      </c>
      <c r="C220" s="9">
        <f>'Objectifs de récolte et PC'!D242</f>
        <v>0</v>
      </c>
      <c r="D220" s="9">
        <f>'Objectifs de récolte et PC'!E242</f>
        <v>0</v>
      </c>
      <c r="E220" s="69"/>
      <c r="F220" s="9">
        <f>'Objectifs de récolte et PC'!BI242</f>
        <v>0</v>
      </c>
      <c r="G220" s="9">
        <f>'Objectifs de récolte et PC'!BJ242</f>
        <v>0</v>
      </c>
      <c r="H220" s="9">
        <f>'Objectifs de récolte et PC'!BK242</f>
        <v>0</v>
      </c>
      <c r="I220" s="9">
        <f>'Objectifs de récolte et PC'!BL242</f>
        <v>0</v>
      </c>
      <c r="J220" s="9">
        <f>'Objectifs de récolte et PC'!BM242</f>
        <v>0</v>
      </c>
    </row>
    <row r="221" spans="1:10" hidden="1" x14ac:dyDescent="0.25">
      <c r="A221" s="9">
        <f>'Objectifs de récolte et PC'!A243</f>
        <v>0</v>
      </c>
      <c r="B221" s="9">
        <f>'Objectifs de récolte et PC'!B243</f>
        <v>0</v>
      </c>
      <c r="C221" s="9">
        <f>'Objectifs de récolte et PC'!D243</f>
        <v>0</v>
      </c>
      <c r="D221" s="9">
        <f>'Objectifs de récolte et PC'!E243</f>
        <v>0</v>
      </c>
      <c r="E221" s="69"/>
      <c r="F221" s="9">
        <f>'Objectifs de récolte et PC'!BI243</f>
        <v>0</v>
      </c>
      <c r="G221" s="9">
        <f>'Objectifs de récolte et PC'!BJ243</f>
        <v>0</v>
      </c>
      <c r="H221" s="9">
        <f>'Objectifs de récolte et PC'!BK243</f>
        <v>0</v>
      </c>
      <c r="I221" s="9">
        <f>'Objectifs de récolte et PC'!BL243</f>
        <v>0</v>
      </c>
      <c r="J221" s="9">
        <f>'Objectifs de récolte et PC'!BM243</f>
        <v>0</v>
      </c>
    </row>
    <row r="222" spans="1:10" hidden="1" x14ac:dyDescent="0.25">
      <c r="A222" s="9">
        <f>'Objectifs de récolte et PC'!A244</f>
        <v>0</v>
      </c>
      <c r="B222" s="9">
        <f>'Objectifs de récolte et PC'!B244</f>
        <v>0</v>
      </c>
      <c r="C222" s="9">
        <f>'Objectifs de récolte et PC'!D244</f>
        <v>0</v>
      </c>
      <c r="D222" s="9">
        <f>'Objectifs de récolte et PC'!E244</f>
        <v>0</v>
      </c>
      <c r="E222" s="69"/>
      <c r="F222" s="9">
        <f>'Objectifs de récolte et PC'!BI244</f>
        <v>0</v>
      </c>
      <c r="G222" s="9">
        <f>'Objectifs de récolte et PC'!BJ244</f>
        <v>0</v>
      </c>
      <c r="H222" s="9">
        <f>'Objectifs de récolte et PC'!BK244</f>
        <v>0</v>
      </c>
      <c r="I222" s="9">
        <f>'Objectifs de récolte et PC'!BL244</f>
        <v>0</v>
      </c>
      <c r="J222" s="9">
        <f>'Objectifs de récolte et PC'!BM244</f>
        <v>0</v>
      </c>
    </row>
    <row r="223" spans="1:10" hidden="1" x14ac:dyDescent="0.25">
      <c r="A223" s="9">
        <f>'Objectifs de récolte et PC'!A245</f>
        <v>0</v>
      </c>
      <c r="B223" s="9">
        <f>'Objectifs de récolte et PC'!B245</f>
        <v>0</v>
      </c>
      <c r="C223" s="9">
        <f>'Objectifs de récolte et PC'!D245</f>
        <v>0</v>
      </c>
      <c r="D223" s="9">
        <f>'Objectifs de récolte et PC'!E245</f>
        <v>0</v>
      </c>
      <c r="E223" s="69"/>
      <c r="F223" s="9">
        <f>'Objectifs de récolte et PC'!BI245</f>
        <v>0</v>
      </c>
      <c r="G223" s="9">
        <f>'Objectifs de récolte et PC'!BJ245</f>
        <v>0</v>
      </c>
      <c r="H223" s="9">
        <f>'Objectifs de récolte et PC'!BK245</f>
        <v>0</v>
      </c>
      <c r="I223" s="9">
        <f>'Objectifs de récolte et PC'!BL245</f>
        <v>0</v>
      </c>
      <c r="J223" s="9">
        <f>'Objectifs de récolte et PC'!BM245</f>
        <v>0</v>
      </c>
    </row>
    <row r="224" spans="1:10" hidden="1" x14ac:dyDescent="0.25">
      <c r="A224" s="9">
        <f>'Objectifs de récolte et PC'!A246</f>
        <v>0</v>
      </c>
      <c r="B224" s="9">
        <f>'Objectifs de récolte et PC'!B246</f>
        <v>0</v>
      </c>
      <c r="C224" s="9">
        <f>'Objectifs de récolte et PC'!D246</f>
        <v>0</v>
      </c>
      <c r="D224" s="9">
        <f>'Objectifs de récolte et PC'!E246</f>
        <v>0</v>
      </c>
      <c r="E224" s="69"/>
      <c r="F224" s="9">
        <f>'Objectifs de récolte et PC'!BI246</f>
        <v>0</v>
      </c>
      <c r="G224" s="9">
        <f>'Objectifs de récolte et PC'!BJ246</f>
        <v>0</v>
      </c>
      <c r="H224" s="9">
        <f>'Objectifs de récolte et PC'!BK246</f>
        <v>0</v>
      </c>
      <c r="I224" s="9">
        <f>'Objectifs de récolte et PC'!BL246</f>
        <v>0</v>
      </c>
      <c r="J224" s="9">
        <f>'Objectifs de récolte et PC'!BM246</f>
        <v>0</v>
      </c>
    </row>
    <row r="225" spans="1:10" hidden="1" x14ac:dyDescent="0.25">
      <c r="A225" s="9">
        <f>'Objectifs de récolte et PC'!A247</f>
        <v>0</v>
      </c>
      <c r="B225" s="9">
        <f>'Objectifs de récolte et PC'!B247</f>
        <v>0</v>
      </c>
      <c r="C225" s="9">
        <f>'Objectifs de récolte et PC'!D247</f>
        <v>0</v>
      </c>
      <c r="D225" s="9">
        <f>'Objectifs de récolte et PC'!E247</f>
        <v>0</v>
      </c>
      <c r="E225" s="69"/>
      <c r="F225" s="9">
        <f>'Objectifs de récolte et PC'!BI247</f>
        <v>0</v>
      </c>
      <c r="G225" s="9">
        <f>'Objectifs de récolte et PC'!BJ247</f>
        <v>0</v>
      </c>
      <c r="H225" s="9">
        <f>'Objectifs de récolte et PC'!BK247</f>
        <v>0</v>
      </c>
      <c r="I225" s="9">
        <f>'Objectifs de récolte et PC'!BL247</f>
        <v>0</v>
      </c>
      <c r="J225" s="9">
        <f>'Objectifs de récolte et PC'!BM247</f>
        <v>0</v>
      </c>
    </row>
    <row r="226" spans="1:10" hidden="1" x14ac:dyDescent="0.25">
      <c r="A226" s="9">
        <f>'Objectifs de récolte et PC'!A248</f>
        <v>0</v>
      </c>
      <c r="B226" s="9">
        <f>'Objectifs de récolte et PC'!B248</f>
        <v>0</v>
      </c>
      <c r="C226" s="9">
        <f>'Objectifs de récolte et PC'!D248</f>
        <v>0</v>
      </c>
      <c r="D226" s="9">
        <f>'Objectifs de récolte et PC'!E248</f>
        <v>0</v>
      </c>
      <c r="E226" s="69"/>
      <c r="F226" s="9">
        <f>'Objectifs de récolte et PC'!BI248</f>
        <v>0</v>
      </c>
      <c r="G226" s="9">
        <f>'Objectifs de récolte et PC'!BJ248</f>
        <v>0</v>
      </c>
      <c r="H226" s="9">
        <f>'Objectifs de récolte et PC'!BK248</f>
        <v>0</v>
      </c>
      <c r="I226" s="9">
        <f>'Objectifs de récolte et PC'!BL248</f>
        <v>0</v>
      </c>
      <c r="J226" s="9">
        <f>'Objectifs de récolte et PC'!BM248</f>
        <v>0</v>
      </c>
    </row>
    <row r="227" spans="1:10" hidden="1" x14ac:dyDescent="0.25">
      <c r="A227" s="9">
        <f>'Objectifs de récolte et PC'!A249</f>
        <v>0</v>
      </c>
      <c r="B227" s="9">
        <f>'Objectifs de récolte et PC'!B249</f>
        <v>0</v>
      </c>
      <c r="C227" s="9">
        <f>'Objectifs de récolte et PC'!D249</f>
        <v>0</v>
      </c>
      <c r="D227" s="9">
        <f>'Objectifs de récolte et PC'!E249</f>
        <v>0</v>
      </c>
      <c r="E227" s="69"/>
      <c r="F227" s="9">
        <f>'Objectifs de récolte et PC'!BI249</f>
        <v>0</v>
      </c>
      <c r="G227" s="9">
        <f>'Objectifs de récolte et PC'!BJ249</f>
        <v>0</v>
      </c>
      <c r="H227" s="9">
        <f>'Objectifs de récolte et PC'!BK249</f>
        <v>0</v>
      </c>
      <c r="I227" s="9">
        <f>'Objectifs de récolte et PC'!BL249</f>
        <v>0</v>
      </c>
      <c r="J227" s="9">
        <f>'Objectifs de récolte et PC'!BM249</f>
        <v>0</v>
      </c>
    </row>
    <row r="228" spans="1:10" hidden="1" x14ac:dyDescent="0.25">
      <c r="A228" s="9">
        <f>'Objectifs de récolte et PC'!A250</f>
        <v>0</v>
      </c>
      <c r="B228" s="9">
        <f>'Objectifs de récolte et PC'!B250</f>
        <v>0</v>
      </c>
      <c r="C228" s="9">
        <f>'Objectifs de récolte et PC'!D250</f>
        <v>0</v>
      </c>
      <c r="D228" s="9">
        <f>'Objectifs de récolte et PC'!E250</f>
        <v>0</v>
      </c>
      <c r="E228" s="69"/>
      <c r="F228" s="9">
        <f>'Objectifs de récolte et PC'!BI250</f>
        <v>0</v>
      </c>
      <c r="G228" s="9">
        <f>'Objectifs de récolte et PC'!BJ250</f>
        <v>0</v>
      </c>
      <c r="H228" s="9">
        <f>'Objectifs de récolte et PC'!BK250</f>
        <v>0</v>
      </c>
      <c r="I228" s="9">
        <f>'Objectifs de récolte et PC'!BL250</f>
        <v>0</v>
      </c>
      <c r="J228" s="9">
        <f>'Objectifs de récolte et PC'!BM250</f>
        <v>0</v>
      </c>
    </row>
    <row r="229" spans="1:10" hidden="1" x14ac:dyDescent="0.25">
      <c r="A229" s="9">
        <f>'Objectifs de récolte et PC'!A251</f>
        <v>0</v>
      </c>
      <c r="B229" s="9">
        <f>'Objectifs de récolte et PC'!B251</f>
        <v>0</v>
      </c>
      <c r="C229" s="9">
        <f>'Objectifs de récolte et PC'!D251</f>
        <v>0</v>
      </c>
      <c r="D229" s="9">
        <f>'Objectifs de récolte et PC'!E251</f>
        <v>0</v>
      </c>
      <c r="E229" s="69"/>
      <c r="F229" s="9">
        <f>'Objectifs de récolte et PC'!BI251</f>
        <v>0</v>
      </c>
      <c r="G229" s="9">
        <f>'Objectifs de récolte et PC'!BJ251</f>
        <v>0</v>
      </c>
      <c r="H229" s="9">
        <f>'Objectifs de récolte et PC'!BK251</f>
        <v>0</v>
      </c>
      <c r="I229" s="9">
        <f>'Objectifs de récolte et PC'!BL251</f>
        <v>0</v>
      </c>
      <c r="J229" s="9">
        <f>'Objectifs de récolte et PC'!BM251</f>
        <v>0</v>
      </c>
    </row>
    <row r="230" spans="1:10" hidden="1" x14ac:dyDescent="0.25">
      <c r="A230" s="9">
        <f>'Objectifs de récolte et PC'!A252</f>
        <v>0</v>
      </c>
      <c r="B230" s="9">
        <f>'Objectifs de récolte et PC'!B252</f>
        <v>0</v>
      </c>
      <c r="C230" s="9">
        <f>'Objectifs de récolte et PC'!D252</f>
        <v>0</v>
      </c>
      <c r="D230" s="9">
        <f>'Objectifs de récolte et PC'!E252</f>
        <v>0</v>
      </c>
      <c r="E230" s="69"/>
      <c r="F230" s="9">
        <f>'Objectifs de récolte et PC'!BI252</f>
        <v>0</v>
      </c>
      <c r="G230" s="9">
        <f>'Objectifs de récolte et PC'!BJ252</f>
        <v>0</v>
      </c>
      <c r="H230" s="9">
        <f>'Objectifs de récolte et PC'!BK252</f>
        <v>0</v>
      </c>
      <c r="I230" s="9">
        <f>'Objectifs de récolte et PC'!BL252</f>
        <v>0</v>
      </c>
      <c r="J230" s="9">
        <f>'Objectifs de récolte et PC'!BM252</f>
        <v>0</v>
      </c>
    </row>
    <row r="231" spans="1:10" hidden="1" x14ac:dyDescent="0.25">
      <c r="A231" s="9">
        <f>'Objectifs de récolte et PC'!A253</f>
        <v>0</v>
      </c>
      <c r="B231" s="9">
        <f>'Objectifs de récolte et PC'!B253</f>
        <v>0</v>
      </c>
      <c r="C231" s="9">
        <f>'Objectifs de récolte et PC'!D253</f>
        <v>0</v>
      </c>
      <c r="D231" s="9">
        <f>'Objectifs de récolte et PC'!E253</f>
        <v>0</v>
      </c>
      <c r="E231" s="69"/>
      <c r="F231" s="9">
        <f>'Objectifs de récolte et PC'!BI253</f>
        <v>0</v>
      </c>
      <c r="G231" s="9">
        <f>'Objectifs de récolte et PC'!BJ253</f>
        <v>0</v>
      </c>
      <c r="H231" s="9">
        <f>'Objectifs de récolte et PC'!BK253</f>
        <v>0</v>
      </c>
      <c r="I231" s="9">
        <f>'Objectifs de récolte et PC'!BL253</f>
        <v>0</v>
      </c>
      <c r="J231" s="9">
        <f>'Objectifs de récolte et PC'!BM253</f>
        <v>0</v>
      </c>
    </row>
    <row r="232" spans="1:10" hidden="1" x14ac:dyDescent="0.25">
      <c r="A232" s="9">
        <f>'Objectifs de récolte et PC'!A254</f>
        <v>0</v>
      </c>
      <c r="B232" s="9">
        <f>'Objectifs de récolte et PC'!B254</f>
        <v>0</v>
      </c>
      <c r="C232" s="9">
        <f>'Objectifs de récolte et PC'!D254</f>
        <v>0</v>
      </c>
      <c r="D232" s="9">
        <f>'Objectifs de récolte et PC'!E254</f>
        <v>0</v>
      </c>
      <c r="E232" s="69"/>
      <c r="F232" s="9">
        <f>'Objectifs de récolte et PC'!BI254</f>
        <v>0</v>
      </c>
      <c r="G232" s="9">
        <f>'Objectifs de récolte et PC'!BJ254</f>
        <v>0</v>
      </c>
      <c r="H232" s="9">
        <f>'Objectifs de récolte et PC'!BK254</f>
        <v>0</v>
      </c>
      <c r="I232" s="9">
        <f>'Objectifs de récolte et PC'!BL254</f>
        <v>0</v>
      </c>
      <c r="J232" s="9">
        <f>'Objectifs de récolte et PC'!BM254</f>
        <v>0</v>
      </c>
    </row>
    <row r="233" spans="1:10" hidden="1" x14ac:dyDescent="0.25">
      <c r="A233" s="9">
        <f>'Objectifs de récolte et PC'!A255</f>
        <v>0</v>
      </c>
      <c r="B233" s="9">
        <f>'Objectifs de récolte et PC'!B255</f>
        <v>0</v>
      </c>
      <c r="C233" s="9">
        <f>'Objectifs de récolte et PC'!D255</f>
        <v>0</v>
      </c>
      <c r="D233" s="9">
        <f>'Objectifs de récolte et PC'!E255</f>
        <v>0</v>
      </c>
      <c r="E233" s="69"/>
      <c r="F233" s="9">
        <f>'Objectifs de récolte et PC'!BI255</f>
        <v>0</v>
      </c>
      <c r="G233" s="9">
        <f>'Objectifs de récolte et PC'!BJ255</f>
        <v>0</v>
      </c>
      <c r="H233" s="9">
        <f>'Objectifs de récolte et PC'!BK255</f>
        <v>0</v>
      </c>
      <c r="I233" s="9">
        <f>'Objectifs de récolte et PC'!BL255</f>
        <v>0</v>
      </c>
      <c r="J233" s="9">
        <f>'Objectifs de récolte et PC'!BM255</f>
        <v>0</v>
      </c>
    </row>
    <row r="234" spans="1:10" hidden="1" x14ac:dyDescent="0.25">
      <c r="A234" s="9">
        <f>'Objectifs de récolte et PC'!A256</f>
        <v>0</v>
      </c>
      <c r="B234" s="9">
        <f>'Objectifs de récolte et PC'!B256</f>
        <v>0</v>
      </c>
      <c r="C234" s="9">
        <f>'Objectifs de récolte et PC'!D256</f>
        <v>0</v>
      </c>
      <c r="D234" s="9">
        <f>'Objectifs de récolte et PC'!E256</f>
        <v>0</v>
      </c>
      <c r="E234" s="69"/>
      <c r="F234" s="9">
        <f>'Objectifs de récolte et PC'!BI256</f>
        <v>0</v>
      </c>
      <c r="G234" s="9">
        <f>'Objectifs de récolte et PC'!BJ256</f>
        <v>0</v>
      </c>
      <c r="H234" s="9">
        <f>'Objectifs de récolte et PC'!BK256</f>
        <v>0</v>
      </c>
      <c r="I234" s="9">
        <f>'Objectifs de récolte et PC'!BL256</f>
        <v>0</v>
      </c>
      <c r="J234" s="9">
        <f>'Objectifs de récolte et PC'!BM256</f>
        <v>0</v>
      </c>
    </row>
    <row r="235" spans="1:10" hidden="1" x14ac:dyDescent="0.25">
      <c r="A235" s="9">
        <f>'Objectifs de récolte et PC'!A257</f>
        <v>0</v>
      </c>
      <c r="B235" s="9">
        <f>'Objectifs de récolte et PC'!B257</f>
        <v>0</v>
      </c>
      <c r="C235" s="9">
        <f>'Objectifs de récolte et PC'!D257</f>
        <v>0</v>
      </c>
      <c r="D235" s="9">
        <f>'Objectifs de récolte et PC'!E257</f>
        <v>0</v>
      </c>
      <c r="E235" s="69"/>
      <c r="F235" s="9">
        <f>'Objectifs de récolte et PC'!BI257</f>
        <v>0</v>
      </c>
      <c r="G235" s="9">
        <f>'Objectifs de récolte et PC'!BJ257</f>
        <v>0</v>
      </c>
      <c r="H235" s="9">
        <f>'Objectifs de récolte et PC'!BK257</f>
        <v>0</v>
      </c>
      <c r="I235" s="9">
        <f>'Objectifs de récolte et PC'!BL257</f>
        <v>0</v>
      </c>
      <c r="J235" s="9">
        <f>'Objectifs de récolte et PC'!BM257</f>
        <v>0</v>
      </c>
    </row>
    <row r="236" spans="1:10" hidden="1" x14ac:dyDescent="0.25">
      <c r="A236" s="9">
        <f>'Objectifs de récolte et PC'!A258</f>
        <v>0</v>
      </c>
      <c r="B236" s="9">
        <f>'Objectifs de récolte et PC'!B258</f>
        <v>0</v>
      </c>
      <c r="C236" s="9">
        <f>'Objectifs de récolte et PC'!D258</f>
        <v>0</v>
      </c>
      <c r="D236" s="9">
        <f>'Objectifs de récolte et PC'!E258</f>
        <v>0</v>
      </c>
      <c r="E236" s="69"/>
      <c r="F236" s="9">
        <f>'Objectifs de récolte et PC'!BI258</f>
        <v>0</v>
      </c>
      <c r="G236" s="9">
        <f>'Objectifs de récolte et PC'!BJ258</f>
        <v>0</v>
      </c>
      <c r="H236" s="9">
        <f>'Objectifs de récolte et PC'!BK258</f>
        <v>0</v>
      </c>
      <c r="I236" s="9">
        <f>'Objectifs de récolte et PC'!BL258</f>
        <v>0</v>
      </c>
      <c r="J236" s="9">
        <f>'Objectifs de récolte et PC'!BM258</f>
        <v>0</v>
      </c>
    </row>
    <row r="237" spans="1:10" hidden="1" x14ac:dyDescent="0.25">
      <c r="A237" s="9">
        <f>'Objectifs de récolte et PC'!A259</f>
        <v>0</v>
      </c>
      <c r="B237" s="9">
        <f>'Objectifs de récolte et PC'!B259</f>
        <v>0</v>
      </c>
      <c r="C237" s="9">
        <f>'Objectifs de récolte et PC'!D259</f>
        <v>0</v>
      </c>
      <c r="D237" s="9">
        <f>'Objectifs de récolte et PC'!E259</f>
        <v>0</v>
      </c>
      <c r="E237" s="69"/>
      <c r="F237" s="9">
        <f>'Objectifs de récolte et PC'!BI259</f>
        <v>0</v>
      </c>
      <c r="G237" s="9">
        <f>'Objectifs de récolte et PC'!BJ259</f>
        <v>0</v>
      </c>
      <c r="H237" s="9">
        <f>'Objectifs de récolte et PC'!BK259</f>
        <v>0</v>
      </c>
      <c r="I237" s="9">
        <f>'Objectifs de récolte et PC'!BL259</f>
        <v>0</v>
      </c>
      <c r="J237" s="9">
        <f>'Objectifs de récolte et PC'!BM259</f>
        <v>0</v>
      </c>
    </row>
    <row r="238" spans="1:10" hidden="1" x14ac:dyDescent="0.25">
      <c r="A238" s="9">
        <f>'Objectifs de récolte et PC'!A260</f>
        <v>0</v>
      </c>
      <c r="B238" s="9">
        <f>'Objectifs de récolte et PC'!B260</f>
        <v>0</v>
      </c>
      <c r="C238" s="9">
        <f>'Objectifs de récolte et PC'!D260</f>
        <v>0</v>
      </c>
      <c r="D238" s="9">
        <f>'Objectifs de récolte et PC'!E260</f>
        <v>0</v>
      </c>
      <c r="E238" s="69"/>
      <c r="F238" s="9">
        <f>'Objectifs de récolte et PC'!BI260</f>
        <v>0</v>
      </c>
      <c r="G238" s="9">
        <f>'Objectifs de récolte et PC'!BJ260</f>
        <v>0</v>
      </c>
      <c r="H238" s="9">
        <f>'Objectifs de récolte et PC'!BK260</f>
        <v>0</v>
      </c>
      <c r="I238" s="9">
        <f>'Objectifs de récolte et PC'!BL260</f>
        <v>0</v>
      </c>
      <c r="J238" s="9">
        <f>'Objectifs de récolte et PC'!BM260</f>
        <v>0</v>
      </c>
    </row>
    <row r="239" spans="1:10" hidden="1" x14ac:dyDescent="0.25">
      <c r="A239" s="9">
        <f>'Objectifs de récolte et PC'!A261</f>
        <v>0</v>
      </c>
      <c r="B239" s="9">
        <f>'Objectifs de récolte et PC'!B261</f>
        <v>0</v>
      </c>
      <c r="C239" s="9">
        <f>'Objectifs de récolte et PC'!D261</f>
        <v>0</v>
      </c>
      <c r="D239" s="9">
        <f>'Objectifs de récolte et PC'!E261</f>
        <v>0</v>
      </c>
      <c r="E239" s="69"/>
      <c r="F239" s="9">
        <f>'Objectifs de récolte et PC'!BI261</f>
        <v>0</v>
      </c>
      <c r="G239" s="9">
        <f>'Objectifs de récolte et PC'!BJ261</f>
        <v>0</v>
      </c>
      <c r="H239" s="9">
        <f>'Objectifs de récolte et PC'!BK261</f>
        <v>0</v>
      </c>
      <c r="I239" s="9">
        <f>'Objectifs de récolte et PC'!BL261</f>
        <v>0</v>
      </c>
      <c r="J239" s="9">
        <f>'Objectifs de récolte et PC'!BM261</f>
        <v>0</v>
      </c>
    </row>
    <row r="240" spans="1:10" hidden="1" x14ac:dyDescent="0.25">
      <c r="A240" s="9">
        <f>'Objectifs de récolte et PC'!A262</f>
        <v>0</v>
      </c>
      <c r="B240" s="9">
        <f>'Objectifs de récolte et PC'!B262</f>
        <v>0</v>
      </c>
      <c r="C240" s="9">
        <f>'Objectifs de récolte et PC'!D262</f>
        <v>0</v>
      </c>
      <c r="D240" s="9">
        <f>'Objectifs de récolte et PC'!E262</f>
        <v>0</v>
      </c>
      <c r="E240" s="69"/>
      <c r="F240" s="9">
        <f>'Objectifs de récolte et PC'!BI262</f>
        <v>0</v>
      </c>
      <c r="G240" s="9">
        <f>'Objectifs de récolte et PC'!BJ262</f>
        <v>0</v>
      </c>
      <c r="H240" s="9">
        <f>'Objectifs de récolte et PC'!BK262</f>
        <v>0</v>
      </c>
      <c r="I240" s="9">
        <f>'Objectifs de récolte et PC'!BL262</f>
        <v>0</v>
      </c>
      <c r="J240" s="9">
        <f>'Objectifs de récolte et PC'!BM262</f>
        <v>0</v>
      </c>
    </row>
    <row r="241" spans="1:10" hidden="1" x14ac:dyDescent="0.25">
      <c r="A241" s="9">
        <f>'Objectifs de récolte et PC'!A263</f>
        <v>0</v>
      </c>
      <c r="B241" s="9">
        <f>'Objectifs de récolte et PC'!B263</f>
        <v>0</v>
      </c>
      <c r="C241" s="9">
        <f>'Objectifs de récolte et PC'!D263</f>
        <v>0</v>
      </c>
      <c r="D241" s="9">
        <f>'Objectifs de récolte et PC'!E263</f>
        <v>0</v>
      </c>
      <c r="E241" s="69"/>
      <c r="F241" s="9">
        <f>'Objectifs de récolte et PC'!BI263</f>
        <v>0</v>
      </c>
      <c r="G241" s="9">
        <f>'Objectifs de récolte et PC'!BJ263</f>
        <v>0</v>
      </c>
      <c r="H241" s="9">
        <f>'Objectifs de récolte et PC'!BK263</f>
        <v>0</v>
      </c>
      <c r="I241" s="9">
        <f>'Objectifs de récolte et PC'!BL263</f>
        <v>0</v>
      </c>
      <c r="J241" s="9">
        <f>'Objectifs de récolte et PC'!BM263</f>
        <v>0</v>
      </c>
    </row>
    <row r="242" spans="1:10" hidden="1" x14ac:dyDescent="0.25">
      <c r="A242" s="9">
        <f>'Objectifs de récolte et PC'!A264</f>
        <v>0</v>
      </c>
      <c r="B242" s="9">
        <f>'Objectifs de récolte et PC'!B264</f>
        <v>0</v>
      </c>
      <c r="C242" s="9">
        <f>'Objectifs de récolte et PC'!D264</f>
        <v>0</v>
      </c>
      <c r="D242" s="9">
        <f>'Objectifs de récolte et PC'!E264</f>
        <v>0</v>
      </c>
      <c r="E242" s="69"/>
      <c r="F242" s="9">
        <f>'Objectifs de récolte et PC'!BI264</f>
        <v>0</v>
      </c>
      <c r="G242" s="9">
        <f>'Objectifs de récolte et PC'!BJ264</f>
        <v>0</v>
      </c>
      <c r="H242" s="9">
        <f>'Objectifs de récolte et PC'!BK264</f>
        <v>0</v>
      </c>
      <c r="I242" s="9">
        <f>'Objectifs de récolte et PC'!BL264</f>
        <v>0</v>
      </c>
      <c r="J242" s="9">
        <f>'Objectifs de récolte et PC'!BM264</f>
        <v>0</v>
      </c>
    </row>
    <row r="243" spans="1:10" hidden="1" x14ac:dyDescent="0.25">
      <c r="A243" s="9">
        <f>'Objectifs de récolte et PC'!A265</f>
        <v>0</v>
      </c>
      <c r="B243" s="9">
        <f>'Objectifs de récolte et PC'!B265</f>
        <v>0</v>
      </c>
      <c r="C243" s="9">
        <f>'Objectifs de récolte et PC'!D265</f>
        <v>0</v>
      </c>
      <c r="D243" s="9">
        <f>'Objectifs de récolte et PC'!E265</f>
        <v>0</v>
      </c>
      <c r="E243" s="69"/>
      <c r="F243" s="9">
        <f>'Objectifs de récolte et PC'!BI265</f>
        <v>0</v>
      </c>
      <c r="G243" s="9">
        <f>'Objectifs de récolte et PC'!BJ265</f>
        <v>0</v>
      </c>
      <c r="H243" s="9">
        <f>'Objectifs de récolte et PC'!BK265</f>
        <v>0</v>
      </c>
      <c r="I243" s="9">
        <f>'Objectifs de récolte et PC'!BL265</f>
        <v>0</v>
      </c>
      <c r="J243" s="9">
        <f>'Objectifs de récolte et PC'!BM265</f>
        <v>0</v>
      </c>
    </row>
    <row r="244" spans="1:10" hidden="1" x14ac:dyDescent="0.25">
      <c r="A244" s="9">
        <f>'Objectifs de récolte et PC'!A266</f>
        <v>0</v>
      </c>
      <c r="B244" s="9">
        <f>'Objectifs de récolte et PC'!B266</f>
        <v>0</v>
      </c>
      <c r="C244" s="9">
        <f>'Objectifs de récolte et PC'!D266</f>
        <v>0</v>
      </c>
      <c r="D244" s="9">
        <f>'Objectifs de récolte et PC'!E266</f>
        <v>0</v>
      </c>
      <c r="E244" s="69"/>
      <c r="F244" s="9">
        <f>'Objectifs de récolte et PC'!BI266</f>
        <v>0</v>
      </c>
      <c r="G244" s="9">
        <f>'Objectifs de récolte et PC'!BJ266</f>
        <v>0</v>
      </c>
      <c r="H244" s="9">
        <f>'Objectifs de récolte et PC'!BK266</f>
        <v>0</v>
      </c>
      <c r="I244" s="9">
        <f>'Objectifs de récolte et PC'!BL266</f>
        <v>0</v>
      </c>
      <c r="J244" s="9">
        <f>'Objectifs de récolte et PC'!BM266</f>
        <v>0</v>
      </c>
    </row>
    <row r="245" spans="1:10" hidden="1" x14ac:dyDescent="0.25">
      <c r="A245" s="9">
        <f>'Objectifs de récolte et PC'!A267</f>
        <v>0</v>
      </c>
      <c r="B245" s="9">
        <f>'Objectifs de récolte et PC'!B267</f>
        <v>0</v>
      </c>
      <c r="C245" s="9">
        <f>'Objectifs de récolte et PC'!D267</f>
        <v>0</v>
      </c>
      <c r="D245" s="9">
        <f>'Objectifs de récolte et PC'!E267</f>
        <v>0</v>
      </c>
      <c r="E245" s="69"/>
      <c r="F245" s="9">
        <f>'Objectifs de récolte et PC'!BI267</f>
        <v>0</v>
      </c>
      <c r="G245" s="9">
        <f>'Objectifs de récolte et PC'!BJ267</f>
        <v>0</v>
      </c>
      <c r="H245" s="9">
        <f>'Objectifs de récolte et PC'!BK267</f>
        <v>0</v>
      </c>
      <c r="I245" s="9">
        <f>'Objectifs de récolte et PC'!BL267</f>
        <v>0</v>
      </c>
      <c r="J245" s="9">
        <f>'Objectifs de récolte et PC'!BM267</f>
        <v>0</v>
      </c>
    </row>
    <row r="246" spans="1:10" hidden="1" x14ac:dyDescent="0.25">
      <c r="A246" s="9">
        <f>'Objectifs de récolte et PC'!A268</f>
        <v>0</v>
      </c>
      <c r="B246" s="9">
        <f>'Objectifs de récolte et PC'!B268</f>
        <v>0</v>
      </c>
      <c r="C246" s="9">
        <f>'Objectifs de récolte et PC'!D268</f>
        <v>0</v>
      </c>
      <c r="D246" s="9">
        <f>'Objectifs de récolte et PC'!E268</f>
        <v>0</v>
      </c>
      <c r="E246" s="69"/>
      <c r="F246" s="9">
        <f>'Objectifs de récolte et PC'!BI268</f>
        <v>0</v>
      </c>
      <c r="G246" s="9">
        <f>'Objectifs de récolte et PC'!BJ268</f>
        <v>0</v>
      </c>
      <c r="H246" s="9">
        <f>'Objectifs de récolte et PC'!BK268</f>
        <v>0</v>
      </c>
      <c r="I246" s="9">
        <f>'Objectifs de récolte et PC'!BL268</f>
        <v>0</v>
      </c>
      <c r="J246" s="9">
        <f>'Objectifs de récolte et PC'!BM268</f>
        <v>0</v>
      </c>
    </row>
    <row r="247" spans="1:10" hidden="1" x14ac:dyDescent="0.25">
      <c r="A247" s="9">
        <f>'Objectifs de récolte et PC'!A269</f>
        <v>0</v>
      </c>
      <c r="B247" s="9">
        <f>'Objectifs de récolte et PC'!B269</f>
        <v>0</v>
      </c>
      <c r="C247" s="9">
        <f>'Objectifs de récolte et PC'!D269</f>
        <v>0</v>
      </c>
      <c r="D247" s="9">
        <f>'Objectifs de récolte et PC'!E269</f>
        <v>0</v>
      </c>
      <c r="E247" s="69"/>
      <c r="F247" s="9">
        <f>'Objectifs de récolte et PC'!BI269</f>
        <v>0</v>
      </c>
      <c r="G247" s="9">
        <f>'Objectifs de récolte et PC'!BJ269</f>
        <v>0</v>
      </c>
      <c r="H247" s="9">
        <f>'Objectifs de récolte et PC'!BK269</f>
        <v>0</v>
      </c>
      <c r="I247" s="9">
        <f>'Objectifs de récolte et PC'!BL269</f>
        <v>0</v>
      </c>
      <c r="J247" s="9">
        <f>'Objectifs de récolte et PC'!BM269</f>
        <v>0</v>
      </c>
    </row>
    <row r="248" spans="1:10" hidden="1" x14ac:dyDescent="0.25">
      <c r="A248" s="9">
        <f>'Objectifs de récolte et PC'!A270</f>
        <v>0</v>
      </c>
      <c r="B248" s="9">
        <f>'Objectifs de récolte et PC'!B270</f>
        <v>0</v>
      </c>
      <c r="C248" s="9">
        <f>'Objectifs de récolte et PC'!D270</f>
        <v>0</v>
      </c>
      <c r="D248" s="9">
        <f>'Objectifs de récolte et PC'!E270</f>
        <v>0</v>
      </c>
      <c r="E248" s="69"/>
      <c r="F248" s="9">
        <f>'Objectifs de récolte et PC'!BI270</f>
        <v>0</v>
      </c>
      <c r="G248" s="9">
        <f>'Objectifs de récolte et PC'!BJ270</f>
        <v>0</v>
      </c>
      <c r="H248" s="9">
        <f>'Objectifs de récolte et PC'!BK270</f>
        <v>0</v>
      </c>
      <c r="I248" s="9">
        <f>'Objectifs de récolte et PC'!BL270</f>
        <v>0</v>
      </c>
      <c r="J248" s="9">
        <f>'Objectifs de récolte et PC'!BM270</f>
        <v>0</v>
      </c>
    </row>
    <row r="249" spans="1:10" hidden="1" x14ac:dyDescent="0.25">
      <c r="A249" s="9">
        <f>'Objectifs de récolte et PC'!A271</f>
        <v>0</v>
      </c>
      <c r="B249" s="9">
        <f>'Objectifs de récolte et PC'!B271</f>
        <v>0</v>
      </c>
      <c r="C249" s="9">
        <f>'Objectifs de récolte et PC'!D271</f>
        <v>0</v>
      </c>
      <c r="D249" s="9">
        <f>'Objectifs de récolte et PC'!E271</f>
        <v>0</v>
      </c>
      <c r="E249" s="69"/>
      <c r="F249" s="9">
        <f>'Objectifs de récolte et PC'!BI271</f>
        <v>0</v>
      </c>
      <c r="G249" s="9">
        <f>'Objectifs de récolte et PC'!BJ271</f>
        <v>0</v>
      </c>
      <c r="H249" s="9">
        <f>'Objectifs de récolte et PC'!BK271</f>
        <v>0</v>
      </c>
      <c r="I249" s="9">
        <f>'Objectifs de récolte et PC'!BL271</f>
        <v>0</v>
      </c>
      <c r="J249" s="9">
        <f>'Objectifs de récolte et PC'!BM271</f>
        <v>0</v>
      </c>
    </row>
    <row r="250" spans="1:10" hidden="1" x14ac:dyDescent="0.25">
      <c r="A250" s="9">
        <f>'Objectifs de récolte et PC'!A272</f>
        <v>0</v>
      </c>
      <c r="B250" s="9">
        <f>'Objectifs de récolte et PC'!B272</f>
        <v>0</v>
      </c>
      <c r="C250" s="9">
        <f>'Objectifs de récolte et PC'!D272</f>
        <v>0</v>
      </c>
      <c r="D250" s="9">
        <f>'Objectifs de récolte et PC'!E272</f>
        <v>0</v>
      </c>
      <c r="E250" s="69"/>
      <c r="F250" s="9">
        <f>'Objectifs de récolte et PC'!BI272</f>
        <v>0</v>
      </c>
      <c r="G250" s="9">
        <f>'Objectifs de récolte et PC'!BJ272</f>
        <v>0</v>
      </c>
      <c r="H250" s="9">
        <f>'Objectifs de récolte et PC'!BK272</f>
        <v>0</v>
      </c>
      <c r="I250" s="9">
        <f>'Objectifs de récolte et PC'!BL272</f>
        <v>0</v>
      </c>
      <c r="J250" s="9">
        <f>'Objectifs de récolte et PC'!BM272</f>
        <v>0</v>
      </c>
    </row>
    <row r="251" spans="1:10" hidden="1" x14ac:dyDescent="0.25">
      <c r="A251" s="9">
        <f>'Objectifs de récolte et PC'!A273</f>
        <v>0</v>
      </c>
      <c r="B251" s="9">
        <f>'Objectifs de récolte et PC'!B273</f>
        <v>0</v>
      </c>
      <c r="C251" s="9">
        <f>'Objectifs de récolte et PC'!D273</f>
        <v>0</v>
      </c>
      <c r="D251" s="9">
        <f>'Objectifs de récolte et PC'!E273</f>
        <v>0</v>
      </c>
      <c r="E251" s="69"/>
      <c r="F251" s="9">
        <f>'Objectifs de récolte et PC'!BI273</f>
        <v>0</v>
      </c>
      <c r="G251" s="9">
        <f>'Objectifs de récolte et PC'!BJ273</f>
        <v>0</v>
      </c>
      <c r="H251" s="9">
        <f>'Objectifs de récolte et PC'!BK273</f>
        <v>0</v>
      </c>
      <c r="I251" s="9">
        <f>'Objectifs de récolte et PC'!BL273</f>
        <v>0</v>
      </c>
      <c r="J251" s="9">
        <f>'Objectifs de récolte et PC'!BM273</f>
        <v>0</v>
      </c>
    </row>
    <row r="252" spans="1:10" hidden="1" x14ac:dyDescent="0.25">
      <c r="A252" s="9">
        <f>'Objectifs de récolte et PC'!A274</f>
        <v>0</v>
      </c>
      <c r="B252" s="9">
        <f>'Objectifs de récolte et PC'!B274</f>
        <v>0</v>
      </c>
      <c r="C252" s="9">
        <f>'Objectifs de récolte et PC'!D274</f>
        <v>0</v>
      </c>
      <c r="D252" s="9">
        <f>'Objectifs de récolte et PC'!E274</f>
        <v>0</v>
      </c>
      <c r="E252" s="69"/>
      <c r="F252" s="9">
        <f>'Objectifs de récolte et PC'!BI274</f>
        <v>0</v>
      </c>
      <c r="G252" s="9">
        <f>'Objectifs de récolte et PC'!BJ274</f>
        <v>0</v>
      </c>
      <c r="H252" s="9">
        <f>'Objectifs de récolte et PC'!BK274</f>
        <v>0</v>
      </c>
      <c r="I252" s="9">
        <f>'Objectifs de récolte et PC'!BL274</f>
        <v>0</v>
      </c>
      <c r="J252" s="9">
        <f>'Objectifs de récolte et PC'!BM274</f>
        <v>0</v>
      </c>
    </row>
    <row r="253" spans="1:10" hidden="1" x14ac:dyDescent="0.25">
      <c r="A253" s="9">
        <f>'Objectifs de récolte et PC'!A275</f>
        <v>0</v>
      </c>
      <c r="B253" s="9">
        <f>'Objectifs de récolte et PC'!B275</f>
        <v>0</v>
      </c>
      <c r="C253" s="9">
        <f>'Objectifs de récolte et PC'!D275</f>
        <v>0</v>
      </c>
      <c r="D253" s="9">
        <f>'Objectifs de récolte et PC'!E275</f>
        <v>0</v>
      </c>
      <c r="E253" s="69"/>
      <c r="F253" s="9">
        <f>'Objectifs de récolte et PC'!BI275</f>
        <v>0</v>
      </c>
      <c r="G253" s="9">
        <f>'Objectifs de récolte et PC'!BJ275</f>
        <v>0</v>
      </c>
      <c r="H253" s="9">
        <f>'Objectifs de récolte et PC'!BK275</f>
        <v>0</v>
      </c>
      <c r="I253" s="9">
        <f>'Objectifs de récolte et PC'!BL275</f>
        <v>0</v>
      </c>
      <c r="J253" s="9">
        <f>'Objectifs de récolte et PC'!BM275</f>
        <v>0</v>
      </c>
    </row>
    <row r="254" spans="1:10" hidden="1" x14ac:dyDescent="0.25">
      <c r="A254" s="9">
        <f>'Objectifs de récolte et PC'!A276</f>
        <v>0</v>
      </c>
      <c r="B254" s="9">
        <f>'Objectifs de récolte et PC'!B276</f>
        <v>0</v>
      </c>
      <c r="C254" s="9">
        <f>'Objectifs de récolte et PC'!D276</f>
        <v>0</v>
      </c>
      <c r="D254" s="9">
        <f>'Objectifs de récolte et PC'!E276</f>
        <v>0</v>
      </c>
      <c r="E254" s="69"/>
      <c r="F254" s="9">
        <f>'Objectifs de récolte et PC'!BI276</f>
        <v>0</v>
      </c>
      <c r="G254" s="9">
        <f>'Objectifs de récolte et PC'!BJ276</f>
        <v>0</v>
      </c>
      <c r="H254" s="9">
        <f>'Objectifs de récolte et PC'!BK276</f>
        <v>0</v>
      </c>
      <c r="I254" s="9">
        <f>'Objectifs de récolte et PC'!BL276</f>
        <v>0</v>
      </c>
      <c r="J254" s="9">
        <f>'Objectifs de récolte et PC'!BM276</f>
        <v>0</v>
      </c>
    </row>
    <row r="255" spans="1:10" hidden="1" x14ac:dyDescent="0.25">
      <c r="A255" s="9">
        <f>'Objectifs de récolte et PC'!A277</f>
        <v>0</v>
      </c>
      <c r="B255" s="9">
        <f>'Objectifs de récolte et PC'!B277</f>
        <v>0</v>
      </c>
      <c r="C255" s="9">
        <f>'Objectifs de récolte et PC'!D277</f>
        <v>0</v>
      </c>
      <c r="D255" s="9">
        <f>'Objectifs de récolte et PC'!E277</f>
        <v>0</v>
      </c>
      <c r="E255" s="69"/>
      <c r="F255" s="9">
        <f>'Objectifs de récolte et PC'!BI277</f>
        <v>0</v>
      </c>
      <c r="G255" s="9">
        <f>'Objectifs de récolte et PC'!BJ277</f>
        <v>0</v>
      </c>
      <c r="H255" s="9">
        <f>'Objectifs de récolte et PC'!BK277</f>
        <v>0</v>
      </c>
      <c r="I255" s="9">
        <f>'Objectifs de récolte et PC'!BL277</f>
        <v>0</v>
      </c>
      <c r="J255" s="9">
        <f>'Objectifs de récolte et PC'!BM277</f>
        <v>0</v>
      </c>
    </row>
    <row r="256" spans="1:10" hidden="1" x14ac:dyDescent="0.25">
      <c r="A256" s="9">
        <f>'Objectifs de récolte et PC'!A278</f>
        <v>0</v>
      </c>
      <c r="B256" s="9">
        <f>'Objectifs de récolte et PC'!B278</f>
        <v>0</v>
      </c>
      <c r="C256" s="9">
        <f>'Objectifs de récolte et PC'!D278</f>
        <v>0</v>
      </c>
      <c r="D256" s="9">
        <f>'Objectifs de récolte et PC'!E278</f>
        <v>0</v>
      </c>
      <c r="E256" s="69"/>
      <c r="F256" s="9">
        <f>'Objectifs de récolte et PC'!BI278</f>
        <v>0</v>
      </c>
      <c r="G256" s="9">
        <f>'Objectifs de récolte et PC'!BJ278</f>
        <v>0</v>
      </c>
      <c r="H256" s="9">
        <f>'Objectifs de récolte et PC'!BK278</f>
        <v>0</v>
      </c>
      <c r="I256" s="9">
        <f>'Objectifs de récolte et PC'!BL278</f>
        <v>0</v>
      </c>
      <c r="J256" s="9">
        <f>'Objectifs de récolte et PC'!BM278</f>
        <v>0</v>
      </c>
    </row>
    <row r="257" spans="1:14" hidden="1" x14ac:dyDescent="0.25">
      <c r="A257" s="9">
        <f>'Objectifs de récolte et PC'!A279</f>
        <v>0</v>
      </c>
      <c r="B257" s="9">
        <f>'Objectifs de récolte et PC'!B279</f>
        <v>0</v>
      </c>
      <c r="C257" s="9">
        <f>'Objectifs de récolte et PC'!D279</f>
        <v>0</v>
      </c>
      <c r="D257" s="9">
        <f>'Objectifs de récolte et PC'!E279</f>
        <v>0</v>
      </c>
      <c r="E257" s="69"/>
      <c r="F257" s="9">
        <f>'Objectifs de récolte et PC'!BI279</f>
        <v>0</v>
      </c>
      <c r="G257" s="9">
        <f>'Objectifs de récolte et PC'!BJ279</f>
        <v>0</v>
      </c>
      <c r="H257" s="9">
        <f>'Objectifs de récolte et PC'!BK279</f>
        <v>0</v>
      </c>
      <c r="I257" s="9">
        <f>'Objectifs de récolte et PC'!BL279</f>
        <v>0</v>
      </c>
      <c r="J257" s="9">
        <f>'Objectifs de récolte et PC'!BM279</f>
        <v>0</v>
      </c>
    </row>
    <row r="258" spans="1:14" hidden="1" x14ac:dyDescent="0.25">
      <c r="A258" s="9">
        <f>'Objectifs de récolte et PC'!A280</f>
        <v>0</v>
      </c>
      <c r="B258" s="9">
        <f>'Objectifs de récolte et PC'!B280</f>
        <v>0</v>
      </c>
      <c r="C258" s="9">
        <f>'Objectifs de récolte et PC'!D280</f>
        <v>0</v>
      </c>
      <c r="D258" s="9">
        <f>'Objectifs de récolte et PC'!E280</f>
        <v>0</v>
      </c>
      <c r="E258" s="69"/>
      <c r="F258" s="9">
        <f>'Objectifs de récolte et PC'!BI280</f>
        <v>0</v>
      </c>
      <c r="G258" s="9">
        <f>'Objectifs de récolte et PC'!BJ280</f>
        <v>0</v>
      </c>
      <c r="H258" s="9">
        <f>'Objectifs de récolte et PC'!BK280</f>
        <v>0</v>
      </c>
      <c r="I258" s="9">
        <f>'Objectifs de récolte et PC'!BL280</f>
        <v>0</v>
      </c>
      <c r="J258" s="9">
        <f>'Objectifs de récolte et PC'!BM280</f>
        <v>0</v>
      </c>
    </row>
    <row r="259" spans="1:14" hidden="1" x14ac:dyDescent="0.25">
      <c r="A259" s="9">
        <f>'Objectifs de récolte et PC'!A281</f>
        <v>0</v>
      </c>
      <c r="B259" s="9">
        <f>'Objectifs de récolte et PC'!B281</f>
        <v>0</v>
      </c>
      <c r="C259" s="9">
        <f>'Objectifs de récolte et PC'!D281</f>
        <v>0</v>
      </c>
      <c r="D259" s="9">
        <f>'Objectifs de récolte et PC'!E281</f>
        <v>0</v>
      </c>
      <c r="E259" s="69"/>
      <c r="F259" s="9">
        <f>'Objectifs de récolte et PC'!BI281</f>
        <v>0</v>
      </c>
      <c r="G259" s="9">
        <f>'Objectifs de récolte et PC'!BJ281</f>
        <v>0</v>
      </c>
      <c r="H259" s="9">
        <f>'Objectifs de récolte et PC'!BK281</f>
        <v>0</v>
      </c>
      <c r="I259" s="9">
        <f>'Objectifs de récolte et PC'!BL281</f>
        <v>0</v>
      </c>
      <c r="J259" s="9">
        <f>'Objectifs de récolte et PC'!BM281</f>
        <v>0</v>
      </c>
    </row>
    <row r="260" spans="1:14" hidden="1" x14ac:dyDescent="0.25">
      <c r="A260" s="9">
        <f>'Objectifs de récolte et PC'!A282</f>
        <v>0</v>
      </c>
      <c r="B260" s="9">
        <f>'Objectifs de récolte et PC'!B282</f>
        <v>0</v>
      </c>
      <c r="C260" s="9">
        <f>'Objectifs de récolte et PC'!D282</f>
        <v>0</v>
      </c>
      <c r="D260" s="9">
        <f>'Objectifs de récolte et PC'!E282</f>
        <v>0</v>
      </c>
      <c r="E260" s="69"/>
      <c r="F260" s="9">
        <f>'Objectifs de récolte et PC'!BI282</f>
        <v>0</v>
      </c>
      <c r="G260" s="9">
        <f>'Objectifs de récolte et PC'!BJ282</f>
        <v>0</v>
      </c>
      <c r="H260" s="9">
        <f>'Objectifs de récolte et PC'!BK282</f>
        <v>0</v>
      </c>
      <c r="I260" s="9">
        <f>'Objectifs de récolte et PC'!BL282</f>
        <v>0</v>
      </c>
      <c r="J260" s="9">
        <f>'Objectifs de récolte et PC'!BM282</f>
        <v>0</v>
      </c>
    </row>
    <row r="261" spans="1:14" hidden="1" x14ac:dyDescent="0.25">
      <c r="A261" s="9">
        <f>'Objectifs de récolte et PC'!A283</f>
        <v>0</v>
      </c>
      <c r="B261" s="9">
        <f>'Objectifs de récolte et PC'!B283</f>
        <v>0</v>
      </c>
      <c r="C261" s="9">
        <f>'Objectifs de récolte et PC'!D283</f>
        <v>0</v>
      </c>
      <c r="D261" s="9">
        <f>'Objectifs de récolte et PC'!E283</f>
        <v>0</v>
      </c>
      <c r="E261" s="69"/>
      <c r="F261" s="9">
        <f>'Objectifs de récolte et PC'!BI283</f>
        <v>0</v>
      </c>
      <c r="G261" s="9">
        <f>'Objectifs de récolte et PC'!BJ283</f>
        <v>0</v>
      </c>
      <c r="H261" s="9">
        <f>'Objectifs de récolte et PC'!BK283</f>
        <v>0</v>
      </c>
      <c r="I261" s="9">
        <f>'Objectifs de récolte et PC'!BL283</f>
        <v>0</v>
      </c>
      <c r="J261" s="9">
        <f>'Objectifs de récolte et PC'!BM283</f>
        <v>0</v>
      </c>
    </row>
    <row r="262" spans="1:14" hidden="1" x14ac:dyDescent="0.25">
      <c r="A262" s="9">
        <f>'Objectifs de récolte et PC'!A284</f>
        <v>0</v>
      </c>
      <c r="B262" s="9">
        <f>'Objectifs de récolte et PC'!B284</f>
        <v>0</v>
      </c>
      <c r="C262" s="9">
        <f>'Objectifs de récolte et PC'!D284</f>
        <v>0</v>
      </c>
      <c r="D262" s="9">
        <f>'Objectifs de récolte et PC'!E284</f>
        <v>0</v>
      </c>
      <c r="E262" s="69"/>
      <c r="F262" s="9">
        <f>'Objectifs de récolte et PC'!BI284</f>
        <v>0</v>
      </c>
      <c r="G262" s="9">
        <f>'Objectifs de récolte et PC'!BJ284</f>
        <v>0</v>
      </c>
      <c r="H262" s="9">
        <f>'Objectifs de récolte et PC'!BK284</f>
        <v>0</v>
      </c>
      <c r="I262" s="9">
        <f>'Objectifs de récolte et PC'!BL284</f>
        <v>0</v>
      </c>
      <c r="J262" s="9">
        <f>'Objectifs de récolte et PC'!BM284</f>
        <v>0</v>
      </c>
    </row>
    <row r="263" spans="1:14" hidden="1" x14ac:dyDescent="0.25">
      <c r="A263" s="9">
        <f>'Objectifs de récolte et PC'!A285</f>
        <v>0</v>
      </c>
      <c r="B263" s="9">
        <f>'Objectifs de récolte et PC'!B285</f>
        <v>0</v>
      </c>
      <c r="C263" s="9">
        <f>'Objectifs de récolte et PC'!D285</f>
        <v>0</v>
      </c>
      <c r="D263" s="9">
        <f>'Objectifs de récolte et PC'!E285</f>
        <v>0</v>
      </c>
      <c r="E263" s="69"/>
      <c r="F263" s="9">
        <f>'Objectifs de récolte et PC'!BI285</f>
        <v>0</v>
      </c>
      <c r="G263" s="9">
        <f>'Objectifs de récolte et PC'!BJ285</f>
        <v>0</v>
      </c>
      <c r="H263" s="9">
        <f>'Objectifs de récolte et PC'!BK285</f>
        <v>0</v>
      </c>
      <c r="I263" s="9">
        <f>'Objectifs de récolte et PC'!BL285</f>
        <v>0</v>
      </c>
      <c r="J263" s="9">
        <f>'Objectifs de récolte et PC'!BM285</f>
        <v>0</v>
      </c>
    </row>
    <row r="264" spans="1:14" hidden="1" x14ac:dyDescent="0.25">
      <c r="A264" s="9">
        <f>'Objectifs de récolte et PC'!A286</f>
        <v>0</v>
      </c>
      <c r="B264" s="9">
        <f>'Objectifs de récolte et PC'!B286</f>
        <v>0</v>
      </c>
      <c r="C264" s="9">
        <f>'Objectifs de récolte et PC'!D286</f>
        <v>0</v>
      </c>
      <c r="D264" s="9">
        <f>'Objectifs de récolte et PC'!E286</f>
        <v>0</v>
      </c>
      <c r="E264" s="73"/>
      <c r="F264" s="9">
        <f>'Objectifs de récolte et PC'!BI286</f>
        <v>0</v>
      </c>
      <c r="G264" s="9">
        <f>'Objectifs de récolte et PC'!BJ286</f>
        <v>0</v>
      </c>
      <c r="H264" s="9">
        <f>'Objectifs de récolte et PC'!BK286</f>
        <v>0</v>
      </c>
      <c r="I264" s="9">
        <f>'Objectifs de récolte et PC'!BL286</f>
        <v>0</v>
      </c>
      <c r="J264" s="9">
        <f>'Objectifs de récolte et PC'!BM286</f>
        <v>0</v>
      </c>
    </row>
    <row r="265" spans="1:14" x14ac:dyDescent="0.25">
      <c r="A265" s="96" t="str">
        <f>'Objectifs de récolte et PC'!A24</f>
        <v>TYP</v>
      </c>
      <c r="B265" s="96" t="str">
        <f>'Objectifs de récolte et PC'!B24</f>
        <v>Artichaut</v>
      </c>
      <c r="C265" s="96">
        <f>'Objectifs de récolte et PC'!D24</f>
        <v>0</v>
      </c>
      <c r="D265" s="96">
        <f>'Objectifs de récolte et PC'!E24</f>
        <v>2</v>
      </c>
      <c r="E265" s="69" t="str">
        <f>'Objectifs de récolte et PC'!F24</f>
        <v>pièce</v>
      </c>
      <c r="F265" s="96">
        <f>'Objectifs de récolte et PC'!BI24</f>
        <v>1</v>
      </c>
      <c r="G265" s="96">
        <f>'Objectifs de récolte et PC'!BJ24</f>
        <v>2</v>
      </c>
      <c r="H265" s="96">
        <f>'Objectifs de récolte et PC'!BK24</f>
        <v>230</v>
      </c>
      <c r="I265" s="96" t="str">
        <f>'Objectifs de récolte et PC'!BL24</f>
        <v>pièce</v>
      </c>
      <c r="J265" s="96">
        <f>'Objectifs de récolte et PC'!BM24</f>
        <v>460</v>
      </c>
      <c r="L265" s="105"/>
      <c r="M265" s="105"/>
      <c r="N265" s="106"/>
    </row>
    <row r="266" spans="1:14" x14ac:dyDescent="0.25">
      <c r="A266" s="96" t="e">
        <f>'Objectifs de récolte et PC'!#REF!</f>
        <v>#REF!</v>
      </c>
      <c r="B266" s="96" t="e">
        <f>'Objectifs de récolte et PC'!#REF!</f>
        <v>#REF!</v>
      </c>
      <c r="C266" s="96" t="e">
        <f>'Objectifs de récolte et PC'!#REF!</f>
        <v>#REF!</v>
      </c>
      <c r="D266" s="96" t="e">
        <f>'Objectifs de récolte et PC'!#REF!</f>
        <v>#REF!</v>
      </c>
      <c r="E266" s="69" t="e">
        <f>'Objectifs de récolte et PC'!#REF!</f>
        <v>#REF!</v>
      </c>
      <c r="F266" s="96" t="e">
        <f>'Objectifs de récolte et PC'!#REF!</f>
        <v>#REF!</v>
      </c>
      <c r="G266" s="96" t="e">
        <f>'Objectifs de récolte et PC'!#REF!</f>
        <v>#REF!</v>
      </c>
      <c r="H266" s="96" t="e">
        <f>'Objectifs de récolte et PC'!#REF!</f>
        <v>#REF!</v>
      </c>
      <c r="I266" s="96" t="e">
        <f>'Objectifs de récolte et PC'!#REF!</f>
        <v>#REF!</v>
      </c>
      <c r="J266" s="96" t="e">
        <f>'Objectifs de récolte et PC'!#REF!</f>
        <v>#REF!</v>
      </c>
      <c r="L266" s="105" t="s">
        <v>183</v>
      </c>
      <c r="M266" s="107">
        <f>'Objectifs de récolte et PC'!BO232</f>
        <v>4.7242791596638654</v>
      </c>
      <c r="N266" s="106" t="s">
        <v>187</v>
      </c>
    </row>
    <row r="267" spans="1:14" x14ac:dyDescent="0.25">
      <c r="L267" s="105" t="s">
        <v>184</v>
      </c>
      <c r="M267" s="107">
        <f>M266/1.38*1.65</f>
        <v>5.6485946474241864</v>
      </c>
      <c r="N267" s="106" t="s">
        <v>185</v>
      </c>
    </row>
    <row r="268" spans="1:14" x14ac:dyDescent="0.25">
      <c r="L268" s="105" t="s">
        <v>191</v>
      </c>
      <c r="M268" s="108">
        <f>M203/M267</f>
        <v>39692.811043228481</v>
      </c>
      <c r="N268" s="106"/>
    </row>
    <row r="269" spans="1:14" x14ac:dyDescent="0.25">
      <c r="L269" s="105"/>
      <c r="M269" s="105"/>
      <c r="N269" s="106"/>
    </row>
    <row r="270" spans="1:14" x14ac:dyDescent="0.25">
      <c r="L270" s="105" t="s">
        <v>188</v>
      </c>
      <c r="M270" s="105">
        <v>3.5</v>
      </c>
      <c r="N270" s="106" t="s">
        <v>163</v>
      </c>
    </row>
    <row r="271" spans="1:14" x14ac:dyDescent="0.25">
      <c r="L271" s="105" t="s">
        <v>189</v>
      </c>
      <c r="M271" s="107">
        <f>M270-M267</f>
        <v>-2.1485946474241864</v>
      </c>
      <c r="N271" s="106" t="s">
        <v>163</v>
      </c>
    </row>
    <row r="272" spans="1:14" x14ac:dyDescent="0.25">
      <c r="L272" s="105" t="s">
        <v>192</v>
      </c>
      <c r="M272" s="112">
        <f>M203/M270</f>
        <v>64059.600000000013</v>
      </c>
      <c r="N272" s="105"/>
    </row>
  </sheetData>
  <autoFilter ref="A1:J264">
    <filterColumn colId="0">
      <filters>
        <filter val="TYP"/>
      </filters>
    </filterColumn>
    <sortState ref="A3:J266">
      <sortCondition descending="1" ref="J1:J2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Objectifs de récolte et PC</vt:lpstr>
      <vt:lpstr>Chiffre d'affaire prévisionnel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Timothée Huck</cp:lastModifiedBy>
  <cp:lastPrinted>2015-09-15T05:02:35Z</cp:lastPrinted>
  <dcterms:created xsi:type="dcterms:W3CDTF">2013-09-24T07:54:51Z</dcterms:created>
  <dcterms:modified xsi:type="dcterms:W3CDTF">2017-02-06T09:44:47Z</dcterms:modified>
</cp:coreProperties>
</file>