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ster\Videos\Projects\Euro_2024\predictions\Round_2\"/>
    </mc:Choice>
  </mc:AlternateContent>
  <xr:revisionPtr revIDLastSave="0" documentId="13_ncr:1_{4742ACD6-A4E6-4870-B1A7-ADFEFFDA19B6}" xr6:coauthVersionLast="47" xr6:coauthVersionMax="47" xr10:uidLastSave="{00000000-0000-0000-0000-000000000000}"/>
  <bookViews>
    <workbookView xWindow="22932" yWindow="-108" windowWidth="23256" windowHeight="14016" xr2:uid="{00000000-000D-0000-FFFF-FFFF00000000}"/>
  </bookViews>
  <sheets>
    <sheet name="Phase 2" sheetId="1" r:id="rId1"/>
    <sheet name="Database data" sheetId="2" r:id="rId2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/>
  <c r="C18" i="1"/>
  <c r="C23" i="1"/>
  <c r="C28" i="1"/>
  <c r="C33" i="1"/>
  <c r="C38" i="1"/>
  <c r="C43" i="1"/>
  <c r="B5" i="2"/>
  <c r="B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4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B17" i="2"/>
  <c r="B16" i="2"/>
  <c r="B15" i="2"/>
  <c r="B14" i="2"/>
  <c r="B13" i="2"/>
  <c r="B12" i="2"/>
  <c r="B11" i="2"/>
  <c r="B10" i="2"/>
  <c r="B9" i="2"/>
  <c r="B8" i="2"/>
  <c r="B7" i="2"/>
  <c r="B6" i="2"/>
  <c r="O26" i="1"/>
  <c r="F17" i="2" s="1"/>
  <c r="K36" i="1"/>
  <c r="F16" i="2" s="1"/>
  <c r="K16" i="1"/>
  <c r="F15" i="2" s="1"/>
  <c r="G11" i="1"/>
  <c r="F11" i="2" s="1"/>
  <c r="G41" i="1"/>
  <c r="F14" i="2" s="1"/>
  <c r="G31" i="1"/>
  <c r="F13" i="2" s="1"/>
  <c r="G21" i="1"/>
  <c r="F12" i="2" s="1"/>
  <c r="F10" i="2"/>
  <c r="F9" i="2"/>
  <c r="F8" i="2"/>
  <c r="F7" i="2"/>
  <c r="F6" i="2"/>
  <c r="F5" i="2"/>
  <c r="F4" i="2"/>
  <c r="F3" i="2"/>
  <c r="F41" i="1" l="1"/>
  <c r="E14" i="2" s="1"/>
  <c r="F40" i="1"/>
  <c r="F31" i="1"/>
  <c r="E13" i="2" s="1"/>
  <c r="F30" i="1"/>
  <c r="F21" i="1"/>
  <c r="E12" i="2" s="1"/>
  <c r="F20" i="1"/>
  <c r="F11" i="1"/>
  <c r="E11" i="2" s="1"/>
  <c r="F10" i="1"/>
  <c r="C11" i="2" s="1"/>
  <c r="J36" i="1" l="1"/>
  <c r="C14" i="2"/>
  <c r="J35" i="1"/>
  <c r="C13" i="2"/>
  <c r="J16" i="1"/>
  <c r="C12" i="2"/>
  <c r="J15" i="1"/>
  <c r="E16" i="2" l="1"/>
  <c r="E15" i="2"/>
  <c r="N26" i="1"/>
  <c r="C16" i="2"/>
  <c r="N25" i="1"/>
  <c r="C15" i="2"/>
  <c r="L42" i="1" l="1"/>
  <c r="E17" i="2"/>
  <c r="L44" i="1"/>
  <c r="C17" i="2"/>
</calcChain>
</file>

<file path=xl/sharedStrings.xml><?xml version="1.0" encoding="utf-8"?>
<sst xmlns="http://schemas.openxmlformats.org/spreadsheetml/2006/main" count="66" uniqueCount="51">
  <si>
    <t>Round of 16</t>
  </si>
  <si>
    <t>Quarter Finals</t>
  </si>
  <si>
    <t>Semi Finals</t>
  </si>
  <si>
    <t>Final</t>
  </si>
  <si>
    <t>LOSS</t>
  </si>
  <si>
    <t>WIN</t>
  </si>
  <si>
    <t>Second place:</t>
  </si>
  <si>
    <t>First place:</t>
  </si>
  <si>
    <t>Drop down list</t>
  </si>
  <si>
    <t>Name:</t>
  </si>
  <si>
    <t>Person_Name</t>
  </si>
  <si>
    <t>Game_Number</t>
  </si>
  <si>
    <t>TeamA</t>
  </si>
  <si>
    <t>TeamA_Prediction</t>
  </si>
  <si>
    <t>TeamB</t>
  </si>
  <si>
    <t>TeamB_Prediction</t>
  </si>
  <si>
    <t>Points_Received</t>
  </si>
  <si>
    <t>The data below is what is loaded into the database that processes scores</t>
  </si>
  <si>
    <t>EURO 2020</t>
  </si>
  <si>
    <t>EURO 2024</t>
  </si>
  <si>
    <t>29 Jun 9AM</t>
  </si>
  <si>
    <t>29 Jun 12PM</t>
  </si>
  <si>
    <t>30 Jun 9AM</t>
  </si>
  <si>
    <t>30 Jun 12PM</t>
  </si>
  <si>
    <t>1 Jul 9AM</t>
  </si>
  <si>
    <t>1 Jul 12PM</t>
  </si>
  <si>
    <t>2 Jul 9AM</t>
  </si>
  <si>
    <t>2 Jul 12PM</t>
  </si>
  <si>
    <t>5 Jul 9AM</t>
  </si>
  <si>
    <t>5 Jul 12PM</t>
  </si>
  <si>
    <t>6 Jul 9AM</t>
  </si>
  <si>
    <t>6 Jul 12PM</t>
  </si>
  <si>
    <t>9 Jul 12PM</t>
  </si>
  <si>
    <t>10 Jul 12PM</t>
  </si>
  <si>
    <t>14 Jul 12PM</t>
  </si>
  <si>
    <t>Belgium</t>
  </si>
  <si>
    <t>France</t>
  </si>
  <si>
    <t>Germany</t>
  </si>
  <si>
    <t>Scotland</t>
  </si>
  <si>
    <t>Italy</t>
  </si>
  <si>
    <t>Slovenia</t>
  </si>
  <si>
    <t>Romania</t>
  </si>
  <si>
    <t>Austria</t>
  </si>
  <si>
    <t>England</t>
  </si>
  <si>
    <t>Poland</t>
  </si>
  <si>
    <t>Spain</t>
  </si>
  <si>
    <t>Ukraine</t>
  </si>
  <si>
    <t>Georgia</t>
  </si>
  <si>
    <t>Hungary</t>
  </si>
  <si>
    <t>Serbia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</si>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</sst>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Protection="1">
      <protection locked="0"/>
    </xf>
    <xf numFmtId="0" fontId="8" fillId="0" borderId="0" xfId="0" applyFont="1"/>
    <xf numFmtId="0" fontId="9" fillId="4" borderId="0" xfId="0" applyFont="1" applyFill="1" applyAlignment="1">
      <alignment horizontal="right"/>
    </xf>
    <xf numFmtId="0" fontId="3" fillId="6" borderId="2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1375410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156210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300990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2"/>
  <sheetViews>
    <sheetView tabSelected="1" topLeftCell="A11" zoomScaleNormal="100" workbookViewId="0">
      <selection activeCell="O25" sqref="O25"/>
    </sheetView>
  </sheetViews>
  <sheetFormatPr defaultRowHeight="15" x14ac:dyDescent="0.25"/>
  <cols>
    <col min="1" max="1" width="3.28515625" customWidth="1"/>
    <col min="2" max="2" width="17.7109375" customWidth="1"/>
    <col min="3" max="3" width="11.28515625" bestFit="1" customWidth="1"/>
    <col min="4" max="5" width="5.7109375" customWidth="1"/>
    <col min="6" max="6" width="17.7109375" customWidth="1"/>
    <col min="7" max="7" width="10.7109375" customWidth="1"/>
    <col min="8" max="9" width="5.7109375" customWidth="1"/>
    <col min="10" max="10" width="17.7109375" customWidth="1"/>
    <col min="11" max="11" width="10.7109375" customWidth="1"/>
    <col min="12" max="13" width="5.7109375" customWidth="1"/>
    <col min="14" max="14" width="17.7109375" customWidth="1"/>
    <col min="15" max="15" width="10.7109375" customWidth="1"/>
    <col min="20" max="20" width="21.42578125" bestFit="1" customWidth="1"/>
  </cols>
  <sheetData>
    <row r="1" spans="1:17" ht="18.75" x14ac:dyDescent="0.3">
      <c r="A1" s="1"/>
      <c r="B1" s="26" t="s">
        <v>9</v>
      </c>
      <c r="C1" s="42"/>
      <c r="D1" s="42"/>
      <c r="E1" s="4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6.25" x14ac:dyDescent="0.4">
      <c r="B3" s="43" t="s">
        <v>19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"/>
    </row>
    <row r="4" spans="1:17" ht="15.75" x14ac:dyDescent="0.25">
      <c r="B4" s="44" t="s">
        <v>0</v>
      </c>
      <c r="C4" s="44"/>
      <c r="D4" s="44"/>
      <c r="E4" s="25"/>
      <c r="F4" s="44" t="s">
        <v>1</v>
      </c>
      <c r="G4" s="44"/>
      <c r="H4" s="44"/>
      <c r="I4" s="25"/>
      <c r="J4" s="44" t="s">
        <v>2</v>
      </c>
      <c r="K4" s="44"/>
      <c r="L4" s="44"/>
      <c r="M4" s="25"/>
      <c r="N4" s="44" t="s">
        <v>3</v>
      </c>
      <c r="O4" s="44"/>
      <c r="P4" s="44"/>
      <c r="Q4" s="1"/>
    </row>
    <row r="5" spans="1:17" x14ac:dyDescent="0.2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11">
        <v>40</v>
      </c>
      <c r="C6" s="27" t="s">
        <v>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3" t="s">
        <v>35</v>
      </c>
      <c r="C7" s="23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3" t="s">
        <v>36</v>
      </c>
      <c r="C8" s="14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11"/>
      <c r="C9" s="12"/>
      <c r="D9" s="2"/>
      <c r="E9" s="5"/>
      <c r="F9" s="11">
        <v>45</v>
      </c>
      <c r="G9" s="12" t="s">
        <v>28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/>
      <c r="B10" s="2"/>
      <c r="C10" s="2"/>
      <c r="D10" s="2"/>
      <c r="E10" s="5"/>
      <c r="F10" s="6" t="str">
        <f>IF(C7="WIN",B7,IF(C8="WIN",B8,""))</f>
        <v>Belgium</v>
      </c>
      <c r="G10" s="23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11">
        <v>38</v>
      </c>
      <c r="C11" s="12" t="s">
        <v>21</v>
      </c>
      <c r="D11" s="2"/>
      <c r="E11" s="4"/>
      <c r="F11" s="3" t="str">
        <f>IF(C12="WIN",B12,IF(C13="WIN",B13,""))</f>
        <v>Germany</v>
      </c>
      <c r="G11" s="14" t="str">
        <f>IF(G10="WIN","LOSS",IF(G10="LOSS","WIN",""))</f>
        <v>LOSS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3" t="s">
        <v>37</v>
      </c>
      <c r="C12" s="23" t="s">
        <v>5</v>
      </c>
      <c r="D12" s="2"/>
      <c r="E12" s="5"/>
      <c r="F12" s="11"/>
      <c r="G12" s="12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3" t="s">
        <v>38</v>
      </c>
      <c r="C13" s="14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11"/>
      <c r="C14" s="12"/>
      <c r="D14" s="2"/>
      <c r="E14" s="2"/>
      <c r="F14" s="2"/>
      <c r="G14" s="2"/>
      <c r="H14" s="8"/>
      <c r="I14" s="2"/>
      <c r="J14" s="11">
        <v>49</v>
      </c>
      <c r="K14" s="12" t="s">
        <v>32</v>
      </c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8"/>
      <c r="I15" s="2"/>
      <c r="J15" s="6" t="str">
        <f>IF(G10="WIN",F10,IF(G11="WIN",F11,""))</f>
        <v>Belgium</v>
      </c>
      <c r="K15" s="23" t="s">
        <v>5</v>
      </c>
      <c r="L15" s="2"/>
      <c r="M15" s="2"/>
      <c r="N15" s="2"/>
      <c r="O15" s="2"/>
      <c r="P15" s="2"/>
      <c r="Q15" s="2"/>
    </row>
    <row r="16" spans="1:17" x14ac:dyDescent="0.25">
      <c r="A16" s="2"/>
      <c r="B16" s="11">
        <v>42</v>
      </c>
      <c r="C16" s="12" t="s">
        <v>25</v>
      </c>
      <c r="D16" s="2"/>
      <c r="E16" s="2"/>
      <c r="F16" s="2"/>
      <c r="G16" s="2"/>
      <c r="H16" s="8"/>
      <c r="I16" s="9"/>
      <c r="J16" s="3" t="str">
        <f>IF(G20="WIN",F20,IF(G21="WIN",F21,""))</f>
        <v>Italy</v>
      </c>
      <c r="K16" s="14" t="str">
        <f>IF(K15="WIN","LOSS",IF(K15="LOSS","WIN",""))</f>
        <v>LOSS</v>
      </c>
      <c r="L16" s="7"/>
      <c r="M16" s="2"/>
      <c r="N16" s="2"/>
      <c r="O16" s="2"/>
      <c r="P16" s="2"/>
      <c r="Q16" s="2"/>
    </row>
    <row r="17" spans="1:17" x14ac:dyDescent="0.25">
      <c r="A17" s="2"/>
      <c r="B17" s="3" t="s">
        <v>39</v>
      </c>
      <c r="C17" s="23" t="s">
        <v>5</v>
      </c>
      <c r="D17" s="2"/>
      <c r="E17" s="2"/>
      <c r="F17" s="2"/>
      <c r="G17" s="2"/>
      <c r="H17" s="8"/>
      <c r="I17" s="2"/>
      <c r="J17" s="11"/>
      <c r="K17" s="12"/>
      <c r="L17" s="8"/>
      <c r="M17" s="2"/>
      <c r="N17" s="2"/>
      <c r="O17" s="2"/>
      <c r="P17" s="2"/>
      <c r="Q17" s="2"/>
    </row>
    <row r="18" spans="1:17" x14ac:dyDescent="0.25">
      <c r="A18" s="2"/>
      <c r="B18" s="3" t="s">
        <v>40</v>
      </c>
      <c r="C18" s="14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5">
      <c r="A19" s="2"/>
      <c r="B19" s="11"/>
      <c r="C19" s="12"/>
      <c r="D19" s="2"/>
      <c r="E19" s="5"/>
      <c r="F19" s="11">
        <v>46</v>
      </c>
      <c r="G19" s="12" t="s">
        <v>29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5"/>
      <c r="F20" s="6" t="str">
        <f>IF(C17="WIN",B17,IF(C18="WIN",B18,""))</f>
        <v>Italy</v>
      </c>
      <c r="G20" s="23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5">
      <c r="A21" s="2"/>
      <c r="B21" s="11">
        <v>41</v>
      </c>
      <c r="C21" s="12" t="s">
        <v>24</v>
      </c>
      <c r="D21" s="2"/>
      <c r="E21" s="4"/>
      <c r="F21" s="3" t="str">
        <f>IF(C22="WIN",B22,IF(C23="WIN",B23,""))</f>
        <v>Romania</v>
      </c>
      <c r="G21" s="14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5">
      <c r="A22" s="2"/>
      <c r="B22" s="3" t="s">
        <v>41</v>
      </c>
      <c r="C22" s="23" t="s">
        <v>5</v>
      </c>
      <c r="D22" s="2"/>
      <c r="E22" s="5"/>
      <c r="F22" s="11"/>
      <c r="G22" s="12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5">
      <c r="A23" s="2"/>
      <c r="B23" s="3" t="s">
        <v>42</v>
      </c>
      <c r="C23" s="14" t="str">
        <f>IF(C22="WIN","LOSS",IF(C22="LOSS","WIN",""))</f>
        <v>LOSS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5">
      <c r="A24" s="2"/>
      <c r="B24" s="11"/>
      <c r="C24" s="12"/>
      <c r="D24" s="2"/>
      <c r="E24" s="2"/>
      <c r="F24" s="2"/>
      <c r="G24" s="2"/>
      <c r="H24" s="2"/>
      <c r="I24" s="2"/>
      <c r="J24" s="2"/>
      <c r="K24" s="2"/>
      <c r="L24" s="8"/>
      <c r="M24" s="2"/>
      <c r="N24" s="11">
        <v>51</v>
      </c>
      <c r="O24" s="12" t="s">
        <v>34</v>
      </c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2"/>
      <c r="N25" s="18" t="str">
        <f>IF(K15="WIN",J15,IF(K16="WIN",J16,""))</f>
        <v>Belgium</v>
      </c>
      <c r="O25" s="23" t="s">
        <v>5</v>
      </c>
      <c r="P25" s="2"/>
      <c r="Q25" s="2"/>
    </row>
    <row r="26" spans="1:17" x14ac:dyDescent="0.25">
      <c r="A26" s="2"/>
      <c r="B26" s="11">
        <v>43</v>
      </c>
      <c r="C26" s="12" t="s">
        <v>26</v>
      </c>
      <c r="D26" s="2"/>
      <c r="E26" s="2"/>
      <c r="F26" s="2"/>
      <c r="G26" s="2"/>
      <c r="H26" s="2"/>
      <c r="I26" s="2"/>
      <c r="J26" s="2"/>
      <c r="K26" s="2"/>
      <c r="L26" s="8"/>
      <c r="M26" s="9"/>
      <c r="N26" s="19" t="str">
        <f>IF(K35="WIN",J35,IF(K36="WIN",J36,""))</f>
        <v>England</v>
      </c>
      <c r="O26" s="14" t="str">
        <f>IF(O25="WIN","LOSS",IF(O25="LOSS","WIN",""))</f>
        <v>LOSS</v>
      </c>
      <c r="P26" s="2"/>
      <c r="Q26" s="2"/>
    </row>
    <row r="27" spans="1:17" x14ac:dyDescent="0.25">
      <c r="A27" s="2"/>
      <c r="B27" s="3" t="s">
        <v>43</v>
      </c>
      <c r="C27" s="23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1"/>
      <c r="O27" s="12"/>
      <c r="P27" s="2"/>
      <c r="Q27" s="2"/>
    </row>
    <row r="28" spans="1:17" x14ac:dyDescent="0.25">
      <c r="A28" s="2"/>
      <c r="B28" s="3" t="s">
        <v>44</v>
      </c>
      <c r="C28" s="14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5">
      <c r="A29" s="2"/>
      <c r="B29" s="11"/>
      <c r="C29" s="12"/>
      <c r="D29" s="2"/>
      <c r="E29" s="5"/>
      <c r="F29" s="11">
        <v>48</v>
      </c>
      <c r="G29" s="12" t="s">
        <v>31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5"/>
      <c r="F30" s="6" t="str">
        <f>IF(C27="WIN",B27,IF(C28="WIN",B28,""))</f>
        <v>England</v>
      </c>
      <c r="G30" s="23" t="s">
        <v>5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5">
      <c r="A31" s="2"/>
      <c r="B31" s="11">
        <v>44</v>
      </c>
      <c r="C31" s="12" t="s">
        <v>27</v>
      </c>
      <c r="D31" s="2"/>
      <c r="E31" s="4"/>
      <c r="F31" s="3" t="str">
        <f>IF(C32="WIN",B32,IF(C33="WIN",B33,""))</f>
        <v>Ukraine</v>
      </c>
      <c r="G31" s="14" t="str">
        <f>IF(G30="WIN","LOSS",IF(G30="LOSS","WIN",""))</f>
        <v>LOSS</v>
      </c>
      <c r="H31" s="4"/>
      <c r="I31" s="5"/>
      <c r="J31" s="2"/>
      <c r="K31" s="2"/>
      <c r="L31" s="8"/>
      <c r="M31" s="2"/>
      <c r="N31" s="2"/>
      <c r="O31" s="2"/>
    </row>
    <row r="32" spans="1:17" x14ac:dyDescent="0.25">
      <c r="A32" s="2"/>
      <c r="B32" s="3" t="s">
        <v>45</v>
      </c>
      <c r="C32" s="23" t="s">
        <v>4</v>
      </c>
      <c r="D32" s="2"/>
      <c r="E32" s="5"/>
      <c r="F32" s="11"/>
      <c r="G32" s="12"/>
      <c r="H32" s="2"/>
      <c r="I32" s="5"/>
      <c r="J32" s="2"/>
      <c r="K32" s="2"/>
      <c r="L32" s="8"/>
      <c r="M32" s="2"/>
      <c r="N32" s="2"/>
      <c r="O32" s="2"/>
    </row>
    <row r="33" spans="1:17" x14ac:dyDescent="0.25">
      <c r="A33" s="2"/>
      <c r="B33" s="3" t="s">
        <v>46</v>
      </c>
      <c r="C33" s="14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5">
      <c r="A34" s="2"/>
      <c r="B34" s="11"/>
      <c r="C34" s="12"/>
      <c r="D34" s="2"/>
      <c r="E34" s="2"/>
      <c r="F34" s="2"/>
      <c r="G34" s="2"/>
      <c r="H34" s="8"/>
      <c r="I34" s="2"/>
      <c r="J34" s="11">
        <v>50</v>
      </c>
      <c r="K34" s="12" t="s">
        <v>33</v>
      </c>
      <c r="L34" s="8"/>
      <c r="M34" s="2"/>
      <c r="N34" s="2"/>
      <c r="O34" s="2"/>
    </row>
    <row r="35" spans="1:17" x14ac:dyDescent="0.25">
      <c r="A35" s="2"/>
      <c r="B35" s="2"/>
      <c r="C35" s="2"/>
      <c r="D35" s="2"/>
      <c r="E35" s="2"/>
      <c r="F35" s="2"/>
      <c r="G35" s="2"/>
      <c r="H35" s="8"/>
      <c r="I35" s="2"/>
      <c r="J35" s="6" t="str">
        <f>IF(G30="WIN",F30,IF(G31="WIN",F31,""))</f>
        <v>England</v>
      </c>
      <c r="K35" s="24" t="s">
        <v>5</v>
      </c>
      <c r="L35" s="10"/>
      <c r="M35" s="2"/>
      <c r="N35" s="2"/>
      <c r="O35" s="2"/>
    </row>
    <row r="36" spans="1:17" x14ac:dyDescent="0.25">
      <c r="A36" s="2"/>
      <c r="B36" s="11">
        <v>39</v>
      </c>
      <c r="C36" s="12" t="s">
        <v>22</v>
      </c>
      <c r="D36" s="2"/>
      <c r="E36" s="2"/>
      <c r="F36" s="2"/>
      <c r="G36" s="2"/>
      <c r="H36" s="8"/>
      <c r="I36" s="9"/>
      <c r="J36" s="3" t="str">
        <f>IF(G40="WIN",F40,IF(G41="WIN",F41,""))</f>
        <v>Georgia</v>
      </c>
      <c r="K36" s="13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25">
      <c r="A37" s="2"/>
      <c r="B37" s="3" t="s">
        <v>47</v>
      </c>
      <c r="C37" s="23" t="s">
        <v>5</v>
      </c>
      <c r="D37" s="2"/>
      <c r="E37" s="2"/>
      <c r="F37" s="2"/>
      <c r="G37" s="2"/>
      <c r="H37" s="8"/>
      <c r="I37" s="2"/>
      <c r="J37" s="11"/>
      <c r="K37" s="12"/>
      <c r="L37" s="2"/>
      <c r="M37" s="2"/>
      <c r="N37" s="2"/>
      <c r="O37" s="2"/>
      <c r="P37" s="2"/>
      <c r="Q37" s="2"/>
    </row>
    <row r="38" spans="1:17" x14ac:dyDescent="0.25">
      <c r="A38" s="2"/>
      <c r="B38" s="3" t="s">
        <v>48</v>
      </c>
      <c r="C38" s="14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11"/>
      <c r="C39" s="12"/>
      <c r="D39" s="2"/>
      <c r="E39" s="5"/>
      <c r="F39" s="11">
        <v>47</v>
      </c>
      <c r="G39" s="12" t="s">
        <v>30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5"/>
      <c r="F40" s="6" t="str">
        <f>IF(C37="WIN",B37,IF(C38="WIN",B38,""))</f>
        <v>Georgia</v>
      </c>
      <c r="G40" s="23" t="s">
        <v>5</v>
      </c>
      <c r="H40" s="2"/>
      <c r="I40" s="5"/>
      <c r="J40" s="36" t="s">
        <v>18</v>
      </c>
      <c r="K40" s="37"/>
      <c r="L40" s="37"/>
      <c r="M40" s="37"/>
      <c r="N40" s="37"/>
      <c r="O40" s="37"/>
      <c r="P40" s="38"/>
      <c r="Q40" s="2"/>
    </row>
    <row r="41" spans="1:17" x14ac:dyDescent="0.25">
      <c r="A41" s="2"/>
      <c r="B41" s="11">
        <v>37</v>
      </c>
      <c r="C41" s="12" t="s">
        <v>20</v>
      </c>
      <c r="D41" s="2"/>
      <c r="E41" s="4"/>
      <c r="F41" s="3" t="str">
        <f>IF(C42="WIN",B42,IF(C43="WIN",B43,""))</f>
        <v>Serbia</v>
      </c>
      <c r="G41" s="14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25">
      <c r="A42" s="2"/>
      <c r="B42" s="3" t="s">
        <v>49</v>
      </c>
      <c r="C42" s="23" t="s">
        <v>5</v>
      </c>
      <c r="D42" s="2"/>
      <c r="E42" s="5"/>
      <c r="F42" s="11"/>
      <c r="G42" s="12"/>
      <c r="H42" s="2"/>
      <c r="I42" s="2"/>
      <c r="J42" s="28" t="s">
        <v>7</v>
      </c>
      <c r="K42" s="29"/>
      <c r="L42" s="32" t="str">
        <f>IF(O25="WIN",N25,IF(O26="WIN",N26,""))</f>
        <v>Belgium</v>
      </c>
      <c r="M42" s="32"/>
      <c r="N42" s="32"/>
      <c r="O42" s="32"/>
      <c r="P42" s="33"/>
      <c r="Q42" s="2"/>
    </row>
    <row r="43" spans="1:17" x14ac:dyDescent="0.25">
      <c r="A43" s="2"/>
      <c r="B43" s="3" t="s">
        <v>50</v>
      </c>
      <c r="C43" s="14" t="str">
        <f>IF(C42="WIN","LOSS",IF(C42="LOSS","WIN",""))</f>
        <v>LOSS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25">
      <c r="A44" s="2"/>
      <c r="B44" s="11"/>
      <c r="C44" s="12"/>
      <c r="D44" s="2"/>
      <c r="E44" s="2"/>
      <c r="F44" s="2"/>
      <c r="G44" s="2"/>
      <c r="H44" s="2"/>
      <c r="I44" s="2"/>
      <c r="J44" s="28" t="s">
        <v>6</v>
      </c>
      <c r="K44" s="29"/>
      <c r="L44" s="32" t="str">
        <f>IF(O25="LOSS",N25,IF(O26="LOSS",N26,""))</f>
        <v>England</v>
      </c>
      <c r="M44" s="32"/>
      <c r="N44" s="32"/>
      <c r="O44" s="32"/>
      <c r="P44" s="33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25">
      <c r="B50" s="17" t="s">
        <v>8</v>
      </c>
    </row>
    <row r="51" spans="2:2" x14ac:dyDescent="0.25">
      <c r="B51" s="16" t="s">
        <v>5</v>
      </c>
    </row>
    <row r="52" spans="2:2" x14ac:dyDescent="0.25">
      <c r="B52" s="16" t="s">
        <v>4</v>
      </c>
    </row>
  </sheetData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J5:P30 B5:I45 J31:N35 J36:P39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C7 C12 C17 C22 C27 C32 C37 C42 G10 G20 G30 G40 K15 K35 O25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7"/>
  <sheetViews>
    <sheetView workbookViewId="0">
      <selection activeCell="A25" sqref="A25"/>
    </sheetView>
  </sheetViews>
  <sheetFormatPr defaultRowHeight="15" x14ac:dyDescent="0.25"/>
  <cols>
    <col min="1" max="1" width="13.5703125" bestFit="1" customWidth="1"/>
    <col min="2" max="2" width="14.5703125" style="15" bestFit="1" customWidth="1"/>
    <col min="3" max="3" width="11.42578125" bestFit="1" customWidth="1"/>
    <col min="4" max="4" width="17.5703125" style="15" bestFit="1" customWidth="1"/>
    <col min="5" max="5" width="16.7109375" customWidth="1"/>
    <col min="6" max="6" width="17.42578125" style="15" bestFit="1" customWidth="1"/>
    <col min="7" max="7" width="15.7109375" bestFit="1" customWidth="1"/>
  </cols>
  <sheetData>
    <row r="1" spans="1:7" ht="21" x14ac:dyDescent="0.35">
      <c r="A1" s="21" t="s">
        <v>17</v>
      </c>
    </row>
    <row r="2" spans="1:7" x14ac:dyDescent="0.25">
      <c r="A2" s="20" t="s">
        <v>10</v>
      </c>
      <c r="B2" s="22" t="s">
        <v>11</v>
      </c>
      <c r="C2" s="20" t="s">
        <v>12</v>
      </c>
      <c r="D2" s="22" t="s">
        <v>13</v>
      </c>
      <c r="E2" s="20" t="s">
        <v>14</v>
      </c>
      <c r="F2" s="22" t="s">
        <v>15</v>
      </c>
      <c r="G2" s="20" t="s">
        <v>16</v>
      </c>
    </row>
    <row r="3" spans="1:7" x14ac:dyDescent="0.25">
      <c r="A3">
        <f>'Phase 2'!$C$1</f>
        <v>0</v>
      </c>
      <c r="B3" s="15">
        <f>'Phase 2'!B6</f>
        <v>40</v>
      </c>
      <c r="C3" t="str">
        <f>Team_A</f>
        <v>Belgium</v>
      </c>
      <c r="D3" s="15">
        <f>IF('Phase 2'!C7="WIN",1,0)</f>
        <v>1</v>
      </c>
      <c r="E3" t="str">
        <f>Team_B</f>
        <v>France</v>
      </c>
      <c r="F3" s="15">
        <f>IF('Phase 2'!C8="WIN",1,0)</f>
        <v>0</v>
      </c>
    </row>
    <row r="4" spans="1:7" x14ac:dyDescent="0.25">
      <c r="A4">
        <f>'Phase 2'!$C$1</f>
        <v>0</v>
      </c>
      <c r="B4" s="15">
        <f>'Phase 2'!B11</f>
        <v>38</v>
      </c>
      <c r="C4" t="str">
        <f>Team_C</f>
        <v>Germany</v>
      </c>
      <c r="D4" s="15">
        <f>IF('Phase 2'!C12="WIN",1,0)</f>
        <v>1</v>
      </c>
      <c r="E4" t="str">
        <f>Team_D</f>
        <v>Scotland</v>
      </c>
      <c r="F4" s="15">
        <f>IF('Phase 2'!C13="WIN",1,0)</f>
        <v>0</v>
      </c>
    </row>
    <row r="5" spans="1:7" x14ac:dyDescent="0.25">
      <c r="A5">
        <f>'Phase 2'!$C$1</f>
        <v>0</v>
      </c>
      <c r="B5" s="15">
        <f>'Phase 2'!B16</f>
        <v>42</v>
      </c>
      <c r="C5" t="str">
        <f>Team_E</f>
        <v>Italy</v>
      </c>
      <c r="D5" s="15">
        <f>IF('Phase 2'!C17="WIN",1,0)</f>
        <v>1</v>
      </c>
      <c r="E5" t="str">
        <f>Team_F</f>
        <v>Slovenia</v>
      </c>
      <c r="F5" s="15">
        <f>IF('Phase 2'!C18="WIN",1,0)</f>
        <v>0</v>
      </c>
    </row>
    <row r="6" spans="1:7" x14ac:dyDescent="0.25">
      <c r="A6">
        <f>'Phase 2'!$C$1</f>
        <v>0</v>
      </c>
      <c r="B6" s="15">
        <f>'Phase 2'!B21</f>
        <v>41</v>
      </c>
      <c r="C6" t="str">
        <f>Team_G</f>
        <v>Romania</v>
      </c>
      <c r="D6" s="15">
        <f>IF('Phase 2'!C22="WIN",1,0)</f>
        <v>1</v>
      </c>
      <c r="E6" t="str">
        <f>Team_H</f>
        <v>Austria</v>
      </c>
      <c r="F6" s="15">
        <f>IF('Phase 2'!C23="WIN",1,0)</f>
        <v>0</v>
      </c>
    </row>
    <row r="7" spans="1:7" x14ac:dyDescent="0.25">
      <c r="A7">
        <f>'Phase 2'!$C$1</f>
        <v>0</v>
      </c>
      <c r="B7" s="15">
        <f>'Phase 2'!B26</f>
        <v>43</v>
      </c>
      <c r="C7" t="str">
        <f>Team_I</f>
        <v>England</v>
      </c>
      <c r="D7" s="15">
        <f>IF('Phase 2'!C27="WIN",1,0)</f>
        <v>1</v>
      </c>
      <c r="E7" t="str">
        <f>Team_J</f>
        <v>Poland</v>
      </c>
      <c r="F7" s="15">
        <f>IF('Phase 2'!C28="WIN",1,0)</f>
        <v>0</v>
      </c>
    </row>
    <row r="8" spans="1:7" x14ac:dyDescent="0.25">
      <c r="A8">
        <f>'Phase 2'!$C$1</f>
        <v>0</v>
      </c>
      <c r="B8" s="15">
        <f>'Phase 2'!B31</f>
        <v>44</v>
      </c>
      <c r="C8" t="str">
        <f>Team_K</f>
        <v>Spain</v>
      </c>
      <c r="D8" s="15">
        <f>IF('Phase 2'!C32="WIN",1,0)</f>
        <v>0</v>
      </c>
      <c r="E8" t="str">
        <f>Team_L</f>
        <v>Ukraine</v>
      </c>
      <c r="F8" s="15">
        <f>IF('Phase 2'!C33="WIN",1,0)</f>
        <v>1</v>
      </c>
    </row>
    <row r="9" spans="1:7" x14ac:dyDescent="0.25">
      <c r="A9">
        <f>'Phase 2'!$C$1</f>
        <v>0</v>
      </c>
      <c r="B9" s="15">
        <f>'Phase 2'!B36</f>
        <v>39</v>
      </c>
      <c r="C9" t="str">
        <f>Team_M</f>
        <v>Georgia</v>
      </c>
      <c r="D9" s="15">
        <f>IF('Phase 2'!C37="WIN",1,0)</f>
        <v>1</v>
      </c>
      <c r="E9" t="str">
        <f>Team_N</f>
        <v>Hungary</v>
      </c>
      <c r="F9" s="15">
        <f>IF('Phase 2'!C38="WIN",1,0)</f>
        <v>0</v>
      </c>
    </row>
    <row r="10" spans="1:7" x14ac:dyDescent="0.25">
      <c r="A10">
        <f>'Phase 2'!$C$1</f>
        <v>0</v>
      </c>
      <c r="B10" s="15">
        <f>'Phase 2'!B41</f>
        <v>37</v>
      </c>
      <c r="C10" t="str">
        <f>Team_O</f>
        <v>Serbia</v>
      </c>
      <c r="D10" s="15">
        <f>IF('Phase 2'!C42="WIN",1,0)</f>
        <v>1</v>
      </c>
      <c r="E10" t="str">
        <f>Team_P</f>
        <v>Albania</v>
      </c>
      <c r="F10" s="15">
        <f>IF('Phase 2'!C43="WIN",1,0)</f>
        <v>0</v>
      </c>
    </row>
    <row r="11" spans="1:7" x14ac:dyDescent="0.25">
      <c r="A11">
        <f>'Phase 2'!$C$1</f>
        <v>0</v>
      </c>
      <c r="B11" s="15">
        <f>'Phase 2'!F9</f>
        <v>45</v>
      </c>
      <c r="C11" t="str">
        <f>'Phase 2'!F10</f>
        <v>Belgium</v>
      </c>
      <c r="D11" s="15">
        <f>IF('Phase 2'!G10="WIN",1,0)</f>
        <v>1</v>
      </c>
      <c r="E11" t="str">
        <f>'Phase 2'!F11</f>
        <v>Germany</v>
      </c>
      <c r="F11" s="15">
        <f>IF('Phase 2'!G11="WIN",1,0)</f>
        <v>0</v>
      </c>
    </row>
    <row r="12" spans="1:7" x14ac:dyDescent="0.25">
      <c r="A12">
        <f>'Phase 2'!$C$1</f>
        <v>0</v>
      </c>
      <c r="B12" s="15">
        <f>'Phase 2'!F19</f>
        <v>46</v>
      </c>
      <c r="C12" t="str">
        <f>'Phase 2'!F20</f>
        <v>Italy</v>
      </c>
      <c r="D12" s="15">
        <f>IF('Phase 2'!G20="WIN",1,0)</f>
        <v>1</v>
      </c>
      <c r="E12" t="str">
        <f>'Phase 2'!F21</f>
        <v>Romania</v>
      </c>
      <c r="F12" s="15">
        <f>IF('Phase 2'!G21="WIN",1,0)</f>
        <v>0</v>
      </c>
    </row>
    <row r="13" spans="1:7" x14ac:dyDescent="0.25">
      <c r="A13">
        <f>'Phase 2'!$C$1</f>
        <v>0</v>
      </c>
      <c r="B13" s="15">
        <f>'Phase 2'!F29</f>
        <v>48</v>
      </c>
      <c r="C13" t="str">
        <f>'Phase 2'!F30</f>
        <v>England</v>
      </c>
      <c r="D13" s="15">
        <f>IF('Phase 2'!G30="WIN",1,0)</f>
        <v>1</v>
      </c>
      <c r="E13" t="str">
        <f>'Phase 2'!F31</f>
        <v>Ukraine</v>
      </c>
      <c r="F13" s="15">
        <f>IF('Phase 2'!G31="WIN",1,0)</f>
        <v>0</v>
      </c>
    </row>
    <row r="14" spans="1:7" x14ac:dyDescent="0.25">
      <c r="A14">
        <f>'Phase 2'!$C$1</f>
        <v>0</v>
      </c>
      <c r="B14" s="15">
        <f>'Phase 2'!F39</f>
        <v>47</v>
      </c>
      <c r="C14" t="str">
        <f>'Phase 2'!F40</f>
        <v>Georgia</v>
      </c>
      <c r="D14" s="15">
        <f>IF('Phase 2'!G40="WIN",1,0)</f>
        <v>1</v>
      </c>
      <c r="E14" t="str">
        <f>'Phase 2'!F41</f>
        <v>Serbia</v>
      </c>
      <c r="F14" s="15">
        <f>IF('Phase 2'!G41="WIN",1,0)</f>
        <v>0</v>
      </c>
    </row>
    <row r="15" spans="1:7" x14ac:dyDescent="0.25">
      <c r="A15">
        <f>'Phase 2'!$C$1</f>
        <v>0</v>
      </c>
      <c r="B15" s="15">
        <f>'Phase 2'!J14</f>
        <v>49</v>
      </c>
      <c r="C15" t="str">
        <f>'Phase 2'!J15</f>
        <v>Belgium</v>
      </c>
      <c r="D15" s="15">
        <f>IF('Phase 2'!K15="WIN",1,0)</f>
        <v>1</v>
      </c>
      <c r="E15" t="str">
        <f>'Phase 2'!J16</f>
        <v>Italy</v>
      </c>
      <c r="F15" s="15">
        <f>IF('Phase 2'!K16="WIN",1,0)</f>
        <v>0</v>
      </c>
    </row>
    <row r="16" spans="1:7" x14ac:dyDescent="0.25">
      <c r="A16">
        <f>'Phase 2'!$C$1</f>
        <v>0</v>
      </c>
      <c r="B16" s="15">
        <f>'Phase 2'!J34</f>
        <v>50</v>
      </c>
      <c r="C16" t="str">
        <f>'Phase 2'!J35</f>
        <v>England</v>
      </c>
      <c r="D16" s="15">
        <f>IF('Phase 2'!K35="WIN",1,0)</f>
        <v>1</v>
      </c>
      <c r="E16" t="str">
        <f>'Phase 2'!J36</f>
        <v>Georgia</v>
      </c>
      <c r="F16" s="15">
        <f>IF('Phase 2'!K36="WIN",1,0)</f>
        <v>0</v>
      </c>
    </row>
    <row r="17" spans="1:6" x14ac:dyDescent="0.25">
      <c r="A17">
        <f>'Phase 2'!$C$1</f>
        <v>0</v>
      </c>
      <c r="B17" s="15">
        <f>'Phase 2'!N24</f>
        <v>51</v>
      </c>
      <c r="C17" t="str">
        <f>'Phase 2'!N25</f>
        <v>Belgium</v>
      </c>
      <c r="D17" s="15">
        <f>IF('Phase 2'!O25="WIN",1,0)</f>
        <v>1</v>
      </c>
      <c r="E17" t="str">
        <f>'Phase 2'!N26</f>
        <v>England</v>
      </c>
      <c r="F17" s="15">
        <f>IF('Phase 2'!O26="WIN",1,0)</f>
        <v>0</v>
      </c>
    </row>
  </sheetData>
  <sheetProtection sheet="1" objects="1" scenarios="1"/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Phase 2</vt:lpstr>
      <vt:lpstr>Database data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Hister, Tim J HLTH:EX</cp:lastModifiedBy>
  <cp:lastPrinted>2016-06-22T21:24:34Z</cp:lastPrinted>
  <dcterms:created xsi:type="dcterms:W3CDTF">2006-09-16T00:00:00Z</dcterms:created>
  <dcterms:modified xsi:type="dcterms:W3CDTF">2024-06-21T22:56:33Z</dcterms:modified>
</cp:coreProperties>
</file>