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Calibration" sheetId="3" r:id="rId5"/>
    <sheet state="visible" name="CE02SHBP_Deploy" sheetId="4" r:id="rId6"/>
    <sheet state="visible" name="CE02SHBP_Deploy (CM)" sheetId="5" r:id="rId7"/>
    <sheet state="visible" name="IntegrationEvents" sheetId="6" r:id="rId8"/>
    <sheet state="visible" name="Verification" sheetId="7" r:id="rId9"/>
    <sheet state="visible" name="ACS221_CC_tcarray" sheetId="8" r:id="rId10"/>
    <sheet state="visible" name="ACS221_CC_taarray" sheetId="9" r:id="rId11"/>
    <sheet state="visible" name="ACS169_CC_tcarray" sheetId="10" r:id="rId12"/>
    <sheet state="visible" name="ACS169_CC_taarray" sheetId="11" r:id="rId13"/>
    <sheet state="visible" name="ACS-243_CC_taarray" sheetId="12" r:id="rId14"/>
    <sheet state="visible" name="ACS-243_CC_tcarray" sheetId="13" r:id="rId1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H182">
      <text>
        <t xml:space="preserve">smells like a roundoff issue
	-Dan Mergens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B5">
      <text>
        <t xml:space="preserve">part of the CTDBP
	-Dan Mergens</t>
      </text>
    </comment>
    <comment authorId="0" ref="D12">
      <text>
        <t xml:space="preserve">has an extra calibration event that includes CC_gain
	-Dan Mergens</t>
      </text>
    </comment>
    <comment authorId="0" ref="C13">
      <text>
        <t xml:space="preserve">corrected serial number - will check again next iteration
	-Dan Mergens
after updated serial number - still missing second deployment information
	-Dan Mergens</t>
      </text>
    </comment>
  </commentList>
</comments>
</file>

<file path=xl/sharedStrings.xml><?xml version="1.0" encoding="utf-8"?>
<sst xmlns="http://schemas.openxmlformats.org/spreadsheetml/2006/main" count="834" uniqueCount="214">
  <si>
    <t>Sensor Code</t>
  </si>
  <si>
    <t>Ref Des</t>
  </si>
  <si>
    <t>Mooring OOIBARCODE</t>
  </si>
  <si>
    <t>startDateTime</t>
  </si>
  <si>
    <t>stopDateTime</t>
  </si>
  <si>
    <t>Sensor.uid</t>
  </si>
  <si>
    <t>Sensor Serial Number</t>
  </si>
  <si>
    <t>Calibration Cofficient Name</t>
  </si>
  <si>
    <t>Calibration Cofficient Value</t>
  </si>
  <si>
    <t>Notes</t>
  </si>
  <si>
    <t>Source</t>
  </si>
  <si>
    <t>Serial Number</t>
  </si>
  <si>
    <t>Deployment Number</t>
  </si>
  <si>
    <t>Anchor Launch Date</t>
  </si>
  <si>
    <t>Mooring Serial Number</t>
  </si>
  <si>
    <t>Sensor OOIBARCODE</t>
  </si>
  <si>
    <t>Anchor Launch Time</t>
  </si>
  <si>
    <t>Recover Date</t>
  </si>
  <si>
    <t>Latitude</t>
  </si>
  <si>
    <t>Longitude</t>
  </si>
  <si>
    <t>Water Depth</t>
  </si>
  <si>
    <t>Cruise Number</t>
  </si>
  <si>
    <t>ATAPL-65244-030-0025</t>
  </si>
  <si>
    <t>CE02SHBP-MJ01C</t>
  </si>
  <si>
    <t>SN0025</t>
  </si>
  <si>
    <t>44° 38.2380' N</t>
  </si>
  <si>
    <t>124° 18.3354' W</t>
  </si>
  <si>
    <t>TN-313</t>
  </si>
  <si>
    <t>N00692</t>
  </si>
  <si>
    <t>CE02SHBP-MJ01C-07-ZPLSCB101</t>
  </si>
  <si>
    <t>44° 38.2434'N</t>
  </si>
  <si>
    <t>124° 18.3324'W</t>
  </si>
  <si>
    <t>5/1/15 - Even though script is running, it appears that the instrument is not pinging as there are no longer current spikes during expected sampling times. 
6/2015 - OSU &amp; Vendor confirm system has failed.</t>
  </si>
  <si>
    <t>N00694</t>
  </si>
  <si>
    <t>CE02SHBP-MJ01C-08-CAMDSB107</t>
  </si>
  <si>
    <t>0484-6002-0100</t>
  </si>
  <si>
    <t>44° 38.2338'N</t>
  </si>
  <si>
    <t>124° 18.3306'W</t>
  </si>
  <si>
    <t>5/1/15 - Frequent reboots, and instrument does not routinely come up at it's programmed static IP address.</t>
  </si>
  <si>
    <t>duplicate for lookup</t>
  </si>
  <si>
    <t>ATOSU-63259-00003</t>
  </si>
  <si>
    <t>44° 38.2433' N</t>
  </si>
  <si>
    <t>124° 18.3283' W</t>
  </si>
  <si>
    <t>TN-326</t>
  </si>
  <si>
    <t>ATAPL-58317-00006</t>
  </si>
  <si>
    <t>44° 38.2381' N</t>
  </si>
  <si>
    <t>124° 18.3294' W</t>
  </si>
  <si>
    <t>ATOSU-63259-00001</t>
  </si>
  <si>
    <t>TN-925</t>
  </si>
  <si>
    <t>ATOSU-58317-00012</t>
  </si>
  <si>
    <t>ATAPL-65310-040-006</t>
  </si>
  <si>
    <t>CE02SHBP-LJ01D</t>
  </si>
  <si>
    <t>SN0006</t>
  </si>
  <si>
    <t>44° 38.2200'N</t>
  </si>
  <si>
    <t>124° 18.3522'W</t>
  </si>
  <si>
    <t>A00057</t>
  </si>
  <si>
    <t>CE02SHBP-LJ01D-05-ADCPTB104</t>
  </si>
  <si>
    <t>N00696</t>
  </si>
  <si>
    <t>CE02SHBP-LJ01D-06-CTDBPN106</t>
  </si>
  <si>
    <t>A00426</t>
  </si>
  <si>
    <t>CE02SHBP-LJ01D-06-DOSTAD106</t>
  </si>
  <si>
    <t>A00246</t>
  </si>
  <si>
    <t>CE02SHBP-LJ01D-07-VEL3DC108</t>
  </si>
  <si>
    <t>A01057</t>
  </si>
  <si>
    <t>CE02SHBP-LJ01D-08-OPTAAD106</t>
  </si>
  <si>
    <t>3/6/2015 - Powered off due to low current, likely lamp is burnt out - listed os offline as this is a known limitation.</t>
  </si>
  <si>
    <t>A00265</t>
  </si>
  <si>
    <t>CE02SHBP-LJ01D-09-PCO2WB103</t>
  </si>
  <si>
    <t>C0064</t>
  </si>
  <si>
    <t>A00627</t>
  </si>
  <si>
    <t>CE02SHBP-LJ01D-10-PHSEND103</t>
  </si>
  <si>
    <t>P0116</t>
  </si>
  <si>
    <t>N00695</t>
  </si>
  <si>
    <t>CE02SHBP-LJ01D-11-HYDBBA106</t>
  </si>
  <si>
    <t>ATAPL-65310-820-0009</t>
  </si>
  <si>
    <t>SN0009</t>
  </si>
  <si>
    <t>44° 38.2251' N</t>
  </si>
  <si>
    <t>124° 18.3569' W</t>
  </si>
  <si>
    <t>ATOSU-69826-00002</t>
  </si>
  <si>
    <t>ATOSU-69827-00002</t>
  </si>
  <si>
    <t>16-50114</t>
  </si>
  <si>
    <t>ATOSU-58320-00019</t>
  </si>
  <si>
    <t>ATOSU-69829-00001</t>
  </si>
  <si>
    <t>ATOSU-58332-00008</t>
  </si>
  <si>
    <t>A01647</t>
  </si>
  <si>
    <t>C0118</t>
  </si>
  <si>
    <t>A01426</t>
  </si>
  <si>
    <t>P0159</t>
  </si>
  <si>
    <t>N00698</t>
  </si>
  <si>
    <t>44° 38.2222' N</t>
  </si>
  <si>
    <t>124° 18.3514' W</t>
  </si>
  <si>
    <t>TN-924</t>
  </si>
  <si>
    <t>ATOSU-69826-00001</t>
  </si>
  <si>
    <t>ATOSU-69827-00003</t>
  </si>
  <si>
    <t>16P71879-7248</t>
  </si>
  <si>
    <t>ATOSU-58320-00020</t>
  </si>
  <si>
    <t>ATOSU-69829-00003</t>
  </si>
  <si>
    <t>ATOSU-69943-00012</t>
  </si>
  <si>
    <t>ATOSU-70570-00001</t>
  </si>
  <si>
    <t>ATOSU-70571-00001</t>
  </si>
  <si>
    <t>ATOSU-58324-00014</t>
  </si>
  <si>
    <t>LJ01D</t>
  </si>
  <si>
    <t>CC_lat</t>
  </si>
  <si>
    <t>CC_lon</t>
  </si>
  <si>
    <t>CC_scale_factor1</t>
  </si>
  <si>
    <t>CC_scale_factor2</t>
  </si>
  <si>
    <t>CC_scale_factor3</t>
  </si>
  <si>
    <t>CC_scale_factor4</t>
  </si>
  <si>
    <t>CC_a0</t>
  </si>
  <si>
    <t>CC_a1</t>
  </si>
  <si>
    <t>CC_a2</t>
  </si>
  <si>
    <t>CC_a3</t>
  </si>
  <si>
    <t>CC_C1</t>
  </si>
  <si>
    <t>CUID_Deploy</t>
  </si>
  <si>
    <t>deployedBy</t>
  </si>
  <si>
    <t>CUID_Recover</t>
  </si>
  <si>
    <t>recoveredBy</t>
  </si>
  <si>
    <t>Reference Designator</t>
  </si>
  <si>
    <t>deploymentNumber</t>
  </si>
  <si>
    <t>versionNumber</t>
  </si>
  <si>
    <t>mooring.uid</t>
  </si>
  <si>
    <t>node.uid</t>
  </si>
  <si>
    <t>sensor.uid</t>
  </si>
  <si>
    <t>lat</t>
  </si>
  <si>
    <t>lon</t>
  </si>
  <si>
    <t>orbit</t>
  </si>
  <si>
    <t>depth</t>
  </si>
  <si>
    <t>CC_C2</t>
  </si>
  <si>
    <t>method</t>
  </si>
  <si>
    <t>ingestQueue</t>
  </si>
  <si>
    <t>ingestFilePath</t>
  </si>
  <si>
    <t>ingestFileMask</t>
  </si>
  <si>
    <t>RSN-2014-0001</t>
  </si>
  <si>
    <t>CC_C3</t>
  </si>
  <si>
    <t>CC_cpcor</t>
  </si>
  <si>
    <t>CC_ctcor</t>
  </si>
  <si>
    <t>CC_D1</t>
  </si>
  <si>
    <t>CC_D2</t>
  </si>
  <si>
    <t>CC_g</t>
  </si>
  <si>
    <t>CC_h</t>
  </si>
  <si>
    <t>CC_i</t>
  </si>
  <si>
    <t>CC_j</t>
  </si>
  <si>
    <t>CC_T1</t>
  </si>
  <si>
    <t>CC_T2</t>
  </si>
  <si>
    <t>CC_T3</t>
  </si>
  <si>
    <t>CC_T4</t>
  </si>
  <si>
    <t>CC_T5</t>
  </si>
  <si>
    <t>from 7248.cal - 4 April 2016</t>
  </si>
  <si>
    <t>OOIBARCODE</t>
  </si>
  <si>
    <t>Int_Asset</t>
  </si>
  <si>
    <t>DESCRIPTION</t>
  </si>
  <si>
    <t>Type</t>
  </si>
  <si>
    <t>serial_number</t>
  </si>
  <si>
    <t>Date</t>
  </si>
  <si>
    <t>comments</t>
  </si>
  <si>
    <t>CC_csv</t>
  </si>
  <si>
    <t>[3.15962E-03, 1.33694E-04, 2.59182E-06, 2.32254E02, -3.13933E-01, -5.74467E01, 4.54521E00]</t>
  </si>
  <si>
    <t>[2.85346E-03, 1.20489E-04, 2.38822E-06, 2.30826E02, -3.41844E-01, -5.57001E01, 4.56542E00]</t>
  </si>
  <si>
    <t>SUVFoilCoef? No temp coef?</t>
  </si>
  <si>
    <t>CC_tcal</t>
  </si>
  <si>
    <t>CC_cwlngth</t>
  </si>
  <si>
    <t>[400.10000000, 403.70000000, 408.20000000, 412.50000000, 416.60000000, 421.50000000, 426.30000000, 430.90000000, 435.50000000, 440.10000000, 444.60000000, 449.90000000, 454.80000000, 459.60000000, 464.30000000, 469.40000000, 474.80000000, 479.90000000, 485.00000000, 489.90000000, 494.20000000, 499.30000000, 504.00000000, 509.20000000, 514.70000000, 519.40000000, 524.70000000, 529.40000000, 534.10000000, 538.70000000, 543.70000000, 548.30000000, 553.60000000, 558.60000000, 563.50000000, 568.10000000, 572.50000000, 576.90000000, 581.00000000, 585.10000000, 589.10000000, 593.80000000, 598.70000000, 602.90000000, 608.00000000, 612.70000000, 617.40000000, 621.70000000, 626.40000000, 630.90000000, 635.20000000, 639.20000000, 643.80000000, 648.30000000, 652.90000000, 657.50000000, 661.90000000, 666.50000000, 670.80000000, 675.00000000, 679.30000000, 683.20000000, 687.10000000, 691.10000000, 694.70000000, 698.40000000, 702.10000000, 705.70000000, 708.90000000, 712.30000000, 715.60000000, 719.20000000, 722.50000000, 725.60000000, 728.90000000, 731.90000000, 734.80000000, 737.50000000, 740.30000000, 742.30000000, 744.90000000, 746.80000000, 749.40000000]</t>
  </si>
  <si>
    <t>CC_ccwo</t>
  </si>
  <si>
    <t>[ -1.27454700,  -1.13075800,  -0.98906500,  -0.86173100,  -0.74250700,  -0.63464600,  -0.53703500,  -0.44011700,  -0.34939000,  -0.26699300,  -0.18573100,  -0.11317400,  -0.04695700,   0.01683200,   0.07561400,   0.13497900,   0.19359700,   0.24530300,   0.29787100,   0.34692700,   0.39173100,   0.43499700,   0.47463600,   0.51163700,   0.54739500,   0.57965700,   0.61343800,   0.64518000,   0.67371300,   0.70389200,   0.73262000,   0.76269600,   0.79247100,   0.81981300,   0.84780800,   0.87256700,   0.89376200,   0.91179200,   0.92459800,   0.93495800,   0.94329700,   0.92145500,   0.91493500,   0.91337300,   0.91815500,   0.93069200,   0.94677100,   0.96317000,   0.98075500,   0.99627400,   1.01087300,   1.02412200,   1.03527600,   1.04263400,   1.04629700,   1.04863900,   1.05160500,   1.05791800,   1.06553300,   1.07118100,   1.07345000,   1.06932200,   1.05685400,   1.03627900,   1.00445500,   0.96077100,   0.90543200,   0.83331800,   0.74392600,   0.63660400,   0.50730100,   0.35954400,   0.19038100,   0.00492100,  -0.18398300,  -0.36499000,  -0.53256900,  -0.66885600,  -0.77249200,  -0.83853200,  -0.88851800,  -0.91928800,  -0.89907900]</t>
  </si>
  <si>
    <t>CC_tbins</t>
  </si>
  <si>
    <t>[  1.82169700,   2.40381600,   3.48594800,   4.48767000,   5.47041700,   6.46827600,   7.49085100,   8.49225000,   9.48750000,  10.47294100,  11.47794100,  12.50363600,  13.50060600,  14.49700000,  15.48566700,  16.48733300,  17.49466700,  18.47900000,  19.47620700,  20.47148100,  21.47111100,  22.48115400,  23.47500000,  24.49892900,  25.51107100,  26.52090900,  27.51744200,  28.48636400,  29.49558100,  30.50025600,  31.49394700,  32.49675700,  33.50000000,  34.51027800,  35.32666700]</t>
  </si>
  <si>
    <t>CC_awlngth</t>
  </si>
  <si>
    <t>[400.00000000, 403.90000000, 408.50000000, 412.50000000, 416.50000000, 421.20000000, 425.80000000, 430.80000000, 435.00000000, 439.40000000, 444.60000000, 449.50000000, 454.60000000, 459.40000000, 464.10000000, 468.90000000, 474.10000000, 479.60000000, 484.60000000, 489.30000000, 493.90000000, 498.60000000, 503.40000000, 508.70000000, 513.90000000, 519.00000000, 524.10000000, 528.90000000, 533.50000000, 538.20000000, 543.00000000, 547.80000000, 552.80000000, 557.70000000, 562.70000000, 567.40000000, 571.70000000, 575.90000000, 580.20000000, 584.40000000, 588.30000000, 591.30000000, 595.90000000, 600.40000000, 605.00000000, 609.70000000, 614.30000000, 618.90000000, 623.50000000, 627.70000000, 632.00000000, 636.30000000, 640.60000000, 645.10000000, 649.60000000, 653.90000000, 658.30000000, 662.90000000, 667.30000000, 671.60000000, 675.80000000, 679.90000000, 683.80000000, 687.60000000, 691.60000000, 695.30000000, 698.40000000, 702.10000000, 705.80000000, 709.20000000, 712.40000000, 716.10000000, 719.30000000, 722.20000000, 725.90000000, 728.30000000, 731.80000000, 734.50000000, 737.20000000, 739.60000000, 742.10000000, 745.30000000, 746.80000000]</t>
  </si>
  <si>
    <t>CC_acwo</t>
  </si>
  <si>
    <t>[ -1.44444400,  -1.10756900,  -0.84134000,  -0.63280100,  -0.46742100,  -0.33174700,  -0.21126500,  -0.10353000,  -0.00124400,   0.09447100,   0.18448700,   0.27114800,   0.35403300,   0.43441900,   0.51363700,   0.58811600,   0.65914000,   0.72748700,   0.79321800,   0.85672900,   0.91835600,   0.97612600,   1.03166200,   1.08382600,   1.13472600,   1.18562500,   1.23516000,   1.28359700,   1.33051900,   1.37504800,   1.41794300,   1.45882400,   1.49755400,   1.53527500,   1.57123000,   1.60468000,   1.63436200,   1.65928900,   1.67943900,   1.69448400,   1.70428600,   1.70473800,   1.70683400,   1.70798000,   1.71389700,   1.72784700,   1.74798300,   1.77099900,   1.79426300,   1.81707600,   1.83939400,   1.86047200,   1.88024800,   1.89735700,   1.91061500,   1.92044400,   1.92923900,   1.93912400,   1.95155000,   1.96410600,   1.97398300,   1.97927900,   1.97789900,   1.96847100,   1.94942400,   1.91948900,   1.87745600,   1.82151900,   1.74972300,   1.65966900,   1.55057600,   1.42057200,   1.26808600,   1.09658500,   0.91138100,   0.72418000,   0.54551500,   0.38633300,   0.25989700,   0.16787500,   0.10422400,   0.06358200,   0.03854000]</t>
  </si>
  <si>
    <t>CC_tcarray</t>
  </si>
  <si>
    <t>SheetRef:ACS169_CC_tcarray</t>
  </si>
  <si>
    <t>Science Map (name)</t>
  </si>
  <si>
    <t>Deployment</t>
  </si>
  <si>
    <t>Calibration</t>
  </si>
  <si>
    <t>Plot</t>
  </si>
  <si>
    <t>production load</t>
  </si>
  <si>
    <t>yes</t>
  </si>
  <si>
    <t>2/2</t>
  </si>
  <si>
    <t>CC_taarray</t>
  </si>
  <si>
    <t>-</t>
  </si>
  <si>
    <t>SheetRef:ACS169_CC_taarray</t>
  </si>
  <si>
    <t>no</t>
  </si>
  <si>
    <t xml:space="preserve">   </t>
  </si>
  <si>
    <t>1/2</t>
  </si>
  <si>
    <t>[399.80000000, 403.00000000, 406.60000000, 409.80000000, 413.20000000, 416.90000000, 420.50000000, 424.70000000, 428.60000000, 432.40000000, 436.40000000, 440.20000000, 444.60000000, 448.80000000, 453.00000000, 457.60000000, 461.50000000, 465.70000000, 470.80000000, 475.40000000, 479.90000000, 483.90000000, 488.50000000, 492.70000000, 496.70000000, 500.80000000, 505.40000000, 509.70000000, 514.40000000, 519.90000000, 524.20000000, 528.50000000, 532.50000000, 536.50000000, 540.80000000, 544.70000000, 549.20000000, 552.90000000, 557.50000000, 562.00000000, 565.60000000, 569.60000000, 573.40000000, 576.90000000, 581.40000000, 585.30000000, 589.00000000, 592.70000000, 596.60000000, 601.10000000, 604.80000000, 609.30000000, 613.70000000, 617.70000000, 622.20000000, 626.00000000, 629.90000000, 634.00000000, 637.70000000, 641.60000000, 645.80000000, 649.90000000, 653.90000000, 658.10000000, 662.30000000, 666.20000000, 670.80000000, 674.20000000, 677.80000000, 681.90000000, 685.50000000, 688.70000000, 692.30000000, 696.00000000, 698.90000000, 702.30000000, 705.50000000, 708.70000000, 712.10000000, 715.00000000, 718.20000000, 721.30000000, 723.80000000, 727.00000000, 730.20000000, 732.40000000, 734.20000000, 737.30000000]</t>
  </si>
  <si>
    <t>[ -2.30010400,  -2.13803500,  -1.97219000,  -1.83434400,  -1.69723400,  -1.56776900,  -1.44211200,  -1.32798200,  -1.22045900,  -1.12445400,  -1.02778800,  -0.92560300,  -0.83038200,  -0.74685800,  -0.68071400,  -0.60674200,  -0.53064000,  -0.47260400,  -0.40306900,  -0.33715900,  -0.28611600,  -0.23909100,  -0.18816600,  -0.14346500,  -0.09782400,  -0.04940200,  -0.01438300,   0.01782200,   0.04984200,   0.08789400,   0.12007900,   0.15448000,   0.18231000,   0.20365800,   0.23044700,   0.25738500,   0.28394400,   0.29988700,   0.31813000,   0.34558600,   0.36094900,   0.37337100,   0.38412900,   0.39638100,   0.39674000,   0.39737500,   0.39908400,   0.39509600,   0.37894600,   0.37098300,   0.36579500,   0.36864800,   0.38477500,   0.39111200,   0.40084600,   0.41070000,   0.41901500,   0.42820700,   0.43550700,   0.43878400,   0.44392500,   0.44253500,   0.44053900,   0.43623900,   0.43950300,   0.44160300,   0.44239400,   0.44382400,   0.44416500,   0.43643100,   0.41887700,   0.40253400,   0.37534500,   0.33293500,   0.28840900,   0.22912700,   0.15196000,   0.06286800,  -0.04426200,  -0.16706800,  -0.30108800,  -0.44226600,  -0.60545800,  -0.77842900,  -0.95332000,  -1.09994300,  -1.21709500,  -1.32610700]</t>
  </si>
  <si>
    <t>[  1.55679100,   2.42048400,   3.47816900,   4.48092300,   5.47357100,   6.45588200,   7.48296300,   8.48956500,   9.49950000,  10.50750000,  11.50636400,  12.48826100,  13.45695700,  14.46500000,  15.49052600,  16.51705900,  17.49750000,  18.49058800,  19.50937500,  20.51625000,  21.52111100,  22.51178600,  23.47892900,  24.47076900,  25.49000000,  26.46740700,  27.45884600,  28.50125000,  29.47952400,  30.46526300,  31.48950000,  32.49650000,  33.49500000,  34.48500000,  35.31571400]</t>
  </si>
  <si>
    <t>[401.20000000, 404.80000000, 408.00000000, 411.00000000, 414.40000000, 418.00000000, 422.20000000, 426.20000000, 430.10000000, 433.80000000, 437.90000000, 442.10000000, 446.50000000, 450.60000000, 454.80000000, 459.40000000, 463.30000000, 467.80000000, 473.10000000, 477.30000000, 481.70000000, 486.20000000, 490.20000000, 494.40000000, 498.80000000, 502.80000000, 507.40000000, 511.80000000, 517.10000000, 521.50000000, 526.50000000, 530.40000000, 534.10000000, 538.20000000, 542.50000000, 546.40000000, 550.90000000, 554.50000000, 559.30000000, 563.50000000, 567.30000000, 571.20000000, 574.70000000, 578.50000000, 581.90000000, 585.60000000, 589.50000000, 593.20000000, 596.90000000, 601.40000000, 605.50000000, 610.50000000, 614.30000000, 618.90000000, 622.90000000, 626.50000000, 630.40000000, 634.40000000, 638.50000000, 642.30000000, 646.40000000, 650.70000000, 654.90000000, 658.80000000, 662.90000000, 667.20000000, 671.40000000, 674.90000000, 678.90000000, 682.70000000, 685.90000000, 689.70000000, 692.80000000, 696.50000000, 699.60000000, 703.10000000, 706.50000000, 709.70000000, 712.90000000, 716.00000000, 718.70000000, 721.70000000, 724.40000000, 728.10000000, 731.10000000, 733.20000000, 735.30000000, 738.10000000]</t>
  </si>
  <si>
    <t>[ -2.15331100,  -1.90306500,  -1.71626700,  -1.57814200,  -1.47290300,  -1.38719800,  -1.31623600,  -1.25316100,  -1.19257300,  -1.13251700,  -1.07338400,  -1.01616300,  -0.96293500,  -0.91249700,  -0.85939600,  -0.80618900,  -0.75563800,  -0.70232900,  -0.65124800,  -0.60578800,  -0.56095900,  -0.51572300,  -0.47197600,  -0.42792900,  -0.38662900,  -0.34956700,  -0.31314600,  -0.27550500,  -0.23652000,  -0.19826400,  -0.15984200,  -0.12486100,  -0.09200700,  -0.05890600,  -0.02715900,   0.00317400,   0.02996000,   0.05762700,   0.08547200,   0.10959900,   0.13138800,   0.15173300,   0.16942400,   0.18294800,   0.19196400,   0.19869400,   0.20105300,   0.20059600,   0.20029400,   0.20238400,   0.21212900,   0.22801700,   0.24831600,   0.26881300,   0.28593600,   0.30312400,   0.32120400,   0.33863700,   0.35423400,   0.36827600,   0.37913400,   0.38771100,   0.39438200,   0.40113600,   0.40933500,   0.42014900,   0.43066500,   0.43850600,   0.44263900,   0.44200400,   0.43526200,   0.42074400,   0.39700600,   0.36340900,   0.31934900,   0.26236600,   0.19049600,   0.10026200,  -0.00512700,  -0.12349200,  -0.25476500,  -0.40158800,  -0.56291200,  -0.73447200,  -0.89407400,  -1.02616400,  -1.14432600,  -1.24641300]</t>
  </si>
  <si>
    <t>SheetRef:ACS221_CC_tcarray</t>
  </si>
  <si>
    <t>SheetRef:ACS221_CC_taarray</t>
  </si>
  <si>
    <t>[399.3, 403.0, 406.6, 409.6, 412.8, 416.4, 420.1, 424.0, 428.5, 432.4, 435.9, 439.8, 443.9, 448.5, 452.9, 457.1, 461.3, 465.2, 469.6, 474.3, 478.9, 483.6, 487.8, 491.8, 496.0, 500.1, 504.5, 508.8, 513.7, 518.2, 522.7, 527.0, 531.1, 535.3, 539.2, 543.3, 547.8, 551.9, 556.3, 560.6, 564.9, 568.8, 572.7, 576.6, 578.8, 582.5, 586.3, 590.3, 594.4, 598.9, 603.3, 607.8, 612.0, 616.2, 620.9, 625.0, 629.0, 633.0, 637.0, 641.1, 645.1, 649.7, 654.0, 658.3, 662.4, 666.7, 670.9, 674.9, 678.8, 682.7, 686.4, 690.0, 693.9, 697.3, 700.8, 704.4, 707.8, 711.1, 714.8, 718.0, 721.6, 724.9, 728.0, 731.3, 734.2]</t>
  </si>
  <si>
    <t>[1.528397, 1.664853, 1.794659, 1.908305, 2.021502, 2.121193, 2.213729, 2.305957, 2.387372, 2.465423, 2.542003, 2.610704, 2.680991, 2.743647, 2.801049, 2.855821, 2.905536, 2.95005, 2.997044, 3.038427, 3.078316, 3.115247, 3.147169, 3.180807, 3.213502, 3.239592, 3.266188, 3.288091, 3.307621, 3.326196, 3.34242, 3.359934, 3.376363, 3.391918, 3.400718, 3.412873, 3.426209, 3.439718, 3.452315, 3.457884, 3.462418, 3.475706, 3.486959, 3.493948, 3.459245, 3.453673, 3.44344, 3.425187, 3.403826, 3.382348, 3.364187, 3.352827, 3.347827, 3.34804, 3.346188, 3.345608, 3.344607, 3.341712, 3.339475, 3.334899, 3.32772, 3.315826, 3.301968, 3.28744, 3.273266, 3.26156, 3.253392, 3.242114, 3.226448, 3.202054, 3.17146, 3.134924, 3.087166, 3.028876, 2.960372, 2.878732, 2.78258, 2.671534, 2.536435, 2.380313, 2.203182, 2.001094, 1.793044, 1.58324, 1.3865]</t>
  </si>
  <si>
    <t>[0.617132, 1.423046, 2.463711, 3.47493, 4.462545, 5.47175, 6.488235, 7.503214, 8.4896, 9.50087, 10.484, 11.47, 12.490476, 13.504737, 14.472778, 15.478421, 16.491053, 17.509, 18.502222, 19.482778, 20.487778, 21.510556, 22.488235, 23.494211, 24.51, 25.4975, 26.48, 27.4785, 28.515, 29.507895, 30.490526, 31.487895, 32.491053, 33.4855, 34.500455]</t>
  </si>
  <si>
    <t>[399.1, 402.8, 406.0, 409.1, 412.3, 415.7, 419.4, 423.3, 427.4, 431.1, 434.5, 438.0, 442.3, 446.5, 450.8, 455.0, 459.2, 463.1, 467.1, 471.7, 476.2, 481.0, 485.2, 489.4, 493.4, 497.2, 501.5, 505.9, 510.4, 515.1, 519.6, 524.1, 528.0, 532.2, 536.1, 540.1, 544.4, 548.6, 553.1, 557.4, 561.6, 565.6, 569.6, 573.5, 575.4, 579.2, 582.9, 586.9, 591.2, 595.2, 599.6, 603.8, 608.3, 612.8, 617.0, 621.0, 625.2, 629.2, 633.4, 637.3, 641.5, 645.6, 650.1, 654.2, 658.6, 662.8, 667.2, 671.1, 675.0, 679.3, 682.8, 686.6, 690.3, 694.1, 697.6, 701.2, 704.2, 707.9, 711.3, 714.4, 717.9, 721.7, 724.9, 728.6, 731.1]</t>
  </si>
  <si>
    <t>[0.915678, 1.049403, 1.173043, 1.292348, 1.401574, 1.507095, 1.611367, 1.707441, 1.800159, 1.887393, 1.968861, 2.04464, 2.116761, 2.185244, 2.250197, 2.313003, 2.373936, 2.433415, 2.48956, 2.542289, 2.592753, 2.639787, 2.685393, 2.728534, 2.76803, 2.803831, 2.836503, 2.865375, 2.892077, 2.918593, 2.946701, 2.973999, 2.999944, 3.024036, 3.045878, 3.067912, 3.087591, 3.103959, 3.118657, 3.130996, 3.144798, 3.158328, 3.166265, 3.171372, 3.178845, 3.178914, 3.173089, 3.162343, 3.146846, 3.127772, 3.108753, 3.095877, 3.0914, 3.091752, 3.09212, 3.09323, 3.093509, 3.093464, 3.093265, 3.091413, 3.087887, 3.081544, 3.071629, 3.058598, 3.045028, 3.034108, 3.025668, 3.015797, 3.003181, 2.986245, 2.964487, 2.935163, 2.896357, 2.847655, 2.787891, 2.716211, 2.630235, 2.528405, 2.406309, 2.263361, 2.100588, 1.912006, 1.705705, 1.488291, 1.273217]</t>
  </si>
  <si>
    <t>SheetRef:ACS-243_CC_tcarray</t>
  </si>
  <si>
    <t>SheetRef:ACS-243_CC_taarray</t>
  </si>
  <si>
    <t>CC_ea434</t>
  </si>
  <si>
    <t>CC_ea620</t>
  </si>
  <si>
    <t>CC_eb434</t>
  </si>
  <si>
    <t>CC_eb620</t>
  </si>
  <si>
    <t>CC_calt</t>
  </si>
  <si>
    <t>CC_cala</t>
  </si>
  <si>
    <t>CC_calb</t>
  </si>
  <si>
    <t>CC_calc</t>
  </si>
  <si>
    <t>CC_ea578</t>
  </si>
  <si>
    <t>CC_eb578</t>
  </si>
  <si>
    <t>CC_ind_slp</t>
  </si>
  <si>
    <t>CC_ind_off</t>
  </si>
  <si>
    <t>CC_psal</t>
  </si>
  <si>
    <t>CC_gain</t>
  </si>
  <si>
    <t>value not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</si>
</sst>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0"/>
    <numFmt numFmtId="165" formatCode="0.000000E+00"/>
    <numFmt numFmtId="166" formatCode="0.00000"/>
    <numFmt numFmtId="167" formatCode="yyyy\-mm\-dd\Thh:mm:ss"/>
    <numFmt numFmtId="168" formatCode="m&quot;/&quot;d&quot;/&quot;yyyy"/>
  </numFmts>
  <fonts count="11">
    <font>
      <sz val="10.0"/>
      <color rgb="FF000000"/>
      <name val="Arial"/>
    </font>
    <font>
      <sz val="11.0"/>
      <name val="Calibri"/>
    </font>
    <font/>
    <font>
      <sz val="11.0"/>
      <color rgb="FF999999"/>
      <name val="Calibri"/>
    </font>
    <font>
      <sz val="10.0"/>
      <name val="Arial"/>
    </font>
    <font>
      <sz val="10.0"/>
      <color rgb="FF999999"/>
      <name val="Arial"/>
    </font>
    <font>
      <sz val="10.0"/>
      <color rgb="FFFF0000"/>
      <name val="Arial"/>
    </font>
    <font>
      <sz val="11.0"/>
      <color rgb="FFFF0000"/>
      <name val="Calibri"/>
    </font>
    <font>
      <b/>
      <sz val="11.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E6FF00"/>
        <bgColor rgb="FFE6FF00"/>
      </patternFill>
    </fill>
    <fill>
      <patternFill patternType="solid">
        <fgColor rgb="FFB3B300"/>
        <bgColor rgb="FFB3B300"/>
      </patternFill>
    </fill>
    <fill>
      <patternFill patternType="solid">
        <fgColor rgb="FFADB9CA"/>
        <bgColor rgb="FFADB9CA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1" fillId="2" fontId="1" numFmtId="0" xfId="0" applyAlignment="1" applyBorder="1" applyFont="1">
      <alignment horizontal="center" vertical="center" wrapText="1"/>
    </xf>
    <xf borderId="0" fillId="3" fontId="1" numFmtId="0" xfId="0" applyAlignment="1" applyFill="1" applyFont="1">
      <alignment horizontal="left" vertical="top"/>
    </xf>
    <xf borderId="1" fillId="2" fontId="3" numFmtId="0" xfId="0" applyAlignment="1" applyBorder="1" applyFont="1">
      <alignment horizontal="center" vertical="center" wrapText="1"/>
    </xf>
    <xf borderId="0" fillId="0" fontId="4" numFmtId="0" xfId="0" applyAlignment="1" applyFont="1">
      <alignment vertical="center"/>
    </xf>
    <xf borderId="0" fillId="0" fontId="5" numFmtId="0" xfId="0" applyFont="1"/>
    <xf borderId="0" fillId="4" fontId="4" numFmtId="0" xfId="0" applyAlignment="1" applyFill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4" numFmtId="15" xfId="0" applyAlignment="1" applyFont="1" applyNumberFormat="1">
      <alignment horizontal="center" vertical="center"/>
    </xf>
    <xf borderId="0" fillId="0" fontId="5" numFmtId="0" xfId="0" applyAlignment="1" applyFont="1">
      <alignment horizontal="center"/>
    </xf>
    <xf borderId="0" fillId="0" fontId="4" numFmtId="20" xfId="0" applyAlignment="1" applyFont="1" applyNumberFormat="1">
      <alignment horizontal="center" vertical="center"/>
    </xf>
    <xf borderId="0" fillId="5" fontId="2" numFmtId="0" xfId="0" applyFill="1" applyFont="1"/>
    <xf borderId="0" fillId="0" fontId="3" numFmtId="0" xfId="0" applyAlignment="1" applyFont="1">
      <alignment horizontal="center" vertical="center"/>
    </xf>
    <xf borderId="0" fillId="0" fontId="5" numFmtId="164" xfId="0" applyFont="1" applyNumberFormat="1"/>
    <xf borderId="0" fillId="0" fontId="2" numFmtId="0" xfId="0" applyAlignment="1" applyFont="1">
      <alignment horizontal="left"/>
    </xf>
    <xf borderId="0" fillId="0" fontId="6" numFmtId="0" xfId="0" applyAlignment="1" applyFont="1">
      <alignment vertical="center"/>
    </xf>
    <xf borderId="0" fillId="0" fontId="2" numFmtId="164" xfId="0" applyAlignment="1" applyFont="1" applyNumberFormat="1">
      <alignment horizontal="left"/>
    </xf>
    <xf borderId="0" fillId="4" fontId="1" numFmtId="0" xfId="0" applyAlignment="1" applyFont="1">
      <alignment horizontal="left" vertical="top"/>
    </xf>
    <xf borderId="0" fillId="0" fontId="4" numFmtId="14" xfId="0" applyAlignment="1" applyFont="1" applyNumberFormat="1">
      <alignment horizontal="center" vertical="center"/>
    </xf>
    <xf borderId="0" fillId="4" fontId="1" numFmtId="0" xfId="0" applyAlignment="1" applyFont="1">
      <alignment horizontal="center" vertical="top"/>
    </xf>
    <xf borderId="0" fillId="0" fontId="6" numFmtId="15" xfId="0" applyAlignment="1" applyFont="1" applyNumberFormat="1">
      <alignment horizontal="center" vertical="center"/>
    </xf>
    <xf borderId="0" fillId="4" fontId="1" numFmtId="164" xfId="0" applyAlignment="1" applyFont="1" applyNumberFormat="1">
      <alignment horizontal="left" vertical="top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20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4" fontId="7" numFmtId="0" xfId="0" applyAlignment="1" applyFont="1">
      <alignment horizontal="left" vertical="top"/>
    </xf>
    <xf borderId="0" fillId="4" fontId="7" numFmtId="0" xfId="0" applyAlignment="1" applyFont="1">
      <alignment horizontal="center" vertical="top"/>
    </xf>
    <xf borderId="0" fillId="4" fontId="4" numFmtId="0" xfId="0" applyAlignment="1" applyFont="1">
      <alignment horizontal="center" vertical="center"/>
    </xf>
    <xf borderId="0" fillId="0" fontId="4" numFmtId="0" xfId="0" applyFont="1"/>
    <xf borderId="0" fillId="0" fontId="0" numFmtId="0" xfId="0" applyFont="1"/>
    <xf borderId="0" fillId="5" fontId="1" numFmtId="0" xfId="0" applyAlignment="1" applyFont="1">
      <alignment horizontal="left" vertical="top"/>
    </xf>
    <xf borderId="0" fillId="5" fontId="5" numFmtId="0" xfId="0" applyAlignment="1" applyFont="1">
      <alignment horizontal="center"/>
    </xf>
    <xf borderId="0" fillId="5" fontId="1" numFmtId="0" xfId="0" applyAlignment="1" applyFont="1">
      <alignment horizontal="center" vertical="top"/>
    </xf>
    <xf borderId="0" fillId="5" fontId="1" numFmtId="164" xfId="0" applyAlignment="1" applyFont="1" applyNumberFormat="1">
      <alignment horizontal="left" vertical="top"/>
    </xf>
    <xf borderId="0" fillId="5" fontId="8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2" numFmtId="165" xfId="0" applyAlignment="1" applyFont="1" applyNumberFormat="1">
      <alignment horizontal="center"/>
    </xf>
    <xf borderId="0" fillId="6" fontId="9" numFmtId="0" xfId="0" applyAlignment="1" applyBorder="1" applyFill="1" applyFont="1">
      <alignment wrapText="1"/>
    </xf>
    <xf borderId="0" fillId="6" fontId="1" numFmtId="166" xfId="0" applyAlignment="1" applyBorder="1" applyFont="1" applyNumberFormat="1">
      <alignment wrapText="1"/>
    </xf>
    <xf borderId="0" fillId="6" fontId="1" numFmtId="1" xfId="0" applyAlignment="1" applyBorder="1" applyFont="1" applyNumberFormat="1">
      <alignment wrapText="1"/>
    </xf>
    <xf borderId="0" fillId="0" fontId="9" numFmtId="0" xfId="0" applyAlignment="1" applyFont="1">
      <alignment wrapText="1"/>
    </xf>
    <xf borderId="0" fillId="0" fontId="9" numFmtId="0" xfId="0" applyFont="1"/>
    <xf borderId="0" fillId="0" fontId="0" numFmtId="0" xfId="0" applyAlignment="1" applyFont="1">
      <alignment horizontal="left" vertical="center"/>
    </xf>
    <xf borderId="0" fillId="0" fontId="9" numFmtId="167" xfId="0" applyAlignment="1" applyFont="1" applyNumberFormat="1">
      <alignment horizontal="center"/>
    </xf>
    <xf borderId="0" fillId="0" fontId="0" numFmtId="0" xfId="0" applyAlignment="1" applyFont="1">
      <alignment vertical="center"/>
    </xf>
    <xf borderId="0" fillId="0" fontId="9" numFmtId="166" xfId="0" applyAlignment="1" applyFont="1" applyNumberFormat="1">
      <alignment horizontal="center" vertical="center"/>
    </xf>
    <xf borderId="0" fillId="0" fontId="9" numFmtId="1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center" vertical="center"/>
    </xf>
    <xf borderId="0" fillId="4" fontId="7" numFmtId="0" xfId="0" applyAlignment="1" applyFont="1">
      <alignment horizontal="left" vertical="top"/>
    </xf>
    <xf borderId="0" fillId="4" fontId="7" numFmtId="165" xfId="0" applyAlignment="1" applyFont="1" applyNumberFormat="1">
      <alignment horizontal="left" vertical="top"/>
    </xf>
    <xf borderId="0" fillId="0" fontId="2" numFmtId="165" xfId="0" applyAlignment="1" applyFont="1" applyNumberFormat="1">
      <alignment horizontal="left"/>
    </xf>
    <xf borderId="0" fillId="6" fontId="9" numFmtId="0" xfId="0" applyAlignment="1" applyBorder="1" applyFont="1">
      <alignment wrapText="1"/>
    </xf>
    <xf borderId="0" fillId="6" fontId="9" numFmtId="167" xfId="0" applyAlignment="1" applyBorder="1" applyFont="1" applyNumberFormat="1">
      <alignment horizontal="center" wrapText="1"/>
    </xf>
    <xf borderId="0" fillId="7" fontId="9" numFmtId="0" xfId="0" applyAlignment="1" applyBorder="1" applyFill="1" applyFont="1">
      <alignment wrapText="1"/>
    </xf>
    <xf borderId="0" fillId="6" fontId="1" numFmtId="166" xfId="0" applyAlignment="1" applyBorder="1" applyFont="1" applyNumberFormat="1">
      <alignment horizontal="center" wrapText="1"/>
    </xf>
    <xf borderId="0" fillId="6" fontId="1" numFmtId="166" xfId="0" applyAlignment="1" applyBorder="1" applyFont="1" applyNumberFormat="1">
      <alignment wrapText="1"/>
    </xf>
    <xf borderId="0" fillId="8" fontId="9" numFmtId="0" xfId="0" applyBorder="1" applyFill="1" applyFont="1"/>
    <xf borderId="0" fillId="8" fontId="0" numFmtId="0" xfId="0" applyAlignment="1" applyBorder="1" applyFont="1">
      <alignment horizontal="left" vertical="center"/>
    </xf>
    <xf borderId="0" fillId="8" fontId="9" numFmtId="167" xfId="0" applyAlignment="1" applyBorder="1" applyFont="1" applyNumberFormat="1">
      <alignment horizontal="center"/>
    </xf>
    <xf borderId="0" fillId="8" fontId="0" numFmtId="0" xfId="0" applyAlignment="1" applyBorder="1" applyFont="1">
      <alignment vertical="center"/>
    </xf>
    <xf borderId="0" fillId="8" fontId="9" numFmtId="166" xfId="0" applyAlignment="1" applyBorder="1" applyFont="1" applyNumberFormat="1">
      <alignment horizontal="center" vertical="center"/>
    </xf>
    <xf borderId="0" fillId="8" fontId="9" numFmtId="166" xfId="0" applyAlignment="1" applyBorder="1" applyFont="1" applyNumberFormat="1">
      <alignment vertical="center"/>
    </xf>
    <xf borderId="0" fillId="4" fontId="0" numFmtId="0" xfId="0" applyAlignment="1" applyBorder="1" applyFont="1">
      <alignment horizontal="left" vertical="center"/>
    </xf>
    <xf borderId="0" fillId="0" fontId="9" numFmtId="166" xfId="0" applyAlignment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8" fontId="1" numFmtId="166" xfId="0" applyAlignment="1" applyBorder="1" applyFont="1" applyNumberFormat="1">
      <alignment horizontal="center" vertical="center"/>
    </xf>
    <xf borderId="0" fillId="8" fontId="1" numFmtId="166" xfId="0" applyAlignment="1" applyBorder="1" applyFont="1" applyNumberFormat="1">
      <alignment vertical="center"/>
    </xf>
    <xf borderId="0" fillId="0" fontId="10" numFmtId="166" xfId="0" applyAlignment="1" applyFont="1" applyNumberFormat="1">
      <alignment horizontal="center" vertical="center"/>
    </xf>
    <xf borderId="2" fillId="2" fontId="1" numFmtId="0" xfId="0" applyAlignment="1" applyBorder="1" applyFont="1">
      <alignment horizontal="center" wrapText="1"/>
    </xf>
    <xf borderId="3" fillId="2" fontId="1" numFmtId="0" xfId="0" applyAlignment="1" applyBorder="1" applyFont="1">
      <alignment horizontal="center" wrapText="1"/>
    </xf>
    <xf borderId="0" fillId="0" fontId="3" numFmtId="0" xfId="0" applyFont="1"/>
    <xf borderId="0" fillId="0" fontId="9" numFmtId="166" xfId="0" applyAlignment="1" applyFont="1" applyNumberFormat="1">
      <alignment horizontal="center" vertical="top"/>
    </xf>
    <xf borderId="0" fillId="0" fontId="3" numFmtId="0" xfId="0" applyAlignment="1" applyFont="1">
      <alignment horizontal="center"/>
    </xf>
    <xf borderId="0" fillId="0" fontId="3" numFmtId="168" xfId="0" applyAlignment="1" applyFont="1" applyNumberFormat="1">
      <alignment horizontal="right"/>
    </xf>
    <xf borderId="0" fillId="0" fontId="9" numFmtId="0" xfId="0" applyFont="1"/>
    <xf borderId="0" fillId="0" fontId="1" numFmtId="166" xfId="0" applyAlignment="1" applyFont="1" applyNumberFormat="1">
      <alignment horizontal="center"/>
    </xf>
    <xf borderId="0" fillId="0" fontId="1" numFmtId="166" xfId="0" applyFont="1" applyNumberFormat="1"/>
    <xf borderId="0" fillId="9" fontId="1" numFmtId="0" xfId="0" applyAlignment="1" applyFill="1" applyFont="1">
      <alignment horizontal="left" vertical="top"/>
    </xf>
    <xf borderId="0" fillId="9" fontId="7" numFmtId="164" xfId="0" applyAlignment="1" applyFont="1" applyNumberFormat="1">
      <alignment horizontal="left" vertical="top"/>
    </xf>
    <xf borderId="0" fillId="4" fontId="7" numFmtId="164" xfId="0" applyAlignment="1" applyFont="1" applyNumberFormat="1">
      <alignment horizontal="left" vertical="top"/>
    </xf>
    <xf borderId="0" fillId="10" fontId="8" numFmtId="0" xfId="0" applyAlignment="1" applyBorder="1" applyFill="1" applyFont="1">
      <alignment horizontal="left"/>
    </xf>
    <xf borderId="0" fillId="10" fontId="8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7" numFmtId="0" xfId="0" applyFont="1"/>
    <xf borderId="0" fillId="0" fontId="1" numFmtId="164" xfId="0" applyAlignment="1" applyFont="1" applyNumberFormat="1">
      <alignment horizontal="left" vertical="top"/>
    </xf>
    <xf borderId="0" fillId="0" fontId="10" numFmtId="164" xfId="0" applyFont="1" applyNumberFormat="1"/>
    <xf borderId="0" fillId="0" fontId="0" numFmtId="0" xfId="0" applyFont="1"/>
    <xf borderId="0" fillId="0" fontId="0" numFmtId="164" xfId="0" applyFont="1" applyNumberFormat="1"/>
    <xf borderId="0" fillId="9" fontId="1" numFmtId="164" xfId="0" applyAlignment="1" applyFont="1" applyNumberFormat="1">
      <alignment horizontal="left" vertical="top"/>
    </xf>
    <xf borderId="0" fillId="3" fontId="0" numFmtId="0" xfId="0" applyFont="1"/>
    <xf borderId="0" fillId="0" fontId="2" numFmtId="0" xfId="0" applyAlignment="1" applyFont="1">
      <alignment/>
    </xf>
    <xf borderId="0" fillId="0" fontId="2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3.43"/>
    <col customWidth="1" min="2" max="2" width="32.57"/>
    <col customWidth="1" min="3" max="3" width="15.14"/>
    <col customWidth="1" min="4" max="7" width="11.71"/>
    <col customWidth="1" min="8" max="11" width="14.43"/>
    <col customWidth="1" min="12" max="12" width="19.57"/>
    <col customWidth="1" min="13" max="15" width="14.43"/>
  </cols>
  <sheetData>
    <row r="1" ht="27.0" customHeight="1">
      <c r="A1" s="1" t="s">
        <v>2</v>
      </c>
      <c r="B1" s="1" t="s">
        <v>1</v>
      </c>
      <c r="C1" s="1" t="s">
        <v>11</v>
      </c>
      <c r="D1" s="1" t="s">
        <v>12</v>
      </c>
      <c r="E1" s="4" t="s">
        <v>13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9</v>
      </c>
      <c r="M1" s="6"/>
      <c r="N1" s="6"/>
      <c r="O1" s="7"/>
    </row>
    <row r="2" ht="15.75" customHeight="1">
      <c r="A2" s="7" t="s">
        <v>22</v>
      </c>
      <c r="B2" s="9" t="s">
        <v>23</v>
      </c>
      <c r="C2" s="10" t="s">
        <v>24</v>
      </c>
      <c r="D2" s="10">
        <v>1.0</v>
      </c>
      <c r="E2" s="11">
        <v>41892.0</v>
      </c>
      <c r="F2" s="13">
        <v>0.6104166666666667</v>
      </c>
      <c r="G2" s="11">
        <v>42217.0</v>
      </c>
      <c r="H2" s="10" t="s">
        <v>25</v>
      </c>
      <c r="I2" s="10" t="s">
        <v>26</v>
      </c>
      <c r="J2" s="10">
        <v>80.0</v>
      </c>
      <c r="K2" s="10" t="s">
        <v>27</v>
      </c>
      <c r="L2" s="7"/>
      <c r="M2" s="15" t="str">
        <f t="shared" ref="M2:M4" si="1">((LEFT(H2,(FIND("°",H2,1)-1)))+(MID(H2,(FIND("°",H2,1)+1),(FIND("'",H2,1))-(FIND("°",H2,1)+1))/60))*(IF(RIGHT(H2,1)="N",1,-1))</f>
        <v>44.6373</v>
      </c>
      <c r="N2" s="15" t="str">
        <f t="shared" ref="N2:N4" si="2">((LEFT(I2,(FIND("°",I2,1)-1)))+(MID(I2,(FIND("°",I2,1)+1),(FIND("'",I2,1))-(FIND("°",I2,1)+1))/60))*(IF(RIGHT(I2,1)="E",1,-1))</f>
        <v>-124.30559</v>
      </c>
      <c r="O2" s="7"/>
    </row>
    <row r="3" ht="15.75" customHeight="1">
      <c r="A3" s="7" t="s">
        <v>28</v>
      </c>
      <c r="B3" s="7" t="s">
        <v>29</v>
      </c>
      <c r="C3" s="10">
        <v>1.0</v>
      </c>
      <c r="D3" s="10">
        <v>1.0</v>
      </c>
      <c r="E3" s="11">
        <v>41904.0</v>
      </c>
      <c r="F3" s="13">
        <v>0.4111111111111111</v>
      </c>
      <c r="G3" s="11">
        <v>42217.0</v>
      </c>
      <c r="H3" s="10" t="s">
        <v>30</v>
      </c>
      <c r="I3" s="10" t="s">
        <v>31</v>
      </c>
      <c r="J3" s="10">
        <v>81.0</v>
      </c>
      <c r="K3" s="10" t="s">
        <v>27</v>
      </c>
      <c r="L3" s="7" t="s">
        <v>32</v>
      </c>
      <c r="M3" s="15" t="str">
        <f t="shared" si="1"/>
        <v>44.63739</v>
      </c>
      <c r="N3" s="15" t="str">
        <f t="shared" si="2"/>
        <v>-124.30554</v>
      </c>
      <c r="O3" s="18"/>
    </row>
    <row r="4" ht="15.75" customHeight="1">
      <c r="A4" s="7" t="s">
        <v>33</v>
      </c>
      <c r="B4" s="7" t="s">
        <v>34</v>
      </c>
      <c r="C4" s="10" t="s">
        <v>35</v>
      </c>
      <c r="D4" s="10">
        <v>1.0</v>
      </c>
      <c r="E4" s="11">
        <v>41892.0</v>
      </c>
      <c r="F4" s="13">
        <v>0.8</v>
      </c>
      <c r="G4" s="11">
        <v>42217.0</v>
      </c>
      <c r="H4" s="10" t="s">
        <v>36</v>
      </c>
      <c r="I4" s="10" t="s">
        <v>37</v>
      </c>
      <c r="J4" s="10">
        <v>82.0</v>
      </c>
      <c r="K4" s="10" t="s">
        <v>27</v>
      </c>
      <c r="L4" s="7" t="s">
        <v>38</v>
      </c>
      <c r="M4" s="15" t="str">
        <f t="shared" si="1"/>
        <v>44.63723</v>
      </c>
      <c r="N4" s="15" t="str">
        <f t="shared" si="2"/>
        <v>-124.30551</v>
      </c>
      <c r="O4" s="18"/>
    </row>
    <row r="5" ht="15.75" customHeight="1">
      <c r="A5" s="7"/>
      <c r="B5" s="9"/>
      <c r="C5" s="10"/>
      <c r="D5" s="10"/>
      <c r="E5" s="11"/>
      <c r="F5" s="13"/>
      <c r="G5" s="10"/>
      <c r="H5" s="10"/>
      <c r="I5" s="10"/>
      <c r="J5" s="10"/>
      <c r="K5" s="10"/>
      <c r="L5" s="7"/>
      <c r="M5" s="15"/>
      <c r="N5" s="15"/>
      <c r="O5" s="7"/>
    </row>
    <row r="6" ht="15.75" customHeight="1">
      <c r="A6" s="7" t="s">
        <v>22</v>
      </c>
      <c r="B6" s="9" t="s">
        <v>23</v>
      </c>
      <c r="C6" s="10" t="s">
        <v>24</v>
      </c>
      <c r="D6" s="10">
        <v>2.0</v>
      </c>
      <c r="E6" s="11">
        <v>42218.0</v>
      </c>
      <c r="F6" s="13">
        <v>0.5277777777777778</v>
      </c>
      <c r="G6" s="21"/>
      <c r="H6" s="10" t="s">
        <v>25</v>
      </c>
      <c r="I6" s="10" t="s">
        <v>26</v>
      </c>
      <c r="J6" s="10">
        <v>80.0</v>
      </c>
      <c r="K6" s="10" t="s">
        <v>27</v>
      </c>
      <c r="L6" s="7" t="s">
        <v>39</v>
      </c>
      <c r="M6" s="15" t="str">
        <f t="shared" ref="M6:M8" si="3">((LEFT(H6,(FIND("°",H6,1)-1)))+(MID(H6,(FIND("°",H6,1)+1),(FIND("'",H6,1))-(FIND("°",H6,1)+1))/60))*(IF(RIGHT(H6,1)="N",1,-1))</f>
        <v>44.6373</v>
      </c>
      <c r="N6" s="15" t="str">
        <f t="shared" ref="N6:N8" si="4">((LEFT(I6,(FIND("°",I6,1)-1)))+(MID(I6,(FIND("°",I6,1)+1),(FIND("'",I6,1))-(FIND("°",I6,1)+1))/60))*(IF(RIGHT(I6,1)="E",1,-1))</f>
        <v>-124.30559</v>
      </c>
      <c r="O6" s="18"/>
    </row>
    <row r="7" ht="15.75" customHeight="1">
      <c r="A7" s="7" t="s">
        <v>40</v>
      </c>
      <c r="B7" s="7" t="s">
        <v>29</v>
      </c>
      <c r="C7" s="10">
        <v>5.0</v>
      </c>
      <c r="D7" s="10">
        <v>2.0</v>
      </c>
      <c r="E7" s="11">
        <v>42218.0</v>
      </c>
      <c r="F7" s="13">
        <v>0.7583333333333333</v>
      </c>
      <c r="G7" s="23">
        <v>42572.0</v>
      </c>
      <c r="H7" s="10" t="s">
        <v>41</v>
      </c>
      <c r="I7" s="10" t="s">
        <v>42</v>
      </c>
      <c r="J7" s="10">
        <v>81.0</v>
      </c>
      <c r="K7" s="10" t="s">
        <v>43</v>
      </c>
      <c r="L7" s="7"/>
      <c r="M7" s="15" t="str">
        <f t="shared" si="3"/>
        <v>44.63738833</v>
      </c>
      <c r="N7" s="15" t="str">
        <f t="shared" si="4"/>
        <v>-124.3054717</v>
      </c>
      <c r="O7" s="18"/>
    </row>
    <row r="8" ht="15.75" customHeight="1">
      <c r="A8" s="7" t="s">
        <v>44</v>
      </c>
      <c r="B8" s="7" t="s">
        <v>34</v>
      </c>
      <c r="C8" s="10">
        <v>108.0</v>
      </c>
      <c r="D8" s="10">
        <v>2.0</v>
      </c>
      <c r="E8" s="11">
        <v>42218.0</v>
      </c>
      <c r="F8" s="13">
        <v>0.5277777777777778</v>
      </c>
      <c r="G8" s="23">
        <v>42572.0</v>
      </c>
      <c r="H8" s="10" t="s">
        <v>45</v>
      </c>
      <c r="I8" s="10" t="s">
        <v>46</v>
      </c>
      <c r="J8" s="10">
        <v>80.0</v>
      </c>
      <c r="K8" s="10" t="s">
        <v>43</v>
      </c>
      <c r="L8" s="7"/>
      <c r="M8" s="15" t="str">
        <f t="shared" si="3"/>
        <v>44.63730167</v>
      </c>
      <c r="N8" s="15" t="str">
        <f t="shared" si="4"/>
        <v>-124.30549</v>
      </c>
      <c r="O8" s="18"/>
    </row>
    <row r="9" ht="15.75" customHeight="1">
      <c r="A9" s="7"/>
      <c r="B9" s="7"/>
      <c r="C9" s="10"/>
      <c r="D9" s="10"/>
      <c r="E9" s="11"/>
      <c r="F9" s="13"/>
      <c r="G9" s="10"/>
      <c r="H9" s="10"/>
      <c r="I9" s="10"/>
      <c r="J9" s="10"/>
      <c r="K9" s="10"/>
      <c r="L9" s="7"/>
      <c r="M9" s="15"/>
      <c r="N9" s="15"/>
      <c r="O9" s="7"/>
    </row>
    <row r="10" ht="15.75" customHeight="1">
      <c r="A10" s="7" t="s">
        <v>22</v>
      </c>
      <c r="B10" s="9" t="s">
        <v>23</v>
      </c>
      <c r="C10" s="10" t="s">
        <v>24</v>
      </c>
      <c r="D10" s="25">
        <v>3.0</v>
      </c>
      <c r="E10" s="11">
        <v>42218.0</v>
      </c>
      <c r="F10" s="13">
        <v>0.5277777777777778</v>
      </c>
      <c r="G10" s="21"/>
      <c r="H10" s="10" t="s">
        <v>25</v>
      </c>
      <c r="I10" s="10" t="s">
        <v>26</v>
      </c>
      <c r="J10" s="10">
        <v>80.0</v>
      </c>
      <c r="K10" s="10" t="s">
        <v>27</v>
      </c>
      <c r="L10" s="7" t="s">
        <v>39</v>
      </c>
      <c r="M10" s="15" t="str">
        <f t="shared" ref="M10:M12" si="5">((LEFT(H10,(FIND("°",H10,1)-1)))+(MID(H10,(FIND("°",H10,1)+1),(FIND("'",H10,1))-(FIND("°",H10,1)+1))/60))*(IF(RIGHT(H10,1)="N",1,-1))</f>
        <v>44.6373</v>
      </c>
      <c r="N10" s="15" t="str">
        <f t="shared" ref="N10:N12" si="6">((LEFT(I10,(FIND("°",I10,1)-1)))+(MID(I10,(FIND("°",I10,1)+1),(FIND("'",I10,1))-(FIND("°",I10,1)+1))/60))*(IF(RIGHT(I10,1)="E",1,-1))</f>
        <v>-124.30559</v>
      </c>
      <c r="O10" s="7"/>
    </row>
    <row r="11" ht="15.75" customHeight="1">
      <c r="A11" s="26" t="s">
        <v>47</v>
      </c>
      <c r="B11" s="26" t="s">
        <v>29</v>
      </c>
      <c r="C11" s="27">
        <v>3.0</v>
      </c>
      <c r="D11" s="27">
        <v>3.0</v>
      </c>
      <c r="E11" s="23">
        <v>42573.0</v>
      </c>
      <c r="F11" s="28">
        <v>0.9513888888888888</v>
      </c>
      <c r="G11" s="10"/>
      <c r="H11" s="10" t="s">
        <v>41</v>
      </c>
      <c r="I11" s="10" t="s">
        <v>42</v>
      </c>
      <c r="J11" s="10">
        <v>81.0</v>
      </c>
      <c r="K11" s="27" t="s">
        <v>48</v>
      </c>
      <c r="L11" s="7"/>
      <c r="M11" s="15" t="str">
        <f t="shared" si="5"/>
        <v>44.63738833</v>
      </c>
      <c r="N11" s="15" t="str">
        <f t="shared" si="6"/>
        <v>-124.3054717</v>
      </c>
      <c r="O11" s="7"/>
    </row>
    <row r="12" ht="15.75" customHeight="1">
      <c r="A12" s="26" t="s">
        <v>49</v>
      </c>
      <c r="B12" s="26" t="s">
        <v>34</v>
      </c>
      <c r="C12" s="27">
        <v>117.0</v>
      </c>
      <c r="D12" s="27">
        <v>3.0</v>
      </c>
      <c r="E12" s="23">
        <v>42573.0</v>
      </c>
      <c r="F12" s="28">
        <v>0.9513888888888888</v>
      </c>
      <c r="G12" s="10"/>
      <c r="H12" s="10" t="s">
        <v>45</v>
      </c>
      <c r="I12" s="10" t="s">
        <v>46</v>
      </c>
      <c r="J12" s="10">
        <v>80.0</v>
      </c>
      <c r="K12" s="27" t="s">
        <v>48</v>
      </c>
      <c r="L12" s="7"/>
      <c r="M12" s="15" t="str">
        <f t="shared" si="5"/>
        <v>44.63730167</v>
      </c>
      <c r="N12" s="15" t="str">
        <f t="shared" si="6"/>
        <v>-124.30549</v>
      </c>
      <c r="O12" s="7"/>
    </row>
    <row r="13" ht="15.75" customHeight="1">
      <c r="A13" s="7"/>
      <c r="B13" s="7"/>
      <c r="C13" s="10"/>
      <c r="D13" s="10"/>
      <c r="E13" s="11"/>
      <c r="F13" s="13"/>
      <c r="G13" s="10"/>
      <c r="H13" s="10"/>
      <c r="I13" s="10"/>
      <c r="J13" s="10"/>
      <c r="K13" s="10"/>
      <c r="L13" s="7"/>
      <c r="M13" s="15"/>
      <c r="N13" s="15"/>
      <c r="O13" s="7"/>
    </row>
    <row r="14" ht="15.75" customHeight="1">
      <c r="A14" s="7" t="s">
        <v>50</v>
      </c>
      <c r="B14" s="7" t="s">
        <v>51</v>
      </c>
      <c r="C14" s="10" t="s">
        <v>52</v>
      </c>
      <c r="D14" s="10">
        <v>1.0</v>
      </c>
      <c r="E14" s="11">
        <v>41892.0</v>
      </c>
      <c r="F14" s="13">
        <v>0.6548611111111111</v>
      </c>
      <c r="G14" s="11">
        <v>42217.0</v>
      </c>
      <c r="H14" s="10" t="s">
        <v>53</v>
      </c>
      <c r="I14" s="10" t="s">
        <v>54</v>
      </c>
      <c r="J14" s="10">
        <v>80.0</v>
      </c>
      <c r="K14" s="10" t="s">
        <v>27</v>
      </c>
      <c r="L14" s="7"/>
      <c r="M14" s="15" t="str">
        <f t="shared" ref="M14:M22" si="7">((LEFT(H14,(FIND("°",H14,1)-1)))+(MID(H14,(FIND("°",H14,1)+1),(FIND("'",H14,1))-(FIND("°",H14,1)+1))/60))*(IF(RIGHT(H14,1)="N",1,-1))</f>
        <v>44.637</v>
      </c>
      <c r="N14" s="15" t="str">
        <f t="shared" ref="N14:N22" si="8">((LEFT(I14,(FIND("°",I14,1)-1)))+(MID(I14,(FIND("°",I14,1)+1),(FIND("'",I14,1))-(FIND("°",I14,1)+1))/60))*(IF(RIGHT(I14,1)="E",1,-1))</f>
        <v>-124.30587</v>
      </c>
      <c r="O14" s="7"/>
    </row>
    <row r="15" ht="15.75" customHeight="1">
      <c r="A15" s="7" t="s">
        <v>55</v>
      </c>
      <c r="B15" s="9" t="s">
        <v>56</v>
      </c>
      <c r="C15" s="10">
        <v>18493.0</v>
      </c>
      <c r="D15" s="10">
        <v>1.0</v>
      </c>
      <c r="E15" s="11">
        <v>41892.0</v>
      </c>
      <c r="F15" s="13">
        <v>0.6548611111111111</v>
      </c>
      <c r="G15" s="11">
        <v>42217.0</v>
      </c>
      <c r="H15" s="10" t="s">
        <v>53</v>
      </c>
      <c r="I15" s="10" t="s">
        <v>54</v>
      </c>
      <c r="J15" s="10">
        <v>80.0</v>
      </c>
      <c r="K15" s="10" t="s">
        <v>27</v>
      </c>
      <c r="L15" s="7"/>
      <c r="M15" s="15" t="str">
        <f t="shared" si="7"/>
        <v>44.637</v>
      </c>
      <c r="N15" s="15" t="str">
        <f t="shared" si="8"/>
        <v>-124.30587</v>
      </c>
      <c r="O15" s="18"/>
    </row>
    <row r="16" ht="15.75" customHeight="1">
      <c r="A16" s="7" t="s">
        <v>57</v>
      </c>
      <c r="B16" s="7" t="s">
        <v>58</v>
      </c>
      <c r="C16" s="10">
        <v>7230.0</v>
      </c>
      <c r="D16" s="10">
        <v>1.0</v>
      </c>
      <c r="E16" s="11">
        <v>41892.0</v>
      </c>
      <c r="F16" s="13">
        <v>0.6548611111111111</v>
      </c>
      <c r="G16" s="11">
        <v>42217.0</v>
      </c>
      <c r="H16" s="10" t="s">
        <v>53</v>
      </c>
      <c r="I16" s="10" t="s">
        <v>54</v>
      </c>
      <c r="J16" s="10">
        <v>80.0</v>
      </c>
      <c r="K16" s="10" t="s">
        <v>27</v>
      </c>
      <c r="L16" s="7"/>
      <c r="M16" s="15" t="str">
        <f t="shared" si="7"/>
        <v>44.637</v>
      </c>
      <c r="N16" s="15" t="str">
        <f t="shared" si="8"/>
        <v>-124.30587</v>
      </c>
      <c r="O16" s="18"/>
    </row>
    <row r="17" ht="15.75" customHeight="1">
      <c r="A17" s="7" t="s">
        <v>59</v>
      </c>
      <c r="B17" s="9" t="s">
        <v>60</v>
      </c>
      <c r="C17" s="10">
        <v>216.0</v>
      </c>
      <c r="D17" s="10">
        <v>1.0</v>
      </c>
      <c r="E17" s="11">
        <v>41892.0</v>
      </c>
      <c r="F17" s="13">
        <v>0.6548611111111111</v>
      </c>
      <c r="G17" s="11">
        <v>42217.0</v>
      </c>
      <c r="H17" s="10" t="s">
        <v>53</v>
      </c>
      <c r="I17" s="10" t="s">
        <v>54</v>
      </c>
      <c r="J17" s="10">
        <v>80.0</v>
      </c>
      <c r="K17" s="10" t="s">
        <v>27</v>
      </c>
      <c r="L17" s="7"/>
      <c r="M17" s="15" t="str">
        <f t="shared" si="7"/>
        <v>44.637</v>
      </c>
      <c r="N17" s="15" t="str">
        <f t="shared" si="8"/>
        <v>-124.30587</v>
      </c>
      <c r="O17" s="18"/>
    </row>
    <row r="18" ht="15.75" customHeight="1">
      <c r="A18" s="7" t="s">
        <v>61</v>
      </c>
      <c r="B18" s="9" t="s">
        <v>62</v>
      </c>
      <c r="C18" s="10">
        <v>8167.0</v>
      </c>
      <c r="D18" s="10">
        <v>1.0</v>
      </c>
      <c r="E18" s="11">
        <v>41892.0</v>
      </c>
      <c r="F18" s="13">
        <v>0.6548611111111111</v>
      </c>
      <c r="G18" s="11">
        <v>42217.0</v>
      </c>
      <c r="H18" s="10" t="s">
        <v>53</v>
      </c>
      <c r="I18" s="10" t="s">
        <v>54</v>
      </c>
      <c r="J18" s="10">
        <v>80.0</v>
      </c>
      <c r="K18" s="10" t="s">
        <v>27</v>
      </c>
      <c r="L18" s="7"/>
      <c r="M18" s="15" t="str">
        <f t="shared" si="7"/>
        <v>44.637</v>
      </c>
      <c r="N18" s="15" t="str">
        <f t="shared" si="8"/>
        <v>-124.30587</v>
      </c>
      <c r="O18" s="18"/>
    </row>
    <row r="19" ht="15.75" customHeight="1">
      <c r="A19" s="7" t="s">
        <v>63</v>
      </c>
      <c r="B19" s="9" t="s">
        <v>64</v>
      </c>
      <c r="C19" s="10">
        <v>169.0</v>
      </c>
      <c r="D19" s="10">
        <v>1.0</v>
      </c>
      <c r="E19" s="11">
        <v>41892.0</v>
      </c>
      <c r="F19" s="13">
        <v>0.6548611111111111</v>
      </c>
      <c r="G19" s="11">
        <v>42217.0</v>
      </c>
      <c r="H19" s="10" t="s">
        <v>53</v>
      </c>
      <c r="I19" s="10" t="s">
        <v>54</v>
      </c>
      <c r="J19" s="10">
        <v>80.0</v>
      </c>
      <c r="K19" s="10" t="s">
        <v>27</v>
      </c>
      <c r="L19" s="7" t="s">
        <v>65</v>
      </c>
      <c r="M19" s="15" t="str">
        <f t="shared" si="7"/>
        <v>44.637</v>
      </c>
      <c r="N19" s="15" t="str">
        <f t="shared" si="8"/>
        <v>-124.30587</v>
      </c>
      <c r="O19" s="18"/>
    </row>
    <row r="20" ht="15.75" customHeight="1">
      <c r="A20" s="7" t="s">
        <v>66</v>
      </c>
      <c r="B20" s="9" t="s">
        <v>67</v>
      </c>
      <c r="C20" s="10" t="s">
        <v>68</v>
      </c>
      <c r="D20" s="10">
        <v>1.0</v>
      </c>
      <c r="E20" s="11">
        <v>41892.0</v>
      </c>
      <c r="F20" s="13">
        <v>0.6548611111111111</v>
      </c>
      <c r="G20" s="11">
        <v>42217.0</v>
      </c>
      <c r="H20" s="10" t="s">
        <v>53</v>
      </c>
      <c r="I20" s="10" t="s">
        <v>54</v>
      </c>
      <c r="J20" s="10">
        <v>80.0</v>
      </c>
      <c r="K20" s="10" t="s">
        <v>27</v>
      </c>
      <c r="L20" s="7"/>
      <c r="M20" s="15" t="str">
        <f t="shared" si="7"/>
        <v>44.637</v>
      </c>
      <c r="N20" s="15" t="str">
        <f t="shared" si="8"/>
        <v>-124.30587</v>
      </c>
      <c r="O20" s="18"/>
    </row>
    <row r="21" ht="15.75" customHeight="1">
      <c r="A21" s="7" t="s">
        <v>69</v>
      </c>
      <c r="B21" s="9" t="s">
        <v>70</v>
      </c>
      <c r="C21" s="10" t="s">
        <v>71</v>
      </c>
      <c r="D21" s="10">
        <v>1.0</v>
      </c>
      <c r="E21" s="11">
        <v>41892.0</v>
      </c>
      <c r="F21" s="13">
        <v>0.6548611111111111</v>
      </c>
      <c r="G21" s="11">
        <v>42217.0</v>
      </c>
      <c r="H21" s="10" t="s">
        <v>53</v>
      </c>
      <c r="I21" s="10" t="s">
        <v>54</v>
      </c>
      <c r="J21" s="10">
        <v>80.0</v>
      </c>
      <c r="K21" s="10" t="s">
        <v>27</v>
      </c>
      <c r="L21" s="7"/>
      <c r="M21" s="15" t="str">
        <f t="shared" si="7"/>
        <v>44.637</v>
      </c>
      <c r="N21" s="15" t="str">
        <f t="shared" si="8"/>
        <v>-124.30587</v>
      </c>
      <c r="O21" s="18"/>
    </row>
    <row r="22" ht="15.75" customHeight="1">
      <c r="A22" s="7" t="s">
        <v>72</v>
      </c>
      <c r="B22" s="7" t="s">
        <v>73</v>
      </c>
      <c r="C22" s="10">
        <v>1248.0</v>
      </c>
      <c r="D22" s="10">
        <v>1.0</v>
      </c>
      <c r="E22" s="11">
        <v>41892.0</v>
      </c>
      <c r="F22" s="13">
        <v>0.6548611111111111</v>
      </c>
      <c r="G22" s="11">
        <v>42217.0</v>
      </c>
      <c r="H22" s="10" t="s">
        <v>53</v>
      </c>
      <c r="I22" s="10" t="s">
        <v>54</v>
      </c>
      <c r="J22" s="10">
        <v>80.0</v>
      </c>
      <c r="K22" s="10" t="s">
        <v>27</v>
      </c>
      <c r="L22" s="7"/>
      <c r="M22" s="15" t="str">
        <f t="shared" si="7"/>
        <v>44.637</v>
      </c>
      <c r="N22" s="15" t="str">
        <f t="shared" si="8"/>
        <v>-124.30587</v>
      </c>
      <c r="O22" s="18"/>
    </row>
    <row r="23" ht="15.75" customHeight="1">
      <c r="A23" s="7"/>
      <c r="B23" s="7"/>
      <c r="C23" s="10"/>
      <c r="D23" s="10"/>
      <c r="E23" s="11"/>
      <c r="F23" s="13"/>
      <c r="G23" s="10"/>
      <c r="H23" s="10"/>
      <c r="I23" s="10"/>
      <c r="J23" s="10"/>
      <c r="K23" s="10"/>
      <c r="L23" s="7"/>
      <c r="M23" s="15"/>
      <c r="N23" s="15"/>
      <c r="O23" s="7"/>
    </row>
    <row r="24" ht="15.75" customHeight="1">
      <c r="A24" s="7" t="s">
        <v>74</v>
      </c>
      <c r="B24" s="7" t="s">
        <v>51</v>
      </c>
      <c r="C24" s="10" t="s">
        <v>75</v>
      </c>
      <c r="D24" s="10">
        <v>2.0</v>
      </c>
      <c r="E24" s="11">
        <v>42218.0</v>
      </c>
      <c r="F24" s="13">
        <v>0.22916666666666666</v>
      </c>
      <c r="G24" s="23">
        <v>42572.0</v>
      </c>
      <c r="H24" s="10" t="s">
        <v>76</v>
      </c>
      <c r="I24" s="10" t="s">
        <v>77</v>
      </c>
      <c r="J24" s="10">
        <v>80.0</v>
      </c>
      <c r="K24" s="10" t="s">
        <v>43</v>
      </c>
      <c r="L24" s="7"/>
      <c r="M24" s="15" t="str">
        <f t="shared" ref="M24:M32" si="9">((LEFT(H24,(FIND("°",H24,1)-1)))+(MID(H24,(FIND("°",H24,1)+1),(FIND("'",H24,1))-(FIND("°",H24,1)+1))/60))*(IF(RIGHT(H24,1)="N",1,-1))</f>
        <v>44.637085</v>
      </c>
      <c r="N24" s="15" t="str">
        <f t="shared" ref="N24:N32" si="10">((LEFT(I24,(FIND("°",I24,1)-1)))+(MID(I24,(FIND("°",I24,1)+1),(FIND("'",I24,1))-(FIND("°",I24,1)+1))/60))*(IF(RIGHT(I24,1)="E",1,-1))</f>
        <v>-124.3059483</v>
      </c>
      <c r="O24" s="7"/>
    </row>
    <row r="25" ht="15.75" customHeight="1">
      <c r="A25" s="7" t="s">
        <v>78</v>
      </c>
      <c r="B25" s="9" t="s">
        <v>56</v>
      </c>
      <c r="C25" s="10">
        <v>19003.0</v>
      </c>
      <c r="D25" s="10">
        <v>2.0</v>
      </c>
      <c r="E25" s="11">
        <v>42218.0</v>
      </c>
      <c r="F25" s="13">
        <v>0.22916666666666666</v>
      </c>
      <c r="G25" s="23">
        <v>42572.0</v>
      </c>
      <c r="H25" s="10" t="s">
        <v>76</v>
      </c>
      <c r="I25" s="10" t="s">
        <v>77</v>
      </c>
      <c r="J25" s="10">
        <v>80.0</v>
      </c>
      <c r="K25" s="10" t="s">
        <v>43</v>
      </c>
      <c r="L25" s="7"/>
      <c r="M25" s="15" t="str">
        <f t="shared" si="9"/>
        <v>44.637085</v>
      </c>
      <c r="N25" s="15" t="str">
        <f t="shared" si="10"/>
        <v>-124.3059483</v>
      </c>
      <c r="O25" s="18"/>
    </row>
    <row r="26" ht="15.75" customHeight="1">
      <c r="A26" s="7" t="s">
        <v>79</v>
      </c>
      <c r="B26" s="7" t="s">
        <v>58</v>
      </c>
      <c r="C26" s="10" t="s">
        <v>80</v>
      </c>
      <c r="D26" s="10">
        <v>2.0</v>
      </c>
      <c r="E26" s="11">
        <v>42218.0</v>
      </c>
      <c r="F26" s="13">
        <v>0.22916666666666666</v>
      </c>
      <c r="G26" s="23">
        <v>42572.0</v>
      </c>
      <c r="H26" s="10" t="s">
        <v>76</v>
      </c>
      <c r="I26" s="10" t="s">
        <v>77</v>
      </c>
      <c r="J26" s="10">
        <v>80.0</v>
      </c>
      <c r="K26" s="10" t="s">
        <v>43</v>
      </c>
      <c r="L26" s="7"/>
      <c r="M26" s="15" t="str">
        <f t="shared" si="9"/>
        <v>44.637085</v>
      </c>
      <c r="N26" s="15" t="str">
        <f t="shared" si="10"/>
        <v>-124.3059483</v>
      </c>
      <c r="O26" s="18"/>
    </row>
    <row r="27" ht="15.75" customHeight="1">
      <c r="A27" s="7" t="s">
        <v>81</v>
      </c>
      <c r="B27" s="9" t="s">
        <v>60</v>
      </c>
      <c r="C27" s="10">
        <v>311.0</v>
      </c>
      <c r="D27" s="10">
        <v>2.0</v>
      </c>
      <c r="E27" s="11">
        <v>42218.0</v>
      </c>
      <c r="F27" s="13">
        <v>0.22916666666666666</v>
      </c>
      <c r="G27" s="23">
        <v>42572.0</v>
      </c>
      <c r="H27" s="10" t="s">
        <v>76</v>
      </c>
      <c r="I27" s="10" t="s">
        <v>77</v>
      </c>
      <c r="J27" s="10">
        <v>80.0</v>
      </c>
      <c r="K27" s="10" t="s">
        <v>43</v>
      </c>
      <c r="L27" s="7"/>
      <c r="M27" s="15" t="str">
        <f t="shared" si="9"/>
        <v>44.637085</v>
      </c>
      <c r="N27" s="15" t="str">
        <f t="shared" si="10"/>
        <v>-124.3059483</v>
      </c>
      <c r="O27" s="18"/>
    </row>
    <row r="28" ht="15.75" customHeight="1">
      <c r="A28" s="7" t="s">
        <v>82</v>
      </c>
      <c r="B28" s="9" t="s">
        <v>62</v>
      </c>
      <c r="C28" s="10">
        <v>5157.0</v>
      </c>
      <c r="D28" s="10">
        <v>2.0</v>
      </c>
      <c r="E28" s="11">
        <v>42218.0</v>
      </c>
      <c r="F28" s="13">
        <v>0.22916666666666666</v>
      </c>
      <c r="G28" s="23">
        <v>42572.0</v>
      </c>
      <c r="H28" s="10" t="s">
        <v>76</v>
      </c>
      <c r="I28" s="10" t="s">
        <v>77</v>
      </c>
      <c r="J28" s="10">
        <v>80.0</v>
      </c>
      <c r="K28" s="10" t="s">
        <v>43</v>
      </c>
      <c r="L28" s="7"/>
      <c r="M28" s="15" t="str">
        <f t="shared" si="9"/>
        <v>44.637085</v>
      </c>
      <c r="N28" s="15" t="str">
        <f t="shared" si="10"/>
        <v>-124.3059483</v>
      </c>
      <c r="O28" s="18"/>
    </row>
    <row r="29" ht="15.75" customHeight="1">
      <c r="A29" s="7" t="s">
        <v>83</v>
      </c>
      <c r="B29" s="9" t="s">
        <v>64</v>
      </c>
      <c r="C29" s="10">
        <v>221.0</v>
      </c>
      <c r="D29" s="10">
        <v>2.0</v>
      </c>
      <c r="E29" s="11">
        <v>42218.0</v>
      </c>
      <c r="F29" s="13">
        <v>0.22916666666666666</v>
      </c>
      <c r="G29" s="23">
        <v>42572.0</v>
      </c>
      <c r="H29" s="10" t="s">
        <v>76</v>
      </c>
      <c r="I29" s="10" t="s">
        <v>77</v>
      </c>
      <c r="J29" s="10">
        <v>80.0</v>
      </c>
      <c r="K29" s="10" t="s">
        <v>43</v>
      </c>
      <c r="L29" s="7"/>
      <c r="M29" s="15" t="str">
        <f t="shared" si="9"/>
        <v>44.637085</v>
      </c>
      <c r="N29" s="15" t="str">
        <f t="shared" si="10"/>
        <v>-124.3059483</v>
      </c>
      <c r="O29" s="18"/>
    </row>
    <row r="30" ht="15.75" customHeight="1">
      <c r="A30" s="7" t="s">
        <v>84</v>
      </c>
      <c r="B30" s="9" t="s">
        <v>67</v>
      </c>
      <c r="C30" s="10" t="s">
        <v>85</v>
      </c>
      <c r="D30" s="10">
        <v>2.0</v>
      </c>
      <c r="E30" s="11">
        <v>42218.0</v>
      </c>
      <c r="F30" s="13">
        <v>0.22916666666666666</v>
      </c>
      <c r="G30" s="23">
        <v>42572.0</v>
      </c>
      <c r="H30" s="10" t="s">
        <v>76</v>
      </c>
      <c r="I30" s="10" t="s">
        <v>77</v>
      </c>
      <c r="J30" s="10">
        <v>80.0</v>
      </c>
      <c r="K30" s="10" t="s">
        <v>43</v>
      </c>
      <c r="L30" s="7"/>
      <c r="M30" s="15" t="str">
        <f t="shared" si="9"/>
        <v>44.637085</v>
      </c>
      <c r="N30" s="15" t="str">
        <f t="shared" si="10"/>
        <v>-124.3059483</v>
      </c>
      <c r="O30" s="18"/>
    </row>
    <row r="31" ht="15.75" customHeight="1">
      <c r="A31" s="7" t="s">
        <v>86</v>
      </c>
      <c r="B31" s="9" t="s">
        <v>70</v>
      </c>
      <c r="C31" s="10" t="s">
        <v>87</v>
      </c>
      <c r="D31" s="10">
        <v>2.0</v>
      </c>
      <c r="E31" s="11">
        <v>42218.0</v>
      </c>
      <c r="F31" s="13">
        <v>0.22916666666666666</v>
      </c>
      <c r="G31" s="23">
        <v>42572.0</v>
      </c>
      <c r="H31" s="10" t="s">
        <v>76</v>
      </c>
      <c r="I31" s="10" t="s">
        <v>77</v>
      </c>
      <c r="J31" s="10">
        <v>80.0</v>
      </c>
      <c r="K31" s="10" t="s">
        <v>43</v>
      </c>
      <c r="L31" s="7"/>
      <c r="M31" s="15" t="str">
        <f t="shared" si="9"/>
        <v>44.637085</v>
      </c>
      <c r="N31" s="15" t="str">
        <f t="shared" si="10"/>
        <v>-124.3059483</v>
      </c>
      <c r="O31" s="18"/>
    </row>
    <row r="32" ht="15.75" customHeight="1">
      <c r="A32" s="7" t="s">
        <v>88</v>
      </c>
      <c r="B32" s="7" t="s">
        <v>73</v>
      </c>
      <c r="C32" s="10">
        <v>1411.0</v>
      </c>
      <c r="D32" s="10">
        <v>2.0</v>
      </c>
      <c r="E32" s="11">
        <v>42218.0</v>
      </c>
      <c r="F32" s="13">
        <v>0.24097222222222223</v>
      </c>
      <c r="G32" s="23">
        <v>42572.0</v>
      </c>
      <c r="H32" s="10" t="s">
        <v>89</v>
      </c>
      <c r="I32" s="10" t="s">
        <v>90</v>
      </c>
      <c r="J32" s="10">
        <v>81.0</v>
      </c>
      <c r="K32" s="10" t="s">
        <v>43</v>
      </c>
      <c r="L32" s="7"/>
      <c r="M32" s="15" t="str">
        <f t="shared" si="9"/>
        <v>44.63703667</v>
      </c>
      <c r="N32" s="15" t="str">
        <f t="shared" si="10"/>
        <v>-124.3058567</v>
      </c>
      <c r="O32" s="18"/>
    </row>
    <row r="33" ht="15.75" customHeight="1">
      <c r="A33" s="7"/>
      <c r="B33" s="7"/>
      <c r="C33" s="10"/>
      <c r="D33" s="10"/>
      <c r="E33" s="11"/>
      <c r="F33" s="13"/>
      <c r="G33" s="10"/>
      <c r="H33" s="10"/>
      <c r="I33" s="10"/>
      <c r="J33" s="10"/>
      <c r="K33" s="10"/>
      <c r="L33" s="7"/>
      <c r="M33" s="15"/>
      <c r="N33" s="15"/>
      <c r="O33" s="7"/>
    </row>
    <row r="34" ht="15.75" customHeight="1">
      <c r="A34" s="18" t="s">
        <v>74</v>
      </c>
      <c r="B34" s="18" t="s">
        <v>51</v>
      </c>
      <c r="C34" s="27" t="s">
        <v>52</v>
      </c>
      <c r="D34" s="27">
        <v>3.0</v>
      </c>
      <c r="E34" s="23">
        <v>42573.0</v>
      </c>
      <c r="F34" s="28">
        <v>0.9513888888888888</v>
      </c>
      <c r="G34" s="29"/>
      <c r="H34" s="10" t="s">
        <v>76</v>
      </c>
      <c r="I34" s="10" t="s">
        <v>77</v>
      </c>
      <c r="J34" s="10">
        <v>80.0</v>
      </c>
      <c r="K34" s="27" t="s">
        <v>91</v>
      </c>
      <c r="L34" s="18"/>
      <c r="M34" s="15" t="str">
        <f t="shared" ref="M34:M42" si="11">((LEFT(H34,(FIND("°",H34,1)-1)))+(MID(H34,(FIND("°",H34,1)+1),(FIND("'",H34,1))-(FIND("°",H34,1)+1))/60))*(IF(RIGHT(H34,1)="N",1,-1))</f>
        <v>44.637085</v>
      </c>
      <c r="N34" s="15" t="str">
        <f t="shared" ref="N34:N42" si="12">((LEFT(I34,(FIND("°",I34,1)-1)))+(MID(I34,(FIND("°",I34,1)+1),(FIND("'",I34,1))-(FIND("°",I34,1)+1))/60))*(IF(RIGHT(I34,1)="E",1,-1))</f>
        <v>-124.3059483</v>
      </c>
      <c r="O34" s="7"/>
    </row>
    <row r="35" ht="15.75" customHeight="1">
      <c r="A35" s="26" t="s">
        <v>92</v>
      </c>
      <c r="B35" s="26" t="s">
        <v>56</v>
      </c>
      <c r="C35" s="27">
        <v>18493.0</v>
      </c>
      <c r="D35" s="27">
        <v>3.0</v>
      </c>
      <c r="E35" s="23">
        <v>42573.0</v>
      </c>
      <c r="F35" s="28">
        <v>0.9513888888888888</v>
      </c>
      <c r="G35" s="10"/>
      <c r="H35" s="10" t="s">
        <v>76</v>
      </c>
      <c r="I35" s="10" t="s">
        <v>77</v>
      </c>
      <c r="J35" s="10">
        <v>80.0</v>
      </c>
      <c r="K35" s="27" t="s">
        <v>91</v>
      </c>
      <c r="L35" s="7"/>
      <c r="M35" s="15" t="str">
        <f t="shared" si="11"/>
        <v>44.637085</v>
      </c>
      <c r="N35" s="15" t="str">
        <f t="shared" si="12"/>
        <v>-124.3059483</v>
      </c>
      <c r="O35" s="7"/>
    </row>
    <row r="36" ht="15.75" customHeight="1">
      <c r="A36" s="26" t="s">
        <v>93</v>
      </c>
      <c r="B36" s="26" t="s">
        <v>58</v>
      </c>
      <c r="C36" s="27" t="s">
        <v>94</v>
      </c>
      <c r="D36" s="27">
        <v>3.0</v>
      </c>
      <c r="E36" s="23">
        <v>42573.0</v>
      </c>
      <c r="F36" s="28">
        <v>0.9513888888888888</v>
      </c>
      <c r="G36" s="10"/>
      <c r="H36" s="10" t="s">
        <v>76</v>
      </c>
      <c r="I36" s="10" t="s">
        <v>77</v>
      </c>
      <c r="J36" s="10">
        <v>80.0</v>
      </c>
      <c r="K36" s="27" t="s">
        <v>91</v>
      </c>
      <c r="L36" s="7"/>
      <c r="M36" s="15" t="str">
        <f t="shared" si="11"/>
        <v>44.637085</v>
      </c>
      <c r="N36" s="15" t="str">
        <f t="shared" si="12"/>
        <v>-124.3059483</v>
      </c>
      <c r="O36" s="7"/>
    </row>
    <row r="37" ht="15.75" customHeight="1">
      <c r="A37" s="26" t="s">
        <v>95</v>
      </c>
      <c r="B37" s="26" t="s">
        <v>60</v>
      </c>
      <c r="C37" s="27">
        <v>216.0</v>
      </c>
      <c r="D37" s="27">
        <v>3.0</v>
      </c>
      <c r="E37" s="23">
        <v>42573.0</v>
      </c>
      <c r="F37" s="28">
        <v>0.9513888888888888</v>
      </c>
      <c r="G37" s="10"/>
      <c r="H37" s="10" t="s">
        <v>76</v>
      </c>
      <c r="I37" s="10" t="s">
        <v>77</v>
      </c>
      <c r="J37" s="10">
        <v>80.0</v>
      </c>
      <c r="K37" s="27" t="s">
        <v>91</v>
      </c>
      <c r="L37" s="7"/>
      <c r="M37" s="15" t="str">
        <f t="shared" si="11"/>
        <v>44.637085</v>
      </c>
      <c r="N37" s="15" t="str">
        <f t="shared" si="12"/>
        <v>-124.3059483</v>
      </c>
      <c r="O37" s="7"/>
    </row>
    <row r="38" ht="15.75" customHeight="1">
      <c r="A38" s="26" t="s">
        <v>96</v>
      </c>
      <c r="B38" s="26" t="s">
        <v>62</v>
      </c>
      <c r="C38" s="27">
        <v>8167.0</v>
      </c>
      <c r="D38" s="27">
        <v>3.0</v>
      </c>
      <c r="E38" s="23">
        <v>42573.0</v>
      </c>
      <c r="F38" s="28">
        <v>0.9513888888888888</v>
      </c>
      <c r="G38" s="10"/>
      <c r="H38" s="10" t="s">
        <v>76</v>
      </c>
      <c r="I38" s="10" t="s">
        <v>77</v>
      </c>
      <c r="J38" s="10">
        <v>80.0</v>
      </c>
      <c r="K38" s="27" t="s">
        <v>91</v>
      </c>
      <c r="L38" s="7"/>
      <c r="M38" s="15" t="str">
        <f t="shared" si="11"/>
        <v>44.637085</v>
      </c>
      <c r="N38" s="15" t="str">
        <f t="shared" si="12"/>
        <v>-124.3059483</v>
      </c>
      <c r="O38" s="7"/>
    </row>
    <row r="39" ht="15.75" customHeight="1">
      <c r="A39" s="26" t="s">
        <v>97</v>
      </c>
      <c r="B39" s="26" t="s">
        <v>64</v>
      </c>
      <c r="C39" s="27">
        <v>243.0</v>
      </c>
      <c r="D39" s="27">
        <v>3.0</v>
      </c>
      <c r="E39" s="23">
        <v>42573.0</v>
      </c>
      <c r="F39" s="28">
        <v>0.9513888888888888</v>
      </c>
      <c r="G39" s="10"/>
      <c r="H39" s="10" t="s">
        <v>76</v>
      </c>
      <c r="I39" s="10" t="s">
        <v>77</v>
      </c>
      <c r="J39" s="10">
        <v>80.0</v>
      </c>
      <c r="K39" s="27" t="s">
        <v>91</v>
      </c>
      <c r="L39" s="7"/>
      <c r="M39" s="15" t="str">
        <f t="shared" si="11"/>
        <v>44.637085</v>
      </c>
      <c r="N39" s="15" t="str">
        <f t="shared" si="12"/>
        <v>-124.3059483</v>
      </c>
      <c r="O39" s="7"/>
    </row>
    <row r="40" ht="15.75" customHeight="1">
      <c r="A40" s="26" t="s">
        <v>98</v>
      </c>
      <c r="B40" s="26" t="s">
        <v>67</v>
      </c>
      <c r="C40" s="27" t="s">
        <v>68</v>
      </c>
      <c r="D40" s="27">
        <v>3.0</v>
      </c>
      <c r="E40" s="23">
        <v>42573.0</v>
      </c>
      <c r="F40" s="28">
        <v>0.9513888888888888</v>
      </c>
      <c r="G40" s="10"/>
      <c r="H40" s="10" t="s">
        <v>76</v>
      </c>
      <c r="I40" s="10" t="s">
        <v>77</v>
      </c>
      <c r="J40" s="10">
        <v>80.0</v>
      </c>
      <c r="K40" s="27" t="s">
        <v>91</v>
      </c>
      <c r="L40" s="7"/>
      <c r="M40" s="15" t="str">
        <f t="shared" si="11"/>
        <v>44.637085</v>
      </c>
      <c r="N40" s="15" t="str">
        <f t="shared" si="12"/>
        <v>-124.3059483</v>
      </c>
      <c r="O40" s="7"/>
    </row>
    <row r="41" ht="15.75" customHeight="1">
      <c r="A41" s="26" t="s">
        <v>99</v>
      </c>
      <c r="B41" s="26" t="s">
        <v>70</v>
      </c>
      <c r="C41" s="27" t="s">
        <v>71</v>
      </c>
      <c r="D41" s="27">
        <v>3.0</v>
      </c>
      <c r="E41" s="23">
        <v>42573.0</v>
      </c>
      <c r="F41" s="28">
        <v>0.9513888888888888</v>
      </c>
      <c r="G41" s="10"/>
      <c r="H41" s="10" t="s">
        <v>76</v>
      </c>
      <c r="I41" s="10" t="s">
        <v>77</v>
      </c>
      <c r="J41" s="10">
        <v>80.0</v>
      </c>
      <c r="K41" s="27" t="s">
        <v>91</v>
      </c>
      <c r="L41" s="7"/>
      <c r="M41" s="15" t="str">
        <f t="shared" si="11"/>
        <v>44.637085</v>
      </c>
      <c r="N41" s="15" t="str">
        <f t="shared" si="12"/>
        <v>-124.3059483</v>
      </c>
      <c r="O41" s="7"/>
    </row>
    <row r="42" ht="15.75" customHeight="1">
      <c r="A42" s="26" t="s">
        <v>100</v>
      </c>
      <c r="B42" s="26" t="s">
        <v>73</v>
      </c>
      <c r="C42" s="27">
        <v>1248.0</v>
      </c>
      <c r="D42" s="27">
        <v>3.0</v>
      </c>
      <c r="E42" s="23">
        <v>42573.0</v>
      </c>
      <c r="F42" s="28">
        <v>0.9513888888888888</v>
      </c>
      <c r="G42" s="10"/>
      <c r="H42" s="10" t="s">
        <v>89</v>
      </c>
      <c r="I42" s="10" t="s">
        <v>90</v>
      </c>
      <c r="J42" s="10">
        <v>81.0</v>
      </c>
      <c r="K42" s="27" t="s">
        <v>91</v>
      </c>
      <c r="L42" s="7"/>
      <c r="M42" s="15" t="str">
        <f t="shared" si="11"/>
        <v>44.63703667</v>
      </c>
      <c r="N42" s="15" t="str">
        <f t="shared" si="12"/>
        <v>-124.3058567</v>
      </c>
      <c r="O42" s="7"/>
    </row>
    <row r="43" ht="15.75" customHeight="1">
      <c r="A43" s="7"/>
      <c r="B43" s="7"/>
      <c r="C43" s="32"/>
      <c r="D43" s="10"/>
      <c r="E43" s="11"/>
      <c r="F43" s="13"/>
      <c r="G43" s="10"/>
      <c r="H43" s="10"/>
      <c r="I43" s="10"/>
      <c r="J43" s="10"/>
      <c r="K43" s="10"/>
      <c r="L43" s="7"/>
      <c r="M43" s="15"/>
      <c r="N43" s="15"/>
      <c r="O43" s="7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4"/>
      <c r="N44" s="34"/>
      <c r="O44" s="34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4"/>
      <c r="N45" s="34"/>
      <c r="O45" s="34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4"/>
      <c r="N46" s="34"/>
      <c r="O46" s="34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4"/>
      <c r="N47" s="34"/>
      <c r="O47" s="34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4"/>
      <c r="N48" s="34"/>
      <c r="O48" s="34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4"/>
      <c r="N49" s="34"/>
      <c r="O49" s="34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4"/>
      <c r="N50" s="34"/>
      <c r="O50" s="34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4"/>
      <c r="N51" s="34"/>
      <c r="O51" s="34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4"/>
      <c r="N52" s="34"/>
      <c r="O52" s="34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4"/>
      <c r="N53" s="34"/>
      <c r="O53" s="34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4"/>
      <c r="N54" s="34"/>
      <c r="O54" s="34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4"/>
      <c r="N55" s="34"/>
      <c r="O55" s="34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4"/>
      <c r="N56" s="34"/>
      <c r="O56" s="34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4"/>
      <c r="N57" s="34"/>
      <c r="O57" s="34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4"/>
      <c r="N58" s="34"/>
      <c r="O58" s="34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4"/>
      <c r="N59" s="34"/>
      <c r="O59" s="34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4"/>
      <c r="N60" s="34"/>
      <c r="O60" s="34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4"/>
      <c r="N61" s="34"/>
      <c r="O61" s="34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4"/>
      <c r="N62" s="34"/>
      <c r="O62" s="34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4"/>
      <c r="N63" s="34"/>
      <c r="O63" s="34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4"/>
      <c r="N64" s="34"/>
      <c r="O64" s="34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4"/>
      <c r="N65" s="34"/>
      <c r="O65" s="34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4"/>
      <c r="N66" s="34"/>
      <c r="O66" s="34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4"/>
      <c r="N67" s="34"/>
      <c r="O67" s="34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4"/>
      <c r="N68" s="34"/>
      <c r="O68" s="34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4"/>
      <c r="N69" s="34"/>
      <c r="O69" s="34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4"/>
      <c r="N70" s="34"/>
      <c r="O70" s="34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4"/>
      <c r="N71" s="34"/>
      <c r="O71" s="34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4"/>
      <c r="N72" s="34"/>
      <c r="O72" s="34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4"/>
      <c r="N73" s="34"/>
      <c r="O73" s="34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4"/>
      <c r="N74" s="34"/>
      <c r="O74" s="34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4"/>
      <c r="N75" s="34"/>
      <c r="O75" s="34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4"/>
      <c r="N76" s="34"/>
      <c r="O76" s="34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4"/>
      <c r="N77" s="34"/>
      <c r="O77" s="34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4"/>
      <c r="N78" s="34"/>
      <c r="O78" s="34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4"/>
      <c r="N79" s="34"/>
      <c r="O79" s="34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4"/>
      <c r="N80" s="34"/>
      <c r="O80" s="34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4"/>
      <c r="N81" s="34"/>
      <c r="O81" s="34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/>
      <c r="N82" s="34"/>
      <c r="O82" s="34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4"/>
      <c r="N83" s="34"/>
      <c r="O83" s="34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4"/>
      <c r="N84" s="34"/>
      <c r="O84" s="34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4"/>
      <c r="N85" s="34"/>
      <c r="O85" s="34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4"/>
      <c r="N86" s="34"/>
      <c r="O86" s="34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4"/>
      <c r="N87" s="34"/>
      <c r="O87" s="34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4"/>
      <c r="N88" s="34"/>
      <c r="O88" s="34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4"/>
      <c r="N89" s="34"/>
      <c r="O89" s="34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4"/>
      <c r="N90" s="34"/>
      <c r="O90" s="34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4"/>
      <c r="N91" s="34"/>
      <c r="O91" s="34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4"/>
      <c r="N92" s="34"/>
      <c r="O92" s="34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4"/>
      <c r="N93" s="34"/>
      <c r="O93" s="34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4"/>
      <c r="N94" s="34"/>
      <c r="O94" s="34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4"/>
      <c r="N95" s="34"/>
      <c r="O95" s="34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4"/>
      <c r="N96" s="34"/>
      <c r="O96" s="34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4"/>
      <c r="N97" s="34"/>
      <c r="O97" s="34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4"/>
      <c r="N98" s="34"/>
      <c r="O98" s="34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4"/>
      <c r="N99" s="34"/>
      <c r="O99" s="34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4"/>
      <c r="N100" s="34"/>
      <c r="O100" s="34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4"/>
      <c r="N101" s="34"/>
      <c r="O101" s="34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4"/>
      <c r="N102" s="34"/>
      <c r="O102" s="34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4"/>
      <c r="N103" s="34"/>
      <c r="O103" s="34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4"/>
      <c r="N104" s="34"/>
      <c r="O104" s="34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4"/>
      <c r="N105" s="34"/>
      <c r="O105" s="34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4"/>
      <c r="N106" s="34"/>
      <c r="O106" s="34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4"/>
      <c r="N107" s="34"/>
      <c r="O107" s="34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4"/>
      <c r="N108" s="34"/>
      <c r="O108" s="34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4"/>
      <c r="N109" s="34"/>
      <c r="O109" s="34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4"/>
      <c r="N110" s="34"/>
      <c r="O110" s="34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4"/>
      <c r="N111" s="34"/>
      <c r="O111" s="34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4"/>
      <c r="N112" s="34"/>
      <c r="O112" s="34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4"/>
      <c r="N113" s="34"/>
      <c r="O113" s="34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4"/>
      <c r="N114" s="34"/>
      <c r="O114" s="34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4"/>
      <c r="N115" s="34"/>
      <c r="O115" s="34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4"/>
      <c r="N116" s="34"/>
      <c r="O116" s="34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4"/>
      <c r="N117" s="34"/>
      <c r="O117" s="34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4"/>
      <c r="N118" s="34"/>
      <c r="O118" s="34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4"/>
      <c r="N119" s="34"/>
      <c r="O119" s="34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4"/>
      <c r="N120" s="34"/>
      <c r="O120" s="34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4"/>
      <c r="N121" s="34"/>
      <c r="O121" s="34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4"/>
      <c r="N122" s="34"/>
      <c r="O122" s="34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4"/>
      <c r="N123" s="34"/>
      <c r="O123" s="34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4"/>
      <c r="N124" s="34"/>
      <c r="O124" s="34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4"/>
      <c r="N125" s="34"/>
      <c r="O125" s="34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4"/>
      <c r="N126" s="34"/>
      <c r="O126" s="34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/>
      <c r="N127" s="34"/>
      <c r="O127" s="34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4"/>
      <c r="N128" s="34"/>
      <c r="O128" s="34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4"/>
      <c r="N129" s="34"/>
      <c r="O129" s="34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4"/>
      <c r="N130" s="34"/>
      <c r="O130" s="34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4"/>
      <c r="N131" s="34"/>
      <c r="O131" s="34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4"/>
      <c r="N132" s="34"/>
      <c r="O132" s="34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4"/>
      <c r="N133" s="34"/>
      <c r="O133" s="34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4"/>
      <c r="N134" s="34"/>
      <c r="O134" s="34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4"/>
      <c r="N135" s="34"/>
      <c r="O135" s="34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4"/>
      <c r="N136" s="34"/>
      <c r="O136" s="34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4"/>
      <c r="N137" s="34"/>
      <c r="O137" s="34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4"/>
      <c r="N138" s="34"/>
      <c r="O138" s="34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4"/>
      <c r="N139" s="34"/>
      <c r="O139" s="34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4"/>
      <c r="N140" s="34"/>
      <c r="O140" s="34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4"/>
      <c r="N141" s="34"/>
      <c r="O141" s="34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4"/>
      <c r="N142" s="34"/>
      <c r="O142" s="34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4"/>
      <c r="N143" s="34"/>
      <c r="O143" s="34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4"/>
      <c r="N144" s="34"/>
      <c r="O144" s="34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4"/>
      <c r="N145" s="34"/>
      <c r="O145" s="34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4"/>
      <c r="N146" s="34"/>
      <c r="O146" s="34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4"/>
      <c r="N147" s="34"/>
      <c r="O147" s="34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4"/>
      <c r="N148" s="34"/>
      <c r="O148" s="34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4"/>
      <c r="N149" s="34"/>
      <c r="O149" s="34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4"/>
      <c r="N150" s="34"/>
      <c r="O150" s="34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4"/>
      <c r="N151" s="34"/>
      <c r="O151" s="34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4"/>
      <c r="N152" s="34"/>
      <c r="O152" s="34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4"/>
      <c r="N153" s="34"/>
      <c r="O153" s="34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4"/>
      <c r="N154" s="34"/>
      <c r="O154" s="34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4"/>
      <c r="N155" s="34"/>
      <c r="O155" s="34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4"/>
      <c r="N156" s="34"/>
      <c r="O156" s="34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4"/>
      <c r="N157" s="34"/>
      <c r="O157" s="34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4"/>
      <c r="N158" s="34"/>
      <c r="O158" s="34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4"/>
      <c r="N159" s="34"/>
      <c r="O159" s="34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4"/>
      <c r="N160" s="34"/>
      <c r="O160" s="34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4"/>
      <c r="N161" s="34"/>
      <c r="O161" s="34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4"/>
      <c r="N162" s="34"/>
      <c r="O162" s="34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4"/>
      <c r="N163" s="34"/>
      <c r="O163" s="34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4"/>
      <c r="N164" s="34"/>
      <c r="O164" s="34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4"/>
      <c r="N165" s="34"/>
      <c r="O165" s="34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4"/>
      <c r="N166" s="34"/>
      <c r="O166" s="34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4"/>
      <c r="N167" s="34"/>
      <c r="O167" s="34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4"/>
      <c r="N168" s="34"/>
      <c r="O168" s="34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4"/>
      <c r="N169" s="34"/>
      <c r="O169" s="34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4"/>
      <c r="N170" s="34"/>
      <c r="O170" s="34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4"/>
      <c r="N171" s="34"/>
      <c r="O171" s="34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/>
      <c r="N172" s="34"/>
      <c r="O172" s="34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4"/>
      <c r="N173" s="34"/>
      <c r="O173" s="34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4"/>
      <c r="N174" s="34"/>
      <c r="O174" s="34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4"/>
      <c r="N175" s="34"/>
      <c r="O175" s="34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4"/>
      <c r="N176" s="34"/>
      <c r="O176" s="34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4"/>
      <c r="N177" s="34"/>
      <c r="O177" s="34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4"/>
      <c r="N178" s="34"/>
      <c r="O178" s="34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4"/>
      <c r="N179" s="34"/>
      <c r="O179" s="34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4"/>
      <c r="N180" s="34"/>
      <c r="O180" s="34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4"/>
      <c r="N181" s="34"/>
      <c r="O181" s="34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4"/>
      <c r="N182" s="34"/>
      <c r="O182" s="34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4"/>
      <c r="N183" s="34"/>
      <c r="O183" s="34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4"/>
      <c r="N184" s="34"/>
      <c r="O184" s="34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4"/>
      <c r="N185" s="34"/>
      <c r="O185" s="34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4"/>
      <c r="N186" s="34"/>
      <c r="O186" s="34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4"/>
      <c r="N187" s="34"/>
      <c r="O187" s="34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4"/>
      <c r="N188" s="34"/>
      <c r="O188" s="34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4"/>
      <c r="N189" s="34"/>
      <c r="O189" s="34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4"/>
      <c r="N190" s="34"/>
      <c r="O190" s="34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4"/>
      <c r="N191" s="34"/>
      <c r="O191" s="34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4"/>
      <c r="N192" s="34"/>
      <c r="O192" s="34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4"/>
      <c r="N193" s="34"/>
      <c r="O193" s="34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4"/>
      <c r="N194" s="34"/>
      <c r="O194" s="34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4"/>
      <c r="N195" s="34"/>
      <c r="O195" s="34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4"/>
      <c r="N196" s="34"/>
      <c r="O196" s="34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4"/>
      <c r="N197" s="34"/>
      <c r="O197" s="34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4"/>
      <c r="N198" s="34"/>
      <c r="O198" s="34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4"/>
      <c r="N199" s="34"/>
      <c r="O199" s="34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4"/>
      <c r="N200" s="34"/>
      <c r="O200" s="34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4"/>
      <c r="N201" s="34"/>
      <c r="O201" s="34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4"/>
      <c r="N202" s="34"/>
      <c r="O202" s="34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4"/>
      <c r="N203" s="34"/>
      <c r="O203" s="34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4"/>
      <c r="N204" s="34"/>
      <c r="O204" s="34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4"/>
      <c r="N205" s="34"/>
      <c r="O205" s="34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4"/>
      <c r="N206" s="34"/>
      <c r="O206" s="34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4"/>
      <c r="N207" s="34"/>
      <c r="O207" s="34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4"/>
      <c r="N208" s="34"/>
      <c r="O208" s="34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4"/>
      <c r="N209" s="34"/>
      <c r="O209" s="34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4"/>
      <c r="N210" s="34"/>
      <c r="O210" s="34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4"/>
      <c r="N211" s="34"/>
      <c r="O211" s="34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4"/>
      <c r="N212" s="34"/>
      <c r="O212" s="34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4"/>
      <c r="N213" s="34"/>
      <c r="O213" s="34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4"/>
      <c r="N214" s="34"/>
      <c r="O214" s="34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4"/>
      <c r="N215" s="34"/>
      <c r="O215" s="34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4"/>
      <c r="N216" s="34"/>
      <c r="O216" s="34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/>
      <c r="N217" s="34"/>
      <c r="O217" s="34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4"/>
      <c r="N218" s="34"/>
      <c r="O218" s="34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4"/>
      <c r="N219" s="34"/>
      <c r="O219" s="34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4"/>
      <c r="N220" s="34"/>
      <c r="O220" s="34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4"/>
      <c r="N221" s="34"/>
      <c r="O221" s="34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4"/>
      <c r="N222" s="34"/>
      <c r="O222" s="34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4"/>
      <c r="N223" s="34"/>
      <c r="O223" s="34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4"/>
      <c r="N224" s="34"/>
      <c r="O224" s="34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4"/>
      <c r="N225" s="34"/>
      <c r="O225" s="34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4"/>
      <c r="N226" s="34"/>
      <c r="O226" s="34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4"/>
      <c r="N227" s="34"/>
      <c r="O227" s="34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4"/>
      <c r="N228" s="34"/>
      <c r="O228" s="34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4"/>
      <c r="N229" s="34"/>
      <c r="O229" s="34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4"/>
      <c r="N230" s="34"/>
      <c r="O230" s="34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4"/>
      <c r="N231" s="34"/>
      <c r="O231" s="34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4"/>
      <c r="N232" s="34"/>
      <c r="O232" s="34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4"/>
      <c r="N233" s="34"/>
      <c r="O233" s="34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4"/>
      <c r="N234" s="34"/>
      <c r="O234" s="34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4"/>
      <c r="N235" s="34"/>
      <c r="O235" s="34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4"/>
      <c r="N236" s="34"/>
      <c r="O236" s="34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4"/>
      <c r="N237" s="34"/>
      <c r="O237" s="34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4"/>
      <c r="N238" s="34"/>
      <c r="O238" s="34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4"/>
      <c r="N239" s="34"/>
      <c r="O239" s="34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4"/>
      <c r="N240" s="34"/>
      <c r="O240" s="34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4"/>
      <c r="N241" s="34"/>
      <c r="O241" s="34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4"/>
      <c r="N242" s="34"/>
      <c r="O242" s="34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4"/>
      <c r="N243" s="34"/>
      <c r="O243" s="34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4"/>
      <c r="N244" s="34"/>
      <c r="O244" s="34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4"/>
      <c r="N245" s="34"/>
      <c r="O245" s="34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4"/>
      <c r="N246" s="34"/>
      <c r="O246" s="34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4"/>
      <c r="N247" s="34"/>
      <c r="O247" s="34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4"/>
      <c r="N248" s="34"/>
      <c r="O248" s="34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4"/>
      <c r="N249" s="34"/>
      <c r="O249" s="34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4"/>
      <c r="N250" s="34"/>
      <c r="O250" s="34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4"/>
      <c r="N251" s="34"/>
      <c r="O251" s="34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4"/>
      <c r="N252" s="34"/>
      <c r="O252" s="34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4"/>
      <c r="N253" s="34"/>
      <c r="O253" s="34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4"/>
      <c r="N254" s="34"/>
      <c r="O254" s="34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4"/>
      <c r="N255" s="34"/>
      <c r="O255" s="34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4"/>
      <c r="N256" s="34"/>
      <c r="O256" s="34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4"/>
      <c r="N257" s="34"/>
      <c r="O257" s="34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4"/>
      <c r="N258" s="34"/>
      <c r="O258" s="34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4"/>
      <c r="N259" s="34"/>
      <c r="O259" s="34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4"/>
      <c r="N260" s="34"/>
      <c r="O260" s="34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4"/>
      <c r="N261" s="34"/>
      <c r="O261" s="34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4"/>
      <c r="N262" s="34"/>
      <c r="O262" s="34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4"/>
      <c r="N263" s="34"/>
      <c r="O263" s="34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4"/>
      <c r="N264" s="34"/>
      <c r="O264" s="34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4"/>
      <c r="N265" s="34"/>
      <c r="O265" s="34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4"/>
      <c r="N266" s="34"/>
      <c r="O266" s="34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4"/>
      <c r="N267" s="34"/>
      <c r="O267" s="34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4"/>
      <c r="N268" s="34"/>
      <c r="O268" s="34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4"/>
      <c r="N269" s="34"/>
      <c r="O269" s="34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4"/>
      <c r="N270" s="34"/>
      <c r="O270" s="34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4"/>
      <c r="N271" s="34"/>
      <c r="O271" s="34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4"/>
      <c r="N272" s="34"/>
      <c r="O272" s="34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4"/>
      <c r="N273" s="34"/>
      <c r="O273" s="34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4"/>
      <c r="N274" s="34"/>
      <c r="O274" s="34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4"/>
      <c r="N275" s="34"/>
      <c r="O275" s="34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4"/>
      <c r="N276" s="34"/>
      <c r="O276" s="34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4"/>
      <c r="N277" s="34"/>
      <c r="O277" s="34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4"/>
      <c r="N278" s="34"/>
      <c r="O278" s="34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4"/>
      <c r="N279" s="34"/>
      <c r="O279" s="34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4"/>
      <c r="N280" s="34"/>
      <c r="O280" s="34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4"/>
      <c r="N281" s="34"/>
      <c r="O281" s="34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4"/>
      <c r="N282" s="34"/>
      <c r="O282" s="34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4"/>
      <c r="N283" s="34"/>
      <c r="O283" s="34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4"/>
      <c r="N284" s="34"/>
      <c r="O284" s="34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4"/>
      <c r="N285" s="34"/>
      <c r="O285" s="34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4"/>
      <c r="N286" s="34"/>
      <c r="O286" s="34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4"/>
      <c r="N287" s="34"/>
      <c r="O287" s="34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4"/>
      <c r="N288" s="34"/>
      <c r="O288" s="34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4"/>
      <c r="N289" s="34"/>
      <c r="O289" s="34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4"/>
      <c r="N290" s="34"/>
      <c r="O290" s="34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4"/>
      <c r="N291" s="34"/>
      <c r="O291" s="34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4"/>
      <c r="N292" s="34"/>
      <c r="O292" s="34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4"/>
      <c r="N293" s="34"/>
      <c r="O293" s="34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4"/>
      <c r="N294" s="34"/>
      <c r="O294" s="34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4"/>
      <c r="N295" s="34"/>
      <c r="O295" s="34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4"/>
      <c r="N296" s="34"/>
      <c r="O296" s="34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4"/>
      <c r="N297" s="34"/>
      <c r="O297" s="34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4"/>
      <c r="N298" s="34"/>
      <c r="O298" s="34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4"/>
      <c r="N299" s="34"/>
      <c r="O299" s="34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4"/>
      <c r="N300" s="34"/>
      <c r="O300" s="34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4"/>
      <c r="N301" s="34"/>
      <c r="O301" s="34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4"/>
      <c r="N302" s="34"/>
      <c r="O302" s="34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4"/>
      <c r="N303" s="34"/>
      <c r="O303" s="34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4"/>
      <c r="N304" s="34"/>
      <c r="O304" s="34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4"/>
      <c r="N305" s="34"/>
      <c r="O305" s="34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4"/>
      <c r="N306" s="34"/>
      <c r="O306" s="34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4"/>
      <c r="N307" s="34"/>
      <c r="O307" s="34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4"/>
      <c r="N308" s="34"/>
      <c r="O308" s="34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4"/>
      <c r="N309" s="34"/>
      <c r="O309" s="34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4"/>
      <c r="N310" s="34"/>
      <c r="O310" s="34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4"/>
      <c r="N311" s="34"/>
      <c r="O311" s="34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4"/>
      <c r="N312" s="34"/>
      <c r="O312" s="34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4"/>
      <c r="N313" s="34"/>
      <c r="O313" s="34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4"/>
      <c r="N314" s="34"/>
      <c r="O314" s="34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4"/>
      <c r="N315" s="34"/>
      <c r="O315" s="34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4"/>
      <c r="N316" s="34"/>
      <c r="O316" s="34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4"/>
      <c r="N317" s="34"/>
      <c r="O317" s="34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4"/>
      <c r="N318" s="34"/>
      <c r="O318" s="34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4"/>
      <c r="N319" s="34"/>
      <c r="O319" s="34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4"/>
      <c r="N320" s="34"/>
      <c r="O320" s="34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4"/>
      <c r="N321" s="34"/>
      <c r="O321" s="34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4"/>
      <c r="N322" s="34"/>
      <c r="O322" s="34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4"/>
      <c r="N323" s="34"/>
      <c r="O323" s="34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4"/>
      <c r="N324" s="34"/>
      <c r="O324" s="34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4"/>
      <c r="N325" s="34"/>
      <c r="O325" s="34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4"/>
      <c r="N326" s="34"/>
      <c r="O326" s="34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4"/>
      <c r="N327" s="34"/>
      <c r="O327" s="34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4"/>
      <c r="N328" s="34"/>
      <c r="O328" s="34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4"/>
      <c r="N329" s="34"/>
      <c r="O329" s="34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4"/>
      <c r="N330" s="34"/>
      <c r="O330" s="34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4"/>
      <c r="N331" s="34"/>
      <c r="O331" s="34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4"/>
      <c r="N332" s="34"/>
      <c r="O332" s="34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4"/>
      <c r="N333" s="34"/>
      <c r="O333" s="34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4"/>
      <c r="N334" s="34"/>
      <c r="O334" s="34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4"/>
      <c r="N335" s="34"/>
      <c r="O335" s="34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4"/>
      <c r="N336" s="34"/>
      <c r="O336" s="34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4"/>
      <c r="N337" s="34"/>
      <c r="O337" s="34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4"/>
      <c r="N338" s="34"/>
      <c r="O338" s="34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4"/>
      <c r="N339" s="34"/>
      <c r="O339" s="34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4"/>
      <c r="N340" s="34"/>
      <c r="O340" s="34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4"/>
      <c r="N341" s="34"/>
      <c r="O341" s="34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4"/>
      <c r="N342" s="34"/>
      <c r="O342" s="34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4"/>
      <c r="N343" s="34"/>
      <c r="O343" s="34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4"/>
      <c r="N344" s="34"/>
      <c r="O344" s="34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4"/>
      <c r="N345" s="34"/>
      <c r="O345" s="34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4"/>
      <c r="N346" s="34"/>
      <c r="O346" s="34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4"/>
      <c r="N347" s="34"/>
      <c r="O347" s="34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4"/>
      <c r="N348" s="34"/>
      <c r="O348" s="34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4"/>
      <c r="N349" s="34"/>
      <c r="O349" s="34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4"/>
      <c r="N350" s="34"/>
      <c r="O350" s="34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4"/>
      <c r="N351" s="34"/>
      <c r="O351" s="34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4"/>
      <c r="N352" s="34"/>
      <c r="O352" s="34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4"/>
      <c r="N353" s="34"/>
      <c r="O353" s="34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4"/>
      <c r="N354" s="34"/>
      <c r="O354" s="34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4"/>
      <c r="N355" s="34"/>
      <c r="O355" s="34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4"/>
      <c r="N356" s="34"/>
      <c r="O356" s="34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4"/>
      <c r="N357" s="34"/>
      <c r="O357" s="34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4"/>
      <c r="N358" s="34"/>
      <c r="O358" s="34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4"/>
      <c r="N359" s="34"/>
      <c r="O359" s="34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4"/>
      <c r="N360" s="34"/>
      <c r="O360" s="34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4"/>
      <c r="N361" s="34"/>
      <c r="O361" s="34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4"/>
      <c r="N362" s="34"/>
      <c r="O362" s="34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4"/>
      <c r="N363" s="34"/>
      <c r="O363" s="34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4"/>
      <c r="N364" s="34"/>
      <c r="O364" s="34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4"/>
      <c r="N365" s="34"/>
      <c r="O365" s="34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4"/>
      <c r="N366" s="34"/>
      <c r="O366" s="34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4"/>
      <c r="N367" s="34"/>
      <c r="O367" s="34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4"/>
      <c r="N368" s="34"/>
      <c r="O368" s="34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4"/>
      <c r="N369" s="34"/>
      <c r="O369" s="34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4"/>
      <c r="N370" s="34"/>
      <c r="O370" s="34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4"/>
      <c r="N371" s="34"/>
      <c r="O371" s="34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4"/>
      <c r="N372" s="34"/>
      <c r="O372" s="34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4"/>
      <c r="N373" s="34"/>
      <c r="O373" s="34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4"/>
      <c r="N374" s="34"/>
      <c r="O374" s="34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4"/>
      <c r="N375" s="34"/>
      <c r="O375" s="34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4"/>
      <c r="N376" s="34"/>
      <c r="O376" s="34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4"/>
      <c r="N377" s="34"/>
      <c r="O377" s="34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4"/>
      <c r="N378" s="34"/>
      <c r="O378" s="34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4"/>
      <c r="N379" s="34"/>
      <c r="O379" s="34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4"/>
      <c r="N380" s="34"/>
      <c r="O380" s="34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4"/>
      <c r="N381" s="34"/>
      <c r="O381" s="34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4"/>
      <c r="N382" s="34"/>
      <c r="O382" s="34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4"/>
      <c r="N383" s="34"/>
      <c r="O383" s="34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4"/>
      <c r="N384" s="34"/>
      <c r="O384" s="34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4"/>
      <c r="N385" s="34"/>
      <c r="O385" s="34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4"/>
      <c r="N386" s="34"/>
      <c r="O386" s="34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4"/>
      <c r="N387" s="34"/>
      <c r="O387" s="34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4"/>
      <c r="N388" s="34"/>
      <c r="O388" s="34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4"/>
      <c r="N389" s="34"/>
      <c r="O389" s="34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4"/>
      <c r="N390" s="34"/>
      <c r="O390" s="34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4"/>
      <c r="N391" s="34"/>
      <c r="O391" s="34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4"/>
      <c r="N392" s="34"/>
      <c r="O392" s="34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4"/>
      <c r="N393" s="34"/>
      <c r="O393" s="34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4"/>
      <c r="N394" s="34"/>
      <c r="O394" s="34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4"/>
      <c r="N395" s="34"/>
      <c r="O395" s="34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4"/>
      <c r="N396" s="34"/>
      <c r="O396" s="34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4"/>
      <c r="N397" s="34"/>
      <c r="O397" s="34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4"/>
      <c r="N398" s="34"/>
      <c r="O398" s="34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4"/>
      <c r="N399" s="34"/>
      <c r="O399" s="34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4"/>
      <c r="N400" s="34"/>
      <c r="O400" s="34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4"/>
      <c r="N401" s="34"/>
      <c r="O401" s="34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4"/>
      <c r="N402" s="34"/>
      <c r="O402" s="34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4"/>
      <c r="N403" s="34"/>
      <c r="O403" s="34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4"/>
      <c r="N404" s="34"/>
      <c r="O404" s="34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4"/>
      <c r="N405" s="34"/>
      <c r="O405" s="34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4"/>
      <c r="N406" s="34"/>
      <c r="O406" s="34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4"/>
      <c r="N407" s="34"/>
      <c r="O407" s="34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4"/>
      <c r="N408" s="34"/>
      <c r="O408" s="34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4"/>
      <c r="N409" s="34"/>
      <c r="O409" s="34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4"/>
      <c r="N410" s="34"/>
      <c r="O410" s="34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4"/>
      <c r="N411" s="34"/>
      <c r="O411" s="34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4"/>
      <c r="N412" s="34"/>
      <c r="O412" s="34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4"/>
      <c r="N413" s="34"/>
      <c r="O413" s="34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4"/>
      <c r="N414" s="34"/>
      <c r="O414" s="34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4"/>
      <c r="N415" s="34"/>
      <c r="O415" s="34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4"/>
      <c r="N416" s="34"/>
      <c r="O416" s="34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4"/>
      <c r="N417" s="34"/>
      <c r="O417" s="34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4"/>
      <c r="N418" s="34"/>
      <c r="O418" s="34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4"/>
      <c r="N419" s="34"/>
      <c r="O419" s="34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4"/>
      <c r="N420" s="34"/>
      <c r="O420" s="34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4"/>
      <c r="N421" s="34"/>
      <c r="O421" s="34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4"/>
      <c r="N422" s="34"/>
      <c r="O422" s="34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4"/>
      <c r="N423" s="34"/>
      <c r="O423" s="34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4"/>
      <c r="N424" s="34"/>
      <c r="O424" s="34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4"/>
      <c r="N425" s="34"/>
      <c r="O425" s="34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4"/>
      <c r="N426" s="34"/>
      <c r="O426" s="34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4"/>
      <c r="N427" s="34"/>
      <c r="O427" s="34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4"/>
      <c r="N428" s="34"/>
      <c r="O428" s="34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4"/>
      <c r="N429" s="34"/>
      <c r="O429" s="34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4"/>
      <c r="N430" s="34"/>
      <c r="O430" s="34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4"/>
      <c r="N431" s="34"/>
      <c r="O431" s="34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4"/>
      <c r="N432" s="34"/>
      <c r="O432" s="34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4"/>
      <c r="N433" s="34"/>
      <c r="O433" s="34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4"/>
      <c r="N434" s="34"/>
      <c r="O434" s="34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4"/>
      <c r="N435" s="34"/>
      <c r="O435" s="34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4"/>
      <c r="N436" s="34"/>
      <c r="O436" s="34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4"/>
      <c r="N437" s="34"/>
      <c r="O437" s="34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4"/>
      <c r="N438" s="34"/>
      <c r="O438" s="34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4"/>
      <c r="N439" s="34"/>
      <c r="O439" s="34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4"/>
      <c r="N440" s="34"/>
      <c r="O440" s="34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4"/>
      <c r="N441" s="34"/>
      <c r="O441" s="34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4"/>
      <c r="N442" s="34"/>
      <c r="O442" s="34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4"/>
      <c r="N443" s="34"/>
      <c r="O443" s="34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4"/>
      <c r="N444" s="34"/>
      <c r="O444" s="34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4"/>
      <c r="N445" s="34"/>
      <c r="O445" s="34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4"/>
      <c r="N446" s="34"/>
      <c r="O446" s="34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4"/>
      <c r="N447" s="34"/>
      <c r="O447" s="34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4"/>
      <c r="N448" s="34"/>
      <c r="O448" s="34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4"/>
      <c r="N449" s="34"/>
      <c r="O449" s="34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4"/>
      <c r="N450" s="34"/>
      <c r="O450" s="34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4"/>
      <c r="N451" s="34"/>
      <c r="O451" s="34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4"/>
      <c r="N452" s="34"/>
      <c r="O452" s="34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4"/>
      <c r="N453" s="34"/>
      <c r="O453" s="34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4"/>
      <c r="N454" s="34"/>
      <c r="O454" s="34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4"/>
      <c r="N455" s="34"/>
      <c r="O455" s="34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4"/>
      <c r="N456" s="34"/>
      <c r="O456" s="34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4"/>
      <c r="N457" s="34"/>
      <c r="O457" s="34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4"/>
      <c r="N458" s="34"/>
      <c r="O458" s="34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4"/>
      <c r="N459" s="34"/>
      <c r="O459" s="34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4"/>
      <c r="N460" s="34"/>
      <c r="O460" s="34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4"/>
      <c r="N461" s="34"/>
      <c r="O461" s="34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4"/>
      <c r="N462" s="34"/>
      <c r="O462" s="34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4"/>
      <c r="N463" s="34"/>
      <c r="O463" s="34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4"/>
      <c r="N464" s="34"/>
      <c r="O464" s="34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4"/>
      <c r="N465" s="34"/>
      <c r="O465" s="34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4"/>
      <c r="N466" s="34"/>
      <c r="O466" s="34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4"/>
      <c r="N467" s="34"/>
      <c r="O467" s="34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4"/>
      <c r="N468" s="34"/>
      <c r="O468" s="34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4"/>
      <c r="N469" s="34"/>
      <c r="O469" s="34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4"/>
      <c r="N470" s="34"/>
      <c r="O470" s="34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4"/>
      <c r="N471" s="34"/>
      <c r="O471" s="34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4"/>
      <c r="N472" s="34"/>
      <c r="O472" s="34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4"/>
      <c r="N473" s="34"/>
      <c r="O473" s="34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4"/>
      <c r="N474" s="34"/>
      <c r="O474" s="34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4"/>
      <c r="N475" s="34"/>
      <c r="O475" s="34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4"/>
      <c r="N476" s="34"/>
      <c r="O476" s="34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4"/>
      <c r="N477" s="34"/>
      <c r="O477" s="34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4"/>
      <c r="N478" s="34"/>
      <c r="O478" s="34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4"/>
      <c r="N479" s="34"/>
      <c r="O479" s="34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4"/>
      <c r="N480" s="34"/>
      <c r="O480" s="34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4"/>
      <c r="N481" s="34"/>
      <c r="O481" s="34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4"/>
      <c r="N482" s="34"/>
      <c r="O482" s="34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4"/>
      <c r="N483" s="34"/>
      <c r="O483" s="34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4"/>
      <c r="N484" s="34"/>
      <c r="O484" s="34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4"/>
      <c r="N485" s="34"/>
      <c r="O485" s="34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4"/>
      <c r="N486" s="34"/>
      <c r="O486" s="34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4"/>
      <c r="N487" s="34"/>
      <c r="O487" s="34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4"/>
      <c r="N488" s="34"/>
      <c r="O488" s="34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4"/>
      <c r="N489" s="34"/>
      <c r="O489" s="34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4"/>
      <c r="N490" s="34"/>
      <c r="O490" s="34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4"/>
      <c r="N491" s="34"/>
      <c r="O491" s="34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4"/>
      <c r="N492" s="34"/>
      <c r="O492" s="34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4"/>
      <c r="N493" s="34"/>
      <c r="O493" s="34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4"/>
      <c r="N494" s="34"/>
      <c r="O494" s="34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4"/>
      <c r="N495" s="34"/>
      <c r="O495" s="34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4"/>
      <c r="N496" s="34"/>
      <c r="O496" s="34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4"/>
      <c r="N497" s="34"/>
      <c r="O497" s="34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4"/>
      <c r="N498" s="34"/>
      <c r="O498" s="34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4"/>
      <c r="N499" s="34"/>
      <c r="O499" s="34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4"/>
      <c r="N500" s="34"/>
      <c r="O500" s="34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4"/>
      <c r="N501" s="34"/>
      <c r="O501" s="34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4"/>
      <c r="N502" s="34"/>
      <c r="O502" s="34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4"/>
      <c r="N503" s="34"/>
      <c r="O503" s="34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4"/>
      <c r="N504" s="34"/>
      <c r="O504" s="34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4"/>
      <c r="N505" s="34"/>
      <c r="O505" s="34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4"/>
      <c r="N506" s="34"/>
      <c r="O506" s="34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4"/>
      <c r="N507" s="34"/>
      <c r="O507" s="34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4"/>
      <c r="N508" s="34"/>
      <c r="O508" s="34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4"/>
      <c r="N509" s="34"/>
      <c r="O509" s="34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4"/>
      <c r="N510" s="34"/>
      <c r="O510" s="34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4"/>
      <c r="N511" s="34"/>
      <c r="O511" s="34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4"/>
      <c r="N512" s="34"/>
      <c r="O512" s="34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4"/>
      <c r="N513" s="34"/>
      <c r="O513" s="34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4"/>
      <c r="N514" s="34"/>
      <c r="O514" s="34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4"/>
      <c r="N515" s="34"/>
      <c r="O515" s="34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4"/>
      <c r="N516" s="34"/>
      <c r="O516" s="34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4"/>
      <c r="N517" s="34"/>
      <c r="O517" s="34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4"/>
      <c r="N518" s="34"/>
      <c r="O518" s="34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4"/>
      <c r="N519" s="34"/>
      <c r="O519" s="34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4"/>
      <c r="N520" s="34"/>
      <c r="O520" s="34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4"/>
      <c r="N521" s="34"/>
      <c r="O521" s="34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4"/>
      <c r="N522" s="34"/>
      <c r="O522" s="34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4"/>
      <c r="N523" s="34"/>
      <c r="O523" s="34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4"/>
      <c r="N524" s="34"/>
      <c r="O524" s="34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4"/>
      <c r="N525" s="34"/>
      <c r="O525" s="34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4"/>
      <c r="N526" s="34"/>
      <c r="O526" s="34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4"/>
      <c r="N527" s="34"/>
      <c r="O527" s="34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4"/>
      <c r="N528" s="34"/>
      <c r="O528" s="34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4"/>
      <c r="N529" s="34"/>
      <c r="O529" s="34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4"/>
      <c r="N530" s="34"/>
      <c r="O530" s="34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4"/>
      <c r="N531" s="34"/>
      <c r="O531" s="34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4"/>
      <c r="N532" s="34"/>
      <c r="O532" s="34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4"/>
      <c r="N533" s="34"/>
      <c r="O533" s="34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4"/>
      <c r="N534" s="34"/>
      <c r="O534" s="34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4"/>
      <c r="N535" s="34"/>
      <c r="O535" s="34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4"/>
      <c r="N536" s="34"/>
      <c r="O536" s="34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4"/>
      <c r="N537" s="34"/>
      <c r="O537" s="34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4"/>
      <c r="N538" s="34"/>
      <c r="O538" s="34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4"/>
      <c r="N539" s="34"/>
      <c r="O539" s="34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4"/>
      <c r="N540" s="34"/>
      <c r="O540" s="34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4"/>
      <c r="N541" s="34"/>
      <c r="O541" s="34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4"/>
      <c r="N542" s="34"/>
      <c r="O542" s="34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4"/>
      <c r="N543" s="34"/>
      <c r="O543" s="34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4"/>
      <c r="N544" s="34"/>
      <c r="O544" s="34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4"/>
      <c r="N545" s="34"/>
      <c r="O545" s="34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4"/>
      <c r="N546" s="34"/>
      <c r="O546" s="34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4"/>
      <c r="N547" s="34"/>
      <c r="O547" s="34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4"/>
      <c r="N548" s="34"/>
      <c r="O548" s="34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4"/>
      <c r="N549" s="34"/>
      <c r="O549" s="34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4"/>
      <c r="N550" s="34"/>
      <c r="O550" s="34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4"/>
      <c r="N551" s="34"/>
      <c r="O551" s="34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4"/>
      <c r="N552" s="34"/>
      <c r="O552" s="34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4"/>
      <c r="N553" s="34"/>
      <c r="O553" s="34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4"/>
      <c r="N554" s="34"/>
      <c r="O554" s="34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4"/>
      <c r="N555" s="34"/>
      <c r="O555" s="34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4"/>
      <c r="N556" s="34"/>
      <c r="O556" s="34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4"/>
      <c r="N557" s="34"/>
      <c r="O557" s="34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4"/>
      <c r="N558" s="34"/>
      <c r="O558" s="34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4"/>
      <c r="N559" s="34"/>
      <c r="O559" s="34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4"/>
      <c r="N560" s="34"/>
      <c r="O560" s="34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4"/>
      <c r="N561" s="34"/>
      <c r="O561" s="34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4"/>
      <c r="N562" s="34"/>
      <c r="O562" s="34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4"/>
      <c r="N563" s="34"/>
      <c r="O563" s="34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4"/>
      <c r="N564" s="34"/>
      <c r="O564" s="34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4"/>
      <c r="N565" s="34"/>
      <c r="O565" s="34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4"/>
      <c r="N566" s="34"/>
      <c r="O566" s="34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4"/>
      <c r="N567" s="34"/>
      <c r="O567" s="34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4"/>
      <c r="N568" s="34"/>
      <c r="O568" s="34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4"/>
      <c r="N569" s="34"/>
      <c r="O569" s="34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4"/>
      <c r="N570" s="34"/>
      <c r="O570" s="34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4"/>
      <c r="N571" s="34"/>
      <c r="O571" s="34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4"/>
      <c r="N572" s="34"/>
      <c r="O572" s="34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4"/>
      <c r="N573" s="34"/>
      <c r="O573" s="34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4"/>
      <c r="N574" s="34"/>
      <c r="O574" s="34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4"/>
      <c r="N575" s="34"/>
      <c r="O575" s="34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4"/>
      <c r="N576" s="34"/>
      <c r="O576" s="34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4"/>
      <c r="N577" s="34"/>
      <c r="O577" s="34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4"/>
      <c r="N578" s="34"/>
      <c r="O578" s="34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4"/>
      <c r="N579" s="34"/>
      <c r="O579" s="34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4"/>
      <c r="N580" s="34"/>
      <c r="O580" s="34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4"/>
      <c r="N581" s="34"/>
      <c r="O581" s="34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4"/>
      <c r="N582" s="34"/>
      <c r="O582" s="34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4"/>
      <c r="N583" s="34"/>
      <c r="O583" s="34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4"/>
      <c r="N584" s="34"/>
      <c r="O584" s="34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4"/>
      <c r="N585" s="34"/>
      <c r="O585" s="34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4"/>
      <c r="N586" s="34"/>
      <c r="O586" s="34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4"/>
      <c r="N587" s="34"/>
      <c r="O587" s="34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4"/>
      <c r="N588" s="34"/>
      <c r="O588" s="34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4"/>
      <c r="N589" s="34"/>
      <c r="O589" s="34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4"/>
      <c r="N590" s="34"/>
      <c r="O590" s="34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4"/>
      <c r="N591" s="34"/>
      <c r="O591" s="34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4"/>
      <c r="N592" s="34"/>
      <c r="O592" s="34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4"/>
      <c r="N593" s="34"/>
      <c r="O593" s="34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4"/>
      <c r="N594" s="34"/>
      <c r="O594" s="34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4"/>
      <c r="N595" s="34"/>
      <c r="O595" s="34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4"/>
      <c r="N596" s="34"/>
      <c r="O596" s="34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4"/>
      <c r="N597" s="34"/>
      <c r="O597" s="34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4"/>
      <c r="N598" s="34"/>
      <c r="O598" s="34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4"/>
      <c r="N599" s="34"/>
      <c r="O599" s="34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4"/>
      <c r="N600" s="34"/>
      <c r="O600" s="34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4"/>
      <c r="N601" s="34"/>
      <c r="O601" s="34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4"/>
      <c r="N602" s="34"/>
      <c r="O602" s="34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4"/>
      <c r="N603" s="34"/>
      <c r="O603" s="34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4"/>
      <c r="N604" s="34"/>
      <c r="O604" s="34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4"/>
      <c r="N605" s="34"/>
      <c r="O605" s="34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4"/>
      <c r="N606" s="34"/>
      <c r="O606" s="34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4"/>
      <c r="N607" s="34"/>
      <c r="O607" s="34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4"/>
      <c r="N608" s="34"/>
      <c r="O608" s="34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4"/>
      <c r="N609" s="34"/>
      <c r="O609" s="34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4"/>
      <c r="N610" s="34"/>
      <c r="O610" s="34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4"/>
      <c r="N611" s="34"/>
      <c r="O611" s="34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4"/>
      <c r="N612" s="34"/>
      <c r="O612" s="34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4"/>
      <c r="N613" s="34"/>
      <c r="O613" s="34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4"/>
      <c r="N614" s="34"/>
      <c r="O614" s="34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4"/>
      <c r="N615" s="34"/>
      <c r="O615" s="34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4"/>
      <c r="N616" s="34"/>
      <c r="O616" s="34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4"/>
      <c r="N617" s="34"/>
      <c r="O617" s="34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4"/>
      <c r="N618" s="34"/>
      <c r="O618" s="34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4"/>
      <c r="N619" s="34"/>
      <c r="O619" s="34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4"/>
      <c r="N620" s="34"/>
      <c r="O620" s="34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4"/>
      <c r="N621" s="34"/>
      <c r="O621" s="34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4"/>
      <c r="N622" s="34"/>
      <c r="O622" s="34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4"/>
      <c r="N623" s="34"/>
      <c r="O623" s="34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4"/>
      <c r="N624" s="34"/>
      <c r="O624" s="34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4"/>
      <c r="N625" s="34"/>
      <c r="O625" s="34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4"/>
      <c r="N626" s="34"/>
      <c r="O626" s="34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4"/>
      <c r="N627" s="34"/>
      <c r="O627" s="34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4"/>
      <c r="N628" s="34"/>
      <c r="O628" s="34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4"/>
      <c r="N629" s="34"/>
      <c r="O629" s="34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4"/>
      <c r="N630" s="34"/>
      <c r="O630" s="34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4"/>
      <c r="N631" s="34"/>
      <c r="O631" s="34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4"/>
      <c r="N632" s="34"/>
      <c r="O632" s="34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4"/>
      <c r="N633" s="34"/>
      <c r="O633" s="34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4"/>
      <c r="N634" s="34"/>
      <c r="O634" s="34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4"/>
      <c r="N635" s="34"/>
      <c r="O635" s="34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4"/>
      <c r="N636" s="34"/>
      <c r="O636" s="34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4"/>
      <c r="N637" s="34"/>
      <c r="O637" s="34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4"/>
      <c r="N638" s="34"/>
      <c r="O638" s="34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4"/>
      <c r="N639" s="34"/>
      <c r="O639" s="34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4"/>
      <c r="N640" s="34"/>
      <c r="O640" s="34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4"/>
      <c r="N641" s="34"/>
      <c r="O641" s="34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4"/>
      <c r="N642" s="34"/>
      <c r="O642" s="34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4"/>
      <c r="N643" s="34"/>
      <c r="O643" s="34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4"/>
      <c r="N644" s="34"/>
      <c r="O644" s="34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4"/>
      <c r="N645" s="34"/>
      <c r="O645" s="34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4"/>
      <c r="N646" s="34"/>
      <c r="O646" s="34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4"/>
      <c r="N647" s="34"/>
      <c r="O647" s="34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4"/>
      <c r="N648" s="34"/>
      <c r="O648" s="34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4"/>
      <c r="N649" s="34"/>
      <c r="O649" s="34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4"/>
      <c r="N650" s="34"/>
      <c r="O650" s="34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4"/>
      <c r="N651" s="34"/>
      <c r="O651" s="34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4"/>
      <c r="N652" s="34"/>
      <c r="O652" s="34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4"/>
      <c r="N653" s="34"/>
      <c r="O653" s="34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4"/>
      <c r="N654" s="34"/>
      <c r="O654" s="34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4"/>
      <c r="N655" s="34"/>
      <c r="O655" s="34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4"/>
      <c r="N656" s="34"/>
      <c r="O656" s="34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4"/>
      <c r="N657" s="34"/>
      <c r="O657" s="34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4"/>
      <c r="N658" s="34"/>
      <c r="O658" s="34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4"/>
      <c r="N659" s="34"/>
      <c r="O659" s="34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34"/>
      <c r="O660" s="34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4"/>
      <c r="N661" s="34"/>
      <c r="O661" s="34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4"/>
      <c r="N662" s="34"/>
      <c r="O662" s="34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4"/>
      <c r="N663" s="34"/>
      <c r="O663" s="34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34"/>
      <c r="O664" s="34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4"/>
      <c r="N665" s="34"/>
      <c r="O665" s="34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4"/>
      <c r="N666" s="34"/>
      <c r="O666" s="34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4"/>
      <c r="N667" s="34"/>
      <c r="O667" s="34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4"/>
      <c r="N668" s="34"/>
      <c r="O668" s="34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4"/>
      <c r="N669" s="34"/>
      <c r="O669" s="34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4"/>
      <c r="N670" s="34"/>
      <c r="O670" s="34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4"/>
      <c r="N671" s="34"/>
      <c r="O671" s="34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4"/>
      <c r="N672" s="34"/>
      <c r="O672" s="34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4"/>
      <c r="N673" s="34"/>
      <c r="O673" s="34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4"/>
      <c r="N674" s="34"/>
      <c r="O674" s="34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4"/>
      <c r="N675" s="34"/>
      <c r="O675" s="34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4"/>
      <c r="N676" s="34"/>
      <c r="O676" s="34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4"/>
      <c r="N677" s="34"/>
      <c r="O677" s="34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4"/>
      <c r="N678" s="34"/>
      <c r="O678" s="34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4"/>
      <c r="N679" s="34"/>
      <c r="O679" s="34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4"/>
      <c r="N680" s="34"/>
      <c r="O680" s="34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4"/>
      <c r="N681" s="34"/>
      <c r="O681" s="34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4"/>
      <c r="N682" s="34"/>
      <c r="O682" s="34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4"/>
      <c r="N683" s="34"/>
      <c r="O683" s="34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4"/>
      <c r="N684" s="34"/>
      <c r="O684" s="34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4"/>
      <c r="N685" s="34"/>
      <c r="O685" s="34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4"/>
      <c r="N686" s="34"/>
      <c r="O686" s="34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4"/>
      <c r="N687" s="34"/>
      <c r="O687" s="34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4"/>
      <c r="N688" s="34"/>
      <c r="O688" s="34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4"/>
      <c r="N689" s="34"/>
      <c r="O689" s="34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4"/>
      <c r="N690" s="34"/>
      <c r="O690" s="34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4"/>
      <c r="N691" s="34"/>
      <c r="O691" s="34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4"/>
      <c r="N692" s="34"/>
      <c r="O692" s="34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4"/>
      <c r="N693" s="34"/>
      <c r="O693" s="34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4"/>
      <c r="N694" s="34"/>
      <c r="O694" s="34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4"/>
      <c r="N695" s="34"/>
      <c r="O695" s="34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4"/>
      <c r="N696" s="34"/>
      <c r="O696" s="34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4"/>
      <c r="N697" s="34"/>
      <c r="O697" s="34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4"/>
      <c r="N698" s="34"/>
      <c r="O698" s="34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4"/>
      <c r="N699" s="34"/>
      <c r="O699" s="34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4"/>
      <c r="N700" s="34"/>
      <c r="O700" s="34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4"/>
      <c r="N701" s="34"/>
      <c r="O701" s="34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4"/>
      <c r="N702" s="34"/>
      <c r="O702" s="34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4"/>
      <c r="N703" s="34"/>
      <c r="O703" s="34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4"/>
      <c r="N704" s="34"/>
      <c r="O704" s="34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4"/>
      <c r="N705" s="34"/>
      <c r="O705" s="34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4"/>
      <c r="N706" s="34"/>
      <c r="O706" s="34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4"/>
      <c r="N707" s="34"/>
      <c r="O707" s="34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4"/>
      <c r="N708" s="34"/>
      <c r="O708" s="34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4"/>
      <c r="N709" s="34"/>
      <c r="O709" s="34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4"/>
      <c r="N710" s="34"/>
      <c r="O710" s="34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4"/>
      <c r="N711" s="34"/>
      <c r="O711" s="34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4"/>
      <c r="N712" s="34"/>
      <c r="O712" s="34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4"/>
      <c r="N713" s="34"/>
      <c r="O713" s="34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4"/>
      <c r="N714" s="34"/>
      <c r="O714" s="34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4"/>
      <c r="N715" s="34"/>
      <c r="O715" s="34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4"/>
      <c r="N716" s="34"/>
      <c r="O716" s="34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4"/>
      <c r="N717" s="34"/>
      <c r="O717" s="34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4"/>
      <c r="N718" s="34"/>
      <c r="O718" s="34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4"/>
      <c r="N719" s="34"/>
      <c r="O719" s="34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4"/>
      <c r="N720" s="34"/>
      <c r="O720" s="34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4"/>
      <c r="N721" s="34"/>
      <c r="O721" s="34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4"/>
      <c r="N722" s="34"/>
      <c r="O722" s="34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4"/>
      <c r="N723" s="34"/>
      <c r="O723" s="34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4"/>
      <c r="N724" s="34"/>
      <c r="O724" s="34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4"/>
      <c r="N725" s="34"/>
      <c r="O725" s="34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4"/>
      <c r="N726" s="34"/>
      <c r="O726" s="34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4"/>
      <c r="N727" s="34"/>
      <c r="O727" s="34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4"/>
      <c r="N728" s="34"/>
      <c r="O728" s="34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4"/>
      <c r="N729" s="34"/>
      <c r="O729" s="34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4"/>
      <c r="N730" s="34"/>
      <c r="O730" s="34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4"/>
      <c r="N731" s="34"/>
      <c r="O731" s="34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4"/>
      <c r="N732" s="34"/>
      <c r="O732" s="34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4"/>
      <c r="N733" s="34"/>
      <c r="O733" s="34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4"/>
      <c r="N734" s="34"/>
      <c r="O734" s="34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4"/>
      <c r="N735" s="34"/>
      <c r="O735" s="34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4"/>
      <c r="N736" s="34"/>
      <c r="O736" s="34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4"/>
      <c r="N737" s="34"/>
      <c r="O737" s="34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4"/>
      <c r="N738" s="34"/>
      <c r="O738" s="34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4"/>
      <c r="N739" s="34"/>
      <c r="O739" s="34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4"/>
      <c r="N740" s="34"/>
      <c r="O740" s="34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4"/>
      <c r="N741" s="34"/>
      <c r="O741" s="34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4"/>
      <c r="N742" s="34"/>
      <c r="O742" s="34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4"/>
      <c r="N743" s="34"/>
      <c r="O743" s="34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4"/>
      <c r="N744" s="34"/>
      <c r="O744" s="34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4"/>
      <c r="N745" s="34"/>
      <c r="O745" s="34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4"/>
      <c r="N746" s="34"/>
      <c r="O746" s="34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4"/>
      <c r="N747" s="34"/>
      <c r="O747" s="34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4"/>
      <c r="N748" s="34"/>
      <c r="O748" s="34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4"/>
      <c r="N749" s="34"/>
      <c r="O749" s="34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4"/>
      <c r="N750" s="34"/>
      <c r="O750" s="34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4"/>
      <c r="N751" s="34"/>
      <c r="O751" s="34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4"/>
      <c r="N752" s="34"/>
      <c r="O752" s="34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4"/>
      <c r="N753" s="34"/>
      <c r="O753" s="34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4"/>
      <c r="N754" s="34"/>
      <c r="O754" s="34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4"/>
      <c r="N755" s="34"/>
      <c r="O755" s="34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4"/>
      <c r="N756" s="34"/>
      <c r="O756" s="34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4"/>
      <c r="N757" s="34"/>
      <c r="O757" s="34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4"/>
      <c r="N758" s="34"/>
      <c r="O758" s="34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4"/>
      <c r="N759" s="34"/>
      <c r="O759" s="34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4"/>
      <c r="N760" s="34"/>
      <c r="O760" s="34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4"/>
      <c r="N761" s="34"/>
      <c r="O761" s="34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4"/>
      <c r="N762" s="34"/>
      <c r="O762" s="34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4"/>
      <c r="N763" s="34"/>
      <c r="O763" s="34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4"/>
      <c r="N764" s="34"/>
      <c r="O764" s="34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4"/>
      <c r="N765" s="34"/>
      <c r="O765" s="34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4"/>
      <c r="N766" s="34"/>
      <c r="O766" s="34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4"/>
      <c r="N767" s="34"/>
      <c r="O767" s="34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4"/>
      <c r="N768" s="34"/>
      <c r="O768" s="34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4"/>
      <c r="N769" s="34"/>
      <c r="O769" s="34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4"/>
      <c r="N770" s="34"/>
      <c r="O770" s="34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4"/>
      <c r="N771" s="34"/>
      <c r="O771" s="34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4"/>
      <c r="N772" s="34"/>
      <c r="O772" s="34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4"/>
      <c r="N773" s="34"/>
      <c r="O773" s="34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4"/>
      <c r="N774" s="34"/>
      <c r="O774" s="34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4"/>
      <c r="N775" s="34"/>
      <c r="O775" s="34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4"/>
      <c r="N776" s="34"/>
      <c r="O776" s="34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4"/>
      <c r="N777" s="34"/>
      <c r="O777" s="34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4"/>
      <c r="N778" s="34"/>
      <c r="O778" s="34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4"/>
      <c r="N779" s="34"/>
      <c r="O779" s="34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4"/>
      <c r="N780" s="34"/>
      <c r="O780" s="34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4"/>
      <c r="N781" s="34"/>
      <c r="O781" s="34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4"/>
      <c r="N782" s="34"/>
      <c r="O782" s="34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4"/>
      <c r="N783" s="34"/>
      <c r="O783" s="34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4"/>
      <c r="N784" s="34"/>
      <c r="O784" s="34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4"/>
      <c r="N785" s="34"/>
      <c r="O785" s="34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4"/>
      <c r="N786" s="34"/>
      <c r="O786" s="34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4"/>
      <c r="N787" s="34"/>
      <c r="O787" s="34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4"/>
      <c r="N788" s="34"/>
      <c r="O788" s="34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4"/>
      <c r="N789" s="34"/>
      <c r="O789" s="34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4"/>
      <c r="N790" s="34"/>
      <c r="O790" s="34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4"/>
      <c r="N791" s="34"/>
      <c r="O791" s="34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4"/>
      <c r="N792" s="34"/>
      <c r="O792" s="34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4"/>
      <c r="N793" s="34"/>
      <c r="O793" s="34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4"/>
      <c r="N794" s="34"/>
      <c r="O794" s="34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4"/>
      <c r="N795" s="34"/>
      <c r="O795" s="34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4"/>
      <c r="N796" s="34"/>
      <c r="O796" s="34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4"/>
      <c r="N797" s="34"/>
      <c r="O797" s="34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4"/>
      <c r="N798" s="34"/>
      <c r="O798" s="34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4"/>
      <c r="N799" s="34"/>
      <c r="O799" s="34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4"/>
      <c r="N800" s="34"/>
      <c r="O800" s="34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4"/>
      <c r="N801" s="34"/>
      <c r="O801" s="34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4"/>
      <c r="N802" s="34"/>
      <c r="O802" s="34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4"/>
      <c r="N803" s="34"/>
      <c r="O803" s="34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4"/>
      <c r="N804" s="34"/>
      <c r="O804" s="34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4"/>
      <c r="N805" s="34"/>
      <c r="O805" s="34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4"/>
      <c r="N806" s="34"/>
      <c r="O806" s="34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4"/>
      <c r="N807" s="34"/>
      <c r="O807" s="34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4"/>
      <c r="N808" s="34"/>
      <c r="O808" s="34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4"/>
      <c r="N809" s="34"/>
      <c r="O809" s="34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4"/>
      <c r="N810" s="34"/>
      <c r="O810" s="34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4"/>
      <c r="N811" s="34"/>
      <c r="O811" s="34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4"/>
      <c r="N812" s="34"/>
      <c r="O812" s="34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4"/>
      <c r="N813" s="34"/>
      <c r="O813" s="34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4"/>
      <c r="N814" s="34"/>
      <c r="O814" s="34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4"/>
      <c r="N815" s="34"/>
      <c r="O815" s="34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4"/>
      <c r="N816" s="34"/>
      <c r="O816" s="34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4"/>
      <c r="N817" s="34"/>
      <c r="O817" s="34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4"/>
      <c r="N818" s="34"/>
      <c r="O818" s="34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4"/>
      <c r="N819" s="34"/>
      <c r="O819" s="34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4"/>
      <c r="N820" s="34"/>
      <c r="O820" s="34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4"/>
      <c r="N821" s="34"/>
      <c r="O821" s="34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4"/>
      <c r="N822" s="34"/>
      <c r="O822" s="34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4"/>
      <c r="N823" s="34"/>
      <c r="O823" s="34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4"/>
      <c r="N824" s="34"/>
      <c r="O824" s="34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4"/>
      <c r="N825" s="34"/>
      <c r="O825" s="34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4"/>
      <c r="N826" s="34"/>
      <c r="O826" s="34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4"/>
      <c r="N827" s="34"/>
      <c r="O827" s="34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4"/>
      <c r="N828" s="34"/>
      <c r="O828" s="34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4"/>
      <c r="N829" s="34"/>
      <c r="O829" s="34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4"/>
      <c r="N830" s="34"/>
      <c r="O830" s="34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4"/>
      <c r="N831" s="34"/>
      <c r="O831" s="34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4"/>
      <c r="N832" s="34"/>
      <c r="O832" s="34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4"/>
      <c r="N833" s="34"/>
      <c r="O833" s="34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4"/>
      <c r="N834" s="34"/>
      <c r="O834" s="34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4"/>
      <c r="N835" s="34"/>
      <c r="O835" s="34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4"/>
      <c r="N836" s="34"/>
      <c r="O836" s="34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4"/>
      <c r="N837" s="34"/>
      <c r="O837" s="34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4"/>
      <c r="N838" s="34"/>
      <c r="O838" s="34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4"/>
      <c r="N839" s="34"/>
      <c r="O839" s="34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4"/>
      <c r="N840" s="34"/>
      <c r="O840" s="34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4"/>
      <c r="N841" s="34"/>
      <c r="O841" s="34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4"/>
      <c r="N842" s="34"/>
      <c r="O842" s="34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4"/>
      <c r="N843" s="34"/>
      <c r="O843" s="34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4"/>
      <c r="N844" s="34"/>
      <c r="O844" s="34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4"/>
      <c r="N845" s="34"/>
      <c r="O845" s="34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4"/>
      <c r="N846" s="34"/>
      <c r="O846" s="34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4"/>
      <c r="N847" s="34"/>
      <c r="O847" s="34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4"/>
      <c r="N848" s="34"/>
      <c r="O848" s="34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4"/>
      <c r="N849" s="34"/>
      <c r="O849" s="34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4"/>
      <c r="N850" s="34"/>
      <c r="O850" s="34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4"/>
      <c r="N851" s="34"/>
      <c r="O851" s="34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4"/>
      <c r="N852" s="34"/>
      <c r="O852" s="34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4"/>
      <c r="N853" s="34"/>
      <c r="O853" s="34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4"/>
      <c r="N854" s="34"/>
      <c r="O854" s="34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4"/>
      <c r="N855" s="34"/>
      <c r="O855" s="34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4"/>
      <c r="N856" s="34"/>
      <c r="O856" s="34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4"/>
      <c r="N857" s="34"/>
      <c r="O857" s="34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4"/>
      <c r="N858" s="34"/>
      <c r="O858" s="34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4"/>
      <c r="N859" s="34"/>
      <c r="O859" s="34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4"/>
      <c r="N860" s="34"/>
      <c r="O860" s="34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4"/>
      <c r="N861" s="34"/>
      <c r="O861" s="34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4"/>
      <c r="N862" s="34"/>
      <c r="O862" s="34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4"/>
      <c r="N863" s="34"/>
      <c r="O863" s="34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4"/>
      <c r="N864" s="34"/>
      <c r="O864" s="34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4"/>
      <c r="N865" s="34"/>
      <c r="O865" s="34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4"/>
      <c r="N866" s="34"/>
      <c r="O866" s="34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4"/>
      <c r="N867" s="34"/>
      <c r="O867" s="34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4"/>
      <c r="N868" s="34"/>
      <c r="O868" s="34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4"/>
      <c r="N869" s="34"/>
      <c r="O869" s="34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4"/>
      <c r="N870" s="34"/>
      <c r="O870" s="34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4"/>
      <c r="N871" s="34"/>
      <c r="O871" s="34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4"/>
      <c r="N872" s="34"/>
      <c r="O872" s="34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4"/>
      <c r="N873" s="34"/>
      <c r="O873" s="34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4"/>
      <c r="N874" s="34"/>
      <c r="O874" s="34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4"/>
      <c r="N875" s="34"/>
      <c r="O875" s="34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4"/>
      <c r="N876" s="34"/>
      <c r="O876" s="34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4"/>
      <c r="N877" s="34"/>
      <c r="O877" s="34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4"/>
      <c r="N878" s="34"/>
      <c r="O878" s="34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4"/>
      <c r="N879" s="34"/>
      <c r="O879" s="34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4"/>
      <c r="N880" s="34"/>
      <c r="O880" s="34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4"/>
      <c r="N881" s="34"/>
      <c r="O881" s="34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4"/>
      <c r="N882" s="34"/>
      <c r="O882" s="34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4"/>
      <c r="N883" s="34"/>
      <c r="O883" s="34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4"/>
      <c r="N884" s="34"/>
      <c r="O884" s="34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4"/>
      <c r="N885" s="34"/>
      <c r="O885" s="34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4"/>
      <c r="N886" s="34"/>
      <c r="O886" s="34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4"/>
      <c r="N887" s="34"/>
      <c r="O887" s="34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4"/>
      <c r="N888" s="34"/>
      <c r="O888" s="34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4"/>
      <c r="N889" s="34"/>
      <c r="O889" s="34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4"/>
      <c r="N890" s="34"/>
      <c r="O890" s="34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4"/>
      <c r="N891" s="34"/>
      <c r="O891" s="34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4"/>
      <c r="N892" s="34"/>
      <c r="O892" s="34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4"/>
      <c r="N893" s="34"/>
      <c r="O893" s="34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4"/>
      <c r="N894" s="34"/>
      <c r="O894" s="34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4"/>
      <c r="N895" s="34"/>
      <c r="O895" s="34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4"/>
      <c r="N896" s="34"/>
      <c r="O896" s="34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4"/>
      <c r="N897" s="34"/>
      <c r="O897" s="34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4"/>
      <c r="N898" s="34"/>
      <c r="O898" s="34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4"/>
      <c r="N899" s="34"/>
      <c r="O899" s="34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4"/>
      <c r="N900" s="34"/>
      <c r="O900" s="34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4"/>
      <c r="N901" s="34"/>
      <c r="O901" s="34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4"/>
      <c r="N902" s="34"/>
      <c r="O902" s="34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4"/>
      <c r="N903" s="34"/>
      <c r="O903" s="34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4"/>
      <c r="N904" s="34"/>
      <c r="O904" s="34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4"/>
      <c r="N905" s="34"/>
      <c r="O905" s="34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4"/>
      <c r="N906" s="34"/>
      <c r="O906" s="34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4"/>
      <c r="N907" s="34"/>
      <c r="O907" s="34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4"/>
      <c r="N908" s="34"/>
      <c r="O908" s="34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4"/>
      <c r="N909" s="34"/>
      <c r="O909" s="34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4"/>
      <c r="N910" s="34"/>
      <c r="O910" s="34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4"/>
      <c r="N911" s="34"/>
      <c r="O911" s="34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4"/>
      <c r="N912" s="34"/>
      <c r="O912" s="34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4"/>
      <c r="N913" s="34"/>
      <c r="O913" s="34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4"/>
      <c r="N914" s="34"/>
      <c r="O914" s="34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4"/>
      <c r="N915" s="34"/>
      <c r="O915" s="34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4"/>
      <c r="N916" s="34"/>
      <c r="O916" s="34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4"/>
      <c r="N917" s="34"/>
      <c r="O917" s="34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4"/>
      <c r="N918" s="34"/>
      <c r="O918" s="34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4"/>
      <c r="N919" s="34"/>
      <c r="O919" s="34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4"/>
      <c r="N920" s="34"/>
      <c r="O920" s="34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4"/>
      <c r="N921" s="34"/>
      <c r="O921" s="34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4"/>
      <c r="N922" s="34"/>
      <c r="O922" s="34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4"/>
      <c r="N923" s="34"/>
      <c r="O923" s="34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4"/>
      <c r="N924" s="34"/>
      <c r="O924" s="34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4"/>
      <c r="N925" s="34"/>
      <c r="O925" s="34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4"/>
      <c r="N926" s="34"/>
      <c r="O926" s="34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4"/>
      <c r="N927" s="34"/>
      <c r="O927" s="34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4"/>
      <c r="N928" s="34"/>
      <c r="O928" s="34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4"/>
      <c r="N929" s="34"/>
      <c r="O929" s="34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4"/>
      <c r="N930" s="34"/>
      <c r="O930" s="34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4"/>
      <c r="N931" s="34"/>
      <c r="O931" s="34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4"/>
      <c r="N932" s="34"/>
      <c r="O932" s="34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4"/>
      <c r="N933" s="34"/>
      <c r="O933" s="34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4"/>
      <c r="N934" s="34"/>
      <c r="O934" s="34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4"/>
      <c r="N935" s="34"/>
      <c r="O935" s="34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4"/>
      <c r="N936" s="34"/>
      <c r="O936" s="34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4"/>
      <c r="N937" s="34"/>
      <c r="O937" s="34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4"/>
      <c r="N938" s="34"/>
      <c r="O938" s="34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4"/>
      <c r="N939" s="34"/>
      <c r="O939" s="34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4"/>
      <c r="N940" s="34"/>
      <c r="O940" s="34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4"/>
      <c r="N941" s="34"/>
      <c r="O941" s="34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4"/>
      <c r="N942" s="34"/>
      <c r="O942" s="34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4"/>
      <c r="N943" s="34"/>
      <c r="O943" s="34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4"/>
      <c r="N944" s="34"/>
      <c r="O944" s="34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4"/>
      <c r="N945" s="34"/>
      <c r="O945" s="34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4"/>
      <c r="N946" s="34"/>
      <c r="O946" s="34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4"/>
      <c r="N947" s="34"/>
      <c r="O947" s="34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4"/>
      <c r="N948" s="34"/>
      <c r="O948" s="34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4"/>
      <c r="N949" s="34"/>
      <c r="O949" s="34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4"/>
      <c r="N950" s="34"/>
      <c r="O950" s="34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4"/>
      <c r="N951" s="34"/>
      <c r="O951" s="34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4"/>
      <c r="N952" s="34"/>
      <c r="O952" s="34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4"/>
      <c r="N953" s="34"/>
      <c r="O953" s="34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4"/>
      <c r="N954" s="34"/>
      <c r="O954" s="34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4"/>
      <c r="N955" s="34"/>
      <c r="O955" s="34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4"/>
      <c r="N956" s="34"/>
      <c r="O956" s="34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4"/>
      <c r="N957" s="34"/>
      <c r="O957" s="34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4"/>
      <c r="N958" s="34"/>
      <c r="O958" s="34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4"/>
      <c r="N959" s="34"/>
      <c r="O959" s="34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4"/>
      <c r="N960" s="34"/>
      <c r="O960" s="34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4"/>
      <c r="N961" s="34"/>
      <c r="O961" s="34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4"/>
      <c r="N962" s="34"/>
      <c r="O962" s="34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4"/>
      <c r="N963" s="34"/>
      <c r="O963" s="34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4"/>
      <c r="N964" s="34"/>
      <c r="O964" s="34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4"/>
      <c r="N965" s="34"/>
      <c r="O965" s="34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4"/>
      <c r="N966" s="34"/>
      <c r="O966" s="34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4"/>
      <c r="N967" s="34"/>
      <c r="O967" s="34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4"/>
      <c r="N968" s="34"/>
      <c r="O968" s="34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4"/>
      <c r="N969" s="34"/>
      <c r="O969" s="34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4"/>
      <c r="N970" s="34"/>
      <c r="O970" s="34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4"/>
      <c r="N971" s="34"/>
      <c r="O971" s="34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4"/>
      <c r="N972" s="34"/>
      <c r="O972" s="34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4"/>
      <c r="N973" s="34"/>
      <c r="O973" s="34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4"/>
      <c r="N974" s="34"/>
      <c r="O974" s="34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4"/>
      <c r="N975" s="34"/>
      <c r="O975" s="34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4"/>
      <c r="N976" s="34"/>
      <c r="O976" s="34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4"/>
      <c r="N977" s="34"/>
      <c r="O977" s="34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4"/>
      <c r="N978" s="34"/>
      <c r="O978" s="34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4"/>
      <c r="N979" s="34"/>
      <c r="O979" s="34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4"/>
      <c r="N980" s="34"/>
      <c r="O980" s="34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4"/>
      <c r="N981" s="34"/>
      <c r="O981" s="34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4"/>
      <c r="N982" s="34"/>
      <c r="O982" s="34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4"/>
      <c r="N983" s="34"/>
      <c r="O983" s="34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4"/>
      <c r="N984" s="34"/>
      <c r="O984" s="34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4"/>
      <c r="N985" s="34"/>
      <c r="O985" s="34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4"/>
      <c r="N986" s="34"/>
      <c r="O986" s="34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4"/>
      <c r="N987" s="34"/>
      <c r="O987" s="34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4"/>
      <c r="N988" s="34"/>
      <c r="O988" s="34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4"/>
      <c r="N989" s="34"/>
      <c r="O989" s="34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4"/>
      <c r="N990" s="34"/>
      <c r="O990" s="34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4"/>
      <c r="N991" s="34"/>
      <c r="O991" s="34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4"/>
      <c r="N992" s="34"/>
      <c r="O992" s="34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4"/>
      <c r="N993" s="34"/>
      <c r="O993" s="34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4"/>
      <c r="N994" s="34"/>
      <c r="O994" s="34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4"/>
      <c r="N995" s="34"/>
      <c r="O995" s="34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4"/>
      <c r="N996" s="34"/>
      <c r="O996" s="34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4"/>
      <c r="N997" s="34"/>
      <c r="O997" s="34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4"/>
      <c r="N998" s="34"/>
      <c r="O998" s="34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4"/>
      <c r="N999" s="34"/>
      <c r="O999" s="34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4"/>
      <c r="N1000" s="34"/>
      <c r="O1000" s="34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4"/>
      <c r="N1001" s="34"/>
      <c r="O1001" s="34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4"/>
      <c r="N1002" s="34"/>
      <c r="O1002" s="34"/>
    </row>
    <row r="1003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4"/>
      <c r="N1003" s="34"/>
      <c r="O1003" s="34"/>
    </row>
    <row r="1004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4"/>
      <c r="N1004" s="34"/>
      <c r="O1004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3.43"/>
    <col customWidth="1" min="2" max="2" width="20.71"/>
    <col customWidth="1" min="3" max="3" width="13.43"/>
    <col customWidth="1" min="4" max="4" width="11.57"/>
    <col customWidth="1" min="5" max="5" width="19.0"/>
    <col customWidth="1" min="6" max="6" width="16.57"/>
    <col customWidth="1" min="7" max="7" width="21.86"/>
    <col customWidth="1" min="8" max="8" width="15.57"/>
    <col customWidth="1" min="9" max="9" width="34.0"/>
    <col customWidth="1" min="10" max="10" width="5.86"/>
    <col customWidth="1" min="14" max="14" width="18.86"/>
  </cols>
  <sheetData>
    <row r="1" ht="27.0" customHeight="1">
      <c r="A1" s="1" t="s">
        <v>1</v>
      </c>
      <c r="B1" s="1" t="s">
        <v>2</v>
      </c>
      <c r="C1" s="1" t="s">
        <v>14</v>
      </c>
      <c r="D1" s="1" t="s">
        <v>12</v>
      </c>
      <c r="E1" s="1" t="s">
        <v>15</v>
      </c>
      <c r="F1" s="1" t="s">
        <v>6</v>
      </c>
      <c r="G1" s="1" t="s">
        <v>7</v>
      </c>
      <c r="H1" s="1" t="s">
        <v>8</v>
      </c>
      <c r="I1" s="1" t="s">
        <v>9</v>
      </c>
      <c r="J1" s="5"/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ht="15.75" customHeight="1">
      <c r="A2" s="8"/>
      <c r="B2" s="12" t="str">
        <f>IFERROR(__xludf.DUMMYFUNCTION("if(isblank(A2),"""",filter(Moorings!A:A,Moorings!B:B=left(A2,14),Moorings!D:D=D2))"),"")</f>
        <v/>
      </c>
      <c r="C2" s="12" t="str">
        <f>IFERROR(__xludf.DUMMYFUNCTION("if(isblank(A2),"""",filter(Moorings!C:C,Moorings!B:B=left(A2,14),Moorings!D:D=D2))"),"")</f>
        <v/>
      </c>
      <c r="D2" s="8"/>
      <c r="E2" s="12" t="str">
        <f>IFERROR(__xludf.DUMMYFUNCTION("if(isblank(A2),"""",filter(Moorings!A:A,Moorings!B:B=A2,Moorings!D:D=D2))"),"")</f>
        <v/>
      </c>
      <c r="F2" s="12" t="str">
        <f>IFERROR(__xludf.DUMMYFUNCTION("if(isblank(A2),"""",filter(Moorings!C:C,Moorings!B:B=A2,Moorings!D:D=D2))"),"")</f>
        <v/>
      </c>
      <c r="G2" s="8"/>
      <c r="H2" s="16"/>
      <c r="I2" s="8"/>
      <c r="J2" s="5"/>
      <c r="K2" t="str">
        <f t="shared" ref="K2:K11" si="2">if(len(A2),left(right(A2,9),6),"")</f>
        <v/>
      </c>
      <c r="N2" s="2" t="str">
        <f t="shared" ref="N2:R2" si="1">E2</f>
        <v/>
      </c>
      <c r="O2" s="2" t="str">
        <f t="shared" si="1"/>
        <v/>
      </c>
      <c r="P2" s="17" t="str">
        <f t="shared" si="1"/>
        <v/>
      </c>
      <c r="Q2" s="19" t="str">
        <f t="shared" si="1"/>
        <v/>
      </c>
      <c r="R2" s="17" t="str">
        <f t="shared" si="1"/>
        <v/>
      </c>
    </row>
    <row r="3" ht="15.75" customHeight="1">
      <c r="A3" s="20" t="s">
        <v>29</v>
      </c>
      <c r="B3" s="12" t="str">
        <f>IFERROR(__xludf.DUMMYFUNCTION("if(isblank(A3),"""",filter(Moorings!A:A,Moorings!B:B=left(A3,14),Moorings!D:D=D3))"),"ATAPL-65244-030-0025")</f>
        <v>ATAPL-65244-030-0025</v>
      </c>
      <c r="C3" s="12" t="str">
        <f>IFERROR(__xludf.DUMMYFUNCTION("if(isblank(A3),"""",filter(Moorings!C:C,Moorings!B:B=left(A3,14),Moorings!D:D=D3))"),"SN0025")</f>
        <v>SN0025</v>
      </c>
      <c r="D3" s="22">
        <v>1.0</v>
      </c>
      <c r="E3" s="12" t="str">
        <f>IFERROR(__xludf.DUMMYFUNCTION("if(isblank(A3),"""",filter(Moorings!A:A,Moorings!B:B=A3,Moorings!D:D=D3))"),"N00692")</f>
        <v>N00692</v>
      </c>
      <c r="F3" s="12" t="str">
        <f>IFERROR(__xludf.DUMMYFUNCTION("if(isblank(A3),"""",filter(Moorings!C:C,Moorings!B:B=A3,Moorings!D:D=D3))"),"1")</f>
        <v>1</v>
      </c>
      <c r="G3" s="20"/>
      <c r="H3" s="24"/>
      <c r="I3" s="20"/>
      <c r="J3" s="5"/>
      <c r="K3" t="str">
        <f t="shared" si="2"/>
        <v>ZPLSCB</v>
      </c>
      <c r="N3" s="2" t="str">
        <f t="shared" ref="N3:R3" si="3">E3</f>
        <v>N00692</v>
      </c>
      <c r="O3" s="2" t="str">
        <f t="shared" si="3"/>
        <v>1</v>
      </c>
      <c r="P3" s="17" t="str">
        <f t="shared" si="3"/>
        <v/>
      </c>
      <c r="Q3" s="19" t="str">
        <f t="shared" si="3"/>
        <v/>
      </c>
      <c r="R3" s="17" t="str">
        <f t="shared" si="3"/>
        <v/>
      </c>
    </row>
    <row r="4" ht="15.75" customHeight="1">
      <c r="A4" s="20" t="s">
        <v>34</v>
      </c>
      <c r="B4" s="12" t="str">
        <f>IFERROR(__xludf.DUMMYFUNCTION("if(isblank(A4),"""",filter(Moorings!A:A,Moorings!B:B=left(A4,14),Moorings!D:D=D4))"),"ATAPL-65244-030-0025")</f>
        <v>ATAPL-65244-030-0025</v>
      </c>
      <c r="C4" s="12" t="str">
        <f>IFERROR(__xludf.DUMMYFUNCTION("if(isblank(A4),"""",filter(Moorings!C:C,Moorings!B:B=left(A4,14),Moorings!D:D=D4))"),"SN0025")</f>
        <v>SN0025</v>
      </c>
      <c r="D4" s="22">
        <v>1.0</v>
      </c>
      <c r="E4" s="12" t="str">
        <f>IFERROR(__xludf.DUMMYFUNCTION("if(isblank(A4),"""",filter(Moorings!A:A,Moorings!B:B=A4,Moorings!D:D=D4))"),"N00694")</f>
        <v>N00694</v>
      </c>
      <c r="F4" s="12" t="str">
        <f>IFERROR(__xludf.DUMMYFUNCTION("if(isblank(A4),"""",filter(Moorings!C:C,Moorings!B:B=A4,Moorings!D:D=D4))"),"0484-6002-0100")</f>
        <v>0484-6002-0100</v>
      </c>
      <c r="G4" s="20"/>
      <c r="H4" s="24"/>
      <c r="I4" s="20"/>
      <c r="J4" s="5"/>
      <c r="K4" t="str">
        <f t="shared" si="2"/>
        <v>CAMDSB</v>
      </c>
      <c r="N4" s="2" t="str">
        <f t="shared" ref="N4:R4" si="4">E4</f>
        <v>N00694</v>
      </c>
      <c r="O4" s="2" t="str">
        <f t="shared" si="4"/>
        <v>0484-6002-0100</v>
      </c>
      <c r="P4" s="17" t="str">
        <f t="shared" si="4"/>
        <v/>
      </c>
      <c r="Q4" s="19" t="str">
        <f t="shared" si="4"/>
        <v/>
      </c>
      <c r="R4" s="17" t="str">
        <f t="shared" si="4"/>
        <v/>
      </c>
    </row>
    <row r="5" ht="15.75" customHeight="1">
      <c r="A5" s="20"/>
      <c r="B5" s="12" t="str">
        <f>IFERROR(__xludf.DUMMYFUNCTION("if(isblank(A5),"""",filter(Moorings!A:A,Moorings!B:B=left(A5,14),Moorings!D:D=D5))"),"")</f>
        <v/>
      </c>
      <c r="C5" s="12" t="str">
        <f>IFERROR(__xludf.DUMMYFUNCTION("if(isblank(A5),"""",filter(Moorings!C:C,Moorings!B:B=left(A5,14),Moorings!D:D=D5))"),"")</f>
        <v/>
      </c>
      <c r="D5" s="22"/>
      <c r="E5" s="12" t="str">
        <f>IFERROR(__xludf.DUMMYFUNCTION("if(isblank(A5),"""",filter(Moorings!A:A,Moorings!B:B=A5,Moorings!D:D=D5))"),"")</f>
        <v/>
      </c>
      <c r="F5" s="12" t="str">
        <f>IFERROR(__xludf.DUMMYFUNCTION("if(isblank(A5),"""",filter(Moorings!C:C,Moorings!B:B=A5,Moorings!D:D=D5))"),"")</f>
        <v/>
      </c>
      <c r="G5" s="20"/>
      <c r="H5" s="24"/>
      <c r="I5" s="20"/>
      <c r="J5" s="5"/>
      <c r="K5" t="str">
        <f t="shared" si="2"/>
        <v/>
      </c>
      <c r="N5" s="2" t="str">
        <f t="shared" ref="N5:R5" si="5">E5</f>
        <v/>
      </c>
      <c r="O5" s="2" t="str">
        <f t="shared" si="5"/>
        <v/>
      </c>
      <c r="P5" s="17" t="str">
        <f t="shared" si="5"/>
        <v/>
      </c>
      <c r="Q5" s="19" t="str">
        <f t="shared" si="5"/>
        <v/>
      </c>
      <c r="R5" s="17" t="str">
        <f t="shared" si="5"/>
        <v/>
      </c>
    </row>
    <row r="6" ht="15.75" customHeight="1">
      <c r="A6" s="20" t="s">
        <v>29</v>
      </c>
      <c r="B6" s="12" t="str">
        <f>IFERROR(__xludf.DUMMYFUNCTION("if(isblank(A6),"""",filter(Moorings!A:A,Moorings!B:B=left(A6,14),Moorings!D:D=D6))"),"ATAPL-65244-030-0025")</f>
        <v>ATAPL-65244-030-0025</v>
      </c>
      <c r="C6" s="12" t="str">
        <f>IFERROR(__xludf.DUMMYFUNCTION("if(isblank(A6),"""",filter(Moorings!C:C,Moorings!B:B=left(A6,14),Moorings!D:D=D6))"),"SN0025")</f>
        <v>SN0025</v>
      </c>
      <c r="D6" s="22">
        <v>2.0</v>
      </c>
      <c r="E6" s="12" t="str">
        <f>IFERROR(__xludf.DUMMYFUNCTION("if(isblank(A6),"""",filter(Moorings!A:A,Moorings!B:B=A6,Moorings!D:D=D6))"),"ATOSU-63259-00003")</f>
        <v>ATOSU-63259-00003</v>
      </c>
      <c r="F6" s="12" t="str">
        <f>IFERROR(__xludf.DUMMYFUNCTION("if(isblank(A6),"""",filter(Moorings!C:C,Moorings!B:B=A6,Moorings!D:D=D6))"),"5")</f>
        <v>5</v>
      </c>
      <c r="G6" s="20"/>
      <c r="H6" s="24"/>
      <c r="I6" s="20"/>
      <c r="J6" s="5"/>
      <c r="K6" t="str">
        <f t="shared" si="2"/>
        <v>ZPLSCB</v>
      </c>
      <c r="N6" s="2" t="str">
        <f t="shared" ref="N6:R6" si="6">E6</f>
        <v>ATOSU-63259-00003</v>
      </c>
      <c r="O6" s="2" t="str">
        <f t="shared" si="6"/>
        <v>5</v>
      </c>
      <c r="P6" s="17" t="str">
        <f t="shared" si="6"/>
        <v/>
      </c>
      <c r="Q6" s="19" t="str">
        <f t="shared" si="6"/>
        <v/>
      </c>
      <c r="R6" s="17" t="str">
        <f t="shared" si="6"/>
        <v/>
      </c>
    </row>
    <row r="7" ht="15.75" customHeight="1">
      <c r="A7" s="20" t="s">
        <v>34</v>
      </c>
      <c r="B7" s="12" t="str">
        <f>IFERROR(__xludf.DUMMYFUNCTION("if(isblank(A7),"""",filter(Moorings!A:A,Moorings!B:B=left(A7,14),Moorings!D:D=D7))"),"ATAPL-65244-030-0025")</f>
        <v>ATAPL-65244-030-0025</v>
      </c>
      <c r="C7" s="12" t="str">
        <f>IFERROR(__xludf.DUMMYFUNCTION("if(isblank(A7),"""",filter(Moorings!C:C,Moorings!B:B=left(A7,14),Moorings!D:D=D7))"),"SN0025")</f>
        <v>SN0025</v>
      </c>
      <c r="D7" s="22">
        <v>2.0</v>
      </c>
      <c r="E7" s="12" t="str">
        <f>IFERROR(__xludf.DUMMYFUNCTION("if(isblank(A7),"""",filter(Moorings!A:A,Moorings!B:B=A7,Moorings!D:D=D7))"),"ATAPL-58317-00006")</f>
        <v>ATAPL-58317-00006</v>
      </c>
      <c r="F7" s="12" t="str">
        <f>IFERROR(__xludf.DUMMYFUNCTION("if(isblank(A7),"""",filter(Moorings!C:C,Moorings!B:B=A7,Moorings!D:D=D7))"),"108")</f>
        <v>108</v>
      </c>
      <c r="G7" s="20"/>
      <c r="H7" s="24"/>
      <c r="I7" s="20"/>
      <c r="J7" s="5"/>
      <c r="K7" t="str">
        <f t="shared" si="2"/>
        <v>CAMDSB</v>
      </c>
      <c r="N7" s="2" t="str">
        <f t="shared" ref="N7:R7" si="7">E7</f>
        <v>ATAPL-58317-00006</v>
      </c>
      <c r="O7" s="2" t="str">
        <f t="shared" si="7"/>
        <v>108</v>
      </c>
      <c r="P7" s="17" t="str">
        <f t="shared" si="7"/>
        <v/>
      </c>
      <c r="Q7" s="19" t="str">
        <f t="shared" si="7"/>
        <v/>
      </c>
      <c r="R7" s="17" t="str">
        <f t="shared" si="7"/>
        <v/>
      </c>
    </row>
    <row r="8" ht="15.75" customHeight="1">
      <c r="A8" s="20"/>
      <c r="B8" s="12" t="str">
        <f>IFERROR(__xludf.DUMMYFUNCTION("if(isblank(A8),"""",filter(Moorings!A:A,Moorings!B:B=left(A8,14),Moorings!D:D=D8))"),"")</f>
        <v/>
      </c>
      <c r="C8" s="12" t="str">
        <f>IFERROR(__xludf.DUMMYFUNCTION("if(isblank(A8),"""",filter(Moorings!C:C,Moorings!B:B=left(A8,14),Moorings!D:D=D8))"),"")</f>
        <v/>
      </c>
      <c r="D8" s="22"/>
      <c r="E8" s="12" t="str">
        <f>IFERROR(__xludf.DUMMYFUNCTION("if(isblank(A8),"""",filter(Moorings!A:A,Moorings!B:B=A8,Moorings!D:D=D8))"),"")</f>
        <v/>
      </c>
      <c r="F8" s="12" t="str">
        <f>IFERROR(__xludf.DUMMYFUNCTION("if(isblank(A8),"""",filter(Moorings!C:C,Moorings!B:B=A8,Moorings!D:D=D8))"),"")</f>
        <v/>
      </c>
      <c r="G8" s="20"/>
      <c r="H8" s="24"/>
      <c r="I8" s="20"/>
      <c r="J8" s="5"/>
      <c r="K8" t="str">
        <f t="shared" si="2"/>
        <v/>
      </c>
      <c r="N8" s="2" t="str">
        <f t="shared" ref="N8:R8" si="8">E8</f>
        <v/>
      </c>
      <c r="O8" s="2" t="str">
        <f t="shared" si="8"/>
        <v/>
      </c>
      <c r="P8" s="17" t="str">
        <f t="shared" si="8"/>
        <v/>
      </c>
      <c r="Q8" s="19" t="str">
        <f t="shared" si="8"/>
        <v/>
      </c>
      <c r="R8" s="17" t="str">
        <f t="shared" si="8"/>
        <v/>
      </c>
    </row>
    <row r="9" ht="15.75" customHeight="1">
      <c r="A9" s="30" t="s">
        <v>29</v>
      </c>
      <c r="B9" s="12" t="str">
        <f>IFERROR(__xludf.DUMMYFUNCTION("if(isblank(A9),"""",filter(Moorings!A:A,Moorings!B:B=left(A9,14),Moorings!D:D=D9))"),"ATAPL-65244-030-0025")</f>
        <v>ATAPL-65244-030-0025</v>
      </c>
      <c r="C9" s="12" t="str">
        <f>IFERROR(__xludf.DUMMYFUNCTION("if(isblank(A9),"""",filter(Moorings!C:C,Moorings!B:B=left(A9,14),Moorings!D:D=D9))"),"SN0025")</f>
        <v>SN0025</v>
      </c>
      <c r="D9" s="31">
        <v>3.0</v>
      </c>
      <c r="E9" s="12" t="str">
        <f>IFERROR(__xludf.DUMMYFUNCTION("if(isblank(A9),"""",filter(Moorings!A:A,Moorings!B:B=A9,Moorings!D:D=D9))"),"ATOSU-63259-00001")</f>
        <v>ATOSU-63259-00001</v>
      </c>
      <c r="F9" s="12" t="str">
        <f>IFERROR(__xludf.DUMMYFUNCTION("if(isblank(A9),"""",filter(Moorings!C:C,Moorings!B:B=A9,Moorings!D:D=D9))"),"3")</f>
        <v>3</v>
      </c>
      <c r="G9" s="20"/>
      <c r="H9" s="24"/>
      <c r="I9" s="20"/>
      <c r="J9" s="5"/>
      <c r="K9" t="str">
        <f t="shared" si="2"/>
        <v>ZPLSCB</v>
      </c>
      <c r="N9" s="2" t="str">
        <f t="shared" ref="N9:R9" si="9">E9</f>
        <v>ATOSU-63259-00001</v>
      </c>
      <c r="O9" s="2" t="str">
        <f t="shared" si="9"/>
        <v>3</v>
      </c>
      <c r="P9" s="17" t="str">
        <f t="shared" si="9"/>
        <v/>
      </c>
      <c r="Q9" s="19" t="str">
        <f t="shared" si="9"/>
        <v/>
      </c>
      <c r="R9" s="17" t="str">
        <f t="shared" si="9"/>
        <v/>
      </c>
    </row>
    <row r="10" ht="15.75" customHeight="1">
      <c r="A10" s="30" t="s">
        <v>34</v>
      </c>
      <c r="B10" s="12" t="str">
        <f>IFERROR(__xludf.DUMMYFUNCTION("if(isblank(A10),"""",filter(Moorings!A:A,Moorings!B:B=left(A10,14),Moorings!D:D=D10))"),"ATAPL-65244-030-0025")</f>
        <v>ATAPL-65244-030-0025</v>
      </c>
      <c r="C10" s="12" t="str">
        <f>IFERROR(__xludf.DUMMYFUNCTION("if(isblank(A10),"""",filter(Moorings!C:C,Moorings!B:B=left(A10,14),Moorings!D:D=D10))"),"SN0025")</f>
        <v>SN0025</v>
      </c>
      <c r="D10" s="31">
        <v>3.0</v>
      </c>
      <c r="E10" s="12" t="str">
        <f>IFERROR(__xludf.DUMMYFUNCTION("if(isblank(A10),"""",filter(Moorings!A:A,Moorings!B:B=A10,Moorings!D:D=D10))"),"ATOSU-58317-00012")</f>
        <v>ATOSU-58317-00012</v>
      </c>
      <c r="F10" s="12" t="str">
        <f>IFERROR(__xludf.DUMMYFUNCTION("if(isblank(A10),"""",filter(Moorings!C:C,Moorings!B:B=A10,Moorings!D:D=D10))"),"117")</f>
        <v>117</v>
      </c>
      <c r="G10" s="20"/>
      <c r="H10" s="24"/>
      <c r="I10" s="20"/>
      <c r="J10" s="5"/>
      <c r="K10" t="str">
        <f t="shared" si="2"/>
        <v>CAMDSB</v>
      </c>
      <c r="N10" s="2" t="str">
        <f t="shared" ref="N10:R10" si="10">E10</f>
        <v>ATOSU-58317-00012</v>
      </c>
      <c r="O10" s="2" t="str">
        <f t="shared" si="10"/>
        <v>117</v>
      </c>
      <c r="P10" s="17" t="str">
        <f t="shared" si="10"/>
        <v/>
      </c>
      <c r="Q10" s="19" t="str">
        <f t="shared" si="10"/>
        <v/>
      </c>
      <c r="R10" s="17" t="str">
        <f t="shared" si="10"/>
        <v/>
      </c>
    </row>
    <row r="11" ht="15.75" customHeight="1">
      <c r="A11" s="20"/>
      <c r="B11" s="12"/>
      <c r="C11" s="12"/>
      <c r="D11" s="22"/>
      <c r="E11" s="12"/>
      <c r="F11" s="12"/>
      <c r="G11" s="20"/>
      <c r="H11" s="24"/>
      <c r="I11" s="20"/>
      <c r="J11" s="5"/>
      <c r="K11" t="str">
        <f t="shared" si="2"/>
        <v/>
      </c>
      <c r="N11" s="2" t="str">
        <f t="shared" ref="N11:R11" si="11">E11</f>
        <v/>
      </c>
      <c r="O11" s="2" t="str">
        <f t="shared" si="11"/>
        <v/>
      </c>
      <c r="P11" s="17" t="str">
        <f t="shared" si="11"/>
        <v/>
      </c>
      <c r="Q11" s="19" t="str">
        <f t="shared" si="11"/>
        <v/>
      </c>
      <c r="R11" s="17" t="str">
        <f t="shared" si="11"/>
        <v/>
      </c>
    </row>
    <row r="12" ht="15.75" customHeight="1">
      <c r="A12" s="35"/>
      <c r="B12" s="36"/>
      <c r="C12" s="36"/>
      <c r="D12" s="37"/>
      <c r="E12" s="36"/>
      <c r="F12" s="36"/>
      <c r="G12" s="35"/>
      <c r="H12" s="38"/>
      <c r="I12" s="39" t="s">
        <v>101</v>
      </c>
      <c r="J12" s="5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40" t="s">
        <v>56</v>
      </c>
      <c r="B13" s="12" t="str">
        <f>IFERROR(__xludf.DUMMYFUNCTION("if(isblank(A13),"""",filter(Moorings!A:A,Moorings!B:B=left(A13,14),Moorings!D:D=D13))"),"ATAPL-65310-040-006")</f>
        <v>ATAPL-65310-040-006</v>
      </c>
      <c r="C13" s="12" t="str">
        <f>IFERROR(__xludf.DUMMYFUNCTION("if(isblank(A13),"""",filter(Moorings!C:C,Moorings!B:B=left(A13,14),Moorings!D:D=D13))"),"SN0006")</f>
        <v>SN0006</v>
      </c>
      <c r="D13" s="22">
        <v>1.0</v>
      </c>
      <c r="E13" s="12" t="str">
        <f>IFERROR(__xludf.DUMMYFUNCTION("if(isblank(A13),"""",filter(Moorings!A:A,Moorings!B:B=A13,Moorings!D:D=D13))"),"A00057")</f>
        <v>A00057</v>
      </c>
      <c r="F13" s="12" t="str">
        <f>IFERROR(__xludf.DUMMYFUNCTION("if(isblank(A13),"""",filter(Moorings!C:C,Moorings!B:B=A13,Moorings!D:D=D13))"),"18493")</f>
        <v>18493</v>
      </c>
      <c r="G13" s="40" t="s">
        <v>102</v>
      </c>
      <c r="H13" s="24">
        <v>44.636992</v>
      </c>
      <c r="I13" s="40"/>
      <c r="J13" s="5"/>
      <c r="K13" t="str">
        <f t="shared" ref="K13:K204" si="13">if(len(A13),left(right(A13,9),6),"")</f>
        <v>ADCPTB</v>
      </c>
      <c r="N13" s="2" t="str">
        <f t="shared" ref="N13:R13" si="12">E13</f>
        <v>A00057</v>
      </c>
      <c r="O13" s="2" t="str">
        <f t="shared" si="12"/>
        <v>18493</v>
      </c>
      <c r="P13" s="17" t="str">
        <f t="shared" si="12"/>
        <v>CC_lat</v>
      </c>
      <c r="Q13" s="19" t="str">
        <f t="shared" si="12"/>
        <v>44.636992</v>
      </c>
      <c r="R13" s="17" t="str">
        <f t="shared" si="12"/>
        <v/>
      </c>
    </row>
    <row r="14" ht="15.75" customHeight="1">
      <c r="A14" s="40" t="s">
        <v>56</v>
      </c>
      <c r="B14" s="12" t="str">
        <f>IFERROR(__xludf.DUMMYFUNCTION("if(isblank(A14),"""",filter(Moorings!A:A,Moorings!B:B=left(A14,14),Moorings!D:D=D14))"),"ATAPL-65310-040-006")</f>
        <v>ATAPL-65310-040-006</v>
      </c>
      <c r="C14" s="12" t="str">
        <f>IFERROR(__xludf.DUMMYFUNCTION("if(isblank(A14),"""",filter(Moorings!C:C,Moorings!B:B=left(A14,14),Moorings!D:D=D14))"),"SN0006")</f>
        <v>SN0006</v>
      </c>
      <c r="D14" s="22">
        <v>1.0</v>
      </c>
      <c r="E14" s="12" t="str">
        <f>IFERROR(__xludf.DUMMYFUNCTION("if(isblank(A14),"""",filter(Moorings!A:A,Moorings!B:B=A14,Moorings!D:D=D14))"),"A00057")</f>
        <v>A00057</v>
      </c>
      <c r="F14" s="12" t="str">
        <f>IFERROR(__xludf.DUMMYFUNCTION("if(isblank(A14),"""",filter(Moorings!C:C,Moorings!B:B=A14,Moorings!D:D=D14))"),"18493")</f>
        <v>18493</v>
      </c>
      <c r="G14" s="40" t="s">
        <v>103</v>
      </c>
      <c r="H14" s="24">
        <v>-124.305855</v>
      </c>
      <c r="I14" s="40"/>
      <c r="J14" s="5"/>
      <c r="K14" t="str">
        <f t="shared" si="13"/>
        <v>ADCPTB</v>
      </c>
      <c r="N14" s="2" t="str">
        <f t="shared" ref="N14:R14" si="14">E14</f>
        <v>A00057</v>
      </c>
      <c r="O14" s="2" t="str">
        <f t="shared" si="14"/>
        <v>18493</v>
      </c>
      <c r="P14" s="17" t="str">
        <f t="shared" si="14"/>
        <v>CC_lon</v>
      </c>
      <c r="Q14" s="19" t="str">
        <f t="shared" si="14"/>
        <v>-124.305855</v>
      </c>
      <c r="R14" s="17" t="str">
        <f t="shared" si="14"/>
        <v/>
      </c>
    </row>
    <row r="15" ht="15.75" customHeight="1">
      <c r="A15" s="40" t="s">
        <v>56</v>
      </c>
      <c r="B15" s="12" t="str">
        <f>IFERROR(__xludf.DUMMYFUNCTION("if(isblank(A15),"""",filter(Moorings!A:A,Moorings!B:B=left(A15,14),Moorings!D:D=D15))"),"ATAPL-65310-040-006")</f>
        <v>ATAPL-65310-040-006</v>
      </c>
      <c r="C15" s="12" t="str">
        <f>IFERROR(__xludf.DUMMYFUNCTION("if(isblank(A15),"""",filter(Moorings!C:C,Moorings!B:B=left(A15,14),Moorings!D:D=D15))"),"SN0006")</f>
        <v>SN0006</v>
      </c>
      <c r="D15" s="22">
        <v>1.0</v>
      </c>
      <c r="E15" s="12" t="str">
        <f>IFERROR(__xludf.DUMMYFUNCTION("if(isblank(A15),"""",filter(Moorings!A:A,Moorings!B:B=A15,Moorings!D:D=D15))"),"A00057")</f>
        <v>A00057</v>
      </c>
      <c r="F15" s="12" t="str">
        <f>IFERROR(__xludf.DUMMYFUNCTION("if(isblank(A15),"""",filter(Moorings!C:C,Moorings!B:B=A15,Moorings!D:D=D15))"),"18493")</f>
        <v>18493</v>
      </c>
      <c r="G15" s="40" t="s">
        <v>104</v>
      </c>
      <c r="H15" s="24">
        <v>0.45</v>
      </c>
      <c r="I15" s="40"/>
      <c r="J15" s="5"/>
      <c r="K15" t="str">
        <f t="shared" si="13"/>
        <v>ADCPTB</v>
      </c>
      <c r="N15" s="2" t="str">
        <f t="shared" ref="N15:R15" si="15">E15</f>
        <v>A00057</v>
      </c>
      <c r="O15" s="2" t="str">
        <f t="shared" si="15"/>
        <v>18493</v>
      </c>
      <c r="P15" s="17" t="str">
        <f t="shared" si="15"/>
        <v>CC_scale_factor1</v>
      </c>
      <c r="Q15" s="19" t="str">
        <f t="shared" si="15"/>
        <v>0.450000</v>
      </c>
      <c r="R15" s="17" t="str">
        <f t="shared" si="15"/>
        <v/>
      </c>
    </row>
    <row r="16" ht="15.75" customHeight="1">
      <c r="A16" s="40" t="s">
        <v>56</v>
      </c>
      <c r="B16" s="12" t="str">
        <f>IFERROR(__xludf.DUMMYFUNCTION("if(isblank(A16),"""",filter(Moorings!A:A,Moorings!B:B=left(A16,14),Moorings!D:D=D16))"),"ATAPL-65310-040-006")</f>
        <v>ATAPL-65310-040-006</v>
      </c>
      <c r="C16" s="12" t="str">
        <f>IFERROR(__xludf.DUMMYFUNCTION("if(isblank(A16),"""",filter(Moorings!C:C,Moorings!B:B=left(A16,14),Moorings!D:D=D16))"),"SN0006")</f>
        <v>SN0006</v>
      </c>
      <c r="D16" s="22">
        <v>1.0</v>
      </c>
      <c r="E16" s="12" t="str">
        <f>IFERROR(__xludf.DUMMYFUNCTION("if(isblank(A16),"""",filter(Moorings!A:A,Moorings!B:B=A16,Moorings!D:D=D16))"),"A00057")</f>
        <v>A00057</v>
      </c>
      <c r="F16" s="12" t="str">
        <f>IFERROR(__xludf.DUMMYFUNCTION("if(isblank(A16),"""",filter(Moorings!C:C,Moorings!B:B=A16,Moorings!D:D=D16))"),"18493")</f>
        <v>18493</v>
      </c>
      <c r="G16" s="40" t="s">
        <v>105</v>
      </c>
      <c r="H16" s="24">
        <v>0.45</v>
      </c>
      <c r="I16" s="40"/>
      <c r="J16" s="5"/>
      <c r="K16" t="str">
        <f t="shared" si="13"/>
        <v>ADCPTB</v>
      </c>
      <c r="N16" s="2" t="str">
        <f t="shared" ref="N16:R16" si="16">E16</f>
        <v>A00057</v>
      </c>
      <c r="O16" s="2" t="str">
        <f t="shared" si="16"/>
        <v>18493</v>
      </c>
      <c r="P16" s="17" t="str">
        <f t="shared" si="16"/>
        <v>CC_scale_factor2</v>
      </c>
      <c r="Q16" s="19" t="str">
        <f t="shared" si="16"/>
        <v>0.450000</v>
      </c>
      <c r="R16" s="17" t="str">
        <f t="shared" si="16"/>
        <v/>
      </c>
    </row>
    <row r="17" ht="15.75" customHeight="1">
      <c r="A17" s="40" t="s">
        <v>56</v>
      </c>
      <c r="B17" s="12" t="str">
        <f>IFERROR(__xludf.DUMMYFUNCTION("if(isblank(A17),"""",filter(Moorings!A:A,Moorings!B:B=left(A17,14),Moorings!D:D=D17))"),"ATAPL-65310-040-006")</f>
        <v>ATAPL-65310-040-006</v>
      </c>
      <c r="C17" s="12" t="str">
        <f>IFERROR(__xludf.DUMMYFUNCTION("if(isblank(A17),"""",filter(Moorings!C:C,Moorings!B:B=left(A17,14),Moorings!D:D=D17))"),"SN0006")</f>
        <v>SN0006</v>
      </c>
      <c r="D17" s="22">
        <v>1.0</v>
      </c>
      <c r="E17" s="12" t="str">
        <f>IFERROR(__xludf.DUMMYFUNCTION("if(isblank(A17),"""",filter(Moorings!A:A,Moorings!B:B=A17,Moorings!D:D=D17))"),"A00057")</f>
        <v>A00057</v>
      </c>
      <c r="F17" s="12" t="str">
        <f>IFERROR(__xludf.DUMMYFUNCTION("if(isblank(A17),"""",filter(Moorings!C:C,Moorings!B:B=A17,Moorings!D:D=D17))"),"18493")</f>
        <v>18493</v>
      </c>
      <c r="G17" s="40" t="s">
        <v>106</v>
      </c>
      <c r="H17" s="24">
        <v>0.45</v>
      </c>
      <c r="I17" s="40"/>
      <c r="J17" s="5"/>
      <c r="K17" t="str">
        <f t="shared" si="13"/>
        <v>ADCPTB</v>
      </c>
      <c r="N17" s="2" t="str">
        <f t="shared" ref="N17:R17" si="17">E17</f>
        <v>A00057</v>
      </c>
      <c r="O17" s="2" t="str">
        <f t="shared" si="17"/>
        <v>18493</v>
      </c>
      <c r="P17" s="17" t="str">
        <f t="shared" si="17"/>
        <v>CC_scale_factor3</v>
      </c>
      <c r="Q17" s="19" t="str">
        <f t="shared" si="17"/>
        <v>0.450000</v>
      </c>
      <c r="R17" s="17" t="str">
        <f t="shared" si="17"/>
        <v/>
      </c>
    </row>
    <row r="18" ht="15.75" customHeight="1">
      <c r="A18" s="40" t="s">
        <v>56</v>
      </c>
      <c r="B18" s="12" t="str">
        <f>IFERROR(__xludf.DUMMYFUNCTION("if(isblank(A18),"""",filter(Moorings!A:A,Moorings!B:B=left(A18,14),Moorings!D:D=D18))"),"ATAPL-65310-040-006")</f>
        <v>ATAPL-65310-040-006</v>
      </c>
      <c r="C18" s="12" t="str">
        <f>IFERROR(__xludf.DUMMYFUNCTION("if(isblank(A18),"""",filter(Moorings!C:C,Moorings!B:B=left(A18,14),Moorings!D:D=D18))"),"SN0006")</f>
        <v>SN0006</v>
      </c>
      <c r="D18" s="22">
        <v>1.0</v>
      </c>
      <c r="E18" s="12" t="str">
        <f>IFERROR(__xludf.DUMMYFUNCTION("if(isblank(A18),"""",filter(Moorings!A:A,Moorings!B:B=A18,Moorings!D:D=D18))"),"A00057")</f>
        <v>A00057</v>
      </c>
      <c r="F18" s="12" t="str">
        <f>IFERROR(__xludf.DUMMYFUNCTION("if(isblank(A18),"""",filter(Moorings!C:C,Moorings!B:B=A18,Moorings!D:D=D18))"),"18493")</f>
        <v>18493</v>
      </c>
      <c r="G18" s="40" t="s">
        <v>107</v>
      </c>
      <c r="H18" s="24">
        <v>0.45</v>
      </c>
      <c r="I18" s="40"/>
      <c r="J18" s="5"/>
      <c r="K18" t="str">
        <f t="shared" si="13"/>
        <v>ADCPTB</v>
      </c>
      <c r="N18" s="2" t="str">
        <f t="shared" ref="N18:R18" si="18">E18</f>
        <v>A00057</v>
      </c>
      <c r="O18" s="2" t="str">
        <f t="shared" si="18"/>
        <v>18493</v>
      </c>
      <c r="P18" s="17" t="str">
        <f t="shared" si="18"/>
        <v>CC_scale_factor4</v>
      </c>
      <c r="Q18" s="19" t="str">
        <f t="shared" si="18"/>
        <v>0.450000</v>
      </c>
      <c r="R18" s="17" t="str">
        <f t="shared" si="18"/>
        <v/>
      </c>
    </row>
    <row r="19" ht="15.75" customHeight="1">
      <c r="A19" s="40"/>
      <c r="B19" s="12" t="str">
        <f>IFERROR(__xludf.DUMMYFUNCTION("if(isblank(A19),"""",filter(Moorings!A:A,Moorings!B:B=left(A19,14),Moorings!D:D=D19))"),"")</f>
        <v/>
      </c>
      <c r="C19" s="12" t="str">
        <f>IFERROR(__xludf.DUMMYFUNCTION("if(isblank(A19),"""",filter(Moorings!C:C,Moorings!B:B=left(A19,14),Moorings!D:D=D19))"),"")</f>
        <v/>
      </c>
      <c r="D19" s="22"/>
      <c r="E19" s="12" t="str">
        <f>IFERROR(__xludf.DUMMYFUNCTION("if(isblank(A19),"""",filter(Moorings!A:A,Moorings!B:B=A19,Moorings!D:D=D19))"),"")</f>
        <v/>
      </c>
      <c r="F19" s="12" t="str">
        <f>IFERROR(__xludf.DUMMYFUNCTION("if(isblank(A19),"""",filter(Moorings!C:C,Moorings!B:B=A19,Moorings!D:D=D19))"),"")</f>
        <v/>
      </c>
      <c r="G19" s="40"/>
      <c r="H19" s="24"/>
      <c r="I19" s="40"/>
      <c r="J19" s="5"/>
      <c r="K19" t="str">
        <f t="shared" si="13"/>
        <v/>
      </c>
      <c r="N19" s="2" t="str">
        <f t="shared" ref="N19:R19" si="19">E19</f>
        <v/>
      </c>
      <c r="O19" s="2" t="str">
        <f t="shared" si="19"/>
        <v/>
      </c>
      <c r="P19" s="17" t="str">
        <f t="shared" si="19"/>
        <v/>
      </c>
      <c r="Q19" s="19" t="str">
        <f t="shared" si="19"/>
        <v/>
      </c>
      <c r="R19" s="17" t="str">
        <f t="shared" si="19"/>
        <v/>
      </c>
    </row>
    <row r="20" ht="15.75" customHeight="1">
      <c r="A20" s="40" t="s">
        <v>56</v>
      </c>
      <c r="B20" s="12" t="str">
        <f>IFERROR(__xludf.DUMMYFUNCTION("if(isblank(A20),"""",filter(Moorings!A:A,Moorings!B:B=left(A20,14),Moorings!D:D=D20))"),"ATAPL-65310-820-0009")</f>
        <v>ATAPL-65310-820-0009</v>
      </c>
      <c r="C20" s="12" t="str">
        <f>IFERROR(__xludf.DUMMYFUNCTION("if(isblank(A20),"""",filter(Moorings!C:C,Moorings!B:B=left(A20,14),Moorings!D:D=D20))"),"SN0009")</f>
        <v>SN0009</v>
      </c>
      <c r="D20" s="22">
        <v>2.0</v>
      </c>
      <c r="E20" s="12" t="str">
        <f>IFERROR(__xludf.DUMMYFUNCTION("if(isblank(A20),"""",filter(Moorings!A:A,Moorings!B:B=A20,Moorings!D:D=D20))"),"ATOSU-69826-00002")</f>
        <v>ATOSU-69826-00002</v>
      </c>
      <c r="F20" s="12" t="str">
        <f>IFERROR(__xludf.DUMMYFUNCTION("if(isblank(A20),"""",filter(Moorings!C:C,Moorings!B:B=A20,Moorings!D:D=D20))"),"19003")</f>
        <v>19003</v>
      </c>
      <c r="G20" s="40" t="s">
        <v>102</v>
      </c>
      <c r="H20" s="24">
        <v>44.6369916666666</v>
      </c>
      <c r="I20" s="40"/>
      <c r="J20" s="5"/>
      <c r="K20" t="str">
        <f t="shared" si="13"/>
        <v>ADCPTB</v>
      </c>
      <c r="N20" s="2" t="str">
        <f t="shared" ref="N20:R20" si="20">E20</f>
        <v>ATOSU-69826-00002</v>
      </c>
      <c r="O20" s="2" t="str">
        <f t="shared" si="20"/>
        <v>19003</v>
      </c>
      <c r="P20" s="17" t="str">
        <f t="shared" si="20"/>
        <v>CC_lat</v>
      </c>
      <c r="Q20" s="19" t="str">
        <f t="shared" si="20"/>
        <v>44.636992</v>
      </c>
      <c r="R20" s="17" t="str">
        <f t="shared" si="20"/>
        <v/>
      </c>
    </row>
    <row r="21" ht="15.75" customHeight="1">
      <c r="A21" s="40" t="s">
        <v>56</v>
      </c>
      <c r="B21" s="12" t="str">
        <f>IFERROR(__xludf.DUMMYFUNCTION("if(isblank(A21),"""",filter(Moorings!A:A,Moorings!B:B=left(A21,14),Moorings!D:D=D21))"),"ATAPL-65310-820-0009")</f>
        <v>ATAPL-65310-820-0009</v>
      </c>
      <c r="C21" s="12" t="str">
        <f>IFERROR(__xludf.DUMMYFUNCTION("if(isblank(A21),"""",filter(Moorings!C:C,Moorings!B:B=left(A21,14),Moorings!D:D=D21))"),"SN0009")</f>
        <v>SN0009</v>
      </c>
      <c r="D21" s="22">
        <v>2.0</v>
      </c>
      <c r="E21" s="12" t="str">
        <f>IFERROR(__xludf.DUMMYFUNCTION("if(isblank(A21),"""",filter(Moorings!A:A,Moorings!B:B=A21,Moorings!D:D=D21))"),"ATOSU-69826-00002")</f>
        <v>ATOSU-69826-00002</v>
      </c>
      <c r="F21" s="12" t="str">
        <f>IFERROR(__xludf.DUMMYFUNCTION("if(isblank(A21),"""",filter(Moorings!C:C,Moorings!B:B=A21,Moorings!D:D=D21))"),"19003")</f>
        <v>19003</v>
      </c>
      <c r="G21" s="40" t="s">
        <v>103</v>
      </c>
      <c r="H21" s="24">
        <v>-124.305855</v>
      </c>
      <c r="I21" s="40"/>
      <c r="J21" s="5"/>
      <c r="K21" t="str">
        <f t="shared" si="13"/>
        <v>ADCPTB</v>
      </c>
      <c r="N21" s="2" t="str">
        <f t="shared" ref="N21:R21" si="21">E21</f>
        <v>ATOSU-69826-00002</v>
      </c>
      <c r="O21" s="2" t="str">
        <f t="shared" si="21"/>
        <v>19003</v>
      </c>
      <c r="P21" s="17" t="str">
        <f t="shared" si="21"/>
        <v>CC_lon</v>
      </c>
      <c r="Q21" s="19" t="str">
        <f t="shared" si="21"/>
        <v>-124.305855</v>
      </c>
      <c r="R21" s="17" t="str">
        <f t="shared" si="21"/>
        <v/>
      </c>
    </row>
    <row r="22" ht="15.75" customHeight="1">
      <c r="A22" s="40" t="s">
        <v>56</v>
      </c>
      <c r="B22" s="12" t="str">
        <f>IFERROR(__xludf.DUMMYFUNCTION("if(isblank(A22),"""",filter(Moorings!A:A,Moorings!B:B=left(A22,14),Moorings!D:D=D22))"),"ATAPL-65310-820-0009")</f>
        <v>ATAPL-65310-820-0009</v>
      </c>
      <c r="C22" s="12" t="str">
        <f>IFERROR(__xludf.DUMMYFUNCTION("if(isblank(A22),"""",filter(Moorings!C:C,Moorings!B:B=left(A22,14),Moorings!D:D=D22))"),"SN0009")</f>
        <v>SN0009</v>
      </c>
      <c r="D22" s="22">
        <v>2.0</v>
      </c>
      <c r="E22" s="12" t="str">
        <f>IFERROR(__xludf.DUMMYFUNCTION("if(isblank(A22),"""",filter(Moorings!A:A,Moorings!B:B=A22,Moorings!D:D=D22))"),"ATOSU-69826-00002")</f>
        <v>ATOSU-69826-00002</v>
      </c>
      <c r="F22" s="12" t="str">
        <f>IFERROR(__xludf.DUMMYFUNCTION("if(isblank(A22),"""",filter(Moorings!C:C,Moorings!B:B=A22,Moorings!D:D=D22))"),"19003")</f>
        <v>19003</v>
      </c>
      <c r="G22" s="40" t="s">
        <v>104</v>
      </c>
      <c r="H22" s="24">
        <v>0.45</v>
      </c>
      <c r="I22" s="40"/>
      <c r="J22" s="5"/>
      <c r="K22" t="str">
        <f t="shared" si="13"/>
        <v>ADCPTB</v>
      </c>
      <c r="N22" s="2" t="str">
        <f t="shared" ref="N22:R22" si="22">E22</f>
        <v>ATOSU-69826-00002</v>
      </c>
      <c r="O22" s="2" t="str">
        <f t="shared" si="22"/>
        <v>19003</v>
      </c>
      <c r="P22" s="17" t="str">
        <f t="shared" si="22"/>
        <v>CC_scale_factor1</v>
      </c>
      <c r="Q22" s="19" t="str">
        <f t="shared" si="22"/>
        <v>0.450000</v>
      </c>
      <c r="R22" s="17" t="str">
        <f t="shared" si="22"/>
        <v/>
      </c>
    </row>
    <row r="23" ht="15.75" customHeight="1">
      <c r="A23" s="40" t="s">
        <v>56</v>
      </c>
      <c r="B23" s="12" t="str">
        <f>IFERROR(__xludf.DUMMYFUNCTION("if(isblank(A23),"""",filter(Moorings!A:A,Moorings!B:B=left(A23,14),Moorings!D:D=D23))"),"ATAPL-65310-820-0009")</f>
        <v>ATAPL-65310-820-0009</v>
      </c>
      <c r="C23" s="12" t="str">
        <f>IFERROR(__xludf.DUMMYFUNCTION("if(isblank(A23),"""",filter(Moorings!C:C,Moorings!B:B=left(A23,14),Moorings!D:D=D23))"),"SN0009")</f>
        <v>SN0009</v>
      </c>
      <c r="D23" s="22">
        <v>2.0</v>
      </c>
      <c r="E23" s="12" t="str">
        <f>IFERROR(__xludf.DUMMYFUNCTION("if(isblank(A23),"""",filter(Moorings!A:A,Moorings!B:B=A23,Moorings!D:D=D23))"),"ATOSU-69826-00002")</f>
        <v>ATOSU-69826-00002</v>
      </c>
      <c r="F23" s="12" t="str">
        <f>IFERROR(__xludf.DUMMYFUNCTION("if(isblank(A23),"""",filter(Moorings!C:C,Moorings!B:B=A23,Moorings!D:D=D23))"),"19003")</f>
        <v>19003</v>
      </c>
      <c r="G23" s="40" t="s">
        <v>105</v>
      </c>
      <c r="H23" s="24">
        <v>0.45</v>
      </c>
      <c r="I23" s="40"/>
      <c r="J23" s="5"/>
      <c r="K23" t="str">
        <f t="shared" si="13"/>
        <v>ADCPTB</v>
      </c>
      <c r="N23" s="2" t="str">
        <f t="shared" ref="N23:R23" si="23">E23</f>
        <v>ATOSU-69826-00002</v>
      </c>
      <c r="O23" s="2" t="str">
        <f t="shared" si="23"/>
        <v>19003</v>
      </c>
      <c r="P23" s="17" t="str">
        <f t="shared" si="23"/>
        <v>CC_scale_factor2</v>
      </c>
      <c r="Q23" s="19" t="str">
        <f t="shared" si="23"/>
        <v>0.450000</v>
      </c>
      <c r="R23" s="17" t="str">
        <f t="shared" si="23"/>
        <v/>
      </c>
    </row>
    <row r="24" ht="15.75" customHeight="1">
      <c r="A24" s="40" t="s">
        <v>56</v>
      </c>
      <c r="B24" s="12" t="str">
        <f>IFERROR(__xludf.DUMMYFUNCTION("if(isblank(A24),"""",filter(Moorings!A:A,Moorings!B:B=left(A24,14),Moorings!D:D=D24))"),"ATAPL-65310-820-0009")</f>
        <v>ATAPL-65310-820-0009</v>
      </c>
      <c r="C24" s="12" t="str">
        <f>IFERROR(__xludf.DUMMYFUNCTION("if(isblank(A24),"""",filter(Moorings!C:C,Moorings!B:B=left(A24,14),Moorings!D:D=D24))"),"SN0009")</f>
        <v>SN0009</v>
      </c>
      <c r="D24" s="22">
        <v>2.0</v>
      </c>
      <c r="E24" s="12" t="str">
        <f>IFERROR(__xludf.DUMMYFUNCTION("if(isblank(A24),"""",filter(Moorings!A:A,Moorings!B:B=A24,Moorings!D:D=D24))"),"ATOSU-69826-00002")</f>
        <v>ATOSU-69826-00002</v>
      </c>
      <c r="F24" s="12" t="str">
        <f>IFERROR(__xludf.DUMMYFUNCTION("if(isblank(A24),"""",filter(Moorings!C:C,Moorings!B:B=A24,Moorings!D:D=D24))"),"19003")</f>
        <v>19003</v>
      </c>
      <c r="G24" s="40" t="s">
        <v>106</v>
      </c>
      <c r="H24" s="24">
        <v>0.45</v>
      </c>
      <c r="I24" s="40"/>
      <c r="J24" s="5"/>
      <c r="K24" t="str">
        <f t="shared" si="13"/>
        <v>ADCPTB</v>
      </c>
      <c r="N24" s="2" t="str">
        <f t="shared" ref="N24:R24" si="24">E24</f>
        <v>ATOSU-69826-00002</v>
      </c>
      <c r="O24" s="2" t="str">
        <f t="shared" si="24"/>
        <v>19003</v>
      </c>
      <c r="P24" s="17" t="str">
        <f t="shared" si="24"/>
        <v>CC_scale_factor3</v>
      </c>
      <c r="Q24" s="19" t="str">
        <f t="shared" si="24"/>
        <v>0.450000</v>
      </c>
      <c r="R24" s="17" t="str">
        <f t="shared" si="24"/>
        <v/>
      </c>
    </row>
    <row r="25" ht="15.75" customHeight="1">
      <c r="A25" s="40" t="s">
        <v>56</v>
      </c>
      <c r="B25" s="12" t="str">
        <f>IFERROR(__xludf.DUMMYFUNCTION("if(isblank(A25),"""",filter(Moorings!A:A,Moorings!B:B=left(A25,14),Moorings!D:D=D25))"),"ATAPL-65310-820-0009")</f>
        <v>ATAPL-65310-820-0009</v>
      </c>
      <c r="C25" s="12" t="str">
        <f>IFERROR(__xludf.DUMMYFUNCTION("if(isblank(A25),"""",filter(Moorings!C:C,Moorings!B:B=left(A25,14),Moorings!D:D=D25))"),"SN0009")</f>
        <v>SN0009</v>
      </c>
      <c r="D25" s="22">
        <v>2.0</v>
      </c>
      <c r="E25" s="12" t="str">
        <f>IFERROR(__xludf.DUMMYFUNCTION("if(isblank(A25),"""",filter(Moorings!A:A,Moorings!B:B=A25,Moorings!D:D=D25))"),"ATOSU-69826-00002")</f>
        <v>ATOSU-69826-00002</v>
      </c>
      <c r="F25" s="12" t="str">
        <f>IFERROR(__xludf.DUMMYFUNCTION("if(isblank(A25),"""",filter(Moorings!C:C,Moorings!B:B=A25,Moorings!D:D=D25))"),"19003")</f>
        <v>19003</v>
      </c>
      <c r="G25" s="40" t="s">
        <v>107</v>
      </c>
      <c r="H25" s="24">
        <v>0.45</v>
      </c>
      <c r="I25" s="40"/>
      <c r="J25" s="5"/>
      <c r="K25" t="str">
        <f t="shared" si="13"/>
        <v>ADCPTB</v>
      </c>
      <c r="N25" s="2" t="str">
        <f t="shared" ref="N25:R25" si="25">E25</f>
        <v>ATOSU-69826-00002</v>
      </c>
      <c r="O25" s="2" t="str">
        <f t="shared" si="25"/>
        <v>19003</v>
      </c>
      <c r="P25" s="17" t="str">
        <f t="shared" si="25"/>
        <v>CC_scale_factor4</v>
      </c>
      <c r="Q25" s="19" t="str">
        <f t="shared" si="25"/>
        <v>0.450000</v>
      </c>
      <c r="R25" s="17" t="str">
        <f t="shared" si="25"/>
        <v/>
      </c>
    </row>
    <row r="26" ht="15.75" customHeight="1">
      <c r="A26" s="20"/>
      <c r="B26" s="12" t="str">
        <f>IFERROR(__xludf.DUMMYFUNCTION("if(isblank(A26),"""",filter(Moorings!A:A,Moorings!B:B=left(A26,14),Moorings!D:D=D26))"),"")</f>
        <v/>
      </c>
      <c r="C26" s="12" t="str">
        <f>IFERROR(__xludf.DUMMYFUNCTION("if(isblank(A26),"""",filter(Moorings!C:C,Moorings!B:B=left(A26,14),Moorings!D:D=D26))"),"")</f>
        <v/>
      </c>
      <c r="D26" s="22"/>
      <c r="E26" s="12" t="str">
        <f>IFERROR(__xludf.DUMMYFUNCTION("if(isblank(A26),"""",filter(Moorings!A:A,Moorings!B:B=A26,Moorings!D:D=D26))"),"")</f>
        <v/>
      </c>
      <c r="F26" s="12" t="str">
        <f>IFERROR(__xludf.DUMMYFUNCTION("if(isblank(A26),"""",filter(Moorings!C:C,Moorings!B:B=A26,Moorings!D:D=D26))"),"")</f>
        <v/>
      </c>
      <c r="G26" s="20"/>
      <c r="H26" s="24"/>
      <c r="I26" s="20"/>
      <c r="J26" s="5"/>
      <c r="K26" t="str">
        <f t="shared" si="13"/>
        <v/>
      </c>
      <c r="N26" s="2" t="str">
        <f t="shared" ref="N26:R26" si="26">E26</f>
        <v/>
      </c>
      <c r="O26" s="2" t="str">
        <f t="shared" si="26"/>
        <v/>
      </c>
      <c r="P26" s="17" t="str">
        <f t="shared" si="26"/>
        <v/>
      </c>
      <c r="Q26" s="19" t="str">
        <f t="shared" si="26"/>
        <v/>
      </c>
      <c r="R26" s="17" t="str">
        <f t="shared" si="26"/>
        <v/>
      </c>
    </row>
    <row r="27" ht="15.75" customHeight="1">
      <c r="A27" s="30" t="s">
        <v>56</v>
      </c>
      <c r="B27" s="12" t="str">
        <f>IFERROR(__xludf.DUMMYFUNCTION("if(isblank(A27),"""",filter(Moorings!A:A,Moorings!B:B=left(A27,14),Moorings!D:D=D27))"),"ATAPL-65310-820-0009")</f>
        <v>ATAPL-65310-820-0009</v>
      </c>
      <c r="C27" s="12" t="str">
        <f>IFERROR(__xludf.DUMMYFUNCTION("if(isblank(A27),"""",filter(Moorings!C:C,Moorings!B:B=left(A27,14),Moorings!D:D=D27))"),"SN0006")</f>
        <v>SN0006</v>
      </c>
      <c r="D27" s="31">
        <v>3.0</v>
      </c>
      <c r="E27" s="12" t="str">
        <f>IFERROR(__xludf.DUMMYFUNCTION("if(isblank(A27),"""",filter(Moorings!A:A,Moorings!B:B=A27,Moorings!D:D=D27))"),"ATOSU-69826-00001")</f>
        <v>ATOSU-69826-00001</v>
      </c>
      <c r="F27" s="12" t="str">
        <f>IFERROR(__xludf.DUMMYFUNCTION("if(isblank(A27),"""",filter(Moorings!C:C,Moorings!B:B=A27,Moorings!D:D=D27))"),"18493")</f>
        <v>18493</v>
      </c>
      <c r="G27" s="20" t="s">
        <v>102</v>
      </c>
      <c r="H27" s="24">
        <v>44.6369916666666</v>
      </c>
      <c r="I27" s="20"/>
      <c r="J27" s="5"/>
      <c r="K27" t="str">
        <f t="shared" si="13"/>
        <v>ADCPTB</v>
      </c>
      <c r="N27" s="2" t="str">
        <f t="shared" ref="N27:R27" si="27">E27</f>
        <v>ATOSU-69826-00001</v>
      </c>
      <c r="O27" s="2" t="str">
        <f t="shared" si="27"/>
        <v>18493</v>
      </c>
      <c r="P27" s="17" t="str">
        <f t="shared" si="27"/>
        <v>CC_lat</v>
      </c>
      <c r="Q27" s="19" t="str">
        <f t="shared" si="27"/>
        <v>44.636992</v>
      </c>
      <c r="R27" s="17" t="str">
        <f t="shared" si="27"/>
        <v/>
      </c>
    </row>
    <row r="28" ht="15.75" customHeight="1">
      <c r="A28" s="30" t="s">
        <v>56</v>
      </c>
      <c r="B28" s="12" t="str">
        <f>IFERROR(__xludf.DUMMYFUNCTION("if(isblank(A28),"""",filter(Moorings!A:A,Moorings!B:B=left(A28,14),Moorings!D:D=D28))"),"ATAPL-65310-820-0009")</f>
        <v>ATAPL-65310-820-0009</v>
      </c>
      <c r="C28" s="12" t="str">
        <f>IFERROR(__xludf.DUMMYFUNCTION("if(isblank(A28),"""",filter(Moorings!C:C,Moorings!B:B=left(A28,14),Moorings!D:D=D28))"),"SN0006")</f>
        <v>SN0006</v>
      </c>
      <c r="D28" s="31">
        <v>3.0</v>
      </c>
      <c r="E28" s="12" t="str">
        <f>IFERROR(__xludf.DUMMYFUNCTION("if(isblank(A28),"""",filter(Moorings!A:A,Moorings!B:B=A28,Moorings!D:D=D28))"),"ATOSU-69826-00001")</f>
        <v>ATOSU-69826-00001</v>
      </c>
      <c r="F28" s="12" t="str">
        <f>IFERROR(__xludf.DUMMYFUNCTION("if(isblank(A28),"""",filter(Moorings!C:C,Moorings!B:B=A28,Moorings!D:D=D28))"),"18493")</f>
        <v>18493</v>
      </c>
      <c r="G28" s="20" t="s">
        <v>103</v>
      </c>
      <c r="H28" s="24">
        <v>-124.305855</v>
      </c>
      <c r="I28" s="20"/>
      <c r="J28" s="5"/>
      <c r="K28" t="str">
        <f t="shared" si="13"/>
        <v>ADCPTB</v>
      </c>
      <c r="N28" s="2" t="str">
        <f t="shared" ref="N28:R28" si="28">E28</f>
        <v>ATOSU-69826-00001</v>
      </c>
      <c r="O28" s="2" t="str">
        <f t="shared" si="28"/>
        <v>18493</v>
      </c>
      <c r="P28" s="17" t="str">
        <f t="shared" si="28"/>
        <v>CC_lon</v>
      </c>
      <c r="Q28" s="19" t="str">
        <f t="shared" si="28"/>
        <v>-124.305855</v>
      </c>
      <c r="R28" s="17" t="str">
        <f t="shared" si="28"/>
        <v/>
      </c>
    </row>
    <row r="29" ht="15.75" customHeight="1">
      <c r="A29" s="30" t="s">
        <v>56</v>
      </c>
      <c r="B29" s="12" t="str">
        <f>IFERROR(__xludf.DUMMYFUNCTION("if(isblank(A29),"""",filter(Moorings!A:A,Moorings!B:B=left(A29,14),Moorings!D:D=D29))"),"ATAPL-65310-820-0009")</f>
        <v>ATAPL-65310-820-0009</v>
      </c>
      <c r="C29" s="12" t="str">
        <f>IFERROR(__xludf.DUMMYFUNCTION("if(isblank(A29),"""",filter(Moorings!C:C,Moorings!B:B=left(A29,14),Moorings!D:D=D29))"),"SN0006")</f>
        <v>SN0006</v>
      </c>
      <c r="D29" s="31">
        <v>3.0</v>
      </c>
      <c r="E29" s="12" t="str">
        <f>IFERROR(__xludf.DUMMYFUNCTION("if(isblank(A29),"""",filter(Moorings!A:A,Moorings!B:B=A29,Moorings!D:D=D29))"),"ATOSU-69826-00001")</f>
        <v>ATOSU-69826-00001</v>
      </c>
      <c r="F29" s="12" t="str">
        <f>IFERROR(__xludf.DUMMYFUNCTION("if(isblank(A29),"""",filter(Moorings!C:C,Moorings!B:B=A29,Moorings!D:D=D29))"),"18493")</f>
        <v>18493</v>
      </c>
      <c r="G29" s="20" t="s">
        <v>104</v>
      </c>
      <c r="H29" s="24">
        <v>0.45</v>
      </c>
      <c r="I29" s="20"/>
      <c r="J29" s="5"/>
      <c r="K29" t="str">
        <f t="shared" si="13"/>
        <v>ADCPTB</v>
      </c>
      <c r="N29" s="2" t="str">
        <f t="shared" ref="N29:R29" si="29">E29</f>
        <v>ATOSU-69826-00001</v>
      </c>
      <c r="O29" s="2" t="str">
        <f t="shared" si="29"/>
        <v>18493</v>
      </c>
      <c r="P29" s="17" t="str">
        <f t="shared" si="29"/>
        <v>CC_scale_factor1</v>
      </c>
      <c r="Q29" s="19" t="str">
        <f t="shared" si="29"/>
        <v>0.450000</v>
      </c>
      <c r="R29" s="17" t="str">
        <f t="shared" si="29"/>
        <v/>
      </c>
    </row>
    <row r="30" ht="15.75" customHeight="1">
      <c r="A30" s="30" t="s">
        <v>56</v>
      </c>
      <c r="B30" s="12" t="str">
        <f>IFERROR(__xludf.DUMMYFUNCTION("if(isblank(A30),"""",filter(Moorings!A:A,Moorings!B:B=left(A30,14),Moorings!D:D=D30))"),"ATAPL-65310-820-0009")</f>
        <v>ATAPL-65310-820-0009</v>
      </c>
      <c r="C30" s="12" t="str">
        <f>IFERROR(__xludf.DUMMYFUNCTION("if(isblank(A30),"""",filter(Moorings!C:C,Moorings!B:B=left(A30,14),Moorings!D:D=D30))"),"SN0006")</f>
        <v>SN0006</v>
      </c>
      <c r="D30" s="31">
        <v>3.0</v>
      </c>
      <c r="E30" s="12" t="str">
        <f>IFERROR(__xludf.DUMMYFUNCTION("if(isblank(A30),"""",filter(Moorings!A:A,Moorings!B:B=A30,Moorings!D:D=D30))"),"ATOSU-69826-00001")</f>
        <v>ATOSU-69826-00001</v>
      </c>
      <c r="F30" s="12" t="str">
        <f>IFERROR(__xludf.DUMMYFUNCTION("if(isblank(A30),"""",filter(Moorings!C:C,Moorings!B:B=A30,Moorings!D:D=D30))"),"18493")</f>
        <v>18493</v>
      </c>
      <c r="G30" s="20" t="s">
        <v>105</v>
      </c>
      <c r="H30" s="24">
        <v>0.45</v>
      </c>
      <c r="I30" s="20"/>
      <c r="J30" s="5"/>
      <c r="K30" t="str">
        <f t="shared" si="13"/>
        <v>ADCPTB</v>
      </c>
      <c r="N30" s="2" t="str">
        <f t="shared" ref="N30:R30" si="30">E30</f>
        <v>ATOSU-69826-00001</v>
      </c>
      <c r="O30" s="2" t="str">
        <f t="shared" si="30"/>
        <v>18493</v>
      </c>
      <c r="P30" s="17" t="str">
        <f t="shared" si="30"/>
        <v>CC_scale_factor2</v>
      </c>
      <c r="Q30" s="19" t="str">
        <f t="shared" si="30"/>
        <v>0.450000</v>
      </c>
      <c r="R30" s="17" t="str">
        <f t="shared" si="30"/>
        <v/>
      </c>
    </row>
    <row r="31" ht="15.75" customHeight="1">
      <c r="A31" s="30" t="s">
        <v>56</v>
      </c>
      <c r="B31" s="12" t="str">
        <f>IFERROR(__xludf.DUMMYFUNCTION("if(isblank(A31),"""",filter(Moorings!A:A,Moorings!B:B=left(A31,14),Moorings!D:D=D31))"),"ATAPL-65310-820-0009")</f>
        <v>ATAPL-65310-820-0009</v>
      </c>
      <c r="C31" s="12" t="str">
        <f>IFERROR(__xludf.DUMMYFUNCTION("if(isblank(A31),"""",filter(Moorings!C:C,Moorings!B:B=left(A31,14),Moorings!D:D=D31))"),"SN0006")</f>
        <v>SN0006</v>
      </c>
      <c r="D31" s="31">
        <v>3.0</v>
      </c>
      <c r="E31" s="12" t="str">
        <f>IFERROR(__xludf.DUMMYFUNCTION("if(isblank(A31),"""",filter(Moorings!A:A,Moorings!B:B=A31,Moorings!D:D=D31))"),"ATOSU-69826-00001")</f>
        <v>ATOSU-69826-00001</v>
      </c>
      <c r="F31" s="12" t="str">
        <f>IFERROR(__xludf.DUMMYFUNCTION("if(isblank(A31),"""",filter(Moorings!C:C,Moorings!B:B=A31,Moorings!D:D=D31))"),"18493")</f>
        <v>18493</v>
      </c>
      <c r="G31" s="20" t="s">
        <v>106</v>
      </c>
      <c r="H31" s="24">
        <v>0.45</v>
      </c>
      <c r="I31" s="20"/>
      <c r="J31" s="5"/>
      <c r="K31" t="str">
        <f t="shared" si="13"/>
        <v>ADCPTB</v>
      </c>
      <c r="N31" s="2" t="str">
        <f t="shared" ref="N31:R31" si="31">E31</f>
        <v>ATOSU-69826-00001</v>
      </c>
      <c r="O31" s="2" t="str">
        <f t="shared" si="31"/>
        <v>18493</v>
      </c>
      <c r="P31" s="17" t="str">
        <f t="shared" si="31"/>
        <v>CC_scale_factor3</v>
      </c>
      <c r="Q31" s="19" t="str">
        <f t="shared" si="31"/>
        <v>0.450000</v>
      </c>
      <c r="R31" s="17" t="str">
        <f t="shared" si="31"/>
        <v/>
      </c>
    </row>
    <row r="32" ht="15.75" customHeight="1">
      <c r="A32" s="30" t="s">
        <v>56</v>
      </c>
      <c r="B32" s="12" t="str">
        <f>IFERROR(__xludf.DUMMYFUNCTION("if(isblank(A32),"""",filter(Moorings!A:A,Moorings!B:B=left(A32,14),Moorings!D:D=D32))"),"ATAPL-65310-820-0009")</f>
        <v>ATAPL-65310-820-0009</v>
      </c>
      <c r="C32" s="12" t="str">
        <f>IFERROR(__xludf.DUMMYFUNCTION("if(isblank(A32),"""",filter(Moorings!C:C,Moorings!B:B=left(A32,14),Moorings!D:D=D32))"),"SN0006")</f>
        <v>SN0006</v>
      </c>
      <c r="D32" s="31">
        <v>3.0</v>
      </c>
      <c r="E32" s="12" t="str">
        <f>IFERROR(__xludf.DUMMYFUNCTION("if(isblank(A32),"""",filter(Moorings!A:A,Moorings!B:B=A32,Moorings!D:D=D32))"),"ATOSU-69826-00001")</f>
        <v>ATOSU-69826-00001</v>
      </c>
      <c r="F32" s="12" t="str">
        <f>IFERROR(__xludf.DUMMYFUNCTION("if(isblank(A32),"""",filter(Moorings!C:C,Moorings!B:B=A32,Moorings!D:D=D32))"),"18493")</f>
        <v>18493</v>
      </c>
      <c r="G32" s="20" t="s">
        <v>107</v>
      </c>
      <c r="H32" s="24">
        <v>0.45</v>
      </c>
      <c r="I32" s="20"/>
      <c r="J32" s="5"/>
      <c r="K32" t="str">
        <f t="shared" si="13"/>
        <v>ADCPTB</v>
      </c>
      <c r="N32" s="2" t="str">
        <f t="shared" ref="N32:R32" si="32">E32</f>
        <v>ATOSU-69826-00001</v>
      </c>
      <c r="O32" s="2" t="str">
        <f t="shared" si="32"/>
        <v>18493</v>
      </c>
      <c r="P32" s="17" t="str">
        <f t="shared" si="32"/>
        <v>CC_scale_factor4</v>
      </c>
      <c r="Q32" s="19" t="str">
        <f t="shared" si="32"/>
        <v>0.450000</v>
      </c>
      <c r="R32" s="17" t="str">
        <f t="shared" si="32"/>
        <v/>
      </c>
    </row>
    <row r="33" ht="15.75" customHeight="1">
      <c r="A33" s="20"/>
      <c r="B33" s="12"/>
      <c r="C33" s="12"/>
      <c r="D33" s="22"/>
      <c r="E33" s="12"/>
      <c r="F33" s="12"/>
      <c r="G33" s="20"/>
      <c r="H33" s="24"/>
      <c r="I33" s="20"/>
      <c r="J33" s="5"/>
      <c r="K33" t="str">
        <f t="shared" si="13"/>
        <v/>
      </c>
      <c r="N33" s="2" t="str">
        <f t="shared" ref="N33:R33" si="33">E33</f>
        <v/>
      </c>
      <c r="O33" s="2" t="str">
        <f t="shared" si="33"/>
        <v/>
      </c>
      <c r="P33" s="17" t="str">
        <f t="shared" si="33"/>
        <v/>
      </c>
      <c r="Q33" s="19" t="str">
        <f t="shared" si="33"/>
        <v/>
      </c>
      <c r="R33" s="17" t="str">
        <f t="shared" si="33"/>
        <v/>
      </c>
    </row>
    <row r="34" ht="15.75" customHeight="1">
      <c r="A34" s="20" t="s">
        <v>58</v>
      </c>
      <c r="B34" s="12" t="str">
        <f>IFERROR(__xludf.DUMMYFUNCTION("if(isblank(A34),"""",filter(Moorings!A:A,Moorings!B:B=left(A34,14),Moorings!D:D=D34))"),"ATAPL-65310-040-006")</f>
        <v>ATAPL-65310-040-006</v>
      </c>
      <c r="C34" s="12" t="str">
        <f>IFERROR(__xludf.DUMMYFUNCTION("if(isblank(A34),"""",filter(Moorings!C:C,Moorings!B:B=left(A34,14),Moorings!D:D=D34))"),"SN0006")</f>
        <v>SN0006</v>
      </c>
      <c r="D34" s="22">
        <v>1.0</v>
      </c>
      <c r="E34" s="12" t="str">
        <f>IFERROR(__xludf.DUMMYFUNCTION("if(isblank(A34),"""",filter(Moorings!A:A,Moorings!B:B=A34,Moorings!D:D=D34))"),"N00696")</f>
        <v>N00696</v>
      </c>
      <c r="F34" s="12" t="str">
        <f>IFERROR(__xludf.DUMMYFUNCTION("if(isblank(A34),"""",filter(Moorings!C:C,Moorings!B:B=A34,Moorings!D:D=D34))"),"7230")</f>
        <v>7230</v>
      </c>
      <c r="G34" s="20" t="s">
        <v>102</v>
      </c>
      <c r="H34" s="24">
        <v>44.636992</v>
      </c>
      <c r="I34" s="20"/>
      <c r="J34" s="5"/>
      <c r="K34" t="str">
        <f t="shared" si="13"/>
        <v>CTDBPN</v>
      </c>
      <c r="N34" s="2" t="str">
        <f t="shared" ref="N34:R34" si="34">E34</f>
        <v>N00696</v>
      </c>
      <c r="O34" s="2" t="str">
        <f t="shared" si="34"/>
        <v>7230</v>
      </c>
      <c r="P34" s="17" t="str">
        <f t="shared" si="34"/>
        <v>CC_lat</v>
      </c>
      <c r="Q34" s="19" t="str">
        <f t="shared" si="34"/>
        <v>44.636992</v>
      </c>
      <c r="R34" s="17" t="str">
        <f t="shared" si="34"/>
        <v/>
      </c>
    </row>
    <row r="35" ht="15.75" customHeight="1">
      <c r="A35" s="20" t="s">
        <v>58</v>
      </c>
      <c r="B35" s="12" t="str">
        <f>IFERROR(__xludf.DUMMYFUNCTION("if(isblank(A35),"""",filter(Moorings!A:A,Moorings!B:B=left(A35,14),Moorings!D:D=D35))"),"ATAPL-65310-040-006")</f>
        <v>ATAPL-65310-040-006</v>
      </c>
      <c r="C35" s="12" t="str">
        <f>IFERROR(__xludf.DUMMYFUNCTION("if(isblank(A35),"""",filter(Moorings!C:C,Moorings!B:B=left(A35,14),Moorings!D:D=D35))"),"SN0006")</f>
        <v>SN0006</v>
      </c>
      <c r="D35" s="22">
        <v>1.0</v>
      </c>
      <c r="E35" s="12" t="str">
        <f>IFERROR(__xludf.DUMMYFUNCTION("if(isblank(A35),"""",filter(Moorings!A:A,Moorings!B:B=A35,Moorings!D:D=D35))"),"N00696")</f>
        <v>N00696</v>
      </c>
      <c r="F35" s="12" t="str">
        <f>IFERROR(__xludf.DUMMYFUNCTION("if(isblank(A35),"""",filter(Moorings!C:C,Moorings!B:B=A35,Moorings!D:D=D35))"),"7230")</f>
        <v>7230</v>
      </c>
      <c r="G35" s="20" t="s">
        <v>103</v>
      </c>
      <c r="H35" s="24">
        <v>-124.305855</v>
      </c>
      <c r="I35" s="20"/>
      <c r="J35" s="5"/>
      <c r="K35" t="str">
        <f t="shared" si="13"/>
        <v>CTDBPN</v>
      </c>
      <c r="N35" s="2" t="str">
        <f t="shared" ref="N35:R35" si="35">E35</f>
        <v>N00696</v>
      </c>
      <c r="O35" s="2" t="str">
        <f t="shared" si="35"/>
        <v>7230</v>
      </c>
      <c r="P35" s="17" t="str">
        <f t="shared" si="35"/>
        <v>CC_lon</v>
      </c>
      <c r="Q35" s="19" t="str">
        <f t="shared" si="35"/>
        <v>-124.305855</v>
      </c>
      <c r="R35" s="17" t="str">
        <f t="shared" si="35"/>
        <v/>
      </c>
    </row>
    <row r="36" ht="15.75" customHeight="1">
      <c r="A36" s="20" t="s">
        <v>58</v>
      </c>
      <c r="B36" s="12" t="str">
        <f>IFERROR(__xludf.DUMMYFUNCTION("if(isblank(A36),"""",filter(Moorings!A:A,Moorings!B:B=left(A36,14),Moorings!D:D=D36))"),"ATAPL-65310-040-006")</f>
        <v>ATAPL-65310-040-006</v>
      </c>
      <c r="C36" s="12" t="str">
        <f>IFERROR(__xludf.DUMMYFUNCTION("if(isblank(A36),"""",filter(Moorings!C:C,Moorings!B:B=left(A36,14),Moorings!D:D=D36))"),"SN0006")</f>
        <v>SN0006</v>
      </c>
      <c r="D36" s="22">
        <v>1.0</v>
      </c>
      <c r="E36" s="12" t="str">
        <f>IFERROR(__xludf.DUMMYFUNCTION("if(isblank(A36),"""",filter(Moorings!A:A,Moorings!B:B=A36,Moorings!D:D=D36))"),"N00696")</f>
        <v>N00696</v>
      </c>
      <c r="F36" s="12" t="str">
        <f>IFERROR(__xludf.DUMMYFUNCTION("if(isblank(A36),"""",filter(Moorings!C:C,Moorings!B:B=A36,Moorings!D:D=D36))"),"7230")</f>
        <v>7230</v>
      </c>
      <c r="G36" s="20" t="s">
        <v>108</v>
      </c>
      <c r="H36" s="24">
        <v>0.001268802</v>
      </c>
      <c r="I36" s="20"/>
      <c r="J36" s="5"/>
      <c r="K36" t="str">
        <f t="shared" si="13"/>
        <v>CTDBPN</v>
      </c>
      <c r="N36" s="2" t="str">
        <f t="shared" ref="N36:R36" si="36">E36</f>
        <v>N00696</v>
      </c>
      <c r="O36" s="2" t="str">
        <f t="shared" si="36"/>
        <v>7230</v>
      </c>
      <c r="P36" s="17" t="str">
        <f t="shared" si="36"/>
        <v>CC_a0</v>
      </c>
      <c r="Q36" s="19" t="str">
        <f t="shared" si="36"/>
        <v>0.001269</v>
      </c>
      <c r="R36" s="17" t="str">
        <f t="shared" si="36"/>
        <v/>
      </c>
    </row>
    <row r="37" ht="15.75" customHeight="1">
      <c r="A37" s="20" t="s">
        <v>58</v>
      </c>
      <c r="B37" s="12" t="str">
        <f>IFERROR(__xludf.DUMMYFUNCTION("if(isblank(A37),"""",filter(Moorings!A:A,Moorings!B:B=left(A37,14),Moorings!D:D=D37))"),"ATAPL-65310-040-006")</f>
        <v>ATAPL-65310-040-006</v>
      </c>
      <c r="C37" s="12" t="str">
        <f>IFERROR(__xludf.DUMMYFUNCTION("if(isblank(A37),"""",filter(Moorings!C:C,Moorings!B:B=left(A37,14),Moorings!D:D=D37))"),"SN0006")</f>
        <v>SN0006</v>
      </c>
      <c r="D37" s="22">
        <v>1.0</v>
      </c>
      <c r="E37" s="12" t="str">
        <f>IFERROR(__xludf.DUMMYFUNCTION("if(isblank(A37),"""",filter(Moorings!A:A,Moorings!B:B=A37,Moorings!D:D=D37))"),"N00696")</f>
        <v>N00696</v>
      </c>
      <c r="F37" s="12" t="str">
        <f>IFERROR(__xludf.DUMMYFUNCTION("if(isblank(A37),"""",filter(Moorings!C:C,Moorings!B:B=A37,Moorings!D:D=D37))"),"7230")</f>
        <v>7230</v>
      </c>
      <c r="G37" s="20" t="s">
        <v>109</v>
      </c>
      <c r="H37" s="24">
        <v>2.709596E-4</v>
      </c>
      <c r="I37" s="20"/>
      <c r="J37" s="5"/>
      <c r="K37" t="str">
        <f t="shared" si="13"/>
        <v>CTDBPN</v>
      </c>
      <c r="N37" s="2" t="str">
        <f t="shared" ref="N37:R37" si="37">E37</f>
        <v>N00696</v>
      </c>
      <c r="O37" s="2" t="str">
        <f t="shared" si="37"/>
        <v>7230</v>
      </c>
      <c r="P37" s="17" t="str">
        <f t="shared" si="37"/>
        <v>CC_a1</v>
      </c>
      <c r="Q37" s="19" t="str">
        <f t="shared" si="37"/>
        <v>0.000271</v>
      </c>
      <c r="R37" s="17" t="str">
        <f t="shared" si="37"/>
        <v/>
      </c>
    </row>
    <row r="38" ht="15.75" customHeight="1">
      <c r="A38" s="20" t="s">
        <v>58</v>
      </c>
      <c r="B38" s="12" t="str">
        <f>IFERROR(__xludf.DUMMYFUNCTION("if(isblank(A38),"""",filter(Moorings!A:A,Moorings!B:B=left(A38,14),Moorings!D:D=D38))"),"ATAPL-65310-040-006")</f>
        <v>ATAPL-65310-040-006</v>
      </c>
      <c r="C38" s="12" t="str">
        <f>IFERROR(__xludf.DUMMYFUNCTION("if(isblank(A38),"""",filter(Moorings!C:C,Moorings!B:B=left(A38,14),Moorings!D:D=D38))"),"SN0006")</f>
        <v>SN0006</v>
      </c>
      <c r="D38" s="22">
        <v>1.0</v>
      </c>
      <c r="E38" s="12" t="str">
        <f>IFERROR(__xludf.DUMMYFUNCTION("if(isblank(A38),"""",filter(Moorings!A:A,Moorings!B:B=A38,Moorings!D:D=D38))"),"N00696")</f>
        <v>N00696</v>
      </c>
      <c r="F38" s="12" t="str">
        <f>IFERROR(__xludf.DUMMYFUNCTION("if(isblank(A38),"""",filter(Moorings!C:C,Moorings!B:B=A38,Moorings!D:D=D38))"),"7230")</f>
        <v>7230</v>
      </c>
      <c r="G38" s="20" t="s">
        <v>110</v>
      </c>
      <c r="H38" s="24">
        <v>-8.126484E-7</v>
      </c>
      <c r="I38" s="20"/>
      <c r="J38" s="5"/>
      <c r="K38" t="str">
        <f t="shared" si="13"/>
        <v>CTDBPN</v>
      </c>
      <c r="N38" s="2" t="str">
        <f t="shared" ref="N38:R38" si="38">E38</f>
        <v>N00696</v>
      </c>
      <c r="O38" s="2" t="str">
        <f t="shared" si="38"/>
        <v>7230</v>
      </c>
      <c r="P38" s="17" t="str">
        <f t="shared" si="38"/>
        <v>CC_a2</v>
      </c>
      <c r="Q38" s="19" t="str">
        <f t="shared" si="38"/>
        <v>-0.000001</v>
      </c>
      <c r="R38" s="17" t="str">
        <f t="shared" si="38"/>
        <v/>
      </c>
    </row>
    <row r="39" ht="15.75" customHeight="1">
      <c r="A39" s="20" t="s">
        <v>58</v>
      </c>
      <c r="B39" s="12" t="str">
        <f>IFERROR(__xludf.DUMMYFUNCTION("if(isblank(A39),"""",filter(Moorings!A:A,Moorings!B:B=left(A39,14),Moorings!D:D=D39))"),"ATAPL-65310-040-006")</f>
        <v>ATAPL-65310-040-006</v>
      </c>
      <c r="C39" s="12" t="str">
        <f>IFERROR(__xludf.DUMMYFUNCTION("if(isblank(A39),"""",filter(Moorings!C:C,Moorings!B:B=left(A39,14),Moorings!D:D=D39))"),"SN0006")</f>
        <v>SN0006</v>
      </c>
      <c r="D39" s="22">
        <v>1.0</v>
      </c>
      <c r="E39" s="12" t="str">
        <f>IFERROR(__xludf.DUMMYFUNCTION("if(isblank(A39),"""",filter(Moorings!A:A,Moorings!B:B=A39,Moorings!D:D=D39))"),"N00696")</f>
        <v>N00696</v>
      </c>
      <c r="F39" s="12" t="str">
        <f>IFERROR(__xludf.DUMMYFUNCTION("if(isblank(A39),"""",filter(Moorings!C:C,Moorings!B:B=A39,Moorings!D:D=D39))"),"7230")</f>
        <v>7230</v>
      </c>
      <c r="G39" s="20" t="s">
        <v>111</v>
      </c>
      <c r="H39" s="24">
        <v>1.699432E-7</v>
      </c>
      <c r="I39" s="20"/>
      <c r="J39" s="5"/>
      <c r="K39" t="str">
        <f t="shared" si="13"/>
        <v>CTDBPN</v>
      </c>
      <c r="N39" s="2" t="str">
        <f t="shared" ref="N39:R39" si="39">E39</f>
        <v>N00696</v>
      </c>
      <c r="O39" s="2" t="str">
        <f t="shared" si="39"/>
        <v>7230</v>
      </c>
      <c r="P39" s="17" t="str">
        <f t="shared" si="39"/>
        <v>CC_a3</v>
      </c>
      <c r="Q39" s="19" t="str">
        <f t="shared" si="39"/>
        <v>0.000000</v>
      </c>
      <c r="R39" s="17" t="str">
        <f t="shared" si="39"/>
        <v/>
      </c>
    </row>
    <row r="40" ht="15.75" customHeight="1">
      <c r="A40" s="20" t="s">
        <v>58</v>
      </c>
      <c r="B40" s="12" t="str">
        <f>IFERROR(__xludf.DUMMYFUNCTION("if(isblank(A40),"""",filter(Moorings!A:A,Moorings!B:B=left(A40,14),Moorings!D:D=D40))"),"ATAPL-65310-040-006")</f>
        <v>ATAPL-65310-040-006</v>
      </c>
      <c r="C40" s="12" t="str">
        <f>IFERROR(__xludf.DUMMYFUNCTION("if(isblank(A40),"""",filter(Moorings!C:C,Moorings!B:B=left(A40,14),Moorings!D:D=D40))"),"SN0006")</f>
        <v>SN0006</v>
      </c>
      <c r="D40" s="22">
        <v>1.0</v>
      </c>
      <c r="E40" s="12" t="str">
        <f>IFERROR(__xludf.DUMMYFUNCTION("if(isblank(A40),"""",filter(Moorings!A:A,Moorings!B:B=A40,Moorings!D:D=D40))"),"N00696")</f>
        <v>N00696</v>
      </c>
      <c r="F40" s="12" t="str">
        <f>IFERROR(__xludf.DUMMYFUNCTION("if(isblank(A40),"""",filter(Moorings!C:C,Moorings!B:B=A40,Moorings!D:D=D40))"),"7230")</f>
        <v>7230</v>
      </c>
      <c r="G40" s="20" t="s">
        <v>112</v>
      </c>
      <c r="H40" s="24">
        <v>999.0941</v>
      </c>
      <c r="I40" s="20"/>
      <c r="J40" s="5"/>
      <c r="K40" t="str">
        <f t="shared" si="13"/>
        <v>CTDBPN</v>
      </c>
      <c r="N40" s="2" t="str">
        <f t="shared" ref="N40:R40" si="40">E40</f>
        <v>N00696</v>
      </c>
      <c r="O40" s="2" t="str">
        <f t="shared" si="40"/>
        <v>7230</v>
      </c>
      <c r="P40" s="17" t="str">
        <f t="shared" si="40"/>
        <v>CC_C1</v>
      </c>
      <c r="Q40" s="19" t="str">
        <f t="shared" si="40"/>
        <v>999.094100</v>
      </c>
      <c r="R40" s="17" t="str">
        <f t="shared" si="40"/>
        <v/>
      </c>
    </row>
    <row r="41" ht="15.75" customHeight="1">
      <c r="A41" s="20" t="s">
        <v>58</v>
      </c>
      <c r="B41" s="12" t="str">
        <f>IFERROR(__xludf.DUMMYFUNCTION("if(isblank(A41),"""",filter(Moorings!A:A,Moorings!B:B=left(A41,14),Moorings!D:D=D41))"),"ATAPL-65310-040-006")</f>
        <v>ATAPL-65310-040-006</v>
      </c>
      <c r="C41" s="12" t="str">
        <f>IFERROR(__xludf.DUMMYFUNCTION("if(isblank(A41),"""",filter(Moorings!C:C,Moorings!B:B=left(A41,14),Moorings!D:D=D41))"),"SN0006")</f>
        <v>SN0006</v>
      </c>
      <c r="D41" s="22">
        <v>1.0</v>
      </c>
      <c r="E41" s="12" t="str">
        <f>IFERROR(__xludf.DUMMYFUNCTION("if(isblank(A41),"""",filter(Moorings!A:A,Moorings!B:B=A41,Moorings!D:D=D41))"),"N00696")</f>
        <v>N00696</v>
      </c>
      <c r="F41" s="12" t="str">
        <f>IFERROR(__xludf.DUMMYFUNCTION("if(isblank(A41),"""",filter(Moorings!C:C,Moorings!B:B=A41,Moorings!D:D=D41))"),"7230")</f>
        <v>7230</v>
      </c>
      <c r="G41" s="20" t="s">
        <v>127</v>
      </c>
      <c r="H41" s="24">
        <v>-0.00556102</v>
      </c>
      <c r="I41" s="20"/>
      <c r="J41" s="5"/>
      <c r="K41" t="str">
        <f t="shared" si="13"/>
        <v>CTDBPN</v>
      </c>
      <c r="N41" s="2" t="str">
        <f t="shared" ref="N41:R41" si="41">E41</f>
        <v>N00696</v>
      </c>
      <c r="O41" s="2" t="str">
        <f t="shared" si="41"/>
        <v>7230</v>
      </c>
      <c r="P41" s="17" t="str">
        <f t="shared" si="41"/>
        <v>CC_C2</v>
      </c>
      <c r="Q41" s="19" t="str">
        <f t="shared" si="41"/>
        <v>-0.005561</v>
      </c>
      <c r="R41" s="17" t="str">
        <f t="shared" si="41"/>
        <v/>
      </c>
    </row>
    <row r="42" ht="15.75" customHeight="1">
      <c r="A42" s="20" t="s">
        <v>58</v>
      </c>
      <c r="B42" s="12" t="str">
        <f>IFERROR(__xludf.DUMMYFUNCTION("if(isblank(A42),"""",filter(Moorings!A:A,Moorings!B:B=left(A42,14),Moorings!D:D=D42))"),"ATAPL-65310-040-006")</f>
        <v>ATAPL-65310-040-006</v>
      </c>
      <c r="C42" s="12" t="str">
        <f>IFERROR(__xludf.DUMMYFUNCTION("if(isblank(A42),"""",filter(Moorings!C:C,Moorings!B:B=left(A42,14),Moorings!D:D=D42))"),"SN0006")</f>
        <v>SN0006</v>
      </c>
      <c r="D42" s="22">
        <v>1.0</v>
      </c>
      <c r="E42" s="12" t="str">
        <f>IFERROR(__xludf.DUMMYFUNCTION("if(isblank(A42),"""",filter(Moorings!A:A,Moorings!B:B=A42,Moorings!D:D=D42))"),"N00696")</f>
        <v>N00696</v>
      </c>
      <c r="F42" s="12" t="str">
        <f>IFERROR(__xludf.DUMMYFUNCTION("if(isblank(A42),"""",filter(Moorings!C:C,Moorings!B:B=A42,Moorings!D:D=D42))"),"7230")</f>
        <v>7230</v>
      </c>
      <c r="G42" s="20" t="s">
        <v>133</v>
      </c>
      <c r="H42" s="24">
        <v>-1.30274E-4</v>
      </c>
      <c r="I42" s="20"/>
      <c r="J42" s="5"/>
      <c r="K42" t="str">
        <f t="shared" si="13"/>
        <v>CTDBPN</v>
      </c>
      <c r="N42" s="2" t="str">
        <f t="shared" ref="N42:R42" si="42">E42</f>
        <v>N00696</v>
      </c>
      <c r="O42" s="2" t="str">
        <f t="shared" si="42"/>
        <v>7230</v>
      </c>
      <c r="P42" s="17" t="str">
        <f t="shared" si="42"/>
        <v>CC_C3</v>
      </c>
      <c r="Q42" s="19" t="str">
        <f t="shared" si="42"/>
        <v>-0.000130</v>
      </c>
      <c r="R42" s="17" t="str">
        <f t="shared" si="42"/>
        <v/>
      </c>
    </row>
    <row r="43" ht="15.75" customHeight="1">
      <c r="A43" s="20" t="s">
        <v>58</v>
      </c>
      <c r="B43" s="12" t="str">
        <f>IFERROR(__xludf.DUMMYFUNCTION("if(isblank(A43),"""",filter(Moorings!A:A,Moorings!B:B=left(A43,14),Moorings!D:D=D43))"),"ATAPL-65310-040-006")</f>
        <v>ATAPL-65310-040-006</v>
      </c>
      <c r="C43" s="12" t="str">
        <f>IFERROR(__xludf.DUMMYFUNCTION("if(isblank(A43),"""",filter(Moorings!C:C,Moorings!B:B=left(A43,14),Moorings!D:D=D43))"),"SN0006")</f>
        <v>SN0006</v>
      </c>
      <c r="D43" s="22">
        <v>1.0</v>
      </c>
      <c r="E43" s="12" t="str">
        <f>IFERROR(__xludf.DUMMYFUNCTION("if(isblank(A43),"""",filter(Moorings!A:A,Moorings!B:B=A43,Moorings!D:D=D43))"),"N00696")</f>
        <v>N00696</v>
      </c>
      <c r="F43" s="12" t="str">
        <f>IFERROR(__xludf.DUMMYFUNCTION("if(isblank(A43),"""",filter(Moorings!C:C,Moorings!B:B=A43,Moorings!D:D=D43))"),"7230")</f>
        <v>7230</v>
      </c>
      <c r="G43" s="20" t="s">
        <v>134</v>
      </c>
      <c r="H43" s="24">
        <v>-9.57E-8</v>
      </c>
      <c r="I43" s="20"/>
      <c r="J43" s="5"/>
      <c r="K43" t="str">
        <f t="shared" si="13"/>
        <v>CTDBPN</v>
      </c>
      <c r="N43" s="2" t="str">
        <f t="shared" ref="N43:R43" si="43">E43</f>
        <v>N00696</v>
      </c>
      <c r="O43" s="2" t="str">
        <f t="shared" si="43"/>
        <v>7230</v>
      </c>
      <c r="P43" s="17" t="str">
        <f t="shared" si="43"/>
        <v>CC_cpcor</v>
      </c>
      <c r="Q43" s="19" t="str">
        <f t="shared" si="43"/>
        <v>0.000000</v>
      </c>
      <c r="R43" s="17" t="str">
        <f t="shared" si="43"/>
        <v/>
      </c>
    </row>
    <row r="44" ht="15.75" customHeight="1">
      <c r="A44" s="20" t="s">
        <v>58</v>
      </c>
      <c r="B44" s="12" t="str">
        <f>IFERROR(__xludf.DUMMYFUNCTION("if(isblank(A44),"""",filter(Moorings!A:A,Moorings!B:B=left(A44,14),Moorings!D:D=D44))"),"ATAPL-65310-040-006")</f>
        <v>ATAPL-65310-040-006</v>
      </c>
      <c r="C44" s="12" t="str">
        <f>IFERROR(__xludf.DUMMYFUNCTION("if(isblank(A44),"""",filter(Moorings!C:C,Moorings!B:B=left(A44,14),Moorings!D:D=D44))"),"SN0006")</f>
        <v>SN0006</v>
      </c>
      <c r="D44" s="22">
        <v>1.0</v>
      </c>
      <c r="E44" s="12" t="str">
        <f>IFERROR(__xludf.DUMMYFUNCTION("if(isblank(A44),"""",filter(Moorings!A:A,Moorings!B:B=A44,Moorings!D:D=D44))"),"N00696")</f>
        <v>N00696</v>
      </c>
      <c r="F44" s="12" t="str">
        <f>IFERROR(__xludf.DUMMYFUNCTION("if(isblank(A44),"""",filter(Moorings!C:C,Moorings!B:B=A44,Moorings!D:D=D44))"),"7230")</f>
        <v>7230</v>
      </c>
      <c r="G44" s="20" t="s">
        <v>135</v>
      </c>
      <c r="H44" s="24">
        <v>3.25E-6</v>
      </c>
      <c r="I44" s="20"/>
      <c r="J44" s="5"/>
      <c r="K44" t="str">
        <f t="shared" si="13"/>
        <v>CTDBPN</v>
      </c>
      <c r="N44" s="2" t="str">
        <f t="shared" ref="N44:R44" si="44">E44</f>
        <v>N00696</v>
      </c>
      <c r="O44" s="2" t="str">
        <f t="shared" si="44"/>
        <v>7230</v>
      </c>
      <c r="P44" s="17" t="str">
        <f t="shared" si="44"/>
        <v>CC_ctcor</v>
      </c>
      <c r="Q44" s="19" t="str">
        <f t="shared" si="44"/>
        <v>0.000003</v>
      </c>
      <c r="R44" s="17" t="str">
        <f t="shared" si="44"/>
        <v/>
      </c>
    </row>
    <row r="45" ht="15.75" customHeight="1">
      <c r="A45" s="20" t="s">
        <v>58</v>
      </c>
      <c r="B45" s="12" t="str">
        <f>IFERROR(__xludf.DUMMYFUNCTION("if(isblank(A45),"""",filter(Moorings!A:A,Moorings!B:B=left(A45,14),Moorings!D:D=D45))"),"ATAPL-65310-040-006")</f>
        <v>ATAPL-65310-040-006</v>
      </c>
      <c r="C45" s="12" t="str">
        <f>IFERROR(__xludf.DUMMYFUNCTION("if(isblank(A45),"""",filter(Moorings!C:C,Moorings!B:B=left(A45,14),Moorings!D:D=D45))"),"SN0006")</f>
        <v>SN0006</v>
      </c>
      <c r="D45" s="22">
        <v>1.0</v>
      </c>
      <c r="E45" s="12" t="str">
        <f>IFERROR(__xludf.DUMMYFUNCTION("if(isblank(A45),"""",filter(Moorings!A:A,Moorings!B:B=A45,Moorings!D:D=D45))"),"N00696")</f>
        <v>N00696</v>
      </c>
      <c r="F45" s="12" t="str">
        <f>IFERROR(__xludf.DUMMYFUNCTION("if(isblank(A45),"""",filter(Moorings!C:C,Moorings!B:B=A45,Moorings!D:D=D45))"),"7230")</f>
        <v>7230</v>
      </c>
      <c r="G45" s="20" t="s">
        <v>136</v>
      </c>
      <c r="H45" s="24">
        <v>0.03038</v>
      </c>
      <c r="I45" s="20"/>
      <c r="J45" s="5"/>
      <c r="K45" t="str">
        <f t="shared" si="13"/>
        <v>CTDBPN</v>
      </c>
      <c r="N45" s="2" t="str">
        <f t="shared" ref="N45:R45" si="45">E45</f>
        <v>N00696</v>
      </c>
      <c r="O45" s="2" t="str">
        <f t="shared" si="45"/>
        <v>7230</v>
      </c>
      <c r="P45" s="17" t="str">
        <f t="shared" si="45"/>
        <v>CC_D1</v>
      </c>
      <c r="Q45" s="19" t="str">
        <f t="shared" si="45"/>
        <v>0.030380</v>
      </c>
      <c r="R45" s="17" t="str">
        <f t="shared" si="45"/>
        <v/>
      </c>
    </row>
    <row r="46" ht="15.75" customHeight="1">
      <c r="A46" s="20" t="s">
        <v>58</v>
      </c>
      <c r="B46" s="12" t="str">
        <f>IFERROR(__xludf.DUMMYFUNCTION("if(isblank(A46),"""",filter(Moorings!A:A,Moorings!B:B=left(A46,14),Moorings!D:D=D46))"),"ATAPL-65310-040-006")</f>
        <v>ATAPL-65310-040-006</v>
      </c>
      <c r="C46" s="12" t="str">
        <f>IFERROR(__xludf.DUMMYFUNCTION("if(isblank(A46),"""",filter(Moorings!C:C,Moorings!B:B=left(A46,14),Moorings!D:D=D46))"),"SN0006")</f>
        <v>SN0006</v>
      </c>
      <c r="D46" s="22">
        <v>1.0</v>
      </c>
      <c r="E46" s="12" t="str">
        <f>IFERROR(__xludf.DUMMYFUNCTION("if(isblank(A46),"""",filter(Moorings!A:A,Moorings!B:B=A46,Moorings!D:D=D46))"),"N00696")</f>
        <v>N00696</v>
      </c>
      <c r="F46" s="12" t="str">
        <f>IFERROR(__xludf.DUMMYFUNCTION("if(isblank(A46),"""",filter(Moorings!C:C,Moorings!B:B=A46,Moorings!D:D=D46))"),"7230")</f>
        <v>7230</v>
      </c>
      <c r="G46" s="20" t="s">
        <v>137</v>
      </c>
      <c r="H46" s="24">
        <v>0.0</v>
      </c>
      <c r="I46" s="20"/>
      <c r="J46" s="5"/>
      <c r="K46" t="str">
        <f t="shared" si="13"/>
        <v>CTDBPN</v>
      </c>
      <c r="N46" s="2" t="str">
        <f t="shared" ref="N46:R46" si="46">E46</f>
        <v>N00696</v>
      </c>
      <c r="O46" s="2" t="str">
        <f t="shared" si="46"/>
        <v>7230</v>
      </c>
      <c r="P46" s="17" t="str">
        <f t="shared" si="46"/>
        <v>CC_D2</v>
      </c>
      <c r="Q46" s="19" t="str">
        <f t="shared" si="46"/>
        <v>0.000000</v>
      </c>
      <c r="R46" s="17" t="str">
        <f t="shared" si="46"/>
        <v/>
      </c>
    </row>
    <row r="47" ht="15.75" customHeight="1">
      <c r="A47" s="20" t="s">
        <v>58</v>
      </c>
      <c r="B47" s="12" t="str">
        <f>IFERROR(__xludf.DUMMYFUNCTION("if(isblank(A47),"""",filter(Moorings!A:A,Moorings!B:B=left(A47,14),Moorings!D:D=D47))"),"ATAPL-65310-040-006")</f>
        <v>ATAPL-65310-040-006</v>
      </c>
      <c r="C47" s="12" t="str">
        <f>IFERROR(__xludf.DUMMYFUNCTION("if(isblank(A47),"""",filter(Moorings!C:C,Moorings!B:B=left(A47,14),Moorings!D:D=D47))"),"SN0006")</f>
        <v>SN0006</v>
      </c>
      <c r="D47" s="22">
        <v>1.0</v>
      </c>
      <c r="E47" s="12" t="str">
        <f>IFERROR(__xludf.DUMMYFUNCTION("if(isblank(A47),"""",filter(Moorings!A:A,Moorings!B:B=A47,Moorings!D:D=D47))"),"N00696")</f>
        <v>N00696</v>
      </c>
      <c r="F47" s="12" t="str">
        <f>IFERROR(__xludf.DUMMYFUNCTION("if(isblank(A47),"""",filter(Moorings!C:C,Moorings!B:B=A47,Moorings!D:D=D47))"),"7230")</f>
        <v>7230</v>
      </c>
      <c r="G47" s="20" t="s">
        <v>138</v>
      </c>
      <c r="H47" s="24">
        <v>-0.9788709</v>
      </c>
      <c r="I47" s="20"/>
      <c r="J47" s="5"/>
      <c r="K47" t="str">
        <f t="shared" si="13"/>
        <v>CTDBPN</v>
      </c>
      <c r="N47" s="2" t="str">
        <f t="shared" ref="N47:R47" si="47">E47</f>
        <v>N00696</v>
      </c>
      <c r="O47" s="2" t="str">
        <f t="shared" si="47"/>
        <v>7230</v>
      </c>
      <c r="P47" s="17" t="str">
        <f t="shared" si="47"/>
        <v>CC_g</v>
      </c>
      <c r="Q47" s="19" t="str">
        <f t="shared" si="47"/>
        <v>-0.978871</v>
      </c>
      <c r="R47" s="17" t="str">
        <f t="shared" si="47"/>
        <v/>
      </c>
    </row>
    <row r="48" ht="15.75" customHeight="1">
      <c r="A48" s="20" t="s">
        <v>58</v>
      </c>
      <c r="B48" s="12" t="str">
        <f>IFERROR(__xludf.DUMMYFUNCTION("if(isblank(A48),"""",filter(Moorings!A:A,Moorings!B:B=left(A48,14),Moorings!D:D=D48))"),"ATAPL-65310-040-006")</f>
        <v>ATAPL-65310-040-006</v>
      </c>
      <c r="C48" s="12" t="str">
        <f>IFERROR(__xludf.DUMMYFUNCTION("if(isblank(A48),"""",filter(Moorings!C:C,Moorings!B:B=left(A48,14),Moorings!D:D=D48))"),"SN0006")</f>
        <v>SN0006</v>
      </c>
      <c r="D48" s="22">
        <v>1.0</v>
      </c>
      <c r="E48" s="12" t="str">
        <f>IFERROR(__xludf.DUMMYFUNCTION("if(isblank(A48),"""",filter(Moorings!A:A,Moorings!B:B=A48,Moorings!D:D=D48))"),"N00696")</f>
        <v>N00696</v>
      </c>
      <c r="F48" s="12" t="str">
        <f>IFERROR(__xludf.DUMMYFUNCTION("if(isblank(A48),"""",filter(Moorings!C:C,Moorings!B:B=A48,Moorings!D:D=D48))"),"7230")</f>
        <v>7230</v>
      </c>
      <c r="G48" s="20" t="s">
        <v>139</v>
      </c>
      <c r="H48" s="24">
        <v>0.1512588</v>
      </c>
      <c r="I48" s="20"/>
      <c r="J48" s="5"/>
      <c r="K48" t="str">
        <f t="shared" si="13"/>
        <v>CTDBPN</v>
      </c>
      <c r="N48" s="2" t="str">
        <f t="shared" ref="N48:R48" si="48">E48</f>
        <v>N00696</v>
      </c>
      <c r="O48" s="2" t="str">
        <f t="shared" si="48"/>
        <v>7230</v>
      </c>
      <c r="P48" s="17" t="str">
        <f t="shared" si="48"/>
        <v>CC_h</v>
      </c>
      <c r="Q48" s="19" t="str">
        <f t="shared" si="48"/>
        <v>0.151259</v>
      </c>
      <c r="R48" s="17" t="str">
        <f t="shared" si="48"/>
        <v/>
      </c>
    </row>
    <row r="49" ht="15.75" customHeight="1">
      <c r="A49" s="20" t="s">
        <v>58</v>
      </c>
      <c r="B49" s="12" t="str">
        <f>IFERROR(__xludf.DUMMYFUNCTION("if(isblank(A49),"""",filter(Moorings!A:A,Moorings!B:B=left(A49,14),Moorings!D:D=D49))"),"ATAPL-65310-040-006")</f>
        <v>ATAPL-65310-040-006</v>
      </c>
      <c r="C49" s="12" t="str">
        <f>IFERROR(__xludf.DUMMYFUNCTION("if(isblank(A49),"""",filter(Moorings!C:C,Moorings!B:B=left(A49,14),Moorings!D:D=D49))"),"SN0006")</f>
        <v>SN0006</v>
      </c>
      <c r="D49" s="22">
        <v>1.0</v>
      </c>
      <c r="E49" s="12" t="str">
        <f>IFERROR(__xludf.DUMMYFUNCTION("if(isblank(A49),"""",filter(Moorings!A:A,Moorings!B:B=A49,Moorings!D:D=D49))"),"N00696")</f>
        <v>N00696</v>
      </c>
      <c r="F49" s="12" t="str">
        <f>IFERROR(__xludf.DUMMYFUNCTION("if(isblank(A49),"""",filter(Moorings!C:C,Moorings!B:B=A49,Moorings!D:D=D49))"),"7230")</f>
        <v>7230</v>
      </c>
      <c r="G49" s="20" t="s">
        <v>140</v>
      </c>
      <c r="H49" s="24">
        <v>-3.713968E-4</v>
      </c>
      <c r="I49" s="20"/>
      <c r="J49" s="5"/>
      <c r="K49" t="str">
        <f t="shared" si="13"/>
        <v>CTDBPN</v>
      </c>
      <c r="N49" s="2" t="str">
        <f t="shared" ref="N49:R49" si="49">E49</f>
        <v>N00696</v>
      </c>
      <c r="O49" s="2" t="str">
        <f t="shared" si="49"/>
        <v>7230</v>
      </c>
      <c r="P49" s="17" t="str">
        <f t="shared" si="49"/>
        <v>CC_i</v>
      </c>
      <c r="Q49" s="19" t="str">
        <f t="shared" si="49"/>
        <v>-0.000371</v>
      </c>
      <c r="R49" s="17" t="str">
        <f t="shared" si="49"/>
        <v/>
      </c>
    </row>
    <row r="50" ht="15.75" customHeight="1">
      <c r="A50" s="20" t="s">
        <v>58</v>
      </c>
      <c r="B50" s="12" t="str">
        <f>IFERROR(__xludf.DUMMYFUNCTION("if(isblank(A50),"""",filter(Moorings!A:A,Moorings!B:B=left(A50,14),Moorings!D:D=D50))"),"ATAPL-65310-040-006")</f>
        <v>ATAPL-65310-040-006</v>
      </c>
      <c r="C50" s="12" t="str">
        <f>IFERROR(__xludf.DUMMYFUNCTION("if(isblank(A50),"""",filter(Moorings!C:C,Moorings!B:B=left(A50,14),Moorings!D:D=D50))"),"SN0006")</f>
        <v>SN0006</v>
      </c>
      <c r="D50" s="22">
        <v>1.0</v>
      </c>
      <c r="E50" s="12" t="str">
        <f>IFERROR(__xludf.DUMMYFUNCTION("if(isblank(A50),"""",filter(Moorings!A:A,Moorings!B:B=A50,Moorings!D:D=D50))"),"N00696")</f>
        <v>N00696</v>
      </c>
      <c r="F50" s="12" t="str">
        <f>IFERROR(__xludf.DUMMYFUNCTION("if(isblank(A50),"""",filter(Moorings!C:C,Moorings!B:B=A50,Moorings!D:D=D50))"),"7230")</f>
        <v>7230</v>
      </c>
      <c r="G50" s="20" t="s">
        <v>141</v>
      </c>
      <c r="H50" s="24">
        <v>5.045781E-5</v>
      </c>
      <c r="I50" s="20"/>
      <c r="J50" s="5"/>
      <c r="K50" t="str">
        <f t="shared" si="13"/>
        <v>CTDBPN</v>
      </c>
      <c r="N50" s="2" t="str">
        <f t="shared" ref="N50:R50" si="50">E50</f>
        <v>N00696</v>
      </c>
      <c r="O50" s="2" t="str">
        <f t="shared" si="50"/>
        <v>7230</v>
      </c>
      <c r="P50" s="17" t="str">
        <f t="shared" si="50"/>
        <v>CC_j</v>
      </c>
      <c r="Q50" s="19" t="str">
        <f t="shared" si="50"/>
        <v>0.000050</v>
      </c>
      <c r="R50" s="17" t="str">
        <f t="shared" si="50"/>
        <v/>
      </c>
    </row>
    <row r="51" ht="15.75" customHeight="1">
      <c r="A51" s="20" t="s">
        <v>58</v>
      </c>
      <c r="B51" s="12" t="str">
        <f>IFERROR(__xludf.DUMMYFUNCTION("if(isblank(A51),"""",filter(Moorings!A:A,Moorings!B:B=left(A51,14),Moorings!D:D=D51))"),"ATAPL-65310-040-006")</f>
        <v>ATAPL-65310-040-006</v>
      </c>
      <c r="C51" s="12" t="str">
        <f>IFERROR(__xludf.DUMMYFUNCTION("if(isblank(A51),"""",filter(Moorings!C:C,Moorings!B:B=left(A51,14),Moorings!D:D=D51))"),"SN0006")</f>
        <v>SN0006</v>
      </c>
      <c r="D51" s="22">
        <v>1.0</v>
      </c>
      <c r="E51" s="12" t="str">
        <f>IFERROR(__xludf.DUMMYFUNCTION("if(isblank(A51),"""",filter(Moorings!A:A,Moorings!B:B=A51,Moorings!D:D=D51))"),"N00696")</f>
        <v>N00696</v>
      </c>
      <c r="F51" s="12" t="str">
        <f>IFERROR(__xludf.DUMMYFUNCTION("if(isblank(A51),"""",filter(Moorings!C:C,Moorings!B:B=A51,Moorings!D:D=D51))"),"7230")</f>
        <v>7230</v>
      </c>
      <c r="G51" s="20" t="s">
        <v>142</v>
      </c>
      <c r="H51" s="24">
        <v>27.70606</v>
      </c>
      <c r="I51" s="20"/>
      <c r="J51" s="5"/>
      <c r="K51" t="str">
        <f t="shared" si="13"/>
        <v>CTDBPN</v>
      </c>
      <c r="N51" s="2" t="str">
        <f t="shared" ref="N51:R51" si="51">E51</f>
        <v>N00696</v>
      </c>
      <c r="O51" s="2" t="str">
        <f t="shared" si="51"/>
        <v>7230</v>
      </c>
      <c r="P51" s="17" t="str">
        <f t="shared" si="51"/>
        <v>CC_T1</v>
      </c>
      <c r="Q51" s="19" t="str">
        <f t="shared" si="51"/>
        <v>27.706060</v>
      </c>
      <c r="R51" s="17" t="str">
        <f t="shared" si="51"/>
        <v/>
      </c>
    </row>
    <row r="52" ht="15.75" customHeight="1">
      <c r="A52" s="20" t="s">
        <v>58</v>
      </c>
      <c r="B52" s="12" t="str">
        <f>IFERROR(__xludf.DUMMYFUNCTION("if(isblank(A52),"""",filter(Moorings!A:A,Moorings!B:B=left(A52,14),Moorings!D:D=D52))"),"ATAPL-65310-040-006")</f>
        <v>ATAPL-65310-040-006</v>
      </c>
      <c r="C52" s="12" t="str">
        <f>IFERROR(__xludf.DUMMYFUNCTION("if(isblank(A52),"""",filter(Moorings!C:C,Moorings!B:B=left(A52,14),Moorings!D:D=D52))"),"SN0006")</f>
        <v>SN0006</v>
      </c>
      <c r="D52" s="22">
        <v>1.0</v>
      </c>
      <c r="E52" s="12" t="str">
        <f>IFERROR(__xludf.DUMMYFUNCTION("if(isblank(A52),"""",filter(Moorings!A:A,Moorings!B:B=A52,Moorings!D:D=D52))"),"N00696")</f>
        <v>N00696</v>
      </c>
      <c r="F52" s="12" t="str">
        <f>IFERROR(__xludf.DUMMYFUNCTION("if(isblank(A52),"""",filter(Moorings!C:C,Moorings!B:B=A52,Moorings!D:D=D52))"),"7230")</f>
        <v>7230</v>
      </c>
      <c r="G52" s="20" t="s">
        <v>143</v>
      </c>
      <c r="H52" s="24">
        <v>-1.04193E-4</v>
      </c>
      <c r="I52" s="20"/>
      <c r="J52" s="5"/>
      <c r="K52" t="str">
        <f t="shared" si="13"/>
        <v>CTDBPN</v>
      </c>
      <c r="N52" s="2" t="str">
        <f t="shared" ref="N52:R52" si="52">E52</f>
        <v>N00696</v>
      </c>
      <c r="O52" s="2" t="str">
        <f t="shared" si="52"/>
        <v>7230</v>
      </c>
      <c r="P52" s="17" t="str">
        <f t="shared" si="52"/>
        <v>CC_T2</v>
      </c>
      <c r="Q52" s="19" t="str">
        <f t="shared" si="52"/>
        <v>-0.000104</v>
      </c>
      <c r="R52" s="17" t="str">
        <f t="shared" si="52"/>
        <v/>
      </c>
    </row>
    <row r="53" ht="15.75" customHeight="1">
      <c r="A53" s="20" t="s">
        <v>58</v>
      </c>
      <c r="B53" s="12" t="str">
        <f>IFERROR(__xludf.DUMMYFUNCTION("if(isblank(A53),"""",filter(Moorings!A:A,Moorings!B:B=left(A53,14),Moorings!D:D=D53))"),"ATAPL-65310-040-006")</f>
        <v>ATAPL-65310-040-006</v>
      </c>
      <c r="C53" s="12" t="str">
        <f>IFERROR(__xludf.DUMMYFUNCTION("if(isblank(A53),"""",filter(Moorings!C:C,Moorings!B:B=left(A53,14),Moorings!D:D=D53))"),"SN0006")</f>
        <v>SN0006</v>
      </c>
      <c r="D53" s="22">
        <v>1.0</v>
      </c>
      <c r="E53" s="12" t="str">
        <f>IFERROR(__xludf.DUMMYFUNCTION("if(isblank(A53),"""",filter(Moorings!A:A,Moorings!B:B=A53,Moorings!D:D=D53))"),"N00696")</f>
        <v>N00696</v>
      </c>
      <c r="F53" s="12" t="str">
        <f>IFERROR(__xludf.DUMMYFUNCTION("if(isblank(A53),"""",filter(Moorings!C:C,Moorings!B:B=A53,Moorings!D:D=D53))"),"7230")</f>
        <v>7230</v>
      </c>
      <c r="G53" s="20" t="s">
        <v>144</v>
      </c>
      <c r="H53" s="24">
        <v>1.06286E-6</v>
      </c>
      <c r="I53" s="20"/>
      <c r="J53" s="5"/>
      <c r="K53" t="str">
        <f t="shared" si="13"/>
        <v>CTDBPN</v>
      </c>
      <c r="N53" s="2" t="str">
        <f t="shared" ref="N53:R53" si="53">E53</f>
        <v>N00696</v>
      </c>
      <c r="O53" s="2" t="str">
        <f t="shared" si="53"/>
        <v>7230</v>
      </c>
      <c r="P53" s="17" t="str">
        <f t="shared" si="53"/>
        <v>CC_T3</v>
      </c>
      <c r="Q53" s="19" t="str">
        <f t="shared" si="53"/>
        <v>0.000001</v>
      </c>
      <c r="R53" s="17" t="str">
        <f t="shared" si="53"/>
        <v/>
      </c>
    </row>
    <row r="54" ht="15.75" customHeight="1">
      <c r="A54" s="20" t="s">
        <v>58</v>
      </c>
      <c r="B54" s="12" t="str">
        <f>IFERROR(__xludf.DUMMYFUNCTION("if(isblank(A54),"""",filter(Moorings!A:A,Moorings!B:B=left(A54,14),Moorings!D:D=D54))"),"ATAPL-65310-040-006")</f>
        <v>ATAPL-65310-040-006</v>
      </c>
      <c r="C54" s="12" t="str">
        <f>IFERROR(__xludf.DUMMYFUNCTION("if(isblank(A54),"""",filter(Moorings!C:C,Moorings!B:B=left(A54,14),Moorings!D:D=D54))"),"SN0006")</f>
        <v>SN0006</v>
      </c>
      <c r="D54" s="22">
        <v>1.0</v>
      </c>
      <c r="E54" s="12" t="str">
        <f>IFERROR(__xludf.DUMMYFUNCTION("if(isblank(A54),"""",filter(Moorings!A:A,Moorings!B:B=A54,Moorings!D:D=D54))"),"N00696")</f>
        <v>N00696</v>
      </c>
      <c r="F54" s="12" t="str">
        <f>IFERROR(__xludf.DUMMYFUNCTION("if(isblank(A54),"""",filter(Moorings!C:C,Moorings!B:B=A54,Moorings!D:D=D54))"),"7230")</f>
        <v>7230</v>
      </c>
      <c r="G54" s="20" t="s">
        <v>145</v>
      </c>
      <c r="H54" s="24">
        <v>1.56172E-9</v>
      </c>
      <c r="I54" s="20"/>
      <c r="J54" s="5"/>
      <c r="K54" t="str">
        <f t="shared" si="13"/>
        <v>CTDBPN</v>
      </c>
      <c r="N54" s="2" t="str">
        <f t="shared" ref="N54:R54" si="54">E54</f>
        <v>N00696</v>
      </c>
      <c r="O54" s="2" t="str">
        <f t="shared" si="54"/>
        <v>7230</v>
      </c>
      <c r="P54" s="17" t="str">
        <f t="shared" si="54"/>
        <v>CC_T4</v>
      </c>
      <c r="Q54" s="19" t="str">
        <f t="shared" si="54"/>
        <v>0.000000</v>
      </c>
      <c r="R54" s="17" t="str">
        <f t="shared" si="54"/>
        <v/>
      </c>
    </row>
    <row r="55" ht="15.75" customHeight="1">
      <c r="A55" s="20" t="s">
        <v>58</v>
      </c>
      <c r="B55" s="12" t="str">
        <f>IFERROR(__xludf.DUMMYFUNCTION("if(isblank(A55),"""",filter(Moorings!A:A,Moorings!B:B=left(A55,14),Moorings!D:D=D55))"),"ATAPL-65310-040-006")</f>
        <v>ATAPL-65310-040-006</v>
      </c>
      <c r="C55" s="12" t="str">
        <f>IFERROR(__xludf.DUMMYFUNCTION("if(isblank(A55),"""",filter(Moorings!C:C,Moorings!B:B=left(A55,14),Moorings!D:D=D55))"),"SN0006")</f>
        <v>SN0006</v>
      </c>
      <c r="D55" s="22">
        <v>1.0</v>
      </c>
      <c r="E55" s="12" t="str">
        <f>IFERROR(__xludf.DUMMYFUNCTION("if(isblank(A55),"""",filter(Moorings!A:A,Moorings!B:B=A55,Moorings!D:D=D55))"),"N00696")</f>
        <v>N00696</v>
      </c>
      <c r="F55" s="12" t="str">
        <f>IFERROR(__xludf.DUMMYFUNCTION("if(isblank(A55),"""",filter(Moorings!C:C,Moorings!B:B=A55,Moorings!D:D=D55))"),"7230")</f>
        <v>7230</v>
      </c>
      <c r="G55" s="20" t="s">
        <v>146</v>
      </c>
      <c r="H55" s="24">
        <v>0.0</v>
      </c>
      <c r="I55" s="20"/>
      <c r="J55" s="5"/>
      <c r="K55" t="str">
        <f t="shared" si="13"/>
        <v>CTDBPN</v>
      </c>
      <c r="N55" s="2" t="str">
        <f t="shared" ref="N55:R55" si="55">E55</f>
        <v>N00696</v>
      </c>
      <c r="O55" s="2" t="str">
        <f t="shared" si="55"/>
        <v>7230</v>
      </c>
      <c r="P55" s="17" t="str">
        <f t="shared" si="55"/>
        <v>CC_T5</v>
      </c>
      <c r="Q55" s="19" t="str">
        <f t="shared" si="55"/>
        <v>0.000000</v>
      </c>
      <c r="R55" s="17" t="str">
        <f t="shared" si="55"/>
        <v/>
      </c>
    </row>
    <row r="56" ht="15.75" customHeight="1">
      <c r="A56" s="20"/>
      <c r="B56" s="12" t="str">
        <f>IFERROR(__xludf.DUMMYFUNCTION("if(isblank(A56),"""",filter(Moorings!A:A,Moorings!B:B=left(A56,14),Moorings!D:D=D56))"),"")</f>
        <v/>
      </c>
      <c r="C56" s="12" t="str">
        <f>IFERROR(__xludf.DUMMYFUNCTION("if(isblank(A56),"""",filter(Moorings!C:C,Moorings!B:B=left(A56,14),Moorings!D:D=D56))"),"")</f>
        <v/>
      </c>
      <c r="D56" s="22"/>
      <c r="E56" s="12" t="str">
        <f>IFERROR(__xludf.DUMMYFUNCTION("if(isblank(A56),"""",filter(Moorings!A:A,Moorings!B:B=A56,Moorings!D:D=D56))"),"")</f>
        <v/>
      </c>
      <c r="F56" s="12" t="str">
        <f>IFERROR(__xludf.DUMMYFUNCTION("if(isblank(A56),"""",filter(Moorings!C:C,Moorings!B:B=A56,Moorings!D:D=D56))"),"")</f>
        <v/>
      </c>
      <c r="G56" s="20"/>
      <c r="H56" s="24"/>
      <c r="I56" s="20"/>
      <c r="J56" s="5"/>
      <c r="K56" t="str">
        <f t="shared" si="13"/>
        <v/>
      </c>
      <c r="N56" s="2" t="str">
        <f t="shared" ref="N56:R56" si="56">E56</f>
        <v/>
      </c>
      <c r="O56" s="2" t="str">
        <f t="shared" si="56"/>
        <v/>
      </c>
      <c r="P56" s="17" t="str">
        <f t="shared" si="56"/>
        <v/>
      </c>
      <c r="Q56" s="19" t="str">
        <f t="shared" si="56"/>
        <v/>
      </c>
      <c r="R56" s="17" t="str">
        <f t="shared" si="56"/>
        <v/>
      </c>
    </row>
    <row r="57" ht="15.75" customHeight="1">
      <c r="A57" s="20" t="s">
        <v>58</v>
      </c>
      <c r="B57" s="12" t="str">
        <f>IFERROR(__xludf.DUMMYFUNCTION("if(isblank(A57),"""",filter(Moorings!A:A,Moorings!B:B=left(A57,14),Moorings!D:D=D57))"),"ATAPL-65310-820-0009")</f>
        <v>ATAPL-65310-820-0009</v>
      </c>
      <c r="C57" s="12" t="str">
        <f>IFERROR(__xludf.DUMMYFUNCTION("if(isblank(A57),"""",filter(Moorings!C:C,Moorings!B:B=left(A57,14),Moorings!D:D=D57))"),"SN0009")</f>
        <v>SN0009</v>
      </c>
      <c r="D57" s="22">
        <v>2.0</v>
      </c>
      <c r="E57" s="12" t="str">
        <f>IFERROR(__xludf.DUMMYFUNCTION("if(isblank(A57),"""",filter(Moorings!A:A,Moorings!B:B=A57,Moorings!D:D=D57))"),"ATOSU-69827-00002")</f>
        <v>ATOSU-69827-00002</v>
      </c>
      <c r="F57" s="12" t="str">
        <f>IFERROR(__xludf.DUMMYFUNCTION("if(isblank(A57),"""",filter(Moorings!C:C,Moorings!B:B=A57,Moorings!D:D=D57))"),"16-50114")</f>
        <v>16-50114</v>
      </c>
      <c r="G57" s="20" t="s">
        <v>102</v>
      </c>
      <c r="H57" s="24">
        <v>44.6369916666666</v>
      </c>
      <c r="I57" s="20"/>
      <c r="J57" s="5"/>
      <c r="K57" t="str">
        <f t="shared" si="13"/>
        <v>CTDBPN</v>
      </c>
      <c r="N57" s="2" t="str">
        <f t="shared" ref="N57:R57" si="57">E57</f>
        <v>ATOSU-69827-00002</v>
      </c>
      <c r="O57" s="2" t="str">
        <f t="shared" si="57"/>
        <v>16-50114</v>
      </c>
      <c r="P57" s="17" t="str">
        <f t="shared" si="57"/>
        <v>CC_lat</v>
      </c>
      <c r="Q57" s="19" t="str">
        <f t="shared" si="57"/>
        <v>44.636992</v>
      </c>
      <c r="R57" s="17" t="str">
        <f t="shared" si="57"/>
        <v/>
      </c>
    </row>
    <row r="58" ht="15.75" customHeight="1">
      <c r="A58" s="20" t="s">
        <v>58</v>
      </c>
      <c r="B58" s="12" t="str">
        <f>IFERROR(__xludf.DUMMYFUNCTION("if(isblank(A58),"""",filter(Moorings!A:A,Moorings!B:B=left(A58,14),Moorings!D:D=D58))"),"ATAPL-65310-820-0009")</f>
        <v>ATAPL-65310-820-0009</v>
      </c>
      <c r="C58" s="12" t="str">
        <f>IFERROR(__xludf.DUMMYFUNCTION("if(isblank(A58),"""",filter(Moorings!C:C,Moorings!B:B=left(A58,14),Moorings!D:D=D58))"),"SN0009")</f>
        <v>SN0009</v>
      </c>
      <c r="D58" s="22">
        <v>2.0</v>
      </c>
      <c r="E58" s="12" t="str">
        <f>IFERROR(__xludf.DUMMYFUNCTION("if(isblank(A58),"""",filter(Moorings!A:A,Moorings!B:B=A58,Moorings!D:D=D58))"),"ATOSU-69827-00002")</f>
        <v>ATOSU-69827-00002</v>
      </c>
      <c r="F58" s="12" t="str">
        <f>IFERROR(__xludf.DUMMYFUNCTION("if(isblank(A58),"""",filter(Moorings!C:C,Moorings!B:B=A58,Moorings!D:D=D58))"),"16-50114")</f>
        <v>16-50114</v>
      </c>
      <c r="G58" s="20" t="s">
        <v>103</v>
      </c>
      <c r="H58" s="24">
        <v>-124.305855</v>
      </c>
      <c r="I58" s="20"/>
      <c r="J58" s="5"/>
      <c r="K58" t="str">
        <f t="shared" si="13"/>
        <v>CTDBPN</v>
      </c>
      <c r="N58" s="2" t="str">
        <f t="shared" ref="N58:R58" si="58">E58</f>
        <v>ATOSU-69827-00002</v>
      </c>
      <c r="O58" s="2" t="str">
        <f t="shared" si="58"/>
        <v>16-50114</v>
      </c>
      <c r="P58" s="17" t="str">
        <f t="shared" si="58"/>
        <v>CC_lon</v>
      </c>
      <c r="Q58" s="19" t="str">
        <f t="shared" si="58"/>
        <v>-124.305855</v>
      </c>
      <c r="R58" s="17" t="str">
        <f t="shared" si="58"/>
        <v/>
      </c>
    </row>
    <row r="59" ht="15.75" customHeight="1">
      <c r="A59" s="20" t="s">
        <v>58</v>
      </c>
      <c r="B59" s="12" t="str">
        <f>IFERROR(__xludf.DUMMYFUNCTION("if(isblank(A59),"""",filter(Moorings!A:A,Moorings!B:B=left(A59,14),Moorings!D:D=D59))"),"ATAPL-65310-820-0009")</f>
        <v>ATAPL-65310-820-0009</v>
      </c>
      <c r="C59" s="12" t="str">
        <f>IFERROR(__xludf.DUMMYFUNCTION("if(isblank(A59),"""",filter(Moorings!C:C,Moorings!B:B=left(A59,14),Moorings!D:D=D59))"),"SN0009")</f>
        <v>SN0009</v>
      </c>
      <c r="D59" s="22">
        <v>2.0</v>
      </c>
      <c r="E59" s="12" t="str">
        <f>IFERROR(__xludf.DUMMYFUNCTION("if(isblank(A59),"""",filter(Moorings!A:A,Moorings!B:B=A59,Moorings!D:D=D59))"),"ATOSU-69827-00002")</f>
        <v>ATOSU-69827-00002</v>
      </c>
      <c r="F59" s="12" t="str">
        <f>IFERROR(__xludf.DUMMYFUNCTION("if(isblank(A59),"""",filter(Moorings!C:C,Moorings!B:B=A59,Moorings!D:D=D59))"),"16-50114")</f>
        <v>16-50114</v>
      </c>
      <c r="G59" s="20" t="s">
        <v>108</v>
      </c>
      <c r="H59" s="20">
        <v>0.001264763</v>
      </c>
      <c r="I59" s="20"/>
      <c r="J59" s="5"/>
      <c r="K59" t="str">
        <f t="shared" si="13"/>
        <v>CTDBPN</v>
      </c>
      <c r="N59" s="2" t="str">
        <f t="shared" ref="N59:R59" si="59">E59</f>
        <v>ATOSU-69827-00002</v>
      </c>
      <c r="O59" s="2" t="str">
        <f t="shared" si="59"/>
        <v>16-50114</v>
      </c>
      <c r="P59" s="17" t="str">
        <f t="shared" si="59"/>
        <v>CC_a0</v>
      </c>
      <c r="Q59" s="17" t="str">
        <f t="shared" si="59"/>
        <v>0.001264763</v>
      </c>
      <c r="R59" s="17" t="str">
        <f t="shared" si="59"/>
        <v/>
      </c>
    </row>
    <row r="60" ht="15.75" customHeight="1">
      <c r="A60" s="20" t="s">
        <v>58</v>
      </c>
      <c r="B60" s="12" t="str">
        <f>IFERROR(__xludf.DUMMYFUNCTION("if(isblank(A60),"""",filter(Moorings!A:A,Moorings!B:B=left(A60,14),Moorings!D:D=D60))"),"ATAPL-65310-820-0009")</f>
        <v>ATAPL-65310-820-0009</v>
      </c>
      <c r="C60" s="12" t="str">
        <f>IFERROR(__xludf.DUMMYFUNCTION("if(isblank(A60),"""",filter(Moorings!C:C,Moorings!B:B=left(A60,14),Moorings!D:D=D60))"),"SN0009")</f>
        <v>SN0009</v>
      </c>
      <c r="D60" s="22">
        <v>2.0</v>
      </c>
      <c r="E60" s="12" t="str">
        <f>IFERROR(__xludf.DUMMYFUNCTION("if(isblank(A60),"""",filter(Moorings!A:A,Moorings!B:B=A60,Moorings!D:D=D60))"),"ATOSU-69827-00002")</f>
        <v>ATOSU-69827-00002</v>
      </c>
      <c r="F60" s="12" t="str">
        <f>IFERROR(__xludf.DUMMYFUNCTION("if(isblank(A60),"""",filter(Moorings!C:C,Moorings!B:B=A60,Moorings!D:D=D60))"),"16-50114")</f>
        <v>16-50114</v>
      </c>
      <c r="G60" s="20" t="s">
        <v>109</v>
      </c>
      <c r="H60" s="20">
        <v>2.765747E-4</v>
      </c>
      <c r="I60" s="20"/>
      <c r="J60" s="5"/>
      <c r="K60" t="str">
        <f t="shared" si="13"/>
        <v>CTDBPN</v>
      </c>
      <c r="N60" s="2" t="str">
        <f t="shared" ref="N60:R60" si="60">E60</f>
        <v>ATOSU-69827-00002</v>
      </c>
      <c r="O60" s="2" t="str">
        <f t="shared" si="60"/>
        <v>16-50114</v>
      </c>
      <c r="P60" s="17" t="str">
        <f t="shared" si="60"/>
        <v>CC_a1</v>
      </c>
      <c r="Q60" s="17" t="str">
        <f t="shared" si="60"/>
        <v>0.0002765747</v>
      </c>
      <c r="R60" s="17" t="str">
        <f t="shared" si="60"/>
        <v/>
      </c>
    </row>
    <row r="61" ht="15.75" customHeight="1">
      <c r="A61" s="20" t="s">
        <v>58</v>
      </c>
      <c r="B61" s="12" t="str">
        <f>IFERROR(__xludf.DUMMYFUNCTION("if(isblank(A61),"""",filter(Moorings!A:A,Moorings!B:B=left(A61,14),Moorings!D:D=D61))"),"ATAPL-65310-820-0009")</f>
        <v>ATAPL-65310-820-0009</v>
      </c>
      <c r="C61" s="12" t="str">
        <f>IFERROR(__xludf.DUMMYFUNCTION("if(isblank(A61),"""",filter(Moorings!C:C,Moorings!B:B=left(A61,14),Moorings!D:D=D61))"),"SN0009")</f>
        <v>SN0009</v>
      </c>
      <c r="D61" s="22">
        <v>2.0</v>
      </c>
      <c r="E61" s="12" t="str">
        <f>IFERROR(__xludf.DUMMYFUNCTION("if(isblank(A61),"""",filter(Moorings!A:A,Moorings!B:B=A61,Moorings!D:D=D61))"),"ATOSU-69827-00002")</f>
        <v>ATOSU-69827-00002</v>
      </c>
      <c r="F61" s="12" t="str">
        <f>IFERROR(__xludf.DUMMYFUNCTION("if(isblank(A61),"""",filter(Moorings!C:C,Moorings!B:B=A61,Moorings!D:D=D61))"),"16-50114")</f>
        <v>16-50114</v>
      </c>
      <c r="G61" s="20" t="s">
        <v>110</v>
      </c>
      <c r="H61" s="20">
        <v>-1.695028E-6</v>
      </c>
      <c r="I61" s="20"/>
      <c r="J61" s="5"/>
      <c r="K61" t="str">
        <f t="shared" si="13"/>
        <v>CTDBPN</v>
      </c>
      <c r="N61" s="2" t="str">
        <f t="shared" ref="N61:R61" si="61">E61</f>
        <v>ATOSU-69827-00002</v>
      </c>
      <c r="O61" s="2" t="str">
        <f t="shared" si="61"/>
        <v>16-50114</v>
      </c>
      <c r="P61" s="17" t="str">
        <f t="shared" si="61"/>
        <v>CC_a2</v>
      </c>
      <c r="Q61" s="17" t="str">
        <f t="shared" si="61"/>
        <v>-0.000001695028</v>
      </c>
      <c r="R61" s="17" t="str">
        <f t="shared" si="61"/>
        <v/>
      </c>
    </row>
    <row r="62" ht="15.75" customHeight="1">
      <c r="A62" s="20" t="s">
        <v>58</v>
      </c>
      <c r="B62" s="12" t="str">
        <f>IFERROR(__xludf.DUMMYFUNCTION("if(isblank(A62),"""",filter(Moorings!A:A,Moorings!B:B=left(A62,14),Moorings!D:D=D62))"),"ATAPL-65310-820-0009")</f>
        <v>ATAPL-65310-820-0009</v>
      </c>
      <c r="C62" s="12" t="str">
        <f>IFERROR(__xludf.DUMMYFUNCTION("if(isblank(A62),"""",filter(Moorings!C:C,Moorings!B:B=left(A62,14),Moorings!D:D=D62))"),"SN0009")</f>
        <v>SN0009</v>
      </c>
      <c r="D62" s="22">
        <v>2.0</v>
      </c>
      <c r="E62" s="12" t="str">
        <f>IFERROR(__xludf.DUMMYFUNCTION("if(isblank(A62),"""",filter(Moorings!A:A,Moorings!B:B=A62,Moorings!D:D=D62))"),"ATOSU-69827-00002")</f>
        <v>ATOSU-69827-00002</v>
      </c>
      <c r="F62" s="12" t="str">
        <f>IFERROR(__xludf.DUMMYFUNCTION("if(isblank(A62),"""",filter(Moorings!C:C,Moorings!B:B=A62,Moorings!D:D=D62))"),"16-50114")</f>
        <v>16-50114</v>
      </c>
      <c r="G62" s="20" t="s">
        <v>111</v>
      </c>
      <c r="H62" s="20">
        <v>2.038112E-7</v>
      </c>
      <c r="I62" s="20"/>
      <c r="J62" s="5"/>
      <c r="K62" t="str">
        <f t="shared" si="13"/>
        <v>CTDBPN</v>
      </c>
      <c r="N62" s="2" t="str">
        <f t="shared" ref="N62:R62" si="62">E62</f>
        <v>ATOSU-69827-00002</v>
      </c>
      <c r="O62" s="2" t="str">
        <f t="shared" si="62"/>
        <v>16-50114</v>
      </c>
      <c r="P62" s="17" t="str">
        <f t="shared" si="62"/>
        <v>CC_a3</v>
      </c>
      <c r="Q62" s="17" t="str">
        <f t="shared" si="62"/>
        <v>0.0000002038112</v>
      </c>
      <c r="R62" s="17" t="str">
        <f t="shared" si="62"/>
        <v/>
      </c>
    </row>
    <row r="63" ht="15.75" customHeight="1">
      <c r="A63" s="20" t="s">
        <v>58</v>
      </c>
      <c r="B63" s="12" t="str">
        <f>IFERROR(__xludf.DUMMYFUNCTION("if(isblank(A63),"""",filter(Moorings!A:A,Moorings!B:B=left(A63,14),Moorings!D:D=D63))"),"ATAPL-65310-820-0009")</f>
        <v>ATAPL-65310-820-0009</v>
      </c>
      <c r="C63" s="12" t="str">
        <f>IFERROR(__xludf.DUMMYFUNCTION("if(isblank(A63),"""",filter(Moorings!C:C,Moorings!B:B=left(A63,14),Moorings!D:D=D63))"),"SN0009")</f>
        <v>SN0009</v>
      </c>
      <c r="D63" s="22">
        <v>2.0</v>
      </c>
      <c r="E63" s="12" t="str">
        <f>IFERROR(__xludf.DUMMYFUNCTION("if(isblank(A63),"""",filter(Moorings!A:A,Moorings!B:B=A63,Moorings!D:D=D63))"),"ATOSU-69827-00002")</f>
        <v>ATOSU-69827-00002</v>
      </c>
      <c r="F63" s="12" t="str">
        <f>IFERROR(__xludf.DUMMYFUNCTION("if(isblank(A63),"""",filter(Moorings!C:C,Moorings!B:B=A63,Moorings!D:D=D63))"),"16-50114")</f>
        <v>16-50114</v>
      </c>
      <c r="G63" s="20" t="s">
        <v>112</v>
      </c>
      <c r="H63" s="20">
        <v>999.7449</v>
      </c>
      <c r="I63" s="20"/>
      <c r="J63" s="5"/>
      <c r="K63" t="str">
        <f t="shared" si="13"/>
        <v>CTDBPN</v>
      </c>
      <c r="N63" s="2" t="str">
        <f t="shared" ref="N63:R63" si="63">E63</f>
        <v>ATOSU-69827-00002</v>
      </c>
      <c r="O63" s="2" t="str">
        <f t="shared" si="63"/>
        <v>16-50114</v>
      </c>
      <c r="P63" s="17" t="str">
        <f t="shared" si="63"/>
        <v>CC_C1</v>
      </c>
      <c r="Q63" s="17" t="str">
        <f t="shared" si="63"/>
        <v>999.7449</v>
      </c>
      <c r="R63" s="17" t="str">
        <f t="shared" si="63"/>
        <v/>
      </c>
    </row>
    <row r="64" ht="15.75" customHeight="1">
      <c r="A64" s="20" t="s">
        <v>58</v>
      </c>
      <c r="B64" s="12" t="str">
        <f>IFERROR(__xludf.DUMMYFUNCTION("if(isblank(A64),"""",filter(Moorings!A:A,Moorings!B:B=left(A64,14),Moorings!D:D=D64))"),"ATAPL-65310-820-0009")</f>
        <v>ATAPL-65310-820-0009</v>
      </c>
      <c r="C64" s="12" t="str">
        <f>IFERROR(__xludf.DUMMYFUNCTION("if(isblank(A64),"""",filter(Moorings!C:C,Moorings!B:B=left(A64,14),Moorings!D:D=D64))"),"SN0009")</f>
        <v>SN0009</v>
      </c>
      <c r="D64" s="22">
        <v>2.0</v>
      </c>
      <c r="E64" s="12" t="str">
        <f>IFERROR(__xludf.DUMMYFUNCTION("if(isblank(A64),"""",filter(Moorings!A:A,Moorings!B:B=A64,Moorings!D:D=D64))"),"ATOSU-69827-00002")</f>
        <v>ATOSU-69827-00002</v>
      </c>
      <c r="F64" s="12" t="str">
        <f>IFERROR(__xludf.DUMMYFUNCTION("if(isblank(A64),"""",filter(Moorings!C:C,Moorings!B:B=A64,Moorings!D:D=D64))"),"16-50114")</f>
        <v>16-50114</v>
      </c>
      <c r="G64" s="20" t="s">
        <v>127</v>
      </c>
      <c r="H64" s="20">
        <v>-0.00133547</v>
      </c>
      <c r="I64" s="20"/>
      <c r="J64" s="5"/>
      <c r="K64" t="str">
        <f t="shared" si="13"/>
        <v>CTDBPN</v>
      </c>
      <c r="N64" s="2" t="str">
        <f t="shared" ref="N64:R64" si="64">E64</f>
        <v>ATOSU-69827-00002</v>
      </c>
      <c r="O64" s="2" t="str">
        <f t="shared" si="64"/>
        <v>16-50114</v>
      </c>
      <c r="P64" s="17" t="str">
        <f t="shared" si="64"/>
        <v>CC_C2</v>
      </c>
      <c r="Q64" s="17" t="str">
        <f t="shared" si="64"/>
        <v>-0.00133547</v>
      </c>
      <c r="R64" s="17" t="str">
        <f t="shared" si="64"/>
        <v/>
      </c>
    </row>
    <row r="65" ht="15.75" customHeight="1">
      <c r="A65" s="20" t="s">
        <v>58</v>
      </c>
      <c r="B65" s="12" t="str">
        <f>IFERROR(__xludf.DUMMYFUNCTION("if(isblank(A65),"""",filter(Moorings!A:A,Moorings!B:B=left(A65,14),Moorings!D:D=D65))"),"ATAPL-65310-820-0009")</f>
        <v>ATAPL-65310-820-0009</v>
      </c>
      <c r="C65" s="12" t="str">
        <f>IFERROR(__xludf.DUMMYFUNCTION("if(isblank(A65),"""",filter(Moorings!C:C,Moorings!B:B=left(A65,14),Moorings!D:D=D65))"),"SN0009")</f>
        <v>SN0009</v>
      </c>
      <c r="D65" s="22">
        <v>2.0</v>
      </c>
      <c r="E65" s="12" t="str">
        <f>IFERROR(__xludf.DUMMYFUNCTION("if(isblank(A65),"""",filter(Moorings!A:A,Moorings!B:B=A65,Moorings!D:D=D65))"),"ATOSU-69827-00002")</f>
        <v>ATOSU-69827-00002</v>
      </c>
      <c r="F65" s="12" t="str">
        <f>IFERROR(__xludf.DUMMYFUNCTION("if(isblank(A65),"""",filter(Moorings!C:C,Moorings!B:B=A65,Moorings!D:D=D65))"),"16-50114")</f>
        <v>16-50114</v>
      </c>
      <c r="G65" s="20" t="s">
        <v>133</v>
      </c>
      <c r="H65" s="20">
        <v>-1.26915E-4</v>
      </c>
      <c r="I65" s="20"/>
      <c r="J65" s="5"/>
      <c r="K65" t="str">
        <f t="shared" si="13"/>
        <v>CTDBPN</v>
      </c>
      <c r="N65" s="2" t="str">
        <f t="shared" ref="N65:R65" si="65">E65</f>
        <v>ATOSU-69827-00002</v>
      </c>
      <c r="O65" s="2" t="str">
        <f t="shared" si="65"/>
        <v>16-50114</v>
      </c>
      <c r="P65" s="17" t="str">
        <f t="shared" si="65"/>
        <v>CC_C3</v>
      </c>
      <c r="Q65" s="17" t="str">
        <f t="shared" si="65"/>
        <v>-0.000126915</v>
      </c>
      <c r="R65" s="17" t="str">
        <f t="shared" si="65"/>
        <v/>
      </c>
    </row>
    <row r="66" ht="15.75" customHeight="1">
      <c r="A66" s="20" t="s">
        <v>58</v>
      </c>
      <c r="B66" s="12" t="str">
        <f>IFERROR(__xludf.DUMMYFUNCTION("if(isblank(A66),"""",filter(Moorings!A:A,Moorings!B:B=left(A66,14),Moorings!D:D=D66))"),"ATAPL-65310-820-0009")</f>
        <v>ATAPL-65310-820-0009</v>
      </c>
      <c r="C66" s="12" t="str">
        <f>IFERROR(__xludf.DUMMYFUNCTION("if(isblank(A66),"""",filter(Moorings!C:C,Moorings!B:B=left(A66,14),Moorings!D:D=D66))"),"SN0009")</f>
        <v>SN0009</v>
      </c>
      <c r="D66" s="22">
        <v>2.0</v>
      </c>
      <c r="E66" s="12" t="str">
        <f>IFERROR(__xludf.DUMMYFUNCTION("if(isblank(A66),"""",filter(Moorings!A:A,Moorings!B:B=A66,Moorings!D:D=D66))"),"ATOSU-69827-00002")</f>
        <v>ATOSU-69827-00002</v>
      </c>
      <c r="F66" s="12" t="str">
        <f>IFERROR(__xludf.DUMMYFUNCTION("if(isblank(A66),"""",filter(Moorings!C:C,Moorings!B:B=A66,Moorings!D:D=D66))"),"16-50114")</f>
        <v>16-50114</v>
      </c>
      <c r="G66" s="20" t="s">
        <v>134</v>
      </c>
      <c r="H66" s="20">
        <v>-9.57E-8</v>
      </c>
      <c r="I66" s="20"/>
      <c r="J66" s="5"/>
      <c r="K66" t="str">
        <f t="shared" si="13"/>
        <v>CTDBPN</v>
      </c>
      <c r="N66" s="2" t="str">
        <f t="shared" ref="N66:R66" si="66">E66</f>
        <v>ATOSU-69827-00002</v>
      </c>
      <c r="O66" s="2" t="str">
        <f t="shared" si="66"/>
        <v>16-50114</v>
      </c>
      <c r="P66" s="17" t="str">
        <f t="shared" si="66"/>
        <v>CC_cpcor</v>
      </c>
      <c r="Q66" s="17" t="str">
        <f t="shared" si="66"/>
        <v>-0.0000000957</v>
      </c>
      <c r="R66" s="17" t="str">
        <f t="shared" si="66"/>
        <v/>
      </c>
    </row>
    <row r="67" ht="15.75" customHeight="1">
      <c r="A67" s="20" t="s">
        <v>58</v>
      </c>
      <c r="B67" s="12" t="str">
        <f>IFERROR(__xludf.DUMMYFUNCTION("if(isblank(A67),"""",filter(Moorings!A:A,Moorings!B:B=left(A67,14),Moorings!D:D=D67))"),"ATAPL-65310-820-0009")</f>
        <v>ATAPL-65310-820-0009</v>
      </c>
      <c r="C67" s="12" t="str">
        <f>IFERROR(__xludf.DUMMYFUNCTION("if(isblank(A67),"""",filter(Moorings!C:C,Moorings!B:B=left(A67,14),Moorings!D:D=D67))"),"SN0009")</f>
        <v>SN0009</v>
      </c>
      <c r="D67" s="22">
        <v>2.0</v>
      </c>
      <c r="E67" s="12" t="str">
        <f>IFERROR(__xludf.DUMMYFUNCTION("if(isblank(A67),"""",filter(Moorings!A:A,Moorings!B:B=A67,Moorings!D:D=D67))"),"ATOSU-69827-00002")</f>
        <v>ATOSU-69827-00002</v>
      </c>
      <c r="F67" s="12" t="str">
        <f>IFERROR(__xludf.DUMMYFUNCTION("if(isblank(A67),"""",filter(Moorings!C:C,Moorings!B:B=A67,Moorings!D:D=D67))"),"16-50114")</f>
        <v>16-50114</v>
      </c>
      <c r="G67" s="20" t="s">
        <v>135</v>
      </c>
      <c r="H67" s="20">
        <v>3.25E-6</v>
      </c>
      <c r="I67" s="20"/>
      <c r="J67" s="5"/>
      <c r="K67" t="str">
        <f t="shared" si="13"/>
        <v>CTDBPN</v>
      </c>
      <c r="N67" s="2" t="str">
        <f t="shared" ref="N67:R67" si="67">E67</f>
        <v>ATOSU-69827-00002</v>
      </c>
      <c r="O67" s="2" t="str">
        <f t="shared" si="67"/>
        <v>16-50114</v>
      </c>
      <c r="P67" s="17" t="str">
        <f t="shared" si="67"/>
        <v>CC_ctcor</v>
      </c>
      <c r="Q67" s="17" t="str">
        <f t="shared" si="67"/>
        <v>0.00000325</v>
      </c>
      <c r="R67" s="17" t="str">
        <f t="shared" si="67"/>
        <v/>
      </c>
    </row>
    <row r="68" ht="15.75" customHeight="1">
      <c r="A68" s="20" t="s">
        <v>58</v>
      </c>
      <c r="B68" s="12" t="str">
        <f>IFERROR(__xludf.DUMMYFUNCTION("if(isblank(A68),"""",filter(Moorings!A:A,Moorings!B:B=left(A68,14),Moorings!D:D=D68))"),"ATAPL-65310-820-0009")</f>
        <v>ATAPL-65310-820-0009</v>
      </c>
      <c r="C68" s="12" t="str">
        <f>IFERROR(__xludf.DUMMYFUNCTION("if(isblank(A68),"""",filter(Moorings!C:C,Moorings!B:B=left(A68,14),Moorings!D:D=D68))"),"SN0009")</f>
        <v>SN0009</v>
      </c>
      <c r="D68" s="22">
        <v>2.0</v>
      </c>
      <c r="E68" s="12" t="str">
        <f>IFERROR(__xludf.DUMMYFUNCTION("if(isblank(A68),"""",filter(Moorings!A:A,Moorings!B:B=A68,Moorings!D:D=D68))"),"ATOSU-69827-00002")</f>
        <v>ATOSU-69827-00002</v>
      </c>
      <c r="F68" s="12" t="str">
        <f>IFERROR(__xludf.DUMMYFUNCTION("if(isblank(A68),"""",filter(Moorings!C:C,Moorings!B:B=A68,Moorings!D:D=D68))"),"16-50114")</f>
        <v>16-50114</v>
      </c>
      <c r="G68" s="20" t="s">
        <v>136</v>
      </c>
      <c r="H68" s="20">
        <v>0.032017</v>
      </c>
      <c r="I68" s="20"/>
      <c r="J68" s="5"/>
      <c r="K68" t="str">
        <f t="shared" si="13"/>
        <v>CTDBPN</v>
      </c>
      <c r="N68" s="2" t="str">
        <f t="shared" ref="N68:R68" si="68">E68</f>
        <v>ATOSU-69827-00002</v>
      </c>
      <c r="O68" s="2" t="str">
        <f t="shared" si="68"/>
        <v>16-50114</v>
      </c>
      <c r="P68" s="17" t="str">
        <f t="shared" si="68"/>
        <v>CC_D1</v>
      </c>
      <c r="Q68" s="17" t="str">
        <f t="shared" si="68"/>
        <v>0.032017</v>
      </c>
      <c r="R68" s="17" t="str">
        <f t="shared" si="68"/>
        <v/>
      </c>
    </row>
    <row r="69" ht="15.75" customHeight="1">
      <c r="A69" s="20" t="s">
        <v>58</v>
      </c>
      <c r="B69" s="12" t="str">
        <f>IFERROR(__xludf.DUMMYFUNCTION("if(isblank(A69),"""",filter(Moorings!A:A,Moorings!B:B=left(A69,14),Moorings!D:D=D69))"),"ATAPL-65310-820-0009")</f>
        <v>ATAPL-65310-820-0009</v>
      </c>
      <c r="C69" s="12" t="str">
        <f>IFERROR(__xludf.DUMMYFUNCTION("if(isblank(A69),"""",filter(Moorings!C:C,Moorings!B:B=left(A69,14),Moorings!D:D=D69))"),"SN0009")</f>
        <v>SN0009</v>
      </c>
      <c r="D69" s="22">
        <v>2.0</v>
      </c>
      <c r="E69" s="12" t="str">
        <f>IFERROR(__xludf.DUMMYFUNCTION("if(isblank(A69),"""",filter(Moorings!A:A,Moorings!B:B=A69,Moorings!D:D=D69))"),"ATOSU-69827-00002")</f>
        <v>ATOSU-69827-00002</v>
      </c>
      <c r="F69" s="12" t="str">
        <f>IFERROR(__xludf.DUMMYFUNCTION("if(isblank(A69),"""",filter(Moorings!C:C,Moorings!B:B=A69,Moorings!D:D=D69))"),"16-50114")</f>
        <v>16-50114</v>
      </c>
      <c r="G69" s="20" t="s">
        <v>137</v>
      </c>
      <c r="H69" s="20">
        <v>0.0</v>
      </c>
      <c r="I69" s="20"/>
      <c r="J69" s="5"/>
      <c r="K69" t="str">
        <f t="shared" si="13"/>
        <v>CTDBPN</v>
      </c>
      <c r="N69" s="2" t="str">
        <f t="shared" ref="N69:R69" si="69">E69</f>
        <v>ATOSU-69827-00002</v>
      </c>
      <c r="O69" s="2" t="str">
        <f t="shared" si="69"/>
        <v>16-50114</v>
      </c>
      <c r="P69" s="17" t="str">
        <f t="shared" si="69"/>
        <v>CC_D2</v>
      </c>
      <c r="Q69" s="17" t="str">
        <f t="shared" si="69"/>
        <v>0</v>
      </c>
      <c r="R69" s="17" t="str">
        <f t="shared" si="69"/>
        <v/>
      </c>
    </row>
    <row r="70" ht="15.75" customHeight="1">
      <c r="A70" s="20" t="s">
        <v>58</v>
      </c>
      <c r="B70" s="12" t="str">
        <f>IFERROR(__xludf.DUMMYFUNCTION("if(isblank(A70),"""",filter(Moorings!A:A,Moorings!B:B=left(A70,14),Moorings!D:D=D70))"),"ATAPL-65310-820-0009")</f>
        <v>ATAPL-65310-820-0009</v>
      </c>
      <c r="C70" s="12" t="str">
        <f>IFERROR(__xludf.DUMMYFUNCTION("if(isblank(A70),"""",filter(Moorings!C:C,Moorings!B:B=left(A70,14),Moorings!D:D=D70))"),"SN0009")</f>
        <v>SN0009</v>
      </c>
      <c r="D70" s="22">
        <v>2.0</v>
      </c>
      <c r="E70" s="12" t="str">
        <f>IFERROR(__xludf.DUMMYFUNCTION("if(isblank(A70),"""",filter(Moorings!A:A,Moorings!B:B=A70,Moorings!D:D=D70))"),"ATOSU-69827-00002")</f>
        <v>ATOSU-69827-00002</v>
      </c>
      <c r="F70" s="12" t="str">
        <f>IFERROR(__xludf.DUMMYFUNCTION("if(isblank(A70),"""",filter(Moorings!C:C,Moorings!B:B=A70,Moorings!D:D=D70))"),"16-50114")</f>
        <v>16-50114</v>
      </c>
      <c r="G70" s="20" t="s">
        <v>138</v>
      </c>
      <c r="H70" s="20">
        <v>-0.9838809</v>
      </c>
      <c r="I70" s="20"/>
      <c r="J70" s="5"/>
      <c r="K70" t="str">
        <f t="shared" si="13"/>
        <v>CTDBPN</v>
      </c>
      <c r="N70" s="2" t="str">
        <f t="shared" ref="N70:R70" si="70">E70</f>
        <v>ATOSU-69827-00002</v>
      </c>
      <c r="O70" s="2" t="str">
        <f t="shared" si="70"/>
        <v>16-50114</v>
      </c>
      <c r="P70" s="17" t="str">
        <f t="shared" si="70"/>
        <v>CC_g</v>
      </c>
      <c r="Q70" s="17" t="str">
        <f t="shared" si="70"/>
        <v>-0.9838809</v>
      </c>
      <c r="R70" s="17" t="str">
        <f t="shared" si="70"/>
        <v/>
      </c>
    </row>
    <row r="71" ht="15.75" customHeight="1">
      <c r="A71" s="20" t="s">
        <v>58</v>
      </c>
      <c r="B71" s="12" t="str">
        <f>IFERROR(__xludf.DUMMYFUNCTION("if(isblank(A71),"""",filter(Moorings!A:A,Moorings!B:B=left(A71,14),Moorings!D:D=D71))"),"ATAPL-65310-820-0009")</f>
        <v>ATAPL-65310-820-0009</v>
      </c>
      <c r="C71" s="12" t="str">
        <f>IFERROR(__xludf.DUMMYFUNCTION("if(isblank(A71),"""",filter(Moorings!C:C,Moorings!B:B=left(A71,14),Moorings!D:D=D71))"),"SN0009")</f>
        <v>SN0009</v>
      </c>
      <c r="D71" s="22">
        <v>2.0</v>
      </c>
      <c r="E71" s="12" t="str">
        <f>IFERROR(__xludf.DUMMYFUNCTION("if(isblank(A71),"""",filter(Moorings!A:A,Moorings!B:B=A71,Moorings!D:D=D71))"),"ATOSU-69827-00002")</f>
        <v>ATOSU-69827-00002</v>
      </c>
      <c r="F71" s="12" t="str">
        <f>IFERROR(__xludf.DUMMYFUNCTION("if(isblank(A71),"""",filter(Moorings!C:C,Moorings!B:B=A71,Moorings!D:D=D71))"),"16-50114")</f>
        <v>16-50114</v>
      </c>
      <c r="G71" s="20" t="s">
        <v>139</v>
      </c>
      <c r="H71" s="20">
        <v>0.1512124</v>
      </c>
      <c r="I71" s="20"/>
      <c r="J71" s="5"/>
      <c r="K71" t="str">
        <f t="shared" si="13"/>
        <v>CTDBPN</v>
      </c>
      <c r="N71" s="2" t="str">
        <f t="shared" ref="N71:R71" si="71">E71</f>
        <v>ATOSU-69827-00002</v>
      </c>
      <c r="O71" s="2" t="str">
        <f t="shared" si="71"/>
        <v>16-50114</v>
      </c>
      <c r="P71" s="17" t="str">
        <f t="shared" si="71"/>
        <v>CC_h</v>
      </c>
      <c r="Q71" s="17" t="str">
        <f t="shared" si="71"/>
        <v>0.1512124</v>
      </c>
      <c r="R71" s="17" t="str">
        <f t="shared" si="71"/>
        <v/>
      </c>
    </row>
    <row r="72" ht="15.75" customHeight="1">
      <c r="A72" s="20" t="s">
        <v>58</v>
      </c>
      <c r="B72" s="12" t="str">
        <f>IFERROR(__xludf.DUMMYFUNCTION("if(isblank(A72),"""",filter(Moorings!A:A,Moorings!B:B=left(A72,14),Moorings!D:D=D72))"),"ATAPL-65310-820-0009")</f>
        <v>ATAPL-65310-820-0009</v>
      </c>
      <c r="C72" s="12" t="str">
        <f>IFERROR(__xludf.DUMMYFUNCTION("if(isblank(A72),"""",filter(Moorings!C:C,Moorings!B:B=left(A72,14),Moorings!D:D=D72))"),"SN0009")</f>
        <v>SN0009</v>
      </c>
      <c r="D72" s="22">
        <v>2.0</v>
      </c>
      <c r="E72" s="12" t="str">
        <f>IFERROR(__xludf.DUMMYFUNCTION("if(isblank(A72),"""",filter(Moorings!A:A,Moorings!B:B=A72,Moorings!D:D=D72))"),"ATOSU-69827-00002")</f>
        <v>ATOSU-69827-00002</v>
      </c>
      <c r="F72" s="12" t="str">
        <f>IFERROR(__xludf.DUMMYFUNCTION("if(isblank(A72),"""",filter(Moorings!C:C,Moorings!B:B=A72,Moorings!D:D=D72))"),"16-50114")</f>
        <v>16-50114</v>
      </c>
      <c r="G72" s="20" t="s">
        <v>140</v>
      </c>
      <c r="H72" s="20">
        <v>-1.739072E-4</v>
      </c>
      <c r="I72" s="20"/>
      <c r="J72" s="5"/>
      <c r="K72" t="str">
        <f t="shared" si="13"/>
        <v>CTDBPN</v>
      </c>
      <c r="N72" s="2" t="str">
        <f t="shared" ref="N72:R72" si="72">E72</f>
        <v>ATOSU-69827-00002</v>
      </c>
      <c r="O72" s="2" t="str">
        <f t="shared" si="72"/>
        <v>16-50114</v>
      </c>
      <c r="P72" s="17" t="str">
        <f t="shared" si="72"/>
        <v>CC_i</v>
      </c>
      <c r="Q72" s="17" t="str">
        <f t="shared" si="72"/>
        <v>-0.0001739072</v>
      </c>
      <c r="R72" s="17" t="str">
        <f t="shared" si="72"/>
        <v/>
      </c>
    </row>
    <row r="73" ht="15.75" customHeight="1">
      <c r="A73" s="20" t="s">
        <v>58</v>
      </c>
      <c r="B73" s="12" t="str">
        <f>IFERROR(__xludf.DUMMYFUNCTION("if(isblank(A73),"""",filter(Moorings!A:A,Moorings!B:B=left(A73,14),Moorings!D:D=D73))"),"ATAPL-65310-820-0009")</f>
        <v>ATAPL-65310-820-0009</v>
      </c>
      <c r="C73" s="12" t="str">
        <f>IFERROR(__xludf.DUMMYFUNCTION("if(isblank(A73),"""",filter(Moorings!C:C,Moorings!B:B=left(A73,14),Moorings!D:D=D73))"),"SN0009")</f>
        <v>SN0009</v>
      </c>
      <c r="D73" s="22">
        <v>2.0</v>
      </c>
      <c r="E73" s="12" t="str">
        <f>IFERROR(__xludf.DUMMYFUNCTION("if(isblank(A73),"""",filter(Moorings!A:A,Moorings!B:B=A73,Moorings!D:D=D73))"),"ATOSU-69827-00002")</f>
        <v>ATOSU-69827-00002</v>
      </c>
      <c r="F73" s="12" t="str">
        <f>IFERROR(__xludf.DUMMYFUNCTION("if(isblank(A73),"""",filter(Moorings!C:C,Moorings!B:B=A73,Moorings!D:D=D73))"),"16-50114")</f>
        <v>16-50114</v>
      </c>
      <c r="G73" s="20" t="s">
        <v>141</v>
      </c>
      <c r="H73" s="20">
        <v>3.490614E-5</v>
      </c>
      <c r="I73" s="20"/>
      <c r="J73" s="5"/>
      <c r="K73" t="str">
        <f t="shared" si="13"/>
        <v>CTDBPN</v>
      </c>
      <c r="N73" s="2" t="str">
        <f t="shared" ref="N73:R73" si="73">E73</f>
        <v>ATOSU-69827-00002</v>
      </c>
      <c r="O73" s="2" t="str">
        <f t="shared" si="73"/>
        <v>16-50114</v>
      </c>
      <c r="P73" s="17" t="str">
        <f t="shared" si="73"/>
        <v>CC_j</v>
      </c>
      <c r="Q73" s="17" t="str">
        <f t="shared" si="73"/>
        <v>0.00003490614</v>
      </c>
      <c r="R73" s="17" t="str">
        <f t="shared" si="73"/>
        <v/>
      </c>
    </row>
    <row r="74" ht="15.75" customHeight="1">
      <c r="A74" s="20" t="s">
        <v>58</v>
      </c>
      <c r="B74" s="12" t="str">
        <f>IFERROR(__xludf.DUMMYFUNCTION("if(isblank(A74),"""",filter(Moorings!A:A,Moorings!B:B=left(A74,14),Moorings!D:D=D74))"),"ATAPL-65310-820-0009")</f>
        <v>ATAPL-65310-820-0009</v>
      </c>
      <c r="C74" s="12" t="str">
        <f>IFERROR(__xludf.DUMMYFUNCTION("if(isblank(A74),"""",filter(Moorings!C:C,Moorings!B:B=left(A74,14),Moorings!D:D=D74))"),"SN0009")</f>
        <v>SN0009</v>
      </c>
      <c r="D74" s="22">
        <v>2.0</v>
      </c>
      <c r="E74" s="12" t="str">
        <f>IFERROR(__xludf.DUMMYFUNCTION("if(isblank(A74),"""",filter(Moorings!A:A,Moorings!B:B=A74,Moorings!D:D=D74))"),"ATOSU-69827-00002")</f>
        <v>ATOSU-69827-00002</v>
      </c>
      <c r="F74" s="12" t="str">
        <f>IFERROR(__xludf.DUMMYFUNCTION("if(isblank(A74),"""",filter(Moorings!C:C,Moorings!B:B=A74,Moorings!D:D=D74))"),"16-50114")</f>
        <v>16-50114</v>
      </c>
      <c r="G74" s="20" t="s">
        <v>142</v>
      </c>
      <c r="H74" s="20">
        <v>27.75494</v>
      </c>
      <c r="I74" s="20"/>
      <c r="J74" s="5"/>
      <c r="K74" t="str">
        <f t="shared" si="13"/>
        <v>CTDBPN</v>
      </c>
      <c r="N74" s="2" t="str">
        <f t="shared" ref="N74:R74" si="74">E74</f>
        <v>ATOSU-69827-00002</v>
      </c>
      <c r="O74" s="2" t="str">
        <f t="shared" si="74"/>
        <v>16-50114</v>
      </c>
      <c r="P74" s="17" t="str">
        <f t="shared" si="74"/>
        <v>CC_T1</v>
      </c>
      <c r="Q74" s="17" t="str">
        <f t="shared" si="74"/>
        <v>27.75494</v>
      </c>
      <c r="R74" s="17" t="str">
        <f t="shared" si="74"/>
        <v/>
      </c>
    </row>
    <row r="75" ht="15.75" customHeight="1">
      <c r="A75" s="20" t="s">
        <v>58</v>
      </c>
      <c r="B75" s="12" t="str">
        <f>IFERROR(__xludf.DUMMYFUNCTION("if(isblank(A75),"""",filter(Moorings!A:A,Moorings!B:B=left(A75,14),Moorings!D:D=D75))"),"ATAPL-65310-820-0009")</f>
        <v>ATAPL-65310-820-0009</v>
      </c>
      <c r="C75" s="12" t="str">
        <f>IFERROR(__xludf.DUMMYFUNCTION("if(isblank(A75),"""",filter(Moorings!C:C,Moorings!B:B=left(A75,14),Moorings!D:D=D75))"),"SN0009")</f>
        <v>SN0009</v>
      </c>
      <c r="D75" s="22">
        <v>2.0</v>
      </c>
      <c r="E75" s="12" t="str">
        <f>IFERROR(__xludf.DUMMYFUNCTION("if(isblank(A75),"""",filter(Moorings!A:A,Moorings!B:B=A75,Moorings!D:D=D75))"),"ATOSU-69827-00002")</f>
        <v>ATOSU-69827-00002</v>
      </c>
      <c r="F75" s="12" t="str">
        <f>IFERROR(__xludf.DUMMYFUNCTION("if(isblank(A75),"""",filter(Moorings!C:C,Moorings!B:B=A75,Moorings!D:D=D75))"),"16-50114")</f>
        <v>16-50114</v>
      </c>
      <c r="G75" s="20" t="s">
        <v>143</v>
      </c>
      <c r="H75" s="20">
        <v>-1.11676E-4</v>
      </c>
      <c r="I75" s="20"/>
      <c r="J75" s="5"/>
      <c r="K75" t="str">
        <f t="shared" si="13"/>
        <v>CTDBPN</v>
      </c>
      <c r="N75" s="2" t="str">
        <f t="shared" ref="N75:R75" si="75">E75</f>
        <v>ATOSU-69827-00002</v>
      </c>
      <c r="O75" s="2" t="str">
        <f t="shared" si="75"/>
        <v>16-50114</v>
      </c>
      <c r="P75" s="17" t="str">
        <f t="shared" si="75"/>
        <v>CC_T2</v>
      </c>
      <c r="Q75" s="17" t="str">
        <f t="shared" si="75"/>
        <v>-0.000111676</v>
      </c>
      <c r="R75" s="17" t="str">
        <f t="shared" si="75"/>
        <v/>
      </c>
    </row>
    <row r="76" ht="15.75" customHeight="1">
      <c r="A76" s="20" t="s">
        <v>58</v>
      </c>
      <c r="B76" s="12" t="str">
        <f>IFERROR(__xludf.DUMMYFUNCTION("if(isblank(A76),"""",filter(Moorings!A:A,Moorings!B:B=left(A76,14),Moorings!D:D=D76))"),"ATAPL-65310-820-0009")</f>
        <v>ATAPL-65310-820-0009</v>
      </c>
      <c r="C76" s="12" t="str">
        <f>IFERROR(__xludf.DUMMYFUNCTION("if(isblank(A76),"""",filter(Moorings!C:C,Moorings!B:B=left(A76,14),Moorings!D:D=D76))"),"SN0009")</f>
        <v>SN0009</v>
      </c>
      <c r="D76" s="22">
        <v>2.0</v>
      </c>
      <c r="E76" s="12" t="str">
        <f>IFERROR(__xludf.DUMMYFUNCTION("if(isblank(A76),"""",filter(Moorings!A:A,Moorings!B:B=A76,Moorings!D:D=D76))"),"ATOSU-69827-00002")</f>
        <v>ATOSU-69827-00002</v>
      </c>
      <c r="F76" s="12" t="str">
        <f>IFERROR(__xludf.DUMMYFUNCTION("if(isblank(A76),"""",filter(Moorings!C:C,Moorings!B:B=A76,Moorings!D:D=D76))"),"16-50114")</f>
        <v>16-50114</v>
      </c>
      <c r="G76" s="20" t="s">
        <v>144</v>
      </c>
      <c r="H76" s="20">
        <v>1.04105E-6</v>
      </c>
      <c r="I76" s="20"/>
      <c r="J76" s="5"/>
      <c r="K76" t="str">
        <f t="shared" si="13"/>
        <v>CTDBPN</v>
      </c>
      <c r="N76" s="2" t="str">
        <f t="shared" ref="N76:R76" si="76">E76</f>
        <v>ATOSU-69827-00002</v>
      </c>
      <c r="O76" s="2" t="str">
        <f t="shared" si="76"/>
        <v>16-50114</v>
      </c>
      <c r="P76" s="17" t="str">
        <f t="shared" si="76"/>
        <v>CC_T3</v>
      </c>
      <c r="Q76" s="17" t="str">
        <f t="shared" si="76"/>
        <v>0.00000104105</v>
      </c>
      <c r="R76" s="17" t="str">
        <f t="shared" si="76"/>
        <v/>
      </c>
    </row>
    <row r="77" ht="15.75" customHeight="1">
      <c r="A77" s="20" t="s">
        <v>58</v>
      </c>
      <c r="B77" s="12" t="str">
        <f>IFERROR(__xludf.DUMMYFUNCTION("if(isblank(A77),"""",filter(Moorings!A:A,Moorings!B:B=left(A77,14),Moorings!D:D=D77))"),"ATAPL-65310-820-0009")</f>
        <v>ATAPL-65310-820-0009</v>
      </c>
      <c r="C77" s="12" t="str">
        <f>IFERROR(__xludf.DUMMYFUNCTION("if(isblank(A77),"""",filter(Moorings!C:C,Moorings!B:B=left(A77,14),Moorings!D:D=D77))"),"SN0009")</f>
        <v>SN0009</v>
      </c>
      <c r="D77" s="22">
        <v>2.0</v>
      </c>
      <c r="E77" s="12" t="str">
        <f>IFERROR(__xludf.DUMMYFUNCTION("if(isblank(A77),"""",filter(Moorings!A:A,Moorings!B:B=A77,Moorings!D:D=D77))"),"ATOSU-69827-00002")</f>
        <v>ATOSU-69827-00002</v>
      </c>
      <c r="F77" s="12" t="str">
        <f>IFERROR(__xludf.DUMMYFUNCTION("if(isblank(A77),"""",filter(Moorings!C:C,Moorings!B:B=A77,Moorings!D:D=D77))"),"16-50114")</f>
        <v>16-50114</v>
      </c>
      <c r="G77" s="20" t="s">
        <v>145</v>
      </c>
      <c r="H77" s="20">
        <v>1.92026E-9</v>
      </c>
      <c r="I77" s="20"/>
      <c r="J77" s="5"/>
      <c r="K77" t="str">
        <f t="shared" si="13"/>
        <v>CTDBPN</v>
      </c>
      <c r="N77" s="2" t="str">
        <f t="shared" ref="N77:R77" si="77">E77</f>
        <v>ATOSU-69827-00002</v>
      </c>
      <c r="O77" s="2" t="str">
        <f t="shared" si="77"/>
        <v>16-50114</v>
      </c>
      <c r="P77" s="17" t="str">
        <f t="shared" si="77"/>
        <v>CC_T4</v>
      </c>
      <c r="Q77" s="17" t="str">
        <f t="shared" si="77"/>
        <v>0.00000000192026</v>
      </c>
      <c r="R77" s="17" t="str">
        <f t="shared" si="77"/>
        <v/>
      </c>
    </row>
    <row r="78" ht="15.75" customHeight="1">
      <c r="A78" s="20" t="s">
        <v>58</v>
      </c>
      <c r="B78" s="12" t="str">
        <f>IFERROR(__xludf.DUMMYFUNCTION("if(isblank(A78),"""",filter(Moorings!A:A,Moorings!B:B=left(A78,14),Moorings!D:D=D78))"),"ATAPL-65310-820-0009")</f>
        <v>ATAPL-65310-820-0009</v>
      </c>
      <c r="C78" s="12" t="str">
        <f>IFERROR(__xludf.DUMMYFUNCTION("if(isblank(A78),"""",filter(Moorings!C:C,Moorings!B:B=left(A78,14),Moorings!D:D=D78))"),"SN0009")</f>
        <v>SN0009</v>
      </c>
      <c r="D78" s="22">
        <v>2.0</v>
      </c>
      <c r="E78" s="12" t="str">
        <f>IFERROR(__xludf.DUMMYFUNCTION("if(isblank(A78),"""",filter(Moorings!A:A,Moorings!B:B=A78,Moorings!D:D=D78))"),"ATOSU-69827-00002")</f>
        <v>ATOSU-69827-00002</v>
      </c>
      <c r="F78" s="12" t="str">
        <f>IFERROR(__xludf.DUMMYFUNCTION("if(isblank(A78),"""",filter(Moorings!C:C,Moorings!B:B=A78,Moorings!D:D=D78))"),"16-50114")</f>
        <v>16-50114</v>
      </c>
      <c r="G78" s="20" t="s">
        <v>146</v>
      </c>
      <c r="H78" s="20">
        <v>0.0</v>
      </c>
      <c r="I78" s="20"/>
      <c r="J78" s="5"/>
      <c r="K78" t="str">
        <f t="shared" si="13"/>
        <v>CTDBPN</v>
      </c>
      <c r="N78" s="2" t="str">
        <f t="shared" ref="N78:R78" si="78">E78</f>
        <v>ATOSU-69827-00002</v>
      </c>
      <c r="O78" s="2" t="str">
        <f t="shared" si="78"/>
        <v>16-50114</v>
      </c>
      <c r="P78" s="17" t="str">
        <f t="shared" si="78"/>
        <v>CC_T5</v>
      </c>
      <c r="Q78" s="17" t="str">
        <f t="shared" si="78"/>
        <v>0</v>
      </c>
      <c r="R78" s="17" t="str">
        <f t="shared" si="78"/>
        <v/>
      </c>
    </row>
    <row r="79" ht="15.75" customHeight="1">
      <c r="A79" s="20"/>
      <c r="B79" s="12"/>
      <c r="C79" s="12"/>
      <c r="D79" s="22"/>
      <c r="E79" s="12"/>
      <c r="F79" s="12"/>
      <c r="G79" s="20"/>
      <c r="H79" s="20"/>
      <c r="I79" s="20"/>
      <c r="J79" s="5"/>
      <c r="K79" t="str">
        <f t="shared" si="13"/>
        <v/>
      </c>
      <c r="N79" s="2" t="str">
        <f t="shared" ref="N79:R79" si="79">E79</f>
        <v/>
      </c>
      <c r="O79" s="2" t="str">
        <f t="shared" si="79"/>
        <v/>
      </c>
      <c r="P79" s="17" t="str">
        <f t="shared" si="79"/>
        <v/>
      </c>
      <c r="Q79" s="17" t="str">
        <f t="shared" si="79"/>
        <v/>
      </c>
      <c r="R79" s="17" t="str">
        <f t="shared" si="79"/>
        <v/>
      </c>
    </row>
    <row r="80" ht="15.75" customHeight="1">
      <c r="A80" s="30" t="s">
        <v>58</v>
      </c>
      <c r="B80" s="12" t="str">
        <f>IFERROR(__xludf.DUMMYFUNCTION("if(isblank(A80),"""",filter(Moorings!A:A,Moorings!B:B=left(A80,14),Moorings!D:D=D80))"),"ATAPL-65310-820-0009")</f>
        <v>ATAPL-65310-820-0009</v>
      </c>
      <c r="C80" s="12" t="str">
        <f>IFERROR(__xludf.DUMMYFUNCTION("if(isblank(A80),"""",filter(Moorings!C:C,Moorings!B:B=left(A80,14),Moorings!D:D=D80))"),"SN0006")</f>
        <v>SN0006</v>
      </c>
      <c r="D80" s="31">
        <v>3.0</v>
      </c>
      <c r="E80" s="12" t="str">
        <f>IFERROR(__xludf.DUMMYFUNCTION("if(isblank(A80),"""",filter(Moorings!A:A,Moorings!B:B=A80,Moorings!D:D=D80))"),"ATOSU-69827-00003")</f>
        <v>ATOSU-69827-00003</v>
      </c>
      <c r="F80" s="12" t="str">
        <f>IFERROR(__xludf.DUMMYFUNCTION("if(isblank(A80),"""",filter(Moorings!C:C,Moorings!B:B=A80,Moorings!D:D=D80))"),"16P71879-7248")</f>
        <v>16P71879-7248</v>
      </c>
      <c r="G80" s="20" t="s">
        <v>102</v>
      </c>
      <c r="H80" s="24">
        <v>44.6369916666666</v>
      </c>
      <c r="I80" s="30"/>
      <c r="J80" s="5"/>
      <c r="K80" t="str">
        <f t="shared" si="13"/>
        <v>CTDBPN</v>
      </c>
      <c r="N80" s="2" t="str">
        <f t="shared" ref="N80:R80" si="80">E80</f>
        <v>ATOSU-69827-00003</v>
      </c>
      <c r="O80" s="2" t="str">
        <f t="shared" si="80"/>
        <v>16P71879-7248</v>
      </c>
      <c r="P80" s="17" t="str">
        <f t="shared" si="80"/>
        <v>CC_lat</v>
      </c>
      <c r="Q80" s="19" t="str">
        <f t="shared" si="80"/>
        <v>44.636992</v>
      </c>
      <c r="R80" s="17" t="str">
        <f t="shared" si="80"/>
        <v/>
      </c>
    </row>
    <row r="81" ht="15.75" customHeight="1">
      <c r="A81" s="30" t="s">
        <v>58</v>
      </c>
      <c r="B81" s="12" t="str">
        <f>IFERROR(__xludf.DUMMYFUNCTION("if(isblank(A81),"""",filter(Moorings!A:A,Moorings!B:B=left(A81,14),Moorings!D:D=D81))"),"ATAPL-65310-820-0009")</f>
        <v>ATAPL-65310-820-0009</v>
      </c>
      <c r="C81" s="12" t="str">
        <f>IFERROR(__xludf.DUMMYFUNCTION("if(isblank(A81),"""",filter(Moorings!C:C,Moorings!B:B=left(A81,14),Moorings!D:D=D81))"),"SN0006")</f>
        <v>SN0006</v>
      </c>
      <c r="D81" s="31">
        <v>3.0</v>
      </c>
      <c r="E81" s="12" t="str">
        <f>IFERROR(__xludf.DUMMYFUNCTION("if(isblank(A81),"""",filter(Moorings!A:A,Moorings!B:B=A81,Moorings!D:D=D81))"),"ATOSU-69827-00003")</f>
        <v>ATOSU-69827-00003</v>
      </c>
      <c r="F81" s="12" t="str">
        <f>IFERROR(__xludf.DUMMYFUNCTION("if(isblank(A81),"""",filter(Moorings!C:C,Moorings!B:B=A81,Moorings!D:D=D81))"),"16P71879-7248")</f>
        <v>16P71879-7248</v>
      </c>
      <c r="G81" s="20" t="s">
        <v>103</v>
      </c>
      <c r="H81" s="24">
        <v>-124.305855</v>
      </c>
      <c r="I81" s="30"/>
      <c r="J81" s="5"/>
      <c r="K81" t="str">
        <f t="shared" si="13"/>
        <v>CTDBPN</v>
      </c>
      <c r="N81" s="2" t="str">
        <f t="shared" ref="N81:R81" si="81">E81</f>
        <v>ATOSU-69827-00003</v>
      </c>
      <c r="O81" s="2" t="str">
        <f t="shared" si="81"/>
        <v>16P71879-7248</v>
      </c>
      <c r="P81" s="17" t="str">
        <f t="shared" si="81"/>
        <v>CC_lon</v>
      </c>
      <c r="Q81" s="19" t="str">
        <f t="shared" si="81"/>
        <v>-124.305855</v>
      </c>
      <c r="R81" s="17" t="str">
        <f t="shared" si="81"/>
        <v/>
      </c>
    </row>
    <row r="82" ht="15.75" customHeight="1">
      <c r="A82" s="30" t="s">
        <v>58</v>
      </c>
      <c r="B82" s="12" t="str">
        <f>IFERROR(__xludf.DUMMYFUNCTION("if(isblank(A82),"""",filter(Moorings!A:A,Moorings!B:B=left(A82,14),Moorings!D:D=D82))"),"ATAPL-65310-820-0009")</f>
        <v>ATAPL-65310-820-0009</v>
      </c>
      <c r="C82" s="12" t="str">
        <f>IFERROR(__xludf.DUMMYFUNCTION("if(isblank(A82),"""",filter(Moorings!C:C,Moorings!B:B=left(A82,14),Moorings!D:D=D82))"),"SN0006")</f>
        <v>SN0006</v>
      </c>
      <c r="D82" s="31">
        <v>3.0</v>
      </c>
      <c r="E82" s="12" t="str">
        <f>IFERROR(__xludf.DUMMYFUNCTION("if(isblank(A82),"""",filter(Moorings!A:A,Moorings!B:B=A82,Moorings!D:D=D82))"),"ATOSU-69827-00003")</f>
        <v>ATOSU-69827-00003</v>
      </c>
      <c r="F82" s="12" t="str">
        <f>IFERROR(__xludf.DUMMYFUNCTION("if(isblank(A82),"""",filter(Moorings!C:C,Moorings!B:B=A82,Moorings!D:D=D82))"),"16P71879-7248")</f>
        <v>16P71879-7248</v>
      </c>
      <c r="G82" s="53" t="s">
        <v>112</v>
      </c>
      <c r="H82" s="54">
        <v>999.0911</v>
      </c>
      <c r="I82" s="53" t="s">
        <v>147</v>
      </c>
      <c r="J82" s="5"/>
      <c r="K82" t="str">
        <f t="shared" si="13"/>
        <v>CTDBPN</v>
      </c>
      <c r="N82" s="2" t="str">
        <f t="shared" ref="N82:R82" si="82">E82</f>
        <v>ATOSU-69827-00003</v>
      </c>
      <c r="O82" s="2" t="str">
        <f t="shared" si="82"/>
        <v>16P71879-7248</v>
      </c>
      <c r="P82" s="17" t="str">
        <f t="shared" si="82"/>
        <v>CC_C1</v>
      </c>
      <c r="Q82" s="55" t="str">
        <f t="shared" si="82"/>
        <v>9.990911E+02</v>
      </c>
      <c r="R82" s="17" t="str">
        <f t="shared" si="82"/>
        <v>from 7248.cal - 4 April 2016</v>
      </c>
    </row>
    <row r="83" ht="15.75" customHeight="1">
      <c r="A83" s="30" t="s">
        <v>58</v>
      </c>
      <c r="B83" s="12" t="str">
        <f>IFERROR(__xludf.DUMMYFUNCTION("if(isblank(A83),"""",filter(Moorings!A:A,Moorings!B:B=left(A83,14),Moorings!D:D=D83))"),"ATAPL-65310-820-0009")</f>
        <v>ATAPL-65310-820-0009</v>
      </c>
      <c r="C83" s="12" t="str">
        <f>IFERROR(__xludf.DUMMYFUNCTION("if(isblank(A83),"""",filter(Moorings!C:C,Moorings!B:B=left(A83,14),Moorings!D:D=D83))"),"SN0006")</f>
        <v>SN0006</v>
      </c>
      <c r="D83" s="31">
        <v>3.0</v>
      </c>
      <c r="E83" s="12" t="str">
        <f>IFERROR(__xludf.DUMMYFUNCTION("if(isblank(A83),"""",filter(Moorings!A:A,Moorings!B:B=A83,Moorings!D:D=D83))"),"ATOSU-69827-00003")</f>
        <v>ATOSU-69827-00003</v>
      </c>
      <c r="F83" s="12" t="str">
        <f>IFERROR(__xludf.DUMMYFUNCTION("if(isblank(A83),"""",filter(Moorings!C:C,Moorings!B:B=A83,Moorings!D:D=D83))"),"16P71879-7248")</f>
        <v>16P71879-7248</v>
      </c>
      <c r="G83" s="53" t="s">
        <v>127</v>
      </c>
      <c r="H83" s="54">
        <v>-0.00556102</v>
      </c>
      <c r="I83" s="30"/>
      <c r="J83" s="5"/>
      <c r="K83" t="str">
        <f t="shared" si="13"/>
        <v>CTDBPN</v>
      </c>
      <c r="N83" s="2" t="str">
        <f t="shared" ref="N83:R83" si="83">E83</f>
        <v>ATOSU-69827-00003</v>
      </c>
      <c r="O83" s="2" t="str">
        <f t="shared" si="83"/>
        <v>16P71879-7248</v>
      </c>
      <c r="P83" s="17" t="str">
        <f t="shared" si="83"/>
        <v>CC_C2</v>
      </c>
      <c r="Q83" s="55" t="str">
        <f t="shared" si="83"/>
        <v>-5.561020E-03</v>
      </c>
      <c r="R83" s="17" t="str">
        <f t="shared" si="83"/>
        <v/>
      </c>
    </row>
    <row r="84" ht="15.75" customHeight="1">
      <c r="A84" s="30" t="s">
        <v>58</v>
      </c>
      <c r="B84" s="12" t="str">
        <f>IFERROR(__xludf.DUMMYFUNCTION("if(isblank(A84),"""",filter(Moorings!A:A,Moorings!B:B=left(A84,14),Moorings!D:D=D84))"),"ATAPL-65310-820-0009")</f>
        <v>ATAPL-65310-820-0009</v>
      </c>
      <c r="C84" s="12" t="str">
        <f>IFERROR(__xludf.DUMMYFUNCTION("if(isblank(A84),"""",filter(Moorings!C:C,Moorings!B:B=left(A84,14),Moorings!D:D=D84))"),"SN0006")</f>
        <v>SN0006</v>
      </c>
      <c r="D84" s="31">
        <v>3.0</v>
      </c>
      <c r="E84" s="12" t="str">
        <f>IFERROR(__xludf.DUMMYFUNCTION("if(isblank(A84),"""",filter(Moorings!A:A,Moorings!B:B=A84,Moorings!D:D=D84))"),"ATOSU-69827-00003")</f>
        <v>ATOSU-69827-00003</v>
      </c>
      <c r="F84" s="12" t="str">
        <f>IFERROR(__xludf.DUMMYFUNCTION("if(isblank(A84),"""",filter(Moorings!C:C,Moorings!B:B=A84,Moorings!D:D=D84))"),"16P71879-7248")</f>
        <v>16P71879-7248</v>
      </c>
      <c r="G84" s="53" t="s">
        <v>133</v>
      </c>
      <c r="H84" s="54">
        <v>-1.30274E-4</v>
      </c>
      <c r="I84" s="30"/>
      <c r="J84" s="5"/>
      <c r="K84" t="str">
        <f t="shared" si="13"/>
        <v>CTDBPN</v>
      </c>
      <c r="N84" s="2" t="str">
        <f t="shared" ref="N84:R84" si="84">E84</f>
        <v>ATOSU-69827-00003</v>
      </c>
      <c r="O84" s="2" t="str">
        <f t="shared" si="84"/>
        <v>16P71879-7248</v>
      </c>
      <c r="P84" s="17" t="str">
        <f t="shared" si="84"/>
        <v>CC_C3</v>
      </c>
      <c r="Q84" s="55" t="str">
        <f t="shared" si="84"/>
        <v>-1.302740E-04</v>
      </c>
      <c r="R84" s="17" t="str">
        <f t="shared" si="84"/>
        <v/>
      </c>
    </row>
    <row r="85" ht="15.75" customHeight="1">
      <c r="A85" s="30" t="s">
        <v>58</v>
      </c>
      <c r="B85" s="12" t="str">
        <f>IFERROR(__xludf.DUMMYFUNCTION("if(isblank(A85),"""",filter(Moorings!A:A,Moorings!B:B=left(A85,14),Moorings!D:D=D85))"),"ATAPL-65310-820-0009")</f>
        <v>ATAPL-65310-820-0009</v>
      </c>
      <c r="C85" s="12" t="str">
        <f>IFERROR(__xludf.DUMMYFUNCTION("if(isblank(A85),"""",filter(Moorings!C:C,Moorings!B:B=left(A85,14),Moorings!D:D=D85))"),"SN0006")</f>
        <v>SN0006</v>
      </c>
      <c r="D85" s="31">
        <v>3.0</v>
      </c>
      <c r="E85" s="12" t="str">
        <f>IFERROR(__xludf.DUMMYFUNCTION("if(isblank(A85),"""",filter(Moorings!A:A,Moorings!B:B=A85,Moorings!D:D=D85))"),"ATOSU-69827-00003")</f>
        <v>ATOSU-69827-00003</v>
      </c>
      <c r="F85" s="12" t="str">
        <f>IFERROR(__xludf.DUMMYFUNCTION("if(isblank(A85),"""",filter(Moorings!C:C,Moorings!B:B=A85,Moorings!D:D=D85))"),"16P71879-7248")</f>
        <v>16P71879-7248</v>
      </c>
      <c r="G85" s="53" t="s">
        <v>136</v>
      </c>
      <c r="H85" s="54">
        <v>0.03038</v>
      </c>
      <c r="I85" s="30"/>
      <c r="J85" s="5"/>
      <c r="K85" t="str">
        <f t="shared" si="13"/>
        <v>CTDBPN</v>
      </c>
      <c r="N85" s="2" t="str">
        <f t="shared" ref="N85:R85" si="85">E85</f>
        <v>ATOSU-69827-00003</v>
      </c>
      <c r="O85" s="2" t="str">
        <f t="shared" si="85"/>
        <v>16P71879-7248</v>
      </c>
      <c r="P85" s="17" t="str">
        <f t="shared" si="85"/>
        <v>CC_D1</v>
      </c>
      <c r="Q85" s="55" t="str">
        <f t="shared" si="85"/>
        <v>3.038000E-02</v>
      </c>
      <c r="R85" s="17" t="str">
        <f t="shared" si="85"/>
        <v/>
      </c>
    </row>
    <row r="86" ht="15.75" customHeight="1">
      <c r="A86" s="30" t="s">
        <v>58</v>
      </c>
      <c r="B86" s="12" t="str">
        <f>IFERROR(__xludf.DUMMYFUNCTION("if(isblank(A86),"""",filter(Moorings!A:A,Moorings!B:B=left(A86,14),Moorings!D:D=D86))"),"ATAPL-65310-820-0009")</f>
        <v>ATAPL-65310-820-0009</v>
      </c>
      <c r="C86" s="12" t="str">
        <f>IFERROR(__xludf.DUMMYFUNCTION("if(isblank(A86),"""",filter(Moorings!C:C,Moorings!B:B=left(A86,14),Moorings!D:D=D86))"),"SN0006")</f>
        <v>SN0006</v>
      </c>
      <c r="D86" s="31">
        <v>3.0</v>
      </c>
      <c r="E86" s="12" t="str">
        <f>IFERROR(__xludf.DUMMYFUNCTION("if(isblank(A86),"""",filter(Moorings!A:A,Moorings!B:B=A86,Moorings!D:D=D86))"),"ATOSU-69827-00003")</f>
        <v>ATOSU-69827-00003</v>
      </c>
      <c r="F86" s="12" t="str">
        <f>IFERROR(__xludf.DUMMYFUNCTION("if(isblank(A86),"""",filter(Moorings!C:C,Moorings!B:B=A86,Moorings!D:D=D86))"),"16P71879-7248")</f>
        <v>16P71879-7248</v>
      </c>
      <c r="G86" s="53" t="s">
        <v>137</v>
      </c>
      <c r="H86" s="54">
        <v>0.0</v>
      </c>
      <c r="I86" s="30"/>
      <c r="J86" s="5"/>
      <c r="K86" t="str">
        <f t="shared" si="13"/>
        <v>CTDBPN</v>
      </c>
      <c r="N86" s="2" t="str">
        <f t="shared" ref="N86:R86" si="86">E86</f>
        <v>ATOSU-69827-00003</v>
      </c>
      <c r="O86" s="2" t="str">
        <f t="shared" si="86"/>
        <v>16P71879-7248</v>
      </c>
      <c r="P86" s="17" t="str">
        <f t="shared" si="86"/>
        <v>CC_D2</v>
      </c>
      <c r="Q86" s="55" t="str">
        <f t="shared" si="86"/>
        <v>0.000000E+00</v>
      </c>
      <c r="R86" s="17" t="str">
        <f t="shared" si="86"/>
        <v/>
      </c>
    </row>
    <row r="87" ht="15.75" customHeight="1">
      <c r="A87" s="30" t="s">
        <v>58</v>
      </c>
      <c r="B87" s="12" t="str">
        <f>IFERROR(__xludf.DUMMYFUNCTION("if(isblank(A87),"""",filter(Moorings!A:A,Moorings!B:B=left(A87,14),Moorings!D:D=D87))"),"ATAPL-65310-820-0009")</f>
        <v>ATAPL-65310-820-0009</v>
      </c>
      <c r="C87" s="12" t="str">
        <f>IFERROR(__xludf.DUMMYFUNCTION("if(isblank(A87),"""",filter(Moorings!C:C,Moorings!B:B=left(A87,14),Moorings!D:D=D87))"),"SN0006")</f>
        <v>SN0006</v>
      </c>
      <c r="D87" s="31">
        <v>3.0</v>
      </c>
      <c r="E87" s="12" t="str">
        <f>IFERROR(__xludf.DUMMYFUNCTION("if(isblank(A87),"""",filter(Moorings!A:A,Moorings!B:B=A87,Moorings!D:D=D87))"),"ATOSU-69827-00003")</f>
        <v>ATOSU-69827-00003</v>
      </c>
      <c r="F87" s="12" t="str">
        <f>IFERROR(__xludf.DUMMYFUNCTION("if(isblank(A87),"""",filter(Moorings!C:C,Moorings!B:B=A87,Moorings!D:D=D87))"),"16P71879-7248")</f>
        <v>16P71879-7248</v>
      </c>
      <c r="G87" s="53" t="s">
        <v>142</v>
      </c>
      <c r="H87" s="54">
        <v>27.7061</v>
      </c>
      <c r="I87" s="30"/>
      <c r="J87" s="5"/>
      <c r="K87" t="str">
        <f t="shared" si="13"/>
        <v>CTDBPN</v>
      </c>
      <c r="N87" s="2" t="str">
        <f t="shared" ref="N87:R87" si="87">E87</f>
        <v>ATOSU-69827-00003</v>
      </c>
      <c r="O87" s="2" t="str">
        <f t="shared" si="87"/>
        <v>16P71879-7248</v>
      </c>
      <c r="P87" s="17" t="str">
        <f t="shared" si="87"/>
        <v>CC_T1</v>
      </c>
      <c r="Q87" s="55" t="str">
        <f t="shared" si="87"/>
        <v>2.770610E+01</v>
      </c>
      <c r="R87" s="17" t="str">
        <f t="shared" si="87"/>
        <v/>
      </c>
    </row>
    <row r="88" ht="15.75" customHeight="1">
      <c r="A88" s="30" t="s">
        <v>58</v>
      </c>
      <c r="B88" s="12" t="str">
        <f>IFERROR(__xludf.DUMMYFUNCTION("if(isblank(A88),"""",filter(Moorings!A:A,Moorings!B:B=left(A88,14),Moorings!D:D=D88))"),"ATAPL-65310-820-0009")</f>
        <v>ATAPL-65310-820-0009</v>
      </c>
      <c r="C88" s="12" t="str">
        <f>IFERROR(__xludf.DUMMYFUNCTION("if(isblank(A88),"""",filter(Moorings!C:C,Moorings!B:B=left(A88,14),Moorings!D:D=D88))"),"SN0006")</f>
        <v>SN0006</v>
      </c>
      <c r="D88" s="31">
        <v>3.0</v>
      </c>
      <c r="E88" s="12" t="str">
        <f>IFERROR(__xludf.DUMMYFUNCTION("if(isblank(A88),"""",filter(Moorings!A:A,Moorings!B:B=A88,Moorings!D:D=D88))"),"ATOSU-69827-00003")</f>
        <v>ATOSU-69827-00003</v>
      </c>
      <c r="F88" s="12" t="str">
        <f>IFERROR(__xludf.DUMMYFUNCTION("if(isblank(A88),"""",filter(Moorings!C:C,Moorings!B:B=A88,Moorings!D:D=D88))"),"16P71879-7248")</f>
        <v>16P71879-7248</v>
      </c>
      <c r="G88" s="53" t="s">
        <v>143</v>
      </c>
      <c r="H88" s="54">
        <v>-1.04193E-4</v>
      </c>
      <c r="I88" s="30"/>
      <c r="J88" s="5"/>
      <c r="K88" t="str">
        <f t="shared" si="13"/>
        <v>CTDBPN</v>
      </c>
      <c r="N88" s="2" t="str">
        <f t="shared" ref="N88:R88" si="88">E88</f>
        <v>ATOSU-69827-00003</v>
      </c>
      <c r="O88" s="2" t="str">
        <f t="shared" si="88"/>
        <v>16P71879-7248</v>
      </c>
      <c r="P88" s="17" t="str">
        <f t="shared" si="88"/>
        <v>CC_T2</v>
      </c>
      <c r="Q88" s="55" t="str">
        <f t="shared" si="88"/>
        <v>-1.041930E-04</v>
      </c>
      <c r="R88" s="17" t="str">
        <f t="shared" si="88"/>
        <v/>
      </c>
    </row>
    <row r="89" ht="15.75" customHeight="1">
      <c r="A89" s="30" t="s">
        <v>58</v>
      </c>
      <c r="B89" s="12" t="str">
        <f>IFERROR(__xludf.DUMMYFUNCTION("if(isblank(A89),"""",filter(Moorings!A:A,Moorings!B:B=left(A89,14),Moorings!D:D=D89))"),"ATAPL-65310-820-0009")</f>
        <v>ATAPL-65310-820-0009</v>
      </c>
      <c r="C89" s="12" t="str">
        <f>IFERROR(__xludf.DUMMYFUNCTION("if(isblank(A89),"""",filter(Moorings!C:C,Moorings!B:B=left(A89,14),Moorings!D:D=D89))"),"SN0006")</f>
        <v>SN0006</v>
      </c>
      <c r="D89" s="31">
        <v>3.0</v>
      </c>
      <c r="E89" s="12" t="str">
        <f>IFERROR(__xludf.DUMMYFUNCTION("if(isblank(A89),"""",filter(Moorings!A:A,Moorings!B:B=A89,Moorings!D:D=D89))"),"ATOSU-69827-00003")</f>
        <v>ATOSU-69827-00003</v>
      </c>
      <c r="F89" s="12" t="str">
        <f>IFERROR(__xludf.DUMMYFUNCTION("if(isblank(A89),"""",filter(Moorings!C:C,Moorings!B:B=A89,Moorings!D:D=D89))"),"16P71879-7248")</f>
        <v>16P71879-7248</v>
      </c>
      <c r="G89" s="53" t="s">
        <v>144</v>
      </c>
      <c r="H89" s="54">
        <v>1.06286E-6</v>
      </c>
      <c r="I89" s="30"/>
      <c r="J89" s="5"/>
      <c r="K89" t="str">
        <f t="shared" si="13"/>
        <v>CTDBPN</v>
      </c>
      <c r="N89" s="2" t="str">
        <f t="shared" ref="N89:R89" si="89">E89</f>
        <v>ATOSU-69827-00003</v>
      </c>
      <c r="O89" s="2" t="str">
        <f t="shared" si="89"/>
        <v>16P71879-7248</v>
      </c>
      <c r="P89" s="17" t="str">
        <f t="shared" si="89"/>
        <v>CC_T3</v>
      </c>
      <c r="Q89" s="55" t="str">
        <f t="shared" si="89"/>
        <v>1.062860E-06</v>
      </c>
      <c r="R89" s="17" t="str">
        <f t="shared" si="89"/>
        <v/>
      </c>
    </row>
    <row r="90" ht="15.75" customHeight="1">
      <c r="A90" s="30" t="s">
        <v>58</v>
      </c>
      <c r="B90" s="12" t="str">
        <f>IFERROR(__xludf.DUMMYFUNCTION("if(isblank(A90),"""",filter(Moorings!A:A,Moorings!B:B=left(A90,14),Moorings!D:D=D90))"),"ATAPL-65310-820-0009")</f>
        <v>ATAPL-65310-820-0009</v>
      </c>
      <c r="C90" s="12" t="str">
        <f>IFERROR(__xludf.DUMMYFUNCTION("if(isblank(A90),"""",filter(Moorings!C:C,Moorings!B:B=left(A90,14),Moorings!D:D=D90))"),"SN0006")</f>
        <v>SN0006</v>
      </c>
      <c r="D90" s="31">
        <v>3.0</v>
      </c>
      <c r="E90" s="12" t="str">
        <f>IFERROR(__xludf.DUMMYFUNCTION("if(isblank(A90),"""",filter(Moorings!A:A,Moorings!B:B=A90,Moorings!D:D=D90))"),"ATOSU-69827-00003")</f>
        <v>ATOSU-69827-00003</v>
      </c>
      <c r="F90" s="12" t="str">
        <f>IFERROR(__xludf.DUMMYFUNCTION("if(isblank(A90),"""",filter(Moorings!C:C,Moorings!B:B=A90,Moorings!D:D=D90))"),"16P71879-7248")</f>
        <v>16P71879-7248</v>
      </c>
      <c r="G90" s="53" t="s">
        <v>145</v>
      </c>
      <c r="H90" s="54">
        <v>1.56172E-9</v>
      </c>
      <c r="I90" s="30"/>
      <c r="J90" s="5"/>
      <c r="K90" t="str">
        <f t="shared" si="13"/>
        <v>CTDBPN</v>
      </c>
      <c r="N90" s="2" t="str">
        <f t="shared" ref="N90:R90" si="90">E90</f>
        <v>ATOSU-69827-00003</v>
      </c>
      <c r="O90" s="2" t="str">
        <f t="shared" si="90"/>
        <v>16P71879-7248</v>
      </c>
      <c r="P90" s="17" t="str">
        <f t="shared" si="90"/>
        <v>CC_T4</v>
      </c>
      <c r="Q90" s="55" t="str">
        <f t="shared" si="90"/>
        <v>1.561720E-09</v>
      </c>
      <c r="R90" s="17" t="str">
        <f t="shared" si="90"/>
        <v/>
      </c>
    </row>
    <row r="91" ht="15.75" customHeight="1">
      <c r="A91" s="30" t="s">
        <v>58</v>
      </c>
      <c r="B91" s="12" t="str">
        <f>IFERROR(__xludf.DUMMYFUNCTION("if(isblank(A91),"""",filter(Moorings!A:A,Moorings!B:B=left(A91,14),Moorings!D:D=D91))"),"ATAPL-65310-820-0009")</f>
        <v>ATAPL-65310-820-0009</v>
      </c>
      <c r="C91" s="12" t="str">
        <f>IFERROR(__xludf.DUMMYFUNCTION("if(isblank(A91),"""",filter(Moorings!C:C,Moorings!B:B=left(A91,14),Moorings!D:D=D91))"),"SN0006")</f>
        <v>SN0006</v>
      </c>
      <c r="D91" s="31">
        <v>3.0</v>
      </c>
      <c r="E91" s="12" t="str">
        <f>IFERROR(__xludf.DUMMYFUNCTION("if(isblank(A91),"""",filter(Moorings!A:A,Moorings!B:B=A91,Moorings!D:D=D91))"),"ATOSU-69827-00003")</f>
        <v>ATOSU-69827-00003</v>
      </c>
      <c r="F91" s="12" t="str">
        <f>IFERROR(__xludf.DUMMYFUNCTION("if(isblank(A91),"""",filter(Moorings!C:C,Moorings!B:B=A91,Moorings!D:D=D91))"),"16P71879-7248")</f>
        <v>16P71879-7248</v>
      </c>
      <c r="G91" s="53" t="s">
        <v>146</v>
      </c>
      <c r="H91" s="54">
        <v>0.0</v>
      </c>
      <c r="I91" s="30"/>
      <c r="J91" s="5"/>
      <c r="K91" t="str">
        <f t="shared" si="13"/>
        <v>CTDBPN</v>
      </c>
      <c r="N91" s="2" t="str">
        <f t="shared" ref="N91:R91" si="91">E91</f>
        <v>ATOSU-69827-00003</v>
      </c>
      <c r="O91" s="2" t="str">
        <f t="shared" si="91"/>
        <v>16P71879-7248</v>
      </c>
      <c r="P91" s="17" t="str">
        <f t="shared" si="91"/>
        <v>CC_T5</v>
      </c>
      <c r="Q91" s="55" t="str">
        <f t="shared" si="91"/>
        <v>0.000000E+00</v>
      </c>
      <c r="R91" s="17" t="str">
        <f t="shared" si="91"/>
        <v/>
      </c>
    </row>
    <row r="92" ht="15.75" customHeight="1">
      <c r="A92" s="30" t="s">
        <v>58</v>
      </c>
      <c r="B92" s="12" t="str">
        <f>IFERROR(__xludf.DUMMYFUNCTION("if(isblank(A92),"""",filter(Moorings!A:A,Moorings!B:B=left(A92,14),Moorings!D:D=D92))"),"ATAPL-65310-820-0009")</f>
        <v>ATAPL-65310-820-0009</v>
      </c>
      <c r="C92" s="12" t="str">
        <f>IFERROR(__xludf.DUMMYFUNCTION("if(isblank(A92),"""",filter(Moorings!C:C,Moorings!B:B=left(A92,14),Moorings!D:D=D92))"),"SN0006")</f>
        <v>SN0006</v>
      </c>
      <c r="D92" s="31">
        <v>3.0</v>
      </c>
      <c r="E92" s="12" t="str">
        <f>IFERROR(__xludf.DUMMYFUNCTION("if(isblank(A92),"""",filter(Moorings!A:A,Moorings!B:B=A92,Moorings!D:D=D92))"),"ATOSU-69827-00003")</f>
        <v>ATOSU-69827-00003</v>
      </c>
      <c r="F92" s="12" t="str">
        <f>IFERROR(__xludf.DUMMYFUNCTION("if(isblank(A92),"""",filter(Moorings!C:C,Moorings!B:B=A92,Moorings!D:D=D92))"),"16P71879-7248")</f>
        <v>16P71879-7248</v>
      </c>
      <c r="G92" s="53" t="s">
        <v>108</v>
      </c>
      <c r="H92" s="54">
        <v>0.00126711</v>
      </c>
      <c r="I92" s="30"/>
      <c r="J92" s="5"/>
      <c r="K92" t="str">
        <f t="shared" si="13"/>
        <v>CTDBPN</v>
      </c>
      <c r="N92" s="2" t="str">
        <f t="shared" ref="N92:R92" si="92">E92</f>
        <v>ATOSU-69827-00003</v>
      </c>
      <c r="O92" s="2" t="str">
        <f t="shared" si="92"/>
        <v>16P71879-7248</v>
      </c>
      <c r="P92" s="17" t="str">
        <f t="shared" si="92"/>
        <v>CC_a0</v>
      </c>
      <c r="Q92" s="55" t="str">
        <f t="shared" si="92"/>
        <v>1.267110E-03</v>
      </c>
      <c r="R92" s="17" t="str">
        <f t="shared" si="92"/>
        <v/>
      </c>
    </row>
    <row r="93" ht="15.75" customHeight="1">
      <c r="A93" s="30" t="s">
        <v>58</v>
      </c>
      <c r="B93" s="12" t="str">
        <f>IFERROR(__xludf.DUMMYFUNCTION("if(isblank(A93),"""",filter(Moorings!A:A,Moorings!B:B=left(A93,14),Moorings!D:D=D93))"),"ATAPL-65310-820-0009")</f>
        <v>ATAPL-65310-820-0009</v>
      </c>
      <c r="C93" s="12" t="str">
        <f>IFERROR(__xludf.DUMMYFUNCTION("if(isblank(A93),"""",filter(Moorings!C:C,Moorings!B:B=left(A93,14),Moorings!D:D=D93))"),"SN0006")</f>
        <v>SN0006</v>
      </c>
      <c r="D93" s="31">
        <v>3.0</v>
      </c>
      <c r="E93" s="12" t="str">
        <f>IFERROR(__xludf.DUMMYFUNCTION("if(isblank(A93),"""",filter(Moorings!A:A,Moorings!B:B=A93,Moorings!D:D=D93))"),"ATOSU-69827-00003")</f>
        <v>ATOSU-69827-00003</v>
      </c>
      <c r="F93" s="12" t="str">
        <f>IFERROR(__xludf.DUMMYFUNCTION("if(isblank(A93),"""",filter(Moorings!C:C,Moorings!B:B=A93,Moorings!D:D=D93))"),"16P71879-7248")</f>
        <v>16P71879-7248</v>
      </c>
      <c r="G93" s="53" t="s">
        <v>109</v>
      </c>
      <c r="H93" s="54">
        <v>2.717249E-4</v>
      </c>
      <c r="I93" s="30"/>
      <c r="J93" s="5"/>
      <c r="K93" t="str">
        <f t="shared" si="13"/>
        <v>CTDBPN</v>
      </c>
      <c r="N93" s="2" t="str">
        <f t="shared" ref="N93:R93" si="93">E93</f>
        <v>ATOSU-69827-00003</v>
      </c>
      <c r="O93" s="2" t="str">
        <f t="shared" si="93"/>
        <v>16P71879-7248</v>
      </c>
      <c r="P93" s="17" t="str">
        <f t="shared" si="93"/>
        <v>CC_a1</v>
      </c>
      <c r="Q93" s="55" t="str">
        <f t="shared" si="93"/>
        <v>2.717249E-04</v>
      </c>
      <c r="R93" s="17" t="str">
        <f t="shared" si="93"/>
        <v/>
      </c>
    </row>
    <row r="94" ht="15.75" customHeight="1">
      <c r="A94" s="30" t="s">
        <v>58</v>
      </c>
      <c r="B94" s="12" t="str">
        <f>IFERROR(__xludf.DUMMYFUNCTION("if(isblank(A94),"""",filter(Moorings!A:A,Moorings!B:B=left(A94,14),Moorings!D:D=D94))"),"ATAPL-65310-820-0009")</f>
        <v>ATAPL-65310-820-0009</v>
      </c>
      <c r="C94" s="12" t="str">
        <f>IFERROR(__xludf.DUMMYFUNCTION("if(isblank(A94),"""",filter(Moorings!C:C,Moorings!B:B=left(A94,14),Moorings!D:D=D94))"),"SN0006")</f>
        <v>SN0006</v>
      </c>
      <c r="D94" s="31">
        <v>3.0</v>
      </c>
      <c r="E94" s="12" t="str">
        <f>IFERROR(__xludf.DUMMYFUNCTION("if(isblank(A94),"""",filter(Moorings!A:A,Moorings!B:B=A94,Moorings!D:D=D94))"),"ATOSU-69827-00003")</f>
        <v>ATOSU-69827-00003</v>
      </c>
      <c r="F94" s="12" t="str">
        <f>IFERROR(__xludf.DUMMYFUNCTION("if(isblank(A94),"""",filter(Moorings!C:C,Moorings!B:B=A94,Moorings!D:D=D94))"),"16P71879-7248")</f>
        <v>16P71879-7248</v>
      </c>
      <c r="G94" s="53" t="s">
        <v>110</v>
      </c>
      <c r="H94" s="54">
        <v>-9.242549E-7</v>
      </c>
      <c r="I94" s="30"/>
      <c r="J94" s="5"/>
      <c r="K94" t="str">
        <f t="shared" si="13"/>
        <v>CTDBPN</v>
      </c>
      <c r="N94" s="2" t="str">
        <f t="shared" ref="N94:R94" si="94">E94</f>
        <v>ATOSU-69827-00003</v>
      </c>
      <c r="O94" s="2" t="str">
        <f t="shared" si="94"/>
        <v>16P71879-7248</v>
      </c>
      <c r="P94" s="17" t="str">
        <f t="shared" si="94"/>
        <v>CC_a2</v>
      </c>
      <c r="Q94" s="55" t="str">
        <f t="shared" si="94"/>
        <v>-9.242549E-07</v>
      </c>
      <c r="R94" s="17" t="str">
        <f t="shared" si="94"/>
        <v/>
      </c>
    </row>
    <row r="95" ht="15.75" customHeight="1">
      <c r="A95" s="30" t="s">
        <v>58</v>
      </c>
      <c r="B95" s="12" t="str">
        <f>IFERROR(__xludf.DUMMYFUNCTION("if(isblank(A95),"""",filter(Moorings!A:A,Moorings!B:B=left(A95,14),Moorings!D:D=D95))"),"ATAPL-65310-820-0009")</f>
        <v>ATAPL-65310-820-0009</v>
      </c>
      <c r="C95" s="12" t="str">
        <f>IFERROR(__xludf.DUMMYFUNCTION("if(isblank(A95),"""",filter(Moorings!C:C,Moorings!B:B=left(A95,14),Moorings!D:D=D95))"),"SN0006")</f>
        <v>SN0006</v>
      </c>
      <c r="D95" s="31">
        <v>3.0</v>
      </c>
      <c r="E95" s="12" t="str">
        <f>IFERROR(__xludf.DUMMYFUNCTION("if(isblank(A95),"""",filter(Moorings!A:A,Moorings!B:B=A95,Moorings!D:D=D95))"),"ATOSU-69827-00003")</f>
        <v>ATOSU-69827-00003</v>
      </c>
      <c r="F95" s="12" t="str">
        <f>IFERROR(__xludf.DUMMYFUNCTION("if(isblank(A95),"""",filter(Moorings!C:C,Moorings!B:B=A95,Moorings!D:D=D95))"),"16P71879-7248")</f>
        <v>16P71879-7248</v>
      </c>
      <c r="G95" s="53" t="s">
        <v>111</v>
      </c>
      <c r="H95" s="54">
        <v>1.752446E-7</v>
      </c>
      <c r="I95" s="30"/>
      <c r="J95" s="5"/>
      <c r="K95" t="str">
        <f t="shared" si="13"/>
        <v>CTDBPN</v>
      </c>
      <c r="N95" s="2" t="str">
        <f t="shared" ref="N95:R95" si="95">E95</f>
        <v>ATOSU-69827-00003</v>
      </c>
      <c r="O95" s="2" t="str">
        <f t="shared" si="95"/>
        <v>16P71879-7248</v>
      </c>
      <c r="P95" s="17" t="str">
        <f t="shared" si="95"/>
        <v>CC_a3</v>
      </c>
      <c r="Q95" s="55" t="str">
        <f t="shared" si="95"/>
        <v>1.752446E-07</v>
      </c>
      <c r="R95" s="17" t="str">
        <f t="shared" si="95"/>
        <v/>
      </c>
    </row>
    <row r="96" ht="15.75" customHeight="1">
      <c r="A96" s="30" t="s">
        <v>58</v>
      </c>
      <c r="B96" s="12" t="str">
        <f>IFERROR(__xludf.DUMMYFUNCTION("if(isblank(A96),"""",filter(Moorings!A:A,Moorings!B:B=left(A96,14),Moorings!D:D=D96))"),"ATAPL-65310-820-0009")</f>
        <v>ATAPL-65310-820-0009</v>
      </c>
      <c r="C96" s="12" t="str">
        <f>IFERROR(__xludf.DUMMYFUNCTION("if(isblank(A96),"""",filter(Moorings!C:C,Moorings!B:B=left(A96,14),Moorings!D:D=D96))"),"SN0006")</f>
        <v>SN0006</v>
      </c>
      <c r="D96" s="31">
        <v>3.0</v>
      </c>
      <c r="E96" s="12" t="str">
        <f>IFERROR(__xludf.DUMMYFUNCTION("if(isblank(A96),"""",filter(Moorings!A:A,Moorings!B:B=A96,Moorings!D:D=D96))"),"ATOSU-69827-00003")</f>
        <v>ATOSU-69827-00003</v>
      </c>
      <c r="F96" s="12" t="str">
        <f>IFERROR(__xludf.DUMMYFUNCTION("if(isblank(A96),"""",filter(Moorings!C:C,Moorings!B:B=A96,Moorings!D:D=D96))"),"16P71879-7248")</f>
        <v>16P71879-7248</v>
      </c>
      <c r="G96" s="53" t="s">
        <v>134</v>
      </c>
      <c r="H96" s="54">
        <v>-9.57E-8</v>
      </c>
      <c r="I96" s="30"/>
      <c r="J96" s="5"/>
      <c r="K96" t="str">
        <f t="shared" si="13"/>
        <v>CTDBPN</v>
      </c>
      <c r="N96" s="2" t="str">
        <f t="shared" ref="N96:R96" si="96">E96</f>
        <v>ATOSU-69827-00003</v>
      </c>
      <c r="O96" s="2" t="str">
        <f t="shared" si="96"/>
        <v>16P71879-7248</v>
      </c>
      <c r="P96" s="17" t="str">
        <f t="shared" si="96"/>
        <v>CC_cpcor</v>
      </c>
      <c r="Q96" s="55" t="str">
        <f t="shared" si="96"/>
        <v>-9.570000E-08</v>
      </c>
      <c r="R96" s="17" t="str">
        <f t="shared" si="96"/>
        <v/>
      </c>
    </row>
    <row r="97" ht="15.75" customHeight="1">
      <c r="A97" s="30" t="s">
        <v>58</v>
      </c>
      <c r="B97" s="12" t="str">
        <f>IFERROR(__xludf.DUMMYFUNCTION("if(isblank(A97),"""",filter(Moorings!A:A,Moorings!B:B=left(A97,14),Moorings!D:D=D97))"),"ATAPL-65310-820-0009")</f>
        <v>ATAPL-65310-820-0009</v>
      </c>
      <c r="C97" s="12" t="str">
        <f>IFERROR(__xludf.DUMMYFUNCTION("if(isblank(A97),"""",filter(Moorings!C:C,Moorings!B:B=left(A97,14),Moorings!D:D=D97))"),"SN0006")</f>
        <v>SN0006</v>
      </c>
      <c r="D97" s="31">
        <v>3.0</v>
      </c>
      <c r="E97" s="12" t="str">
        <f>IFERROR(__xludf.DUMMYFUNCTION("if(isblank(A97),"""",filter(Moorings!A:A,Moorings!B:B=A97,Moorings!D:D=D97))"),"ATOSU-69827-00003")</f>
        <v>ATOSU-69827-00003</v>
      </c>
      <c r="F97" s="12" t="str">
        <f>IFERROR(__xludf.DUMMYFUNCTION("if(isblank(A97),"""",filter(Moorings!C:C,Moorings!B:B=A97,Moorings!D:D=D97))"),"16P71879-7248")</f>
        <v>16P71879-7248</v>
      </c>
      <c r="G97" s="53" t="s">
        <v>135</v>
      </c>
      <c r="H97" s="54">
        <v>3.25E-6</v>
      </c>
      <c r="I97" s="30"/>
      <c r="J97" s="5"/>
      <c r="K97" t="str">
        <f t="shared" si="13"/>
        <v>CTDBPN</v>
      </c>
      <c r="N97" s="2" t="str">
        <f t="shared" ref="N97:R97" si="97">E97</f>
        <v>ATOSU-69827-00003</v>
      </c>
      <c r="O97" s="2" t="str">
        <f t="shared" si="97"/>
        <v>16P71879-7248</v>
      </c>
      <c r="P97" s="17" t="str">
        <f t="shared" si="97"/>
        <v>CC_ctcor</v>
      </c>
      <c r="Q97" s="55" t="str">
        <f t="shared" si="97"/>
        <v>3.250000E-06</v>
      </c>
      <c r="R97" s="17" t="str">
        <f t="shared" si="97"/>
        <v/>
      </c>
    </row>
    <row r="98" ht="15.75" customHeight="1">
      <c r="A98" s="30" t="s">
        <v>58</v>
      </c>
      <c r="B98" s="12" t="str">
        <f>IFERROR(__xludf.DUMMYFUNCTION("if(isblank(A98),"""",filter(Moorings!A:A,Moorings!B:B=left(A98,14),Moorings!D:D=D98))"),"ATAPL-65310-820-0009")</f>
        <v>ATAPL-65310-820-0009</v>
      </c>
      <c r="C98" s="12" t="str">
        <f>IFERROR(__xludf.DUMMYFUNCTION("if(isblank(A98),"""",filter(Moorings!C:C,Moorings!B:B=left(A98,14),Moorings!D:D=D98))"),"SN0006")</f>
        <v>SN0006</v>
      </c>
      <c r="D98" s="31">
        <v>3.0</v>
      </c>
      <c r="E98" s="12" t="str">
        <f>IFERROR(__xludf.DUMMYFUNCTION("if(isblank(A98),"""",filter(Moorings!A:A,Moorings!B:B=A98,Moorings!D:D=D98))"),"ATOSU-69827-00003")</f>
        <v>ATOSU-69827-00003</v>
      </c>
      <c r="F98" s="12" t="str">
        <f>IFERROR(__xludf.DUMMYFUNCTION("if(isblank(A98),"""",filter(Moorings!C:C,Moorings!B:B=A98,Moorings!D:D=D98))"),"16P71879-7248")</f>
        <v>16P71879-7248</v>
      </c>
      <c r="G98" s="53" t="s">
        <v>138</v>
      </c>
      <c r="H98" s="54">
        <v>-0.9783482</v>
      </c>
      <c r="I98" s="30"/>
      <c r="J98" s="5"/>
      <c r="K98" t="str">
        <f t="shared" si="13"/>
        <v>CTDBPN</v>
      </c>
      <c r="N98" s="2" t="str">
        <f t="shared" ref="N98:R98" si="98">E98</f>
        <v>ATOSU-69827-00003</v>
      </c>
      <c r="O98" s="2" t="str">
        <f t="shared" si="98"/>
        <v>16P71879-7248</v>
      </c>
      <c r="P98" s="17" t="str">
        <f t="shared" si="98"/>
        <v>CC_g</v>
      </c>
      <c r="Q98" s="55" t="str">
        <f t="shared" si="98"/>
        <v>-9.783482E-01</v>
      </c>
      <c r="R98" s="17" t="str">
        <f t="shared" si="98"/>
        <v/>
      </c>
    </row>
    <row r="99" ht="15.75" customHeight="1">
      <c r="A99" s="30" t="s">
        <v>58</v>
      </c>
      <c r="B99" s="12" t="str">
        <f>IFERROR(__xludf.DUMMYFUNCTION("if(isblank(A99),"""",filter(Moorings!A:A,Moorings!B:B=left(A99,14),Moorings!D:D=D99))"),"ATAPL-65310-820-0009")</f>
        <v>ATAPL-65310-820-0009</v>
      </c>
      <c r="C99" s="12" t="str">
        <f>IFERROR(__xludf.DUMMYFUNCTION("if(isblank(A99),"""",filter(Moorings!C:C,Moorings!B:B=left(A99,14),Moorings!D:D=D99))"),"SN0006")</f>
        <v>SN0006</v>
      </c>
      <c r="D99" s="31">
        <v>3.0</v>
      </c>
      <c r="E99" s="12" t="str">
        <f>IFERROR(__xludf.DUMMYFUNCTION("if(isblank(A99),"""",filter(Moorings!A:A,Moorings!B:B=A99,Moorings!D:D=D99))"),"ATOSU-69827-00003")</f>
        <v>ATOSU-69827-00003</v>
      </c>
      <c r="F99" s="12" t="str">
        <f>IFERROR(__xludf.DUMMYFUNCTION("if(isblank(A99),"""",filter(Moorings!C:C,Moorings!B:B=A99,Moorings!D:D=D99))"),"16P71879-7248")</f>
        <v>16P71879-7248</v>
      </c>
      <c r="G99" s="53" t="s">
        <v>139</v>
      </c>
      <c r="H99" s="54">
        <v>0.1509482</v>
      </c>
      <c r="I99" s="30"/>
      <c r="J99" s="5"/>
      <c r="K99" t="str">
        <f t="shared" si="13"/>
        <v>CTDBPN</v>
      </c>
      <c r="N99" s="2" t="str">
        <f t="shared" ref="N99:R99" si="99">E99</f>
        <v>ATOSU-69827-00003</v>
      </c>
      <c r="O99" s="2" t="str">
        <f t="shared" si="99"/>
        <v>16P71879-7248</v>
      </c>
      <c r="P99" s="17" t="str">
        <f t="shared" si="99"/>
        <v>CC_h</v>
      </c>
      <c r="Q99" s="55" t="str">
        <f t="shared" si="99"/>
        <v>1.509482E-01</v>
      </c>
      <c r="R99" s="17" t="str">
        <f t="shared" si="99"/>
        <v/>
      </c>
    </row>
    <row r="100" ht="15.75" customHeight="1">
      <c r="A100" s="30" t="s">
        <v>58</v>
      </c>
      <c r="B100" s="12" t="str">
        <f>IFERROR(__xludf.DUMMYFUNCTION("if(isblank(A100),"""",filter(Moorings!A:A,Moorings!B:B=left(A100,14),Moorings!D:D=D100))"),"ATAPL-65310-820-0009")</f>
        <v>ATAPL-65310-820-0009</v>
      </c>
      <c r="C100" s="12" t="str">
        <f>IFERROR(__xludf.DUMMYFUNCTION("if(isblank(A100),"""",filter(Moorings!C:C,Moorings!B:B=left(A100,14),Moorings!D:D=D100))"),"SN0006")</f>
        <v>SN0006</v>
      </c>
      <c r="D100" s="31">
        <v>3.0</v>
      </c>
      <c r="E100" s="12" t="str">
        <f>IFERROR(__xludf.DUMMYFUNCTION("if(isblank(A100),"""",filter(Moorings!A:A,Moorings!B:B=A100,Moorings!D:D=D100))"),"ATOSU-69827-00003")</f>
        <v>ATOSU-69827-00003</v>
      </c>
      <c r="F100" s="12" t="str">
        <f>IFERROR(__xludf.DUMMYFUNCTION("if(isblank(A100),"""",filter(Moorings!C:C,Moorings!B:B=A100,Moorings!D:D=D100))"),"16P71879-7248")</f>
        <v>16P71879-7248</v>
      </c>
      <c r="G100" s="53" t="s">
        <v>140</v>
      </c>
      <c r="H100" s="54">
        <v>-2.6306E-4</v>
      </c>
      <c r="I100" s="30"/>
      <c r="J100" s="5"/>
      <c r="K100" t="str">
        <f t="shared" si="13"/>
        <v>CTDBPN</v>
      </c>
      <c r="N100" s="2" t="str">
        <f t="shared" ref="N100:R100" si="100">E100</f>
        <v>ATOSU-69827-00003</v>
      </c>
      <c r="O100" s="2" t="str">
        <f t="shared" si="100"/>
        <v>16P71879-7248</v>
      </c>
      <c r="P100" s="17" t="str">
        <f t="shared" si="100"/>
        <v>CC_i</v>
      </c>
      <c r="Q100" s="55" t="str">
        <f t="shared" si="100"/>
        <v>-2.630600E-04</v>
      </c>
      <c r="R100" s="17" t="str">
        <f t="shared" si="100"/>
        <v/>
      </c>
    </row>
    <row r="101" ht="15.75" customHeight="1">
      <c r="A101" s="30" t="s">
        <v>58</v>
      </c>
      <c r="B101" s="12" t="str">
        <f>IFERROR(__xludf.DUMMYFUNCTION("if(isblank(A101),"""",filter(Moorings!A:A,Moorings!B:B=left(A101,14),Moorings!D:D=D101))"),"ATAPL-65310-820-0009")</f>
        <v>ATAPL-65310-820-0009</v>
      </c>
      <c r="C101" s="12" t="str">
        <f>IFERROR(__xludf.DUMMYFUNCTION("if(isblank(A101),"""",filter(Moorings!C:C,Moorings!B:B=left(A101,14),Moorings!D:D=D101))"),"SN0006")</f>
        <v>SN0006</v>
      </c>
      <c r="D101" s="31">
        <v>3.0</v>
      </c>
      <c r="E101" s="12" t="str">
        <f>IFERROR(__xludf.DUMMYFUNCTION("if(isblank(A101),"""",filter(Moorings!A:A,Moorings!B:B=A101,Moorings!D:D=D101))"),"ATOSU-69827-00003")</f>
        <v>ATOSU-69827-00003</v>
      </c>
      <c r="F101" s="12" t="str">
        <f>IFERROR(__xludf.DUMMYFUNCTION("if(isblank(A101),"""",filter(Moorings!C:C,Moorings!B:B=A101,Moorings!D:D=D101))"),"16P71879-7248")</f>
        <v>16P71879-7248</v>
      </c>
      <c r="G101" s="53" t="s">
        <v>141</v>
      </c>
      <c r="H101" s="54">
        <v>4.265079E-5</v>
      </c>
      <c r="I101" s="30"/>
      <c r="J101" s="5"/>
      <c r="K101" t="str">
        <f t="shared" si="13"/>
        <v>CTDBPN</v>
      </c>
      <c r="N101" s="2" t="str">
        <f t="shared" ref="N101:R101" si="101">E101</f>
        <v>ATOSU-69827-00003</v>
      </c>
      <c r="O101" s="2" t="str">
        <f t="shared" si="101"/>
        <v>16P71879-7248</v>
      </c>
      <c r="P101" s="17" t="str">
        <f t="shared" si="101"/>
        <v>CC_j</v>
      </c>
      <c r="Q101" s="55" t="str">
        <f t="shared" si="101"/>
        <v>4.265079E-05</v>
      </c>
      <c r="R101" s="17" t="str">
        <f t="shared" si="101"/>
        <v/>
      </c>
    </row>
    <row r="102" ht="15.75" customHeight="1">
      <c r="A102" s="20"/>
      <c r="B102" s="12"/>
      <c r="C102" s="12"/>
      <c r="D102" s="22"/>
      <c r="E102" s="12"/>
      <c r="F102" s="12"/>
      <c r="G102" s="40"/>
      <c r="H102" s="24"/>
      <c r="I102" s="20"/>
      <c r="J102" s="5"/>
      <c r="K102" t="str">
        <f t="shared" si="13"/>
        <v/>
      </c>
      <c r="N102" s="2" t="str">
        <f t="shared" ref="N102:R102" si="102">E102</f>
        <v/>
      </c>
      <c r="O102" s="2" t="str">
        <f t="shared" si="102"/>
        <v/>
      </c>
      <c r="P102" s="17" t="str">
        <f t="shared" si="102"/>
        <v/>
      </c>
      <c r="Q102" s="19" t="str">
        <f t="shared" si="102"/>
        <v/>
      </c>
      <c r="R102" s="17" t="str">
        <f t="shared" si="102"/>
        <v/>
      </c>
    </row>
    <row r="103" ht="15.75" customHeight="1">
      <c r="A103" s="20" t="s">
        <v>60</v>
      </c>
      <c r="B103" s="12" t="str">
        <f>IFERROR(__xludf.DUMMYFUNCTION("if(isblank(A103),"""",filter(Moorings!A:A,Moorings!B:B=left(A103,14),Moorings!D:D=D103))"),"ATAPL-65310-040-006")</f>
        <v>ATAPL-65310-040-006</v>
      </c>
      <c r="C103" s="12" t="str">
        <f>IFERROR(__xludf.DUMMYFUNCTION("if(isblank(A103),"""",filter(Moorings!C:C,Moorings!B:B=left(A103,14),Moorings!D:D=D103))"),"SN0006")</f>
        <v>SN0006</v>
      </c>
      <c r="D103" s="22">
        <v>1.0</v>
      </c>
      <c r="E103" s="12" t="str">
        <f>IFERROR(__xludf.DUMMYFUNCTION("if(isblank(A103),"""",filter(Moorings!A:A,Moorings!B:B=A103,Moorings!D:D=D103))"),"A00426")</f>
        <v>A00426</v>
      </c>
      <c r="F103" s="12" t="str">
        <f>IFERROR(__xludf.DUMMYFUNCTION("if(isblank(A103),"""",filter(Moorings!C:C,Moorings!B:B=A103,Moorings!D:D=D103))"),"216")</f>
        <v>216</v>
      </c>
      <c r="G103" s="40" t="s">
        <v>102</v>
      </c>
      <c r="H103" s="24">
        <v>44.636992</v>
      </c>
      <c r="I103" s="20"/>
      <c r="J103" s="5"/>
      <c r="K103" t="str">
        <f t="shared" si="13"/>
        <v>DOSTAD</v>
      </c>
      <c r="N103" s="2" t="str">
        <f t="shared" ref="N103:R103" si="103">E103</f>
        <v>A00426</v>
      </c>
      <c r="O103" s="2" t="str">
        <f t="shared" si="103"/>
        <v>216</v>
      </c>
      <c r="P103" s="17" t="str">
        <f t="shared" si="103"/>
        <v>CC_lat</v>
      </c>
      <c r="Q103" s="19" t="str">
        <f t="shared" si="103"/>
        <v>44.636992</v>
      </c>
      <c r="R103" s="17" t="str">
        <f t="shared" si="103"/>
        <v/>
      </c>
    </row>
    <row r="104" ht="15.75" customHeight="1">
      <c r="A104" s="20" t="s">
        <v>60</v>
      </c>
      <c r="B104" s="12" t="str">
        <f>IFERROR(__xludf.DUMMYFUNCTION("if(isblank(A104),"""",filter(Moorings!A:A,Moorings!B:B=left(A104,14),Moorings!D:D=D104))"),"ATAPL-65310-040-006")</f>
        <v>ATAPL-65310-040-006</v>
      </c>
      <c r="C104" s="12" t="str">
        <f>IFERROR(__xludf.DUMMYFUNCTION("if(isblank(A104),"""",filter(Moorings!C:C,Moorings!B:B=left(A104,14),Moorings!D:D=D104))"),"SN0006")</f>
        <v>SN0006</v>
      </c>
      <c r="D104" s="22">
        <v>1.0</v>
      </c>
      <c r="E104" s="12" t="str">
        <f>IFERROR(__xludf.DUMMYFUNCTION("if(isblank(A104),"""",filter(Moorings!A:A,Moorings!B:B=A104,Moorings!D:D=D104))"),"A00426")</f>
        <v>A00426</v>
      </c>
      <c r="F104" s="12" t="str">
        <f>IFERROR(__xludf.DUMMYFUNCTION("if(isblank(A104),"""",filter(Moorings!C:C,Moorings!B:B=A104,Moorings!D:D=D104))"),"216")</f>
        <v>216</v>
      </c>
      <c r="G104" s="40" t="s">
        <v>103</v>
      </c>
      <c r="H104" s="24">
        <v>-124.305855</v>
      </c>
      <c r="I104" s="20"/>
      <c r="J104" s="5"/>
      <c r="K104" t="str">
        <f t="shared" si="13"/>
        <v>DOSTAD</v>
      </c>
      <c r="N104" s="2" t="str">
        <f t="shared" ref="N104:R104" si="104">E104</f>
        <v>A00426</v>
      </c>
      <c r="O104" s="2" t="str">
        <f t="shared" si="104"/>
        <v>216</v>
      </c>
      <c r="P104" s="17" t="str">
        <f t="shared" si="104"/>
        <v>CC_lon</v>
      </c>
      <c r="Q104" s="19" t="str">
        <f t="shared" si="104"/>
        <v>-124.305855</v>
      </c>
      <c r="R104" s="17" t="str">
        <f t="shared" si="104"/>
        <v/>
      </c>
    </row>
    <row r="105" ht="15.75" customHeight="1">
      <c r="A105" s="20" t="s">
        <v>60</v>
      </c>
      <c r="B105" s="12" t="str">
        <f>IFERROR(__xludf.DUMMYFUNCTION("if(isblank(A105),"""",filter(Moorings!A:A,Moorings!B:B=left(A105,14),Moorings!D:D=D105))"),"ATAPL-65310-040-006")</f>
        <v>ATAPL-65310-040-006</v>
      </c>
      <c r="C105" s="12" t="str">
        <f>IFERROR(__xludf.DUMMYFUNCTION("if(isblank(A105),"""",filter(Moorings!C:C,Moorings!B:B=left(A105,14),Moorings!D:D=D105))"),"SN0006")</f>
        <v>SN0006</v>
      </c>
      <c r="D105" s="22">
        <v>1.0</v>
      </c>
      <c r="E105" s="12" t="str">
        <f>IFERROR(__xludf.DUMMYFUNCTION("if(isblank(A105),"""",filter(Moorings!A:A,Moorings!B:B=A105,Moorings!D:D=D105))"),"A00426")</f>
        <v>A00426</v>
      </c>
      <c r="F105" s="12" t="str">
        <f>IFERROR(__xludf.DUMMYFUNCTION("if(isblank(A105),"""",filter(Moorings!C:C,Moorings!B:B=A105,Moorings!D:D=D105))"),"216")</f>
        <v>216</v>
      </c>
      <c r="G105" s="40" t="s">
        <v>155</v>
      </c>
      <c r="H105" s="24" t="s">
        <v>156</v>
      </c>
      <c r="I105" s="20"/>
      <c r="J105" s="5"/>
      <c r="K105" t="str">
        <f t="shared" si="13"/>
        <v>DOSTAD</v>
      </c>
      <c r="N105" s="2" t="str">
        <f t="shared" ref="N105:R105" si="105">E105</f>
        <v>A00426</v>
      </c>
      <c r="O105" s="2" t="str">
        <f t="shared" si="105"/>
        <v>216</v>
      </c>
      <c r="P105" s="17" t="str">
        <f t="shared" si="105"/>
        <v>CC_csv</v>
      </c>
      <c r="Q105" s="19" t="str">
        <f t="shared" si="105"/>
        <v>[3.15962E-03, 1.33694E-04, 2.59182E-06, 2.32254E02, -3.13933E-01, -5.74467E01, 4.54521E00]</v>
      </c>
      <c r="R105" s="17" t="str">
        <f t="shared" si="105"/>
        <v/>
      </c>
    </row>
    <row r="106" ht="15.75" customHeight="1">
      <c r="A106" s="20"/>
      <c r="B106" s="12" t="str">
        <f>IFERROR(__xludf.DUMMYFUNCTION("if(isblank(A106),"""",filter(Moorings!A:A,Moorings!B:B=left(A106,14),Moorings!D:D=D106))"),"")</f>
        <v/>
      </c>
      <c r="C106" s="12" t="str">
        <f>IFERROR(__xludf.DUMMYFUNCTION("if(isblank(A106),"""",filter(Moorings!C:C,Moorings!B:B=left(A106,14),Moorings!D:D=D106))"),"")</f>
        <v/>
      </c>
      <c r="D106" s="22"/>
      <c r="E106" s="12" t="str">
        <f>IFERROR(__xludf.DUMMYFUNCTION("if(isblank(A106),"""",filter(Moorings!A:A,Moorings!B:B=A106,Moorings!D:D=D106))"),"")</f>
        <v/>
      </c>
      <c r="F106" s="12" t="str">
        <f>IFERROR(__xludf.DUMMYFUNCTION("if(isblank(A106),"""",filter(Moorings!C:C,Moorings!B:B=A106,Moorings!D:D=D106))"),"")</f>
        <v/>
      </c>
      <c r="G106" s="40"/>
      <c r="H106" s="24"/>
      <c r="I106" s="20"/>
      <c r="J106" s="5"/>
      <c r="K106" t="str">
        <f t="shared" si="13"/>
        <v/>
      </c>
      <c r="N106" s="2" t="str">
        <f t="shared" ref="N106:R106" si="106">E106</f>
        <v/>
      </c>
      <c r="O106" s="2" t="str">
        <f t="shared" si="106"/>
        <v/>
      </c>
      <c r="P106" s="17" t="str">
        <f t="shared" si="106"/>
        <v/>
      </c>
      <c r="Q106" s="19" t="str">
        <f t="shared" si="106"/>
        <v/>
      </c>
      <c r="R106" s="17" t="str">
        <f t="shared" si="106"/>
        <v/>
      </c>
    </row>
    <row r="107" ht="15.75" customHeight="1">
      <c r="A107" s="20" t="s">
        <v>60</v>
      </c>
      <c r="B107" s="12" t="str">
        <f>IFERROR(__xludf.DUMMYFUNCTION("if(isblank(A107),"""",filter(Moorings!A:A,Moorings!B:B=left(A107,14),Moorings!D:D=D107))"),"ATAPL-65310-820-0009")</f>
        <v>ATAPL-65310-820-0009</v>
      </c>
      <c r="C107" s="12" t="str">
        <f>IFERROR(__xludf.DUMMYFUNCTION("if(isblank(A107),"""",filter(Moorings!C:C,Moorings!B:B=left(A107,14),Moorings!D:D=D107))"),"SN0009")</f>
        <v>SN0009</v>
      </c>
      <c r="D107" s="22">
        <v>2.0</v>
      </c>
      <c r="E107" s="12" t="str">
        <f>IFERROR(__xludf.DUMMYFUNCTION("if(isblank(A107),"""",filter(Moorings!A:A,Moorings!B:B=A107,Moorings!D:D=D107))"),"ATOSU-58320-00019")</f>
        <v>ATOSU-58320-00019</v>
      </c>
      <c r="F107" s="12" t="str">
        <f>IFERROR(__xludf.DUMMYFUNCTION("if(isblank(A107),"""",filter(Moorings!C:C,Moorings!B:B=A107,Moorings!D:D=D107))"),"311")</f>
        <v>311</v>
      </c>
      <c r="G107" s="40" t="s">
        <v>102</v>
      </c>
      <c r="H107" s="24">
        <v>44.6369916666666</v>
      </c>
      <c r="I107" s="20"/>
      <c r="J107" s="5"/>
      <c r="K107" t="str">
        <f t="shared" si="13"/>
        <v>DOSTAD</v>
      </c>
      <c r="N107" s="2" t="str">
        <f t="shared" ref="N107:R107" si="107">E107</f>
        <v>ATOSU-58320-00019</v>
      </c>
      <c r="O107" s="2" t="str">
        <f t="shared" si="107"/>
        <v>311</v>
      </c>
      <c r="P107" s="17" t="str">
        <f t="shared" si="107"/>
        <v>CC_lat</v>
      </c>
      <c r="Q107" s="19" t="str">
        <f t="shared" si="107"/>
        <v>44.636992</v>
      </c>
      <c r="R107" s="17" t="str">
        <f t="shared" si="107"/>
        <v/>
      </c>
    </row>
    <row r="108" ht="15.75" customHeight="1">
      <c r="A108" s="20" t="s">
        <v>60</v>
      </c>
      <c r="B108" s="12" t="str">
        <f>IFERROR(__xludf.DUMMYFUNCTION("if(isblank(A108),"""",filter(Moorings!A:A,Moorings!B:B=left(A108,14),Moorings!D:D=D108))"),"ATAPL-65310-820-0009")</f>
        <v>ATAPL-65310-820-0009</v>
      </c>
      <c r="C108" s="12" t="str">
        <f>IFERROR(__xludf.DUMMYFUNCTION("if(isblank(A108),"""",filter(Moorings!C:C,Moorings!B:B=left(A108,14),Moorings!D:D=D108))"),"SN0009")</f>
        <v>SN0009</v>
      </c>
      <c r="D108" s="22">
        <v>2.0</v>
      </c>
      <c r="E108" s="12" t="str">
        <f>IFERROR(__xludf.DUMMYFUNCTION("if(isblank(A108),"""",filter(Moorings!A:A,Moorings!B:B=A108,Moorings!D:D=D108))"),"ATOSU-58320-00019")</f>
        <v>ATOSU-58320-00019</v>
      </c>
      <c r="F108" s="12" t="str">
        <f>IFERROR(__xludf.DUMMYFUNCTION("if(isblank(A108),"""",filter(Moorings!C:C,Moorings!B:B=A108,Moorings!D:D=D108))"),"311")</f>
        <v>311</v>
      </c>
      <c r="G108" s="40" t="s">
        <v>103</v>
      </c>
      <c r="H108" s="24">
        <v>-124.305855</v>
      </c>
      <c r="I108" s="20"/>
      <c r="J108" s="5"/>
      <c r="K108" t="str">
        <f t="shared" si="13"/>
        <v>DOSTAD</v>
      </c>
      <c r="N108" s="2" t="str">
        <f t="shared" ref="N108:R108" si="108">E108</f>
        <v>ATOSU-58320-00019</v>
      </c>
      <c r="O108" s="2" t="str">
        <f t="shared" si="108"/>
        <v>311</v>
      </c>
      <c r="P108" s="17" t="str">
        <f t="shared" si="108"/>
        <v>CC_lon</v>
      </c>
      <c r="Q108" s="19" t="str">
        <f t="shared" si="108"/>
        <v>-124.305855</v>
      </c>
      <c r="R108" s="17" t="str">
        <f t="shared" si="108"/>
        <v/>
      </c>
    </row>
    <row r="109" ht="15.75" customHeight="1">
      <c r="A109" s="20" t="s">
        <v>60</v>
      </c>
      <c r="B109" s="12" t="str">
        <f>IFERROR(__xludf.DUMMYFUNCTION("if(isblank(A109),"""",filter(Moorings!A:A,Moorings!B:B=left(A109,14),Moorings!D:D=D109))"),"ATAPL-65310-820-0009")</f>
        <v>ATAPL-65310-820-0009</v>
      </c>
      <c r="C109" s="12" t="str">
        <f>IFERROR(__xludf.DUMMYFUNCTION("if(isblank(A109),"""",filter(Moorings!C:C,Moorings!B:B=left(A109,14),Moorings!D:D=D109))"),"SN0009")</f>
        <v>SN0009</v>
      </c>
      <c r="D109" s="22">
        <v>2.0</v>
      </c>
      <c r="E109" s="12" t="str">
        <f>IFERROR(__xludf.DUMMYFUNCTION("if(isblank(A109),"""",filter(Moorings!A:A,Moorings!B:B=A109,Moorings!D:D=D109))"),"ATOSU-58320-00019")</f>
        <v>ATOSU-58320-00019</v>
      </c>
      <c r="F109" s="12" t="str">
        <f>IFERROR(__xludf.DUMMYFUNCTION("if(isblank(A109),"""",filter(Moorings!C:C,Moorings!B:B=A109,Moorings!D:D=D109))"),"311")</f>
        <v>311</v>
      </c>
      <c r="G109" s="20" t="s">
        <v>155</v>
      </c>
      <c r="H109" s="24" t="s">
        <v>157</v>
      </c>
      <c r="I109" s="82" t="s">
        <v>158</v>
      </c>
      <c r="J109" s="5"/>
      <c r="K109" t="str">
        <f t="shared" si="13"/>
        <v>DOSTAD</v>
      </c>
      <c r="N109" s="2" t="str">
        <f t="shared" ref="N109:R109" si="109">E109</f>
        <v>ATOSU-58320-00019</v>
      </c>
      <c r="O109" s="2" t="str">
        <f t="shared" si="109"/>
        <v>311</v>
      </c>
      <c r="P109" s="17" t="str">
        <f t="shared" si="109"/>
        <v>CC_csv</v>
      </c>
      <c r="Q109" s="19" t="str">
        <f t="shared" si="109"/>
        <v>[2.85346E-03, 1.20489E-04, 2.38822E-06, 2.30826E02, -3.41844E-01, -5.57001E01, 4.56542E00]</v>
      </c>
      <c r="R109" s="17" t="str">
        <f t="shared" si="109"/>
        <v>SUVFoilCoef? No temp coef?</v>
      </c>
    </row>
    <row r="110" ht="15.75" customHeight="1">
      <c r="A110" s="20"/>
      <c r="B110" s="12" t="str">
        <f>IFERROR(__xludf.DUMMYFUNCTION("if(isblank(A110),"""",filter(Moorings!A:A,Moorings!B:B=left(A110,14),Moorings!D:D=D110))"),"")</f>
        <v/>
      </c>
      <c r="C110" s="12" t="str">
        <f>IFERROR(__xludf.DUMMYFUNCTION("if(isblank(A110),"""",filter(Moorings!C:C,Moorings!B:B=left(A110,14),Moorings!D:D=D110))"),"")</f>
        <v/>
      </c>
      <c r="D110" s="22"/>
      <c r="E110" s="12" t="str">
        <f>IFERROR(__xludf.DUMMYFUNCTION("if(isblank(A110),"""",filter(Moorings!A:A,Moorings!B:B=A110,Moorings!D:D=D110))"),"")</f>
        <v/>
      </c>
      <c r="F110" s="12" t="str">
        <f>IFERROR(__xludf.DUMMYFUNCTION("if(isblank(A110),"""",filter(Moorings!C:C,Moorings!B:B=A110,Moorings!D:D=D110))"),"")</f>
        <v/>
      </c>
      <c r="G110" s="20"/>
      <c r="H110" s="24"/>
      <c r="I110" s="20"/>
      <c r="J110" s="5"/>
      <c r="K110" t="str">
        <f t="shared" si="13"/>
        <v/>
      </c>
      <c r="N110" s="2" t="str">
        <f t="shared" ref="N110:R110" si="110">E110</f>
        <v/>
      </c>
      <c r="O110" s="2" t="str">
        <f t="shared" si="110"/>
        <v/>
      </c>
      <c r="P110" s="17" t="str">
        <f t="shared" si="110"/>
        <v/>
      </c>
      <c r="Q110" s="19" t="str">
        <f t="shared" si="110"/>
        <v/>
      </c>
      <c r="R110" s="17" t="str">
        <f t="shared" si="110"/>
        <v/>
      </c>
    </row>
    <row r="111" ht="15.75" customHeight="1">
      <c r="A111" s="20" t="s">
        <v>60</v>
      </c>
      <c r="B111" s="12" t="str">
        <f>IFERROR(__xludf.DUMMYFUNCTION("if(isblank(A111),"""",filter(Moorings!A:A,Moorings!B:B=left(A111,14),Moorings!D:D=D111))"),"ATAPL-65310-820-0009")</f>
        <v>ATAPL-65310-820-0009</v>
      </c>
      <c r="C111" s="12" t="str">
        <f>IFERROR(__xludf.DUMMYFUNCTION("if(isblank(A111),"""",filter(Moorings!C:C,Moorings!B:B=left(A111,14),Moorings!D:D=D111))"),"SN0009")</f>
        <v>SN0009</v>
      </c>
      <c r="D111" s="22">
        <v>2.0</v>
      </c>
      <c r="E111" s="12" t="str">
        <f>IFERROR(__xludf.DUMMYFUNCTION("if(isblank(A111),"""",filter(Moorings!A:A,Moorings!B:B=A111,Moorings!D:D=D111))"),"ATOSU-58320-00019")</f>
        <v>ATOSU-58320-00019</v>
      </c>
      <c r="F111" s="12" t="str">
        <f>IFERROR(__xludf.DUMMYFUNCTION("if(isblank(A111),"""",filter(Moorings!C:C,Moorings!B:B=A111,Moorings!D:D=D111))"),"311")</f>
        <v>311</v>
      </c>
      <c r="G111" s="40" t="s">
        <v>102</v>
      </c>
      <c r="H111" s="24">
        <v>44.6369916666666</v>
      </c>
      <c r="I111" s="20"/>
      <c r="J111" s="5"/>
      <c r="K111" t="str">
        <f t="shared" si="13"/>
        <v>DOSTAD</v>
      </c>
      <c r="N111" s="2" t="str">
        <f t="shared" ref="N111:R111" si="111">E111</f>
        <v>ATOSU-58320-00019</v>
      </c>
      <c r="O111" s="2" t="str">
        <f t="shared" si="111"/>
        <v>311</v>
      </c>
      <c r="P111" s="17" t="str">
        <f t="shared" si="111"/>
        <v>CC_lat</v>
      </c>
      <c r="Q111" s="19" t="str">
        <f t="shared" si="111"/>
        <v>44.636992</v>
      </c>
      <c r="R111" s="17" t="str">
        <f t="shared" si="111"/>
        <v/>
      </c>
    </row>
    <row r="112" ht="15.75" customHeight="1">
      <c r="A112" s="20" t="s">
        <v>60</v>
      </c>
      <c r="B112" s="12" t="str">
        <f>IFERROR(__xludf.DUMMYFUNCTION("if(isblank(A112),"""",filter(Moorings!A:A,Moorings!B:B=left(A112,14),Moorings!D:D=D112))"),"ATAPL-65310-820-0009")</f>
        <v>ATAPL-65310-820-0009</v>
      </c>
      <c r="C112" s="12" t="str">
        <f>IFERROR(__xludf.DUMMYFUNCTION("if(isblank(A112),"""",filter(Moorings!C:C,Moorings!B:B=left(A112,14),Moorings!D:D=D112))"),"SN0009")</f>
        <v>SN0009</v>
      </c>
      <c r="D112" s="22">
        <v>2.0</v>
      </c>
      <c r="E112" s="12" t="str">
        <f>IFERROR(__xludf.DUMMYFUNCTION("if(isblank(A112),"""",filter(Moorings!A:A,Moorings!B:B=A112,Moorings!D:D=D112))"),"ATOSU-58320-00019")</f>
        <v>ATOSU-58320-00019</v>
      </c>
      <c r="F112" s="12" t="str">
        <f>IFERROR(__xludf.DUMMYFUNCTION("if(isblank(A112),"""",filter(Moorings!C:C,Moorings!B:B=A112,Moorings!D:D=D112))"),"311")</f>
        <v>311</v>
      </c>
      <c r="G112" s="40" t="s">
        <v>103</v>
      </c>
      <c r="H112" s="24">
        <v>-124.305855</v>
      </c>
      <c r="I112" s="20"/>
      <c r="J112" s="5"/>
      <c r="K112" t="str">
        <f t="shared" si="13"/>
        <v>DOSTAD</v>
      </c>
      <c r="N112" s="2" t="str">
        <f t="shared" ref="N112:R112" si="112">E112</f>
        <v>ATOSU-58320-00019</v>
      </c>
      <c r="O112" s="2" t="str">
        <f t="shared" si="112"/>
        <v>311</v>
      </c>
      <c r="P112" s="17" t="str">
        <f t="shared" si="112"/>
        <v>CC_lon</v>
      </c>
      <c r="Q112" s="19" t="str">
        <f t="shared" si="112"/>
        <v>-124.305855</v>
      </c>
      <c r="R112" s="17" t="str">
        <f t="shared" si="112"/>
        <v/>
      </c>
    </row>
    <row r="113" ht="15.75" customHeight="1">
      <c r="A113" s="30" t="s">
        <v>60</v>
      </c>
      <c r="B113" s="12" t="str">
        <f>IFERROR(__xludf.DUMMYFUNCTION("if(isblank(A113),"""",filter(Moorings!A:A,Moorings!B:B=left(A113,14),Moorings!D:D=D113))"),"ATAPL-65310-820-0009")</f>
        <v>ATAPL-65310-820-0009</v>
      </c>
      <c r="C113" s="12" t="str">
        <f>IFERROR(__xludf.DUMMYFUNCTION("if(isblank(A113),"""",filter(Moorings!C:C,Moorings!B:B=left(A113,14),Moorings!D:D=D113))"),"SN0009")</f>
        <v>SN0009</v>
      </c>
      <c r="D113" s="31">
        <v>2.0</v>
      </c>
      <c r="E113" s="12" t="str">
        <f>IFERROR(__xludf.DUMMYFUNCTION("if(isblank(A113),"""",filter(Moorings!A:A,Moorings!B:B=A113,Moorings!D:D=D113))"),"ATOSU-58320-00019")</f>
        <v>ATOSU-58320-00019</v>
      </c>
      <c r="F113" s="12" t="str">
        <f>IFERROR(__xludf.DUMMYFUNCTION("if(isblank(A113),"""",filter(Moorings!C:C,Moorings!B:B=A113,Moorings!D:D=D113))"),"311")</f>
        <v>311</v>
      </c>
      <c r="G113" s="30" t="s">
        <v>155</v>
      </c>
      <c r="H113" s="83"/>
      <c r="I113" s="30"/>
      <c r="J113" s="5"/>
      <c r="K113" t="str">
        <f t="shared" si="13"/>
        <v>DOSTAD</v>
      </c>
      <c r="N113" s="2" t="str">
        <f t="shared" ref="N113:R113" si="113">E113</f>
        <v>ATOSU-58320-00019</v>
      </c>
      <c r="O113" s="2" t="str">
        <f t="shared" si="113"/>
        <v>311</v>
      </c>
      <c r="P113" s="17" t="str">
        <f t="shared" si="113"/>
        <v>CC_csv</v>
      </c>
      <c r="Q113" s="19" t="str">
        <f t="shared" si="113"/>
        <v/>
      </c>
      <c r="R113" s="17" t="str">
        <f t="shared" si="113"/>
        <v/>
      </c>
    </row>
    <row r="114" ht="15.75" customHeight="1">
      <c r="A114" s="20"/>
      <c r="B114" s="12"/>
      <c r="C114" s="12"/>
      <c r="D114" s="22"/>
      <c r="E114" s="12"/>
      <c r="F114" s="12"/>
      <c r="G114" s="20"/>
      <c r="H114" s="24"/>
      <c r="I114" s="20"/>
      <c r="J114" s="5"/>
      <c r="K114" t="str">
        <f t="shared" si="13"/>
        <v/>
      </c>
      <c r="N114" s="2" t="str">
        <f t="shared" ref="N114:R114" si="114">E114</f>
        <v/>
      </c>
      <c r="O114" s="2" t="str">
        <f t="shared" si="114"/>
        <v/>
      </c>
      <c r="P114" s="17" t="str">
        <f t="shared" si="114"/>
        <v/>
      </c>
      <c r="Q114" s="19" t="str">
        <f t="shared" si="114"/>
        <v/>
      </c>
      <c r="R114" s="17" t="str">
        <f t="shared" si="114"/>
        <v/>
      </c>
    </row>
    <row r="115" ht="15.75" customHeight="1">
      <c r="A115" s="40" t="s">
        <v>62</v>
      </c>
      <c r="B115" s="12" t="str">
        <f>IFERROR(__xludf.DUMMYFUNCTION("if(isblank(A115),"""",filter(Moorings!A:A,Moorings!B:B=left(A115,14),Moorings!D:D=D115))"),"ATAPL-65310-040-006")</f>
        <v>ATAPL-65310-040-006</v>
      </c>
      <c r="C115" s="12" t="str">
        <f>IFERROR(__xludf.DUMMYFUNCTION("if(isblank(A115),"""",filter(Moorings!C:C,Moorings!B:B=left(A115,14),Moorings!D:D=D115))"),"SN0006")</f>
        <v>SN0006</v>
      </c>
      <c r="D115" s="22">
        <v>1.0</v>
      </c>
      <c r="E115" s="12" t="str">
        <f>IFERROR(__xludf.DUMMYFUNCTION("if(isblank(A115),"""",filter(Moorings!A:A,Moorings!B:B=A115,Moorings!D:D=D115))"),"A00246")</f>
        <v>A00246</v>
      </c>
      <c r="F115" s="12" t="str">
        <f>IFERROR(__xludf.DUMMYFUNCTION("if(isblank(A115),"""",filter(Moorings!C:C,Moorings!B:B=A115,Moorings!D:D=D115))"),"8167")</f>
        <v>8167</v>
      </c>
      <c r="G115" s="40" t="s">
        <v>102</v>
      </c>
      <c r="H115" s="24">
        <v>44.636992</v>
      </c>
      <c r="I115" s="40"/>
      <c r="J115" s="5"/>
      <c r="K115" t="str">
        <f t="shared" si="13"/>
        <v>VEL3DC</v>
      </c>
      <c r="N115" s="2" t="str">
        <f t="shared" ref="N115:R115" si="115">E115</f>
        <v>A00246</v>
      </c>
      <c r="O115" s="2" t="str">
        <f t="shared" si="115"/>
        <v>8167</v>
      </c>
      <c r="P115" s="17" t="str">
        <f t="shared" si="115"/>
        <v>CC_lat</v>
      </c>
      <c r="Q115" s="19" t="str">
        <f t="shared" si="115"/>
        <v>44.636992</v>
      </c>
      <c r="R115" s="17" t="str">
        <f t="shared" si="115"/>
        <v/>
      </c>
    </row>
    <row r="116" ht="15.75" customHeight="1">
      <c r="A116" s="40" t="s">
        <v>62</v>
      </c>
      <c r="B116" s="12" t="str">
        <f>IFERROR(__xludf.DUMMYFUNCTION("if(isblank(A116),"""",filter(Moorings!A:A,Moorings!B:B=left(A116,14),Moorings!D:D=D116))"),"ATAPL-65310-040-006")</f>
        <v>ATAPL-65310-040-006</v>
      </c>
      <c r="C116" s="12" t="str">
        <f>IFERROR(__xludf.DUMMYFUNCTION("if(isblank(A116),"""",filter(Moorings!C:C,Moorings!B:B=left(A116,14),Moorings!D:D=D116))"),"SN0006")</f>
        <v>SN0006</v>
      </c>
      <c r="D116" s="22">
        <v>1.0</v>
      </c>
      <c r="E116" s="12" t="str">
        <f>IFERROR(__xludf.DUMMYFUNCTION("if(isblank(A116),"""",filter(Moorings!A:A,Moorings!B:B=A116,Moorings!D:D=D116))"),"A00246")</f>
        <v>A00246</v>
      </c>
      <c r="F116" s="12" t="str">
        <f>IFERROR(__xludf.DUMMYFUNCTION("if(isblank(A116),"""",filter(Moorings!C:C,Moorings!B:B=A116,Moorings!D:D=D116))"),"8167")</f>
        <v>8167</v>
      </c>
      <c r="G116" s="40" t="s">
        <v>103</v>
      </c>
      <c r="H116" s="24">
        <v>-124.305855</v>
      </c>
      <c r="I116" s="40"/>
      <c r="J116" s="5"/>
      <c r="K116" t="str">
        <f t="shared" si="13"/>
        <v>VEL3DC</v>
      </c>
      <c r="N116" s="2" t="str">
        <f t="shared" ref="N116:R116" si="116">E116</f>
        <v>A00246</v>
      </c>
      <c r="O116" s="2" t="str">
        <f t="shared" si="116"/>
        <v>8167</v>
      </c>
      <c r="P116" s="17" t="str">
        <f t="shared" si="116"/>
        <v>CC_lon</v>
      </c>
      <c r="Q116" s="19" t="str">
        <f t="shared" si="116"/>
        <v>-124.305855</v>
      </c>
      <c r="R116" s="17" t="str">
        <f t="shared" si="116"/>
        <v/>
      </c>
    </row>
    <row r="117" ht="15.75" customHeight="1">
      <c r="A117" s="40"/>
      <c r="B117" s="12" t="str">
        <f>IFERROR(__xludf.DUMMYFUNCTION("if(isblank(A117),"""",filter(Moorings!A:A,Moorings!B:B=left(A117,14),Moorings!D:D=D117))"),"")</f>
        <v/>
      </c>
      <c r="C117" s="12" t="str">
        <f>IFERROR(__xludf.DUMMYFUNCTION("if(isblank(A117),"""",filter(Moorings!C:C,Moorings!B:B=left(A117,14),Moorings!D:D=D117))"),"")</f>
        <v/>
      </c>
      <c r="D117" s="22"/>
      <c r="E117" s="12" t="str">
        <f>IFERROR(__xludf.DUMMYFUNCTION("if(isblank(A117),"""",filter(Moorings!A:A,Moorings!B:B=A117,Moorings!D:D=D117))"),"")</f>
        <v/>
      </c>
      <c r="F117" s="12" t="str">
        <f>IFERROR(__xludf.DUMMYFUNCTION("if(isblank(A117),"""",filter(Moorings!C:C,Moorings!B:B=A117,Moorings!D:D=D117))"),"")</f>
        <v/>
      </c>
      <c r="G117" s="40"/>
      <c r="H117" s="24"/>
      <c r="I117" s="40"/>
      <c r="J117" s="5"/>
      <c r="K117" t="str">
        <f t="shared" si="13"/>
        <v/>
      </c>
      <c r="N117" s="2" t="str">
        <f t="shared" ref="N117:R117" si="117">E117</f>
        <v/>
      </c>
      <c r="O117" s="2" t="str">
        <f t="shared" si="117"/>
        <v/>
      </c>
      <c r="P117" s="17" t="str">
        <f t="shared" si="117"/>
        <v/>
      </c>
      <c r="Q117" s="19" t="str">
        <f t="shared" si="117"/>
        <v/>
      </c>
      <c r="R117" s="17" t="str">
        <f t="shared" si="117"/>
        <v/>
      </c>
    </row>
    <row r="118" ht="15.75" customHeight="1">
      <c r="A118" s="40" t="s">
        <v>62</v>
      </c>
      <c r="B118" s="12" t="str">
        <f>IFERROR(__xludf.DUMMYFUNCTION("if(isblank(A118),"""",filter(Moorings!A:A,Moorings!B:B=left(A118,14),Moorings!D:D=D118))"),"ATAPL-65310-820-0009")</f>
        <v>ATAPL-65310-820-0009</v>
      </c>
      <c r="C118" s="12" t="str">
        <f>IFERROR(__xludf.DUMMYFUNCTION("if(isblank(A118),"""",filter(Moorings!C:C,Moorings!B:B=left(A118,14),Moorings!D:D=D118))"),"SN0009")</f>
        <v>SN0009</v>
      </c>
      <c r="D118" s="22">
        <v>2.0</v>
      </c>
      <c r="E118" s="12" t="str">
        <f>IFERROR(__xludf.DUMMYFUNCTION("if(isblank(A118),"""",filter(Moorings!A:A,Moorings!B:B=A118,Moorings!D:D=D118))"),"ATOSU-69829-00001")</f>
        <v>ATOSU-69829-00001</v>
      </c>
      <c r="F118" s="12" t="str">
        <f>IFERROR(__xludf.DUMMYFUNCTION("if(isblank(A118),"""",filter(Moorings!C:C,Moorings!B:B=A118,Moorings!D:D=D118))"),"5157")</f>
        <v>5157</v>
      </c>
      <c r="G118" s="40" t="s">
        <v>102</v>
      </c>
      <c r="H118" s="24">
        <v>44.6369916666666</v>
      </c>
      <c r="I118" s="40"/>
      <c r="J118" s="5"/>
      <c r="K118" t="str">
        <f t="shared" si="13"/>
        <v>VEL3DC</v>
      </c>
      <c r="N118" s="2" t="str">
        <f t="shared" ref="N118:R118" si="118">E118</f>
        <v>ATOSU-69829-00001</v>
      </c>
      <c r="O118" s="2" t="str">
        <f t="shared" si="118"/>
        <v>5157</v>
      </c>
      <c r="P118" s="17" t="str">
        <f t="shared" si="118"/>
        <v>CC_lat</v>
      </c>
      <c r="Q118" s="19" t="str">
        <f t="shared" si="118"/>
        <v>44.636992</v>
      </c>
      <c r="R118" s="17" t="str">
        <f t="shared" si="118"/>
        <v/>
      </c>
    </row>
    <row r="119" ht="15.75" customHeight="1">
      <c r="A119" s="40" t="s">
        <v>62</v>
      </c>
      <c r="B119" s="12" t="str">
        <f>IFERROR(__xludf.DUMMYFUNCTION("if(isblank(A119),"""",filter(Moorings!A:A,Moorings!B:B=left(A119,14),Moorings!D:D=D119))"),"ATAPL-65310-820-0009")</f>
        <v>ATAPL-65310-820-0009</v>
      </c>
      <c r="C119" s="12" t="str">
        <f>IFERROR(__xludf.DUMMYFUNCTION("if(isblank(A119),"""",filter(Moorings!C:C,Moorings!B:B=left(A119,14),Moorings!D:D=D119))"),"SN0009")</f>
        <v>SN0009</v>
      </c>
      <c r="D119" s="22">
        <v>2.0</v>
      </c>
      <c r="E119" s="12" t="str">
        <f>IFERROR(__xludf.DUMMYFUNCTION("if(isblank(A119),"""",filter(Moorings!A:A,Moorings!B:B=A119,Moorings!D:D=D119))"),"ATOSU-69829-00001")</f>
        <v>ATOSU-69829-00001</v>
      </c>
      <c r="F119" s="12" t="str">
        <f>IFERROR(__xludf.DUMMYFUNCTION("if(isblank(A119),"""",filter(Moorings!C:C,Moorings!B:B=A119,Moorings!D:D=D119))"),"5157")</f>
        <v>5157</v>
      </c>
      <c r="G119" s="40" t="s">
        <v>103</v>
      </c>
      <c r="H119" s="24">
        <v>-124.305855</v>
      </c>
      <c r="I119" s="40"/>
      <c r="J119" s="5"/>
      <c r="K119" t="str">
        <f t="shared" si="13"/>
        <v>VEL3DC</v>
      </c>
      <c r="N119" s="2" t="str">
        <f t="shared" ref="N119:R119" si="119">E119</f>
        <v>ATOSU-69829-00001</v>
      </c>
      <c r="O119" s="2" t="str">
        <f t="shared" si="119"/>
        <v>5157</v>
      </c>
      <c r="P119" s="17" t="str">
        <f t="shared" si="119"/>
        <v>CC_lon</v>
      </c>
      <c r="Q119" s="19" t="str">
        <f t="shared" si="119"/>
        <v>-124.305855</v>
      </c>
      <c r="R119" s="17" t="str">
        <f t="shared" si="119"/>
        <v/>
      </c>
    </row>
    <row r="120" ht="15.75" customHeight="1">
      <c r="A120" s="20"/>
      <c r="B120" s="12" t="str">
        <f>IFERROR(__xludf.DUMMYFUNCTION("if(isblank(A120),"""",filter(Moorings!A:A,Moorings!B:B=left(A120,14),Moorings!D:D=D120))"),"")</f>
        <v/>
      </c>
      <c r="C120" s="12" t="str">
        <f>IFERROR(__xludf.DUMMYFUNCTION("if(isblank(A120),"""",filter(Moorings!C:C,Moorings!B:B=left(A120,14),Moorings!D:D=D120))"),"")</f>
        <v/>
      </c>
      <c r="D120" s="22"/>
      <c r="E120" s="12" t="str">
        <f>IFERROR(__xludf.DUMMYFUNCTION("if(isblank(A120),"""",filter(Moorings!A:A,Moorings!B:B=A120,Moorings!D:D=D120))"),"")</f>
        <v/>
      </c>
      <c r="F120" s="12" t="str">
        <f>IFERROR(__xludf.DUMMYFUNCTION("if(isblank(A120),"""",filter(Moorings!C:C,Moorings!B:B=A120,Moorings!D:D=D120))"),"")</f>
        <v/>
      </c>
      <c r="G120" s="20"/>
      <c r="H120" s="24"/>
      <c r="I120" s="20"/>
      <c r="J120" s="5"/>
      <c r="K120" t="str">
        <f t="shared" si="13"/>
        <v/>
      </c>
      <c r="N120" s="2" t="str">
        <f t="shared" ref="N120:R120" si="120">E120</f>
        <v/>
      </c>
      <c r="O120" s="2" t="str">
        <f t="shared" si="120"/>
        <v/>
      </c>
      <c r="P120" s="17" t="str">
        <f t="shared" si="120"/>
        <v/>
      </c>
      <c r="Q120" s="19" t="str">
        <f t="shared" si="120"/>
        <v/>
      </c>
      <c r="R120" s="17" t="str">
        <f t="shared" si="120"/>
        <v/>
      </c>
    </row>
    <row r="121" ht="15.75" customHeight="1">
      <c r="A121" s="40" t="s">
        <v>62</v>
      </c>
      <c r="B121" s="12" t="str">
        <f>IFERROR(__xludf.DUMMYFUNCTION("if(isblank(A121),"""",filter(Moorings!A:A,Moorings!B:B=left(A121,14),Moorings!D:D=D121))"),"ATAPL-65310-820-0009")</f>
        <v>ATAPL-65310-820-0009</v>
      </c>
      <c r="C121" s="12" t="str">
        <f>IFERROR(__xludf.DUMMYFUNCTION("if(isblank(A121),"""",filter(Moorings!C:C,Moorings!B:B=left(A121,14),Moorings!D:D=D121))"),"SN0009")</f>
        <v>SN0009</v>
      </c>
      <c r="D121" s="22">
        <v>2.0</v>
      </c>
      <c r="E121" s="12" t="str">
        <f>IFERROR(__xludf.DUMMYFUNCTION("if(isblank(A121),"""",filter(Moorings!A:A,Moorings!B:B=A121,Moorings!D:D=D121))"),"ATOSU-69829-00001")</f>
        <v>ATOSU-69829-00001</v>
      </c>
      <c r="F121" s="12" t="str">
        <f>IFERROR(__xludf.DUMMYFUNCTION("if(isblank(A121),"""",filter(Moorings!C:C,Moorings!B:B=A121,Moorings!D:D=D121))"),"5157")</f>
        <v>5157</v>
      </c>
      <c r="G121" s="40" t="s">
        <v>102</v>
      </c>
      <c r="H121" s="24">
        <v>44.6369916666666</v>
      </c>
      <c r="I121" s="20"/>
      <c r="J121" s="5"/>
      <c r="K121" t="str">
        <f t="shared" si="13"/>
        <v>VEL3DC</v>
      </c>
      <c r="N121" s="2" t="str">
        <f t="shared" ref="N121:R121" si="121">E121</f>
        <v>ATOSU-69829-00001</v>
      </c>
      <c r="O121" s="2" t="str">
        <f t="shared" si="121"/>
        <v>5157</v>
      </c>
      <c r="P121" s="17" t="str">
        <f t="shared" si="121"/>
        <v>CC_lat</v>
      </c>
      <c r="Q121" s="19" t="str">
        <f t="shared" si="121"/>
        <v>44.636992</v>
      </c>
      <c r="R121" s="17" t="str">
        <f t="shared" si="121"/>
        <v/>
      </c>
    </row>
    <row r="122" ht="15.75" customHeight="1">
      <c r="A122" s="30" t="s">
        <v>62</v>
      </c>
      <c r="B122" s="12" t="str">
        <f>IFERROR(__xludf.DUMMYFUNCTION("if(isblank(A122),"""",filter(Moorings!A:A,Moorings!B:B=left(A122,14),Moorings!D:D=D122))"),"ATAPL-65310-820-0009")</f>
        <v>ATAPL-65310-820-0009</v>
      </c>
      <c r="C122" s="12" t="str">
        <f>IFERROR(__xludf.DUMMYFUNCTION("if(isblank(A122),"""",filter(Moorings!C:C,Moorings!B:B=left(A122,14),Moorings!D:D=D122))"),"SN0009")</f>
        <v>SN0009</v>
      </c>
      <c r="D122" s="31">
        <v>2.0</v>
      </c>
      <c r="E122" s="12" t="str">
        <f>IFERROR(__xludf.DUMMYFUNCTION("if(isblank(A122),"""",filter(Moorings!A:A,Moorings!B:B=A122,Moorings!D:D=D122))"),"ATOSU-69829-00001")</f>
        <v>ATOSU-69829-00001</v>
      </c>
      <c r="F122" s="12" t="str">
        <f>IFERROR(__xludf.DUMMYFUNCTION("if(isblank(A122),"""",filter(Moorings!C:C,Moorings!B:B=A122,Moorings!D:D=D122))"),"5157")</f>
        <v>5157</v>
      </c>
      <c r="G122" s="30" t="s">
        <v>103</v>
      </c>
      <c r="H122" s="84">
        <v>-124.305855</v>
      </c>
      <c r="I122" s="30"/>
      <c r="J122" s="5"/>
      <c r="K122" t="str">
        <f t="shared" si="13"/>
        <v>VEL3DC</v>
      </c>
      <c r="N122" s="2" t="str">
        <f t="shared" ref="N122:R122" si="122">E122</f>
        <v>ATOSU-69829-00001</v>
      </c>
      <c r="O122" s="2" t="str">
        <f t="shared" si="122"/>
        <v>5157</v>
      </c>
      <c r="P122" s="17" t="str">
        <f t="shared" si="122"/>
        <v>CC_lon</v>
      </c>
      <c r="Q122" s="19" t="str">
        <f t="shared" si="122"/>
        <v>-124.305855</v>
      </c>
      <c r="R122" s="17" t="str">
        <f t="shared" si="122"/>
        <v/>
      </c>
    </row>
    <row r="123" ht="15.75" customHeight="1">
      <c r="A123" s="20"/>
      <c r="B123" s="12"/>
      <c r="C123" s="12"/>
      <c r="D123" s="22"/>
      <c r="E123" s="12"/>
      <c r="F123" s="12"/>
      <c r="G123" s="20"/>
      <c r="H123" s="24"/>
      <c r="I123" s="20"/>
      <c r="J123" s="5"/>
      <c r="K123" t="str">
        <f t="shared" si="13"/>
        <v/>
      </c>
      <c r="N123" s="2" t="str">
        <f t="shared" ref="N123:R123" si="123">E123</f>
        <v/>
      </c>
      <c r="O123" s="2" t="str">
        <f t="shared" si="123"/>
        <v/>
      </c>
      <c r="P123" s="17" t="str">
        <f t="shared" si="123"/>
        <v/>
      </c>
      <c r="Q123" s="19" t="str">
        <f t="shared" si="123"/>
        <v/>
      </c>
      <c r="R123" s="17" t="str">
        <f t="shared" si="123"/>
        <v/>
      </c>
    </row>
    <row r="124" ht="12.75" customHeight="1">
      <c r="A124" s="20" t="s">
        <v>64</v>
      </c>
      <c r="B124" s="12" t="str">
        <f>IFERROR(__xludf.DUMMYFUNCTION("if(isblank(A124),"""",filter(Moorings!A:A,Moorings!B:B=left(A124,14),Moorings!D:D=D124))"),"ATAPL-65310-040-006")</f>
        <v>ATAPL-65310-040-006</v>
      </c>
      <c r="C124" s="12" t="str">
        <f>IFERROR(__xludf.DUMMYFUNCTION("if(isblank(A124),"""",filter(Moorings!C:C,Moorings!B:B=left(A124,14),Moorings!D:D=D124))"),"SN0006")</f>
        <v>SN0006</v>
      </c>
      <c r="D124" s="22">
        <v>1.0</v>
      </c>
      <c r="E124" s="12" t="str">
        <f>IFERROR(__xludf.DUMMYFUNCTION("if(isblank(A124),"""",filter(Moorings!A:A,Moorings!B:B=A124,Moorings!D:D=D124))"),"A01057")</f>
        <v>A01057</v>
      </c>
      <c r="F124" s="12" t="str">
        <f>IFERROR(__xludf.DUMMYFUNCTION("if(isblank(A124),"""",filter(Moorings!C:C,Moorings!B:B=A124,Moorings!D:D=D124))"),"169")</f>
        <v>169</v>
      </c>
      <c r="G124" s="20" t="s">
        <v>159</v>
      </c>
      <c r="H124" s="24">
        <v>18.7</v>
      </c>
      <c r="I124" s="20"/>
      <c r="J124" s="5"/>
      <c r="K124" t="str">
        <f t="shared" si="13"/>
        <v>OPTAAD</v>
      </c>
      <c r="N124" s="2" t="str">
        <f t="shared" ref="N124:R124" si="124">E124</f>
        <v>A01057</v>
      </c>
      <c r="O124" s="2" t="str">
        <f t="shared" si="124"/>
        <v>169</v>
      </c>
      <c r="P124" s="17" t="str">
        <f t="shared" si="124"/>
        <v>CC_tcal</v>
      </c>
      <c r="Q124" s="19" t="str">
        <f t="shared" si="124"/>
        <v>18.700000</v>
      </c>
      <c r="R124" s="17" t="str">
        <f t="shared" si="124"/>
        <v/>
      </c>
    </row>
    <row r="125" ht="12.75" customHeight="1">
      <c r="A125" s="20" t="s">
        <v>64</v>
      </c>
      <c r="B125" s="12" t="str">
        <f>IFERROR(__xludf.DUMMYFUNCTION("if(isblank(A125),"""",filter(Moorings!A:A,Moorings!B:B=left(A125,14),Moorings!D:D=D125))"),"ATAPL-65310-040-006")</f>
        <v>ATAPL-65310-040-006</v>
      </c>
      <c r="C125" s="12" t="str">
        <f>IFERROR(__xludf.DUMMYFUNCTION("if(isblank(A125),"""",filter(Moorings!C:C,Moorings!B:B=left(A125,14),Moorings!D:D=D125))"),"SN0006")</f>
        <v>SN0006</v>
      </c>
      <c r="D125" s="22">
        <v>1.0</v>
      </c>
      <c r="E125" s="12" t="str">
        <f>IFERROR(__xludf.DUMMYFUNCTION("if(isblank(A125),"""",filter(Moorings!A:A,Moorings!B:B=A125,Moorings!D:D=D125))"),"A01057")</f>
        <v>A01057</v>
      </c>
      <c r="F125" s="12" t="str">
        <f>IFERROR(__xludf.DUMMYFUNCTION("if(isblank(A125),"""",filter(Moorings!C:C,Moorings!B:B=A125,Moorings!D:D=D125))"),"169")</f>
        <v>169</v>
      </c>
      <c r="G125" s="20" t="s">
        <v>160</v>
      </c>
      <c r="H125" s="24" t="s">
        <v>161</v>
      </c>
      <c r="I125" s="20"/>
      <c r="J125" s="5"/>
      <c r="K125" t="str">
        <f t="shared" si="13"/>
        <v>OPTAAD</v>
      </c>
      <c r="N125" s="2" t="str">
        <f t="shared" ref="N125:R125" si="125">E125</f>
        <v>A01057</v>
      </c>
      <c r="O125" s="2" t="str">
        <f t="shared" si="125"/>
        <v>169</v>
      </c>
      <c r="P125" s="17" t="str">
        <f t="shared" si="125"/>
        <v>CC_cwlngth</v>
      </c>
      <c r="Q125" s="19" t="str">
        <f t="shared" si="125"/>
        <v>[400.10000000, 403.70000000, 408.20000000, 412.50000000, 416.60000000, 421.50000000, 426.30000000, 430.90000000, 435.50000000, 440.10000000, 444.60000000, 449.90000000, 454.80000000, 459.60000000, 464.30000000, 469.40000000, 474.80000000, 479.90000000, 485.00000000, 489.90000000, 494.20000000, 499.30000000, 504.00000000, 509.20000000, 514.70000000, 519.40000000, 524.70000000, 529.40000000, 534.10000000, 538.70000000, 543.70000000, 548.30000000, 553.60000000, 558.60000000, 563.50000000, 568.10000000, 572.50000000, 576.90000000, 581.00000000, 585.10000000, 589.10000000, 593.80000000, 598.70000000, 602.90000000, 608.00000000, 612.70000000, 617.40000000, 621.70000000, 626.40000000, 630.90000000, 635.20000000, 639.20000000, 643.80000000, 648.30000000, 652.90000000, 657.50000000, 661.90000000, 666.50000000, 670.80000000, 675.00000000, 679.30000000, 683.20000000, 687.10000000, 691.10000000, 694.70000000, 698.40000000, 702.10000000, 705.70000000, 708.90000000, 712.30000000, 715.60000000, 719.20000000, 722.50000000, 725.60000000, 728.90000000, 731.90000000, 734.80000000, 737.50000000, 740.30000000, 742.30000000, 744.90000000, 746.80000000, 749.40000000]</v>
      </c>
      <c r="R125" s="17" t="str">
        <f t="shared" si="125"/>
        <v/>
      </c>
    </row>
    <row r="126" ht="12.75" customHeight="1">
      <c r="A126" s="20" t="s">
        <v>64</v>
      </c>
      <c r="B126" s="12" t="str">
        <f>IFERROR(__xludf.DUMMYFUNCTION("if(isblank(A126),"""",filter(Moorings!A:A,Moorings!B:B=left(A126,14),Moorings!D:D=D126))"),"ATAPL-65310-040-006")</f>
        <v>ATAPL-65310-040-006</v>
      </c>
      <c r="C126" s="12" t="str">
        <f>IFERROR(__xludf.DUMMYFUNCTION("if(isblank(A126),"""",filter(Moorings!C:C,Moorings!B:B=left(A126,14),Moorings!D:D=D126))"),"SN0006")</f>
        <v>SN0006</v>
      </c>
      <c r="D126" s="22">
        <v>1.0</v>
      </c>
      <c r="E126" s="12" t="str">
        <f>IFERROR(__xludf.DUMMYFUNCTION("if(isblank(A126),"""",filter(Moorings!A:A,Moorings!B:B=A126,Moorings!D:D=D126))"),"A01057")</f>
        <v>A01057</v>
      </c>
      <c r="F126" s="12" t="str">
        <f>IFERROR(__xludf.DUMMYFUNCTION("if(isblank(A126),"""",filter(Moorings!C:C,Moorings!B:B=A126,Moorings!D:D=D126))"),"169")</f>
        <v>169</v>
      </c>
      <c r="G126" s="20" t="s">
        <v>162</v>
      </c>
      <c r="H126" s="24" t="s">
        <v>163</v>
      </c>
      <c r="I126" s="20"/>
      <c r="J126" s="5"/>
      <c r="K126" t="str">
        <f t="shared" si="13"/>
        <v>OPTAAD</v>
      </c>
      <c r="N126" s="2" t="str">
        <f t="shared" ref="N126:R126" si="126">E126</f>
        <v>A01057</v>
      </c>
      <c r="O126" s="2" t="str">
        <f t="shared" si="126"/>
        <v>169</v>
      </c>
      <c r="P126" s="17" t="str">
        <f t="shared" si="126"/>
        <v>CC_ccwo</v>
      </c>
      <c r="Q126" s="19" t="str">
        <f t="shared" si="126"/>
        <v>[ -1.27454700,  -1.13075800,  -0.98906500,  -0.86173100,  -0.74250700,  -0.63464600,  -0.53703500,  -0.44011700,  -0.34939000,  -0.26699300,  -0.18573100,  -0.11317400,  -0.04695700,   0.01683200,   0.07561400,   0.13497900,   0.19359700,   0.24530300,   0.29787100,   0.34692700,   0.39173100,   0.43499700,   0.47463600,   0.51163700,   0.54739500,   0.57965700,   0.61343800,   0.64518000,   0.67371300,   0.70389200,   0.73262000,   0.76269600,   0.79247100,   0.81981300,   0.84780800,   0.87256700,   0.89376200,   0.91179200,   0.92459800,   0.93495800,   0.94329700,   0.92145500,   0.91493500,   0.91337300,   0.91815500,   0.93069200,   0.94677100,   0.96317000,   0.98075500,   0.99627400,   1.01087300,   1.02412200,   1.03527600,   1.04263400,   1.04629700,   1.04863900,   1.05160500,   1.05791800,   1.06553300,   1.07118100,   1.07345000,   1.06932200,   1.05685400,   1.03627900,   1.00445500,   0.96077100,   0.90543200,   0.83331800,   0.74392600,   0.63660400,   0.50730100,   0.35954400,   0.19038100,   0.00492100,  -0.18398300,  -0.36499000,  -0.53256900,  -0.66885600,  -0.77249200,  -0.83853200,  -0.88851800,  -0.91928800,  -0.89907900]</v>
      </c>
      <c r="R126" s="17" t="str">
        <f t="shared" si="126"/>
        <v/>
      </c>
    </row>
    <row r="127" ht="12.75" customHeight="1">
      <c r="A127" s="20" t="s">
        <v>64</v>
      </c>
      <c r="B127" s="12" t="str">
        <f>IFERROR(__xludf.DUMMYFUNCTION("if(isblank(A127),"""",filter(Moorings!A:A,Moorings!B:B=left(A127,14),Moorings!D:D=D127))"),"ATAPL-65310-040-006")</f>
        <v>ATAPL-65310-040-006</v>
      </c>
      <c r="C127" s="12" t="str">
        <f>IFERROR(__xludf.DUMMYFUNCTION("if(isblank(A127),"""",filter(Moorings!C:C,Moorings!B:B=left(A127,14),Moorings!D:D=D127))"),"SN0006")</f>
        <v>SN0006</v>
      </c>
      <c r="D127" s="22">
        <v>1.0</v>
      </c>
      <c r="E127" s="12" t="str">
        <f>IFERROR(__xludf.DUMMYFUNCTION("if(isblank(A127),"""",filter(Moorings!A:A,Moorings!B:B=A127,Moorings!D:D=D127))"),"A01057")</f>
        <v>A01057</v>
      </c>
      <c r="F127" s="12" t="str">
        <f>IFERROR(__xludf.DUMMYFUNCTION("if(isblank(A127),"""",filter(Moorings!C:C,Moorings!B:B=A127,Moorings!D:D=D127))"),"169")</f>
        <v>169</v>
      </c>
      <c r="G127" s="20" t="s">
        <v>164</v>
      </c>
      <c r="H127" s="24" t="s">
        <v>165</v>
      </c>
      <c r="I127" s="20"/>
      <c r="J127" s="5"/>
      <c r="K127" t="str">
        <f t="shared" si="13"/>
        <v>OPTAAD</v>
      </c>
      <c r="N127" s="2" t="str">
        <f t="shared" ref="N127:R127" si="127">E127</f>
        <v>A01057</v>
      </c>
      <c r="O127" s="2" t="str">
        <f t="shared" si="127"/>
        <v>169</v>
      </c>
      <c r="P127" s="17" t="str">
        <f t="shared" si="127"/>
        <v>CC_tbins</v>
      </c>
      <c r="Q127" s="19" t="str">
        <f t="shared" si="127"/>
        <v>[  1.82169700,   2.40381600,   3.48594800,   4.48767000,   5.47041700,   6.46827600,   7.49085100,   8.49225000,   9.48750000,  10.47294100,  11.47794100,  12.50363600,  13.50060600,  14.49700000,  15.48566700,  16.48733300,  17.49466700,  18.47900000,  19.47620700,  20.47148100,  21.47111100,  22.48115400,  23.47500000,  24.49892900,  25.51107100,  26.52090900,  27.51744200,  28.48636400,  29.49558100,  30.50025600,  31.49394700,  32.49675700,  33.50000000,  34.51027800,  35.32666700]</v>
      </c>
      <c r="R127" s="17" t="str">
        <f t="shared" si="127"/>
        <v/>
      </c>
    </row>
    <row r="128" ht="12.75" customHeight="1">
      <c r="A128" s="20" t="s">
        <v>64</v>
      </c>
      <c r="B128" s="12" t="str">
        <f>IFERROR(__xludf.DUMMYFUNCTION("if(isblank(A128),"""",filter(Moorings!A:A,Moorings!B:B=left(A128,14),Moorings!D:D=D128))"),"ATAPL-65310-040-006")</f>
        <v>ATAPL-65310-040-006</v>
      </c>
      <c r="C128" s="12" t="str">
        <f>IFERROR(__xludf.DUMMYFUNCTION("if(isblank(A128),"""",filter(Moorings!C:C,Moorings!B:B=left(A128,14),Moorings!D:D=D128))"),"SN0006")</f>
        <v>SN0006</v>
      </c>
      <c r="D128" s="22">
        <v>1.0</v>
      </c>
      <c r="E128" s="12" t="str">
        <f>IFERROR(__xludf.DUMMYFUNCTION("if(isblank(A128),"""",filter(Moorings!A:A,Moorings!B:B=A128,Moorings!D:D=D128))"),"A01057")</f>
        <v>A01057</v>
      </c>
      <c r="F128" s="12" t="str">
        <f>IFERROR(__xludf.DUMMYFUNCTION("if(isblank(A128),"""",filter(Moorings!C:C,Moorings!B:B=A128,Moorings!D:D=D128))"),"169")</f>
        <v>169</v>
      </c>
      <c r="G128" s="20" t="s">
        <v>166</v>
      </c>
      <c r="H128" s="24" t="s">
        <v>167</v>
      </c>
      <c r="I128" s="20"/>
      <c r="J128" s="5"/>
      <c r="K128" t="str">
        <f t="shared" si="13"/>
        <v>OPTAAD</v>
      </c>
      <c r="N128" s="2" t="str">
        <f t="shared" ref="N128:R128" si="128">E128</f>
        <v>A01057</v>
      </c>
      <c r="O128" s="2" t="str">
        <f t="shared" si="128"/>
        <v>169</v>
      </c>
      <c r="P128" s="17" t="str">
        <f t="shared" si="128"/>
        <v>CC_awlngth</v>
      </c>
      <c r="Q128" s="19" t="str">
        <f t="shared" si="128"/>
        <v>[400.00000000, 403.90000000, 408.50000000, 412.50000000, 416.50000000, 421.20000000, 425.80000000, 430.80000000, 435.00000000, 439.40000000, 444.60000000, 449.50000000, 454.60000000, 459.40000000, 464.10000000, 468.90000000, 474.10000000, 479.60000000, 484.60000000, 489.30000000, 493.90000000, 498.60000000, 503.40000000, 508.70000000, 513.90000000, 519.00000000, 524.10000000, 528.90000000, 533.50000000, 538.20000000, 543.00000000, 547.80000000, 552.80000000, 557.70000000, 562.70000000, 567.40000000, 571.70000000, 575.90000000, 580.20000000, 584.40000000, 588.30000000, 591.30000000, 595.90000000, 600.40000000, 605.00000000, 609.70000000, 614.30000000, 618.90000000, 623.50000000, 627.70000000, 632.00000000, 636.30000000, 640.60000000, 645.10000000, 649.60000000, 653.90000000, 658.30000000, 662.90000000, 667.30000000, 671.60000000, 675.80000000, 679.90000000, 683.80000000, 687.60000000, 691.60000000, 695.30000000, 698.40000000, 702.10000000, 705.80000000, 709.20000000, 712.40000000, 716.10000000, 719.30000000, 722.20000000, 725.90000000, 728.30000000, 731.80000000, 734.50000000, 737.20000000, 739.60000000, 742.10000000, 745.30000000, 746.80000000]</v>
      </c>
      <c r="R128" s="17" t="str">
        <f t="shared" si="128"/>
        <v/>
      </c>
    </row>
    <row r="129" ht="12.75" customHeight="1">
      <c r="A129" s="20" t="s">
        <v>64</v>
      </c>
      <c r="B129" s="12" t="str">
        <f>IFERROR(__xludf.DUMMYFUNCTION("if(isblank(A129),"""",filter(Moorings!A:A,Moorings!B:B=left(A129,14),Moorings!D:D=D129))"),"ATAPL-65310-040-006")</f>
        <v>ATAPL-65310-040-006</v>
      </c>
      <c r="C129" s="12" t="str">
        <f>IFERROR(__xludf.DUMMYFUNCTION("if(isblank(A129),"""",filter(Moorings!C:C,Moorings!B:B=left(A129,14),Moorings!D:D=D129))"),"SN0006")</f>
        <v>SN0006</v>
      </c>
      <c r="D129" s="22">
        <v>1.0</v>
      </c>
      <c r="E129" s="12" t="str">
        <f>IFERROR(__xludf.DUMMYFUNCTION("if(isblank(A129),"""",filter(Moorings!A:A,Moorings!B:B=A129,Moorings!D:D=D129))"),"A01057")</f>
        <v>A01057</v>
      </c>
      <c r="F129" s="12" t="str">
        <f>IFERROR(__xludf.DUMMYFUNCTION("if(isblank(A129),"""",filter(Moorings!C:C,Moorings!B:B=A129,Moorings!D:D=D129))"),"169")</f>
        <v>169</v>
      </c>
      <c r="G129" s="20" t="s">
        <v>168</v>
      </c>
      <c r="H129" s="24" t="s">
        <v>169</v>
      </c>
      <c r="I129" s="20"/>
      <c r="J129" s="5"/>
      <c r="K129" t="str">
        <f t="shared" si="13"/>
        <v>OPTAAD</v>
      </c>
      <c r="N129" s="2" t="str">
        <f t="shared" ref="N129:R129" si="129">E129</f>
        <v>A01057</v>
      </c>
      <c r="O129" s="2" t="str">
        <f t="shared" si="129"/>
        <v>169</v>
      </c>
      <c r="P129" s="17" t="str">
        <f t="shared" si="129"/>
        <v>CC_acwo</v>
      </c>
      <c r="Q129" s="19" t="str">
        <f t="shared" si="129"/>
        <v>[ -1.44444400,  -1.10756900,  -0.84134000,  -0.63280100,  -0.46742100,  -0.33174700,  -0.21126500,  -0.10353000,  -0.00124400,   0.09447100,   0.18448700,   0.27114800,   0.35403300,   0.43441900,   0.51363700,   0.58811600,   0.65914000,   0.72748700,   0.79321800,   0.85672900,   0.91835600,   0.97612600,   1.03166200,   1.08382600,   1.13472600,   1.18562500,   1.23516000,   1.28359700,   1.33051900,   1.37504800,   1.41794300,   1.45882400,   1.49755400,   1.53527500,   1.57123000,   1.60468000,   1.63436200,   1.65928900,   1.67943900,   1.69448400,   1.70428600,   1.70473800,   1.70683400,   1.70798000,   1.71389700,   1.72784700,   1.74798300,   1.77099900,   1.79426300,   1.81707600,   1.83939400,   1.86047200,   1.88024800,   1.89735700,   1.91061500,   1.92044400,   1.92923900,   1.93912400,   1.95155000,   1.96410600,   1.97398300,   1.97927900,   1.97789900,   1.96847100,   1.94942400,   1.91948900,   1.87745600,   1.82151900,   1.74972300,   1.65966900,   1.55057600,   1.42057200,   1.26808600,   1.09658500,   0.91138100,   0.72418000,   0.54551500,   0.38633300,   0.25989700,   0.16787500,   0.10422400,   0.06358200,   0.03854000]</v>
      </c>
      <c r="R129" s="17" t="str">
        <f t="shared" si="129"/>
        <v/>
      </c>
    </row>
    <row r="130" ht="12.75" customHeight="1">
      <c r="A130" s="20" t="s">
        <v>64</v>
      </c>
      <c r="B130" s="12" t="str">
        <f>IFERROR(__xludf.DUMMYFUNCTION("if(isblank(A130),"""",filter(Moorings!A:A,Moorings!B:B=left(A130,14),Moorings!D:D=D130))"),"ATAPL-65310-040-006")</f>
        <v>ATAPL-65310-040-006</v>
      </c>
      <c r="C130" s="12" t="str">
        <f>IFERROR(__xludf.DUMMYFUNCTION("if(isblank(A130),"""",filter(Moorings!C:C,Moorings!B:B=left(A130,14),Moorings!D:D=D130))"),"SN0006")</f>
        <v>SN0006</v>
      </c>
      <c r="D130" s="22">
        <v>1.0</v>
      </c>
      <c r="E130" s="12" t="str">
        <f>IFERROR(__xludf.DUMMYFUNCTION("if(isblank(A130),"""",filter(Moorings!A:A,Moorings!B:B=A130,Moorings!D:D=D130))"),"A01057")</f>
        <v>A01057</v>
      </c>
      <c r="F130" s="12" t="str">
        <f>IFERROR(__xludf.DUMMYFUNCTION("if(isblank(A130),"""",filter(Moorings!C:C,Moorings!B:B=A130,Moorings!D:D=D130))"),"169")</f>
        <v>169</v>
      </c>
      <c r="G130" s="20" t="s">
        <v>170</v>
      </c>
      <c r="H130" s="24" t="s">
        <v>171</v>
      </c>
      <c r="I130" s="20"/>
      <c r="J130" s="5"/>
      <c r="K130" t="str">
        <f t="shared" si="13"/>
        <v>OPTAAD</v>
      </c>
      <c r="N130" s="2" t="str">
        <f t="shared" ref="N130:R130" si="130">E130</f>
        <v>A01057</v>
      </c>
      <c r="O130" s="2" t="str">
        <f t="shared" si="130"/>
        <v>169</v>
      </c>
      <c r="P130" s="17" t="str">
        <f t="shared" si="130"/>
        <v>CC_tcarray</v>
      </c>
      <c r="Q130" s="19" t="str">
        <f t="shared" si="130"/>
        <v>SheetRef:ACS169_CC_tcarray</v>
      </c>
      <c r="R130" s="17" t="str">
        <f t="shared" si="130"/>
        <v/>
      </c>
    </row>
    <row r="131" ht="12.75" customHeight="1">
      <c r="A131" s="20" t="s">
        <v>64</v>
      </c>
      <c r="B131" s="12" t="str">
        <f>IFERROR(__xludf.DUMMYFUNCTION("if(isblank(A131),"""",filter(Moorings!A:A,Moorings!B:B=left(A131,14),Moorings!D:D=D131))"),"ATAPL-65310-040-006")</f>
        <v>ATAPL-65310-040-006</v>
      </c>
      <c r="C131" s="12" t="str">
        <f>IFERROR(__xludf.DUMMYFUNCTION("if(isblank(A131),"""",filter(Moorings!C:C,Moorings!B:B=left(A131,14),Moorings!D:D=D131))"),"SN0006")</f>
        <v>SN0006</v>
      </c>
      <c r="D131" s="22">
        <v>1.0</v>
      </c>
      <c r="E131" s="12" t="str">
        <f>IFERROR(__xludf.DUMMYFUNCTION("if(isblank(A131),"""",filter(Moorings!A:A,Moorings!B:B=A131,Moorings!D:D=D131))"),"A01057")</f>
        <v>A01057</v>
      </c>
      <c r="F131" s="12" t="str">
        <f>IFERROR(__xludf.DUMMYFUNCTION("if(isblank(A131),"""",filter(Moorings!C:C,Moorings!B:B=A131,Moorings!D:D=D131))"),"169")</f>
        <v>169</v>
      </c>
      <c r="G131" s="20" t="s">
        <v>179</v>
      </c>
      <c r="H131" s="24" t="s">
        <v>181</v>
      </c>
      <c r="I131" s="20"/>
      <c r="J131" s="5"/>
      <c r="K131" t="str">
        <f t="shared" si="13"/>
        <v>OPTAAD</v>
      </c>
      <c r="N131" s="2" t="str">
        <f t="shared" ref="N131:R131" si="131">E131</f>
        <v>A01057</v>
      </c>
      <c r="O131" s="2" t="str">
        <f t="shared" si="131"/>
        <v>169</v>
      </c>
      <c r="P131" s="17" t="str">
        <f t="shared" si="131"/>
        <v>CC_taarray</v>
      </c>
      <c r="Q131" s="19" t="str">
        <f t="shared" si="131"/>
        <v>SheetRef:ACS169_CC_taarray</v>
      </c>
      <c r="R131" s="17" t="str">
        <f t="shared" si="131"/>
        <v/>
      </c>
    </row>
    <row r="132" ht="12.75" customHeight="1">
      <c r="A132" s="20"/>
      <c r="B132" s="12" t="str">
        <f>IFERROR(__xludf.DUMMYFUNCTION("if(isblank(A132),"""",filter(Moorings!A:A,Moorings!B:B=left(A132,14),Moorings!D:D=D132))"),"")</f>
        <v/>
      </c>
      <c r="C132" s="12" t="str">
        <f>IFERROR(__xludf.DUMMYFUNCTION("if(isblank(A132),"""",filter(Moorings!C:C,Moorings!B:B=left(A132,14),Moorings!D:D=D132))"),"")</f>
        <v/>
      </c>
      <c r="D132" s="22"/>
      <c r="E132" s="12" t="str">
        <f>IFERROR(__xludf.DUMMYFUNCTION("if(isblank(A132),"""",filter(Moorings!A:A,Moorings!B:B=A132,Moorings!D:D=D132))"),"")</f>
        <v/>
      </c>
      <c r="F132" s="12" t="str">
        <f>IFERROR(__xludf.DUMMYFUNCTION("if(isblank(A132),"""",filter(Moorings!C:C,Moorings!B:B=A132,Moorings!D:D=D132))"),"")</f>
        <v/>
      </c>
      <c r="G132" s="20"/>
      <c r="H132" s="24"/>
      <c r="I132" s="20"/>
      <c r="J132" s="5"/>
      <c r="K132" t="str">
        <f t="shared" si="13"/>
        <v/>
      </c>
      <c r="N132" s="2" t="str">
        <f t="shared" ref="N132:R132" si="132">E132</f>
        <v/>
      </c>
      <c r="O132" s="2" t="str">
        <f t="shared" si="132"/>
        <v/>
      </c>
      <c r="P132" s="17" t="str">
        <f t="shared" si="132"/>
        <v/>
      </c>
      <c r="Q132" s="19" t="str">
        <f t="shared" si="132"/>
        <v/>
      </c>
      <c r="R132" s="17" t="str">
        <f t="shared" si="132"/>
        <v/>
      </c>
    </row>
    <row r="133" ht="12.75" customHeight="1">
      <c r="A133" s="20" t="s">
        <v>64</v>
      </c>
      <c r="B133" s="12" t="str">
        <f>IFERROR(__xludf.DUMMYFUNCTION("if(isblank(A133),"""",filter(Moorings!A:A,Moorings!B:B=left(A133,14),Moorings!D:D=D133))"),"ATAPL-65310-820-0009")</f>
        <v>ATAPL-65310-820-0009</v>
      </c>
      <c r="C133" s="12" t="str">
        <f>IFERROR(__xludf.DUMMYFUNCTION("if(isblank(A133),"""",filter(Moorings!C:C,Moorings!B:B=left(A133,14),Moorings!D:D=D133))"),"SN0009")</f>
        <v>SN0009</v>
      </c>
      <c r="D133" s="22">
        <v>2.0</v>
      </c>
      <c r="E133" s="12" t="str">
        <f>IFERROR(__xludf.DUMMYFUNCTION("if(isblank(A133),"""",filter(Moorings!A:A,Moorings!B:B=A133,Moorings!D:D=D133))"),"ATOSU-58332-00008")</f>
        <v>ATOSU-58332-00008</v>
      </c>
      <c r="F133" s="12" t="str">
        <f>IFERROR(__xludf.DUMMYFUNCTION("if(isblank(A133),"""",filter(Moorings!C:C,Moorings!B:B=A133,Moorings!D:D=D133))"),"221")</f>
        <v>221</v>
      </c>
      <c r="G133" s="20" t="s">
        <v>159</v>
      </c>
      <c r="H133" s="24">
        <v>19.2</v>
      </c>
      <c r="I133" s="20"/>
      <c r="J133" s="5"/>
      <c r="K133" t="str">
        <f t="shared" si="13"/>
        <v>OPTAAD</v>
      </c>
      <c r="N133" s="2" t="str">
        <f t="shared" ref="N133:R133" si="133">E133</f>
        <v>ATOSU-58332-00008</v>
      </c>
      <c r="O133" s="2" t="str">
        <f t="shared" si="133"/>
        <v>221</v>
      </c>
      <c r="P133" s="17" t="str">
        <f t="shared" si="133"/>
        <v>CC_tcal</v>
      </c>
      <c r="Q133" s="19" t="str">
        <f t="shared" si="133"/>
        <v>19.200000</v>
      </c>
      <c r="R133" s="17" t="str">
        <f t="shared" si="133"/>
        <v/>
      </c>
    </row>
    <row r="134" ht="12.75" customHeight="1">
      <c r="A134" s="20" t="s">
        <v>64</v>
      </c>
      <c r="B134" s="12" t="str">
        <f>IFERROR(__xludf.DUMMYFUNCTION("if(isblank(A134),"""",filter(Moorings!A:A,Moorings!B:B=left(A134,14),Moorings!D:D=D134))"),"ATAPL-65310-820-0009")</f>
        <v>ATAPL-65310-820-0009</v>
      </c>
      <c r="C134" s="12" t="str">
        <f>IFERROR(__xludf.DUMMYFUNCTION("if(isblank(A134),"""",filter(Moorings!C:C,Moorings!B:B=left(A134,14),Moorings!D:D=D134))"),"SN0009")</f>
        <v>SN0009</v>
      </c>
      <c r="D134" s="22">
        <v>2.0</v>
      </c>
      <c r="E134" s="12" t="str">
        <f>IFERROR(__xludf.DUMMYFUNCTION("if(isblank(A134),"""",filter(Moorings!A:A,Moorings!B:B=A134,Moorings!D:D=D134))"),"ATOSU-58332-00008")</f>
        <v>ATOSU-58332-00008</v>
      </c>
      <c r="F134" s="12" t="str">
        <f>IFERROR(__xludf.DUMMYFUNCTION("if(isblank(A134),"""",filter(Moorings!C:C,Moorings!B:B=A134,Moorings!D:D=D134))"),"221")</f>
        <v>221</v>
      </c>
      <c r="G134" s="20" t="s">
        <v>160</v>
      </c>
      <c r="H134" s="24" t="s">
        <v>185</v>
      </c>
      <c r="I134" s="20"/>
      <c r="J134" s="5"/>
      <c r="K134" t="str">
        <f t="shared" si="13"/>
        <v>OPTAAD</v>
      </c>
      <c r="N134" s="2" t="str">
        <f t="shared" ref="N134:R134" si="134">E134</f>
        <v>ATOSU-58332-00008</v>
      </c>
      <c r="O134" s="2" t="str">
        <f t="shared" si="134"/>
        <v>221</v>
      </c>
      <c r="P134" s="17" t="str">
        <f t="shared" si="134"/>
        <v>CC_cwlngth</v>
      </c>
      <c r="Q134" s="19" t="str">
        <f t="shared" si="134"/>
        <v>[399.80000000, 403.00000000, 406.60000000, 409.80000000, 413.20000000, 416.90000000, 420.50000000, 424.70000000, 428.60000000, 432.40000000, 436.40000000, 440.20000000, 444.60000000, 448.80000000, 453.00000000, 457.60000000, 461.50000000, 465.70000000, 470.80000000, 475.40000000, 479.90000000, 483.90000000, 488.50000000, 492.70000000, 496.70000000, 500.80000000, 505.40000000, 509.70000000, 514.40000000, 519.90000000, 524.20000000, 528.50000000, 532.50000000, 536.50000000, 540.80000000, 544.70000000, 549.20000000, 552.90000000, 557.50000000, 562.00000000, 565.60000000, 569.60000000, 573.40000000, 576.90000000, 581.40000000, 585.30000000, 589.00000000, 592.70000000, 596.60000000, 601.10000000, 604.80000000, 609.30000000, 613.70000000, 617.70000000, 622.20000000, 626.00000000, 629.90000000, 634.00000000, 637.70000000, 641.60000000, 645.80000000, 649.90000000, 653.90000000, 658.10000000, 662.30000000, 666.20000000, 670.80000000, 674.20000000, 677.80000000, 681.90000000, 685.50000000, 688.70000000, 692.30000000, 696.00000000, 698.90000000, 702.30000000, 705.50000000, 708.70000000, 712.10000000, 715.00000000, 718.20000000, 721.30000000, 723.80000000, 727.00000000, 730.20000000, 732.40000000, 734.20000000, 737.30000000]</v>
      </c>
      <c r="R134" s="17" t="str">
        <f t="shared" si="134"/>
        <v/>
      </c>
    </row>
    <row r="135" ht="12.75" customHeight="1">
      <c r="A135" s="20" t="s">
        <v>64</v>
      </c>
      <c r="B135" s="12" t="str">
        <f>IFERROR(__xludf.DUMMYFUNCTION("if(isblank(A135),"""",filter(Moorings!A:A,Moorings!B:B=left(A135,14),Moorings!D:D=D135))"),"ATAPL-65310-820-0009")</f>
        <v>ATAPL-65310-820-0009</v>
      </c>
      <c r="C135" s="12" t="str">
        <f>IFERROR(__xludf.DUMMYFUNCTION("if(isblank(A135),"""",filter(Moorings!C:C,Moorings!B:B=left(A135,14),Moorings!D:D=D135))"),"SN0009")</f>
        <v>SN0009</v>
      </c>
      <c r="D135" s="22">
        <v>2.0</v>
      </c>
      <c r="E135" s="12" t="str">
        <f>IFERROR(__xludf.DUMMYFUNCTION("if(isblank(A135),"""",filter(Moorings!A:A,Moorings!B:B=A135,Moorings!D:D=D135))"),"ATOSU-58332-00008")</f>
        <v>ATOSU-58332-00008</v>
      </c>
      <c r="F135" s="12" t="str">
        <f>IFERROR(__xludf.DUMMYFUNCTION("if(isblank(A135),"""",filter(Moorings!C:C,Moorings!B:B=A135,Moorings!D:D=D135))"),"221")</f>
        <v>221</v>
      </c>
      <c r="G135" s="20" t="s">
        <v>162</v>
      </c>
      <c r="H135" s="24" t="s">
        <v>186</v>
      </c>
      <c r="I135" s="20"/>
      <c r="J135" s="5"/>
      <c r="K135" t="str">
        <f t="shared" si="13"/>
        <v>OPTAAD</v>
      </c>
      <c r="N135" s="2" t="str">
        <f t="shared" ref="N135:R135" si="135">E135</f>
        <v>ATOSU-58332-00008</v>
      </c>
      <c r="O135" s="2" t="str">
        <f t="shared" si="135"/>
        <v>221</v>
      </c>
      <c r="P135" s="17" t="str">
        <f t="shared" si="135"/>
        <v>CC_ccwo</v>
      </c>
      <c r="Q135" s="19" t="str">
        <f t="shared" si="135"/>
        <v>[ -2.30010400,  -2.13803500,  -1.97219000,  -1.83434400,  -1.69723400,  -1.56776900,  -1.44211200,  -1.32798200,  -1.22045900,  -1.12445400,  -1.02778800,  -0.92560300,  -0.83038200,  -0.74685800,  -0.68071400,  -0.60674200,  -0.53064000,  -0.47260400,  -0.40306900,  -0.33715900,  -0.28611600,  -0.23909100,  -0.18816600,  -0.14346500,  -0.09782400,  -0.04940200,  -0.01438300,   0.01782200,   0.04984200,   0.08789400,   0.12007900,   0.15448000,   0.18231000,   0.20365800,   0.23044700,   0.25738500,   0.28394400,   0.29988700,   0.31813000,   0.34558600,   0.36094900,   0.37337100,   0.38412900,   0.39638100,   0.39674000,   0.39737500,   0.39908400,   0.39509600,   0.37894600,   0.37098300,   0.36579500,   0.36864800,   0.38477500,   0.39111200,   0.40084600,   0.41070000,   0.41901500,   0.42820700,   0.43550700,   0.43878400,   0.44392500,   0.44253500,   0.44053900,   0.43623900,   0.43950300,   0.44160300,   0.44239400,   0.44382400,   0.44416500,   0.43643100,   0.41887700,   0.40253400,   0.37534500,   0.33293500,   0.28840900,   0.22912700,   0.15196000,   0.06286800,  -0.04426200,  -0.16706800,  -0.30108800,  -0.44226600,  -0.60545800,  -0.77842900,  -0.95332000,  -1.09994300,  -1.21709500,  -1.32610700]</v>
      </c>
      <c r="R135" s="17" t="str">
        <f t="shared" si="135"/>
        <v/>
      </c>
    </row>
    <row r="136" ht="12.75" customHeight="1">
      <c r="A136" s="20" t="s">
        <v>64</v>
      </c>
      <c r="B136" s="12" t="str">
        <f>IFERROR(__xludf.DUMMYFUNCTION("if(isblank(A136),"""",filter(Moorings!A:A,Moorings!B:B=left(A136,14),Moorings!D:D=D136))"),"ATAPL-65310-820-0009")</f>
        <v>ATAPL-65310-820-0009</v>
      </c>
      <c r="C136" s="12" t="str">
        <f>IFERROR(__xludf.DUMMYFUNCTION("if(isblank(A136),"""",filter(Moorings!C:C,Moorings!B:B=left(A136,14),Moorings!D:D=D136))"),"SN0009")</f>
        <v>SN0009</v>
      </c>
      <c r="D136" s="22">
        <v>2.0</v>
      </c>
      <c r="E136" s="12" t="str">
        <f>IFERROR(__xludf.DUMMYFUNCTION("if(isblank(A136),"""",filter(Moorings!A:A,Moorings!B:B=A136,Moorings!D:D=D136))"),"ATOSU-58332-00008")</f>
        <v>ATOSU-58332-00008</v>
      </c>
      <c r="F136" s="12" t="str">
        <f>IFERROR(__xludf.DUMMYFUNCTION("if(isblank(A136),"""",filter(Moorings!C:C,Moorings!B:B=A136,Moorings!D:D=D136))"),"221")</f>
        <v>221</v>
      </c>
      <c r="G136" s="20" t="s">
        <v>164</v>
      </c>
      <c r="H136" s="24" t="s">
        <v>187</v>
      </c>
      <c r="I136" s="20"/>
      <c r="J136" s="5"/>
      <c r="K136" t="str">
        <f t="shared" si="13"/>
        <v>OPTAAD</v>
      </c>
      <c r="N136" s="2" t="str">
        <f t="shared" ref="N136:R136" si="136">E136</f>
        <v>ATOSU-58332-00008</v>
      </c>
      <c r="O136" s="2" t="str">
        <f t="shared" si="136"/>
        <v>221</v>
      </c>
      <c r="P136" s="17" t="str">
        <f t="shared" si="136"/>
        <v>CC_tbins</v>
      </c>
      <c r="Q136" s="19" t="str">
        <f t="shared" si="136"/>
        <v>[  1.55679100,   2.42048400,   3.47816900,   4.48092300,   5.47357100,   6.45588200,   7.48296300,   8.48956500,   9.49950000,  10.50750000,  11.50636400,  12.48826100,  13.45695700,  14.46500000,  15.49052600,  16.51705900,  17.49750000,  18.49058800,  19.50937500,  20.51625000,  21.52111100,  22.51178600,  23.47892900,  24.47076900,  25.49000000,  26.46740700,  27.45884600,  28.50125000,  29.47952400,  30.46526300,  31.48950000,  32.49650000,  33.49500000,  34.48500000,  35.31571400]</v>
      </c>
      <c r="R136" s="17" t="str">
        <f t="shared" si="136"/>
        <v/>
      </c>
    </row>
    <row r="137" ht="12.75" customHeight="1">
      <c r="A137" s="20" t="s">
        <v>64</v>
      </c>
      <c r="B137" s="12" t="str">
        <f>IFERROR(__xludf.DUMMYFUNCTION("if(isblank(A137),"""",filter(Moorings!A:A,Moorings!B:B=left(A137,14),Moorings!D:D=D137))"),"ATAPL-65310-820-0009")</f>
        <v>ATAPL-65310-820-0009</v>
      </c>
      <c r="C137" s="12" t="str">
        <f>IFERROR(__xludf.DUMMYFUNCTION("if(isblank(A137),"""",filter(Moorings!C:C,Moorings!B:B=left(A137,14),Moorings!D:D=D137))"),"SN0009")</f>
        <v>SN0009</v>
      </c>
      <c r="D137" s="22">
        <v>2.0</v>
      </c>
      <c r="E137" s="12" t="str">
        <f>IFERROR(__xludf.DUMMYFUNCTION("if(isblank(A137),"""",filter(Moorings!A:A,Moorings!B:B=A137,Moorings!D:D=D137))"),"ATOSU-58332-00008")</f>
        <v>ATOSU-58332-00008</v>
      </c>
      <c r="F137" s="12" t="str">
        <f>IFERROR(__xludf.DUMMYFUNCTION("if(isblank(A137),"""",filter(Moorings!C:C,Moorings!B:B=A137,Moorings!D:D=D137))"),"221")</f>
        <v>221</v>
      </c>
      <c r="G137" s="20" t="s">
        <v>166</v>
      </c>
      <c r="H137" s="24" t="s">
        <v>188</v>
      </c>
      <c r="I137" s="20"/>
      <c r="J137" s="5"/>
      <c r="K137" t="str">
        <f t="shared" si="13"/>
        <v>OPTAAD</v>
      </c>
      <c r="N137" s="2" t="str">
        <f t="shared" ref="N137:R137" si="137">E137</f>
        <v>ATOSU-58332-00008</v>
      </c>
      <c r="O137" s="2" t="str">
        <f t="shared" si="137"/>
        <v>221</v>
      </c>
      <c r="P137" s="17" t="str">
        <f t="shared" si="137"/>
        <v>CC_awlngth</v>
      </c>
      <c r="Q137" s="19" t="str">
        <f t="shared" si="137"/>
        <v>[401.20000000, 404.80000000, 408.00000000, 411.00000000, 414.40000000, 418.00000000, 422.20000000, 426.20000000, 430.10000000, 433.80000000, 437.90000000, 442.10000000, 446.50000000, 450.60000000, 454.80000000, 459.40000000, 463.30000000, 467.80000000, 473.10000000, 477.30000000, 481.70000000, 486.20000000, 490.20000000, 494.40000000, 498.80000000, 502.80000000, 507.40000000, 511.80000000, 517.10000000, 521.50000000, 526.50000000, 530.40000000, 534.10000000, 538.20000000, 542.50000000, 546.40000000, 550.90000000, 554.50000000, 559.30000000, 563.50000000, 567.30000000, 571.20000000, 574.70000000, 578.50000000, 581.90000000, 585.60000000, 589.50000000, 593.20000000, 596.90000000, 601.40000000, 605.50000000, 610.50000000, 614.30000000, 618.90000000, 622.90000000, 626.50000000, 630.40000000, 634.40000000, 638.50000000, 642.30000000, 646.40000000, 650.70000000, 654.90000000, 658.80000000, 662.90000000, 667.20000000, 671.40000000, 674.90000000, 678.90000000, 682.70000000, 685.90000000, 689.70000000, 692.80000000, 696.50000000, 699.60000000, 703.10000000, 706.50000000, 709.70000000, 712.90000000, 716.00000000, 718.70000000, 721.70000000, 724.40000000, 728.10000000, 731.10000000, 733.20000000, 735.30000000, 738.10000000]</v>
      </c>
      <c r="R137" s="17" t="str">
        <f t="shared" si="137"/>
        <v/>
      </c>
    </row>
    <row r="138" ht="12.75" customHeight="1">
      <c r="A138" s="20" t="s">
        <v>64</v>
      </c>
      <c r="B138" s="12" t="str">
        <f>IFERROR(__xludf.DUMMYFUNCTION("if(isblank(A138),"""",filter(Moorings!A:A,Moorings!B:B=left(A138,14),Moorings!D:D=D138))"),"ATAPL-65310-820-0009")</f>
        <v>ATAPL-65310-820-0009</v>
      </c>
      <c r="C138" s="12" t="str">
        <f>IFERROR(__xludf.DUMMYFUNCTION("if(isblank(A138),"""",filter(Moorings!C:C,Moorings!B:B=left(A138,14),Moorings!D:D=D138))"),"SN0009")</f>
        <v>SN0009</v>
      </c>
      <c r="D138" s="22">
        <v>2.0</v>
      </c>
      <c r="E138" s="12" t="str">
        <f>IFERROR(__xludf.DUMMYFUNCTION("if(isblank(A138),"""",filter(Moorings!A:A,Moorings!B:B=A138,Moorings!D:D=D138))"),"ATOSU-58332-00008")</f>
        <v>ATOSU-58332-00008</v>
      </c>
      <c r="F138" s="12" t="str">
        <f>IFERROR(__xludf.DUMMYFUNCTION("if(isblank(A138),"""",filter(Moorings!C:C,Moorings!B:B=A138,Moorings!D:D=D138))"),"221")</f>
        <v>221</v>
      </c>
      <c r="G138" s="20" t="s">
        <v>168</v>
      </c>
      <c r="H138" s="24" t="s">
        <v>189</v>
      </c>
      <c r="I138" s="20"/>
      <c r="J138" s="5"/>
      <c r="K138" t="str">
        <f t="shared" si="13"/>
        <v>OPTAAD</v>
      </c>
      <c r="N138" s="2" t="str">
        <f t="shared" ref="N138:R138" si="138">E138</f>
        <v>ATOSU-58332-00008</v>
      </c>
      <c r="O138" s="2" t="str">
        <f t="shared" si="138"/>
        <v>221</v>
      </c>
      <c r="P138" s="17" t="str">
        <f t="shared" si="138"/>
        <v>CC_acwo</v>
      </c>
      <c r="Q138" s="19" t="str">
        <f t="shared" si="138"/>
        <v>[ -2.15331100,  -1.90306500,  -1.71626700,  -1.57814200,  -1.47290300,  -1.38719800,  -1.31623600,  -1.25316100,  -1.19257300,  -1.13251700,  -1.07338400,  -1.01616300,  -0.96293500,  -0.91249700,  -0.85939600,  -0.80618900,  -0.75563800,  -0.70232900,  -0.65124800,  -0.60578800,  -0.56095900,  -0.51572300,  -0.47197600,  -0.42792900,  -0.38662900,  -0.34956700,  -0.31314600,  -0.27550500,  -0.23652000,  -0.19826400,  -0.15984200,  -0.12486100,  -0.09200700,  -0.05890600,  -0.02715900,   0.00317400,   0.02996000,   0.05762700,   0.08547200,   0.10959900,   0.13138800,   0.15173300,   0.16942400,   0.18294800,   0.19196400,   0.19869400,   0.20105300,   0.20059600,   0.20029400,   0.20238400,   0.21212900,   0.22801700,   0.24831600,   0.26881300,   0.28593600,   0.30312400,   0.32120400,   0.33863700,   0.35423400,   0.36827600,   0.37913400,   0.38771100,   0.39438200,   0.40113600,   0.40933500,   0.42014900,   0.43066500,   0.43850600,   0.44263900,   0.44200400,   0.43526200,   0.42074400,   0.39700600,   0.36340900,   0.31934900,   0.26236600,   0.19049600,   0.10026200,  -0.00512700,  -0.12349200,  -0.25476500,  -0.40158800,  -0.56291200,  -0.73447200,  -0.89407400,  -1.02616400,  -1.14432600,  -1.24641300]</v>
      </c>
      <c r="R138" s="17" t="str">
        <f t="shared" si="138"/>
        <v/>
      </c>
    </row>
    <row r="139" ht="12.75" customHeight="1">
      <c r="A139" s="20" t="s">
        <v>64</v>
      </c>
      <c r="B139" s="12" t="str">
        <f>IFERROR(__xludf.DUMMYFUNCTION("if(isblank(A139),"""",filter(Moorings!A:A,Moorings!B:B=left(A139,14),Moorings!D:D=D139))"),"ATAPL-65310-820-0009")</f>
        <v>ATAPL-65310-820-0009</v>
      </c>
      <c r="C139" s="12" t="str">
        <f>IFERROR(__xludf.DUMMYFUNCTION("if(isblank(A139),"""",filter(Moorings!C:C,Moorings!B:B=left(A139,14),Moorings!D:D=D139))"),"SN0009")</f>
        <v>SN0009</v>
      </c>
      <c r="D139" s="22">
        <v>2.0</v>
      </c>
      <c r="E139" s="12" t="str">
        <f>IFERROR(__xludf.DUMMYFUNCTION("if(isblank(A139),"""",filter(Moorings!A:A,Moorings!B:B=A139,Moorings!D:D=D139))"),"ATOSU-58332-00008")</f>
        <v>ATOSU-58332-00008</v>
      </c>
      <c r="F139" s="12" t="str">
        <f>IFERROR(__xludf.DUMMYFUNCTION("if(isblank(A139),"""",filter(Moorings!C:C,Moorings!B:B=A139,Moorings!D:D=D139))"),"221")</f>
        <v>221</v>
      </c>
      <c r="G139" s="20" t="s">
        <v>170</v>
      </c>
      <c r="H139" s="24" t="s">
        <v>190</v>
      </c>
      <c r="I139" s="20"/>
      <c r="J139" s="5"/>
      <c r="K139" t="str">
        <f t="shared" si="13"/>
        <v>OPTAAD</v>
      </c>
      <c r="N139" s="2" t="str">
        <f t="shared" ref="N139:R139" si="139">E139</f>
        <v>ATOSU-58332-00008</v>
      </c>
      <c r="O139" s="2" t="str">
        <f t="shared" si="139"/>
        <v>221</v>
      </c>
      <c r="P139" s="17" t="str">
        <f t="shared" si="139"/>
        <v>CC_tcarray</v>
      </c>
      <c r="Q139" s="19" t="str">
        <f t="shared" si="139"/>
        <v>SheetRef:ACS221_CC_tcarray</v>
      </c>
      <c r="R139" s="17" t="str">
        <f t="shared" si="139"/>
        <v/>
      </c>
    </row>
    <row r="140" ht="12.75" customHeight="1">
      <c r="A140" s="20" t="s">
        <v>64</v>
      </c>
      <c r="B140" s="12" t="str">
        <f>IFERROR(__xludf.DUMMYFUNCTION("if(isblank(A140),"""",filter(Moorings!A:A,Moorings!B:B=left(A140,14),Moorings!D:D=D140))"),"ATAPL-65310-820-0009")</f>
        <v>ATAPL-65310-820-0009</v>
      </c>
      <c r="C140" s="12" t="str">
        <f>IFERROR(__xludf.DUMMYFUNCTION("if(isblank(A140),"""",filter(Moorings!C:C,Moorings!B:B=left(A140,14),Moorings!D:D=D140))"),"SN0009")</f>
        <v>SN0009</v>
      </c>
      <c r="D140" s="22">
        <v>2.0</v>
      </c>
      <c r="E140" s="12" t="str">
        <f>IFERROR(__xludf.DUMMYFUNCTION("if(isblank(A140),"""",filter(Moorings!A:A,Moorings!B:B=A140,Moorings!D:D=D140))"),"ATOSU-58332-00008")</f>
        <v>ATOSU-58332-00008</v>
      </c>
      <c r="F140" s="12" t="str">
        <f>IFERROR(__xludf.DUMMYFUNCTION("if(isblank(A140),"""",filter(Moorings!C:C,Moorings!B:B=A140,Moorings!D:D=D140))"),"221")</f>
        <v>221</v>
      </c>
      <c r="G140" s="20" t="s">
        <v>179</v>
      </c>
      <c r="H140" s="24" t="s">
        <v>191</v>
      </c>
      <c r="I140" s="20"/>
      <c r="J140" s="5"/>
      <c r="K140" t="str">
        <f t="shared" si="13"/>
        <v>OPTAAD</v>
      </c>
      <c r="N140" s="2" t="str">
        <f t="shared" ref="N140:R140" si="140">E140</f>
        <v>ATOSU-58332-00008</v>
      </c>
      <c r="O140" s="2" t="str">
        <f t="shared" si="140"/>
        <v>221</v>
      </c>
      <c r="P140" s="17" t="str">
        <f t="shared" si="140"/>
        <v>CC_taarray</v>
      </c>
      <c r="Q140" s="19" t="str">
        <f t="shared" si="140"/>
        <v>SheetRef:ACS221_CC_taarray</v>
      </c>
      <c r="R140" s="17" t="str">
        <f t="shared" si="140"/>
        <v/>
      </c>
    </row>
    <row r="141" ht="12.75" customHeight="1">
      <c r="A141" s="20"/>
      <c r="B141" s="12" t="str">
        <f>IFERROR(__xludf.DUMMYFUNCTION("if(isblank(A141),"""",filter(Moorings!A:A,Moorings!B:B=left(A141,14),Moorings!D:D=D141))"),"")</f>
        <v/>
      </c>
      <c r="C141" s="12" t="str">
        <f>IFERROR(__xludf.DUMMYFUNCTION("if(isblank(A141),"""",filter(Moorings!C:C,Moorings!B:B=left(A141,14),Moorings!D:D=D141))"),"")</f>
        <v/>
      </c>
      <c r="D141" s="22"/>
      <c r="E141" s="12" t="str">
        <f>IFERROR(__xludf.DUMMYFUNCTION("if(isblank(A141),"""",filter(Moorings!A:A,Moorings!B:B=A141,Moorings!D:D=D141))"),"")</f>
        <v/>
      </c>
      <c r="F141" s="12" t="str">
        <f>IFERROR(__xludf.DUMMYFUNCTION("if(isblank(A141),"""",filter(Moorings!C:C,Moorings!B:B=A141,Moorings!D:D=D141))"),"")</f>
        <v/>
      </c>
      <c r="G141" s="20"/>
      <c r="H141" s="24"/>
      <c r="I141" s="20"/>
      <c r="J141" s="5"/>
      <c r="K141" t="str">
        <f t="shared" si="13"/>
        <v/>
      </c>
      <c r="N141" s="2" t="str">
        <f t="shared" ref="N141:R141" si="141">E141</f>
        <v/>
      </c>
      <c r="O141" s="2" t="str">
        <f t="shared" si="141"/>
        <v/>
      </c>
      <c r="P141" s="17" t="str">
        <f t="shared" si="141"/>
        <v/>
      </c>
      <c r="Q141" s="19" t="str">
        <f t="shared" si="141"/>
        <v/>
      </c>
      <c r="R141" s="17" t="str">
        <f t="shared" si="141"/>
        <v/>
      </c>
    </row>
    <row r="142" ht="15.75" customHeight="1">
      <c r="A142" s="30" t="s">
        <v>64</v>
      </c>
      <c r="B142" s="12" t="str">
        <f>IFERROR(__xludf.DUMMYFUNCTION("if(isblank(A142),"""",filter(Moorings!A:A,Moorings!B:B=left(A142,14),Moorings!D:D=D142))"),"ATAPL-65310-820-0009")</f>
        <v>ATAPL-65310-820-0009</v>
      </c>
      <c r="C142" s="12" t="str">
        <f>IFERROR(__xludf.DUMMYFUNCTION("if(isblank(A142),"""",filter(Moorings!C:C,Moorings!B:B=left(A142,14),Moorings!D:D=D142))"),"SN0006")</f>
        <v>SN0006</v>
      </c>
      <c r="D142" s="31">
        <v>3.0</v>
      </c>
      <c r="E142" s="12" t="str">
        <f>IFERROR(__xludf.DUMMYFUNCTION("if(isblank(A142),"""",filter(Moorings!A:A,Moorings!B:B=A142,Moorings!D:D=D142))"),"ATOSU-69943-00012")</f>
        <v>ATOSU-69943-00012</v>
      </c>
      <c r="F142" s="12" t="str">
        <f>IFERROR(__xludf.DUMMYFUNCTION("if(isblank(A142),"""",filter(Moorings!C:C,Moorings!B:B=A142,Moorings!D:D=D142))"),"243")</f>
        <v>243</v>
      </c>
      <c r="G142" s="53" t="s">
        <v>160</v>
      </c>
      <c r="H142" s="53" t="s">
        <v>192</v>
      </c>
      <c r="I142" s="30"/>
      <c r="J142" s="5"/>
      <c r="K142" t="str">
        <f t="shared" si="13"/>
        <v>OPTAAD</v>
      </c>
      <c r="N142" s="2" t="str">
        <f t="shared" ref="N142:R142" si="142">E142</f>
        <v>ATOSU-69943-00012</v>
      </c>
      <c r="O142" s="2" t="str">
        <f t="shared" si="142"/>
        <v>243</v>
      </c>
      <c r="P142" s="17" t="str">
        <f t="shared" si="142"/>
        <v>CC_cwlngth</v>
      </c>
      <c r="Q142" s="17" t="str">
        <f t="shared" si="142"/>
        <v>[399.3, 403.0, 406.6, 409.6, 412.8, 416.4, 420.1, 424.0, 428.5, 432.4, 435.9, 439.8, 443.9, 448.5, 452.9, 457.1, 461.3, 465.2, 469.6, 474.3, 478.9, 483.6, 487.8, 491.8, 496.0, 500.1, 504.5, 508.8, 513.7, 518.2, 522.7, 527.0, 531.1, 535.3, 539.2, 543.3, 547.8, 551.9, 556.3, 560.6, 564.9, 568.8, 572.7, 576.6, 578.8, 582.5, 586.3, 590.3, 594.4, 598.9, 603.3, 607.8, 612.0, 616.2, 620.9, 625.0, 629.0, 633.0, 637.0, 641.1, 645.1, 649.7, 654.0, 658.3, 662.4, 666.7, 670.9, 674.9, 678.8, 682.7, 686.4, 690.0, 693.9, 697.3, 700.8, 704.4, 707.8, 711.1, 714.8, 718.0, 721.6, 724.9, 728.0, 731.3, 734.2]</v>
      </c>
      <c r="R142" s="17" t="str">
        <f t="shared" si="142"/>
        <v/>
      </c>
    </row>
    <row r="143" ht="15.75" customHeight="1">
      <c r="A143" s="30" t="s">
        <v>64</v>
      </c>
      <c r="B143" s="12" t="str">
        <f>IFERROR(__xludf.DUMMYFUNCTION("if(isblank(A143),"""",filter(Moorings!A:A,Moorings!B:B=left(A143,14),Moorings!D:D=D143))"),"ATAPL-65310-820-0009")</f>
        <v>ATAPL-65310-820-0009</v>
      </c>
      <c r="C143" s="12" t="str">
        <f>IFERROR(__xludf.DUMMYFUNCTION("if(isblank(A143),"""",filter(Moorings!C:C,Moorings!B:B=left(A143,14),Moorings!D:D=D143))"),"SN0006")</f>
        <v>SN0006</v>
      </c>
      <c r="D143" s="31">
        <v>3.0</v>
      </c>
      <c r="E143" s="12" t="str">
        <f>IFERROR(__xludf.DUMMYFUNCTION("if(isblank(A143),"""",filter(Moorings!A:A,Moorings!B:B=A143,Moorings!D:D=D143))"),"ATOSU-69943-00012")</f>
        <v>ATOSU-69943-00012</v>
      </c>
      <c r="F143" s="12" t="str">
        <f>IFERROR(__xludf.DUMMYFUNCTION("if(isblank(A143),"""",filter(Moorings!C:C,Moorings!B:B=A143,Moorings!D:D=D143))"),"243")</f>
        <v>243</v>
      </c>
      <c r="G143" s="53" t="s">
        <v>162</v>
      </c>
      <c r="H143" s="53" t="s">
        <v>193</v>
      </c>
      <c r="I143" s="30"/>
      <c r="J143" s="5"/>
      <c r="K143" t="str">
        <f t="shared" si="13"/>
        <v>OPTAAD</v>
      </c>
      <c r="N143" s="2" t="str">
        <f t="shared" ref="N143:R143" si="143">E143</f>
        <v>ATOSU-69943-00012</v>
      </c>
      <c r="O143" s="2" t="str">
        <f t="shared" si="143"/>
        <v>243</v>
      </c>
      <c r="P143" s="17" t="str">
        <f t="shared" si="143"/>
        <v>CC_ccwo</v>
      </c>
      <c r="Q143" s="17" t="str">
        <f t="shared" si="143"/>
        <v>[1.528397, 1.664853, 1.794659, 1.908305, 2.021502, 2.121193, 2.213729, 2.305957, 2.387372, 2.465423, 2.542003, 2.610704, 2.680991, 2.743647, 2.801049, 2.855821, 2.905536, 2.95005, 2.997044, 3.038427, 3.078316, 3.115247, 3.147169, 3.180807, 3.213502, 3.239592, 3.266188, 3.288091, 3.307621, 3.326196, 3.34242, 3.359934, 3.376363, 3.391918, 3.400718, 3.412873, 3.426209, 3.439718, 3.452315, 3.457884, 3.462418, 3.475706, 3.486959, 3.493948, 3.459245, 3.453673, 3.44344, 3.425187, 3.403826, 3.382348, 3.364187, 3.352827, 3.347827, 3.34804, 3.346188, 3.345608, 3.344607, 3.341712, 3.339475, 3.334899, 3.32772, 3.315826, 3.301968, 3.28744, 3.273266, 3.26156, 3.253392, 3.242114, 3.226448, 3.202054, 3.17146, 3.134924, 3.087166, 3.028876, 2.960372, 2.878732, 2.78258, 2.671534, 2.536435, 2.380313, 2.203182, 2.001094, 1.793044, 1.58324, 1.3865]</v>
      </c>
      <c r="R143" s="17" t="str">
        <f t="shared" si="143"/>
        <v/>
      </c>
    </row>
    <row r="144" ht="15.75" customHeight="1">
      <c r="A144" s="30" t="s">
        <v>64</v>
      </c>
      <c r="B144" s="12" t="str">
        <f>IFERROR(__xludf.DUMMYFUNCTION("if(isblank(A144),"""",filter(Moorings!A:A,Moorings!B:B=left(A144,14),Moorings!D:D=D144))"),"ATAPL-65310-820-0009")</f>
        <v>ATAPL-65310-820-0009</v>
      </c>
      <c r="C144" s="12" t="str">
        <f>IFERROR(__xludf.DUMMYFUNCTION("if(isblank(A144),"""",filter(Moorings!C:C,Moorings!B:B=left(A144,14),Moorings!D:D=D144))"),"SN0006")</f>
        <v>SN0006</v>
      </c>
      <c r="D144" s="31">
        <v>3.0</v>
      </c>
      <c r="E144" s="12" t="str">
        <f>IFERROR(__xludf.DUMMYFUNCTION("if(isblank(A144),"""",filter(Moorings!A:A,Moorings!B:B=A144,Moorings!D:D=D144))"),"ATOSU-69943-00012")</f>
        <v>ATOSU-69943-00012</v>
      </c>
      <c r="F144" s="12" t="str">
        <f>IFERROR(__xludf.DUMMYFUNCTION("if(isblank(A144),"""",filter(Moorings!C:C,Moorings!B:B=A144,Moorings!D:D=D144))"),"243")</f>
        <v>243</v>
      </c>
      <c r="G144" s="53" t="s">
        <v>159</v>
      </c>
      <c r="H144" s="53">
        <v>17.0</v>
      </c>
      <c r="I144" s="30"/>
      <c r="J144" s="5"/>
      <c r="K144" t="str">
        <f t="shared" si="13"/>
        <v>OPTAAD</v>
      </c>
      <c r="N144" s="2" t="str">
        <f t="shared" ref="N144:R144" si="144">E144</f>
        <v>ATOSU-69943-00012</v>
      </c>
      <c r="O144" s="2" t="str">
        <f t="shared" si="144"/>
        <v>243</v>
      </c>
      <c r="P144" s="17" t="str">
        <f t="shared" si="144"/>
        <v>CC_tcal</v>
      </c>
      <c r="Q144" s="17" t="str">
        <f t="shared" si="144"/>
        <v>17</v>
      </c>
      <c r="R144" s="17" t="str">
        <f t="shared" si="144"/>
        <v/>
      </c>
    </row>
    <row r="145" ht="15.75" customHeight="1">
      <c r="A145" s="30" t="s">
        <v>64</v>
      </c>
      <c r="B145" s="12" t="str">
        <f>IFERROR(__xludf.DUMMYFUNCTION("if(isblank(A145),"""",filter(Moorings!A:A,Moorings!B:B=left(A145,14),Moorings!D:D=D145))"),"ATAPL-65310-820-0009")</f>
        <v>ATAPL-65310-820-0009</v>
      </c>
      <c r="C145" s="12" t="str">
        <f>IFERROR(__xludf.DUMMYFUNCTION("if(isblank(A145),"""",filter(Moorings!C:C,Moorings!B:B=left(A145,14),Moorings!D:D=D145))"),"SN0006")</f>
        <v>SN0006</v>
      </c>
      <c r="D145" s="31">
        <v>3.0</v>
      </c>
      <c r="E145" s="12" t="str">
        <f>IFERROR(__xludf.DUMMYFUNCTION("if(isblank(A145),"""",filter(Moorings!A:A,Moorings!B:B=A145,Moorings!D:D=D145))"),"ATOSU-69943-00012")</f>
        <v>ATOSU-69943-00012</v>
      </c>
      <c r="F145" s="12" t="str">
        <f>IFERROR(__xludf.DUMMYFUNCTION("if(isblank(A145),"""",filter(Moorings!C:C,Moorings!B:B=A145,Moorings!D:D=D145))"),"243")</f>
        <v>243</v>
      </c>
      <c r="G145" s="53" t="s">
        <v>164</v>
      </c>
      <c r="H145" s="53" t="s">
        <v>194</v>
      </c>
      <c r="I145" s="30"/>
      <c r="J145" s="5"/>
      <c r="K145" t="str">
        <f t="shared" si="13"/>
        <v>OPTAAD</v>
      </c>
      <c r="N145" s="2" t="str">
        <f t="shared" ref="N145:R145" si="145">E145</f>
        <v>ATOSU-69943-00012</v>
      </c>
      <c r="O145" s="2" t="str">
        <f t="shared" si="145"/>
        <v>243</v>
      </c>
      <c r="P145" s="17" t="str">
        <f t="shared" si="145"/>
        <v>CC_tbins</v>
      </c>
      <c r="Q145" s="17" t="str">
        <f t="shared" si="145"/>
        <v>[0.617132, 1.423046, 2.463711, 3.47493, 4.462545, 5.47175, 6.488235, 7.503214, 8.4896, 9.50087, 10.484, 11.47, 12.490476, 13.504737, 14.472778, 15.478421, 16.491053, 17.509, 18.502222, 19.482778, 20.487778, 21.510556, 22.488235, 23.494211, 24.51, 25.4975, 26.48, 27.4785, 28.515, 29.507895, 30.490526, 31.487895, 32.491053, 33.4855, 34.500455]</v>
      </c>
      <c r="R145" s="17" t="str">
        <f t="shared" si="145"/>
        <v/>
      </c>
    </row>
    <row r="146" ht="15.75" customHeight="1">
      <c r="A146" s="30" t="s">
        <v>64</v>
      </c>
      <c r="B146" s="12" t="str">
        <f>IFERROR(__xludf.DUMMYFUNCTION("if(isblank(A146),"""",filter(Moorings!A:A,Moorings!B:B=left(A146,14),Moorings!D:D=D146))"),"ATAPL-65310-820-0009")</f>
        <v>ATAPL-65310-820-0009</v>
      </c>
      <c r="C146" s="12" t="str">
        <f>IFERROR(__xludf.DUMMYFUNCTION("if(isblank(A146),"""",filter(Moorings!C:C,Moorings!B:B=left(A146,14),Moorings!D:D=D146))"),"SN0006")</f>
        <v>SN0006</v>
      </c>
      <c r="D146" s="31">
        <v>3.0</v>
      </c>
      <c r="E146" s="12" t="str">
        <f>IFERROR(__xludf.DUMMYFUNCTION("if(isblank(A146),"""",filter(Moorings!A:A,Moorings!B:B=A146,Moorings!D:D=D146))"),"ATOSU-69943-00012")</f>
        <v>ATOSU-69943-00012</v>
      </c>
      <c r="F146" s="12" t="str">
        <f>IFERROR(__xludf.DUMMYFUNCTION("if(isblank(A146),"""",filter(Moorings!C:C,Moorings!B:B=A146,Moorings!D:D=D146))"),"243")</f>
        <v>243</v>
      </c>
      <c r="G146" s="53" t="s">
        <v>166</v>
      </c>
      <c r="H146" s="53" t="s">
        <v>195</v>
      </c>
      <c r="I146" s="30"/>
      <c r="J146" s="5"/>
      <c r="K146" t="str">
        <f t="shared" si="13"/>
        <v>OPTAAD</v>
      </c>
      <c r="N146" s="2" t="str">
        <f t="shared" ref="N146:R146" si="146">E146</f>
        <v>ATOSU-69943-00012</v>
      </c>
      <c r="O146" s="2" t="str">
        <f t="shared" si="146"/>
        <v>243</v>
      </c>
      <c r="P146" s="17" t="str">
        <f t="shared" si="146"/>
        <v>CC_awlngth</v>
      </c>
      <c r="Q146" s="17" t="str">
        <f t="shared" si="146"/>
        <v>[399.1, 402.8, 406.0, 409.1, 412.3, 415.7, 419.4, 423.3, 427.4, 431.1, 434.5, 438.0, 442.3, 446.5, 450.8, 455.0, 459.2, 463.1, 467.1, 471.7, 476.2, 481.0, 485.2, 489.4, 493.4, 497.2, 501.5, 505.9, 510.4, 515.1, 519.6, 524.1, 528.0, 532.2, 536.1, 540.1, 544.4, 548.6, 553.1, 557.4, 561.6, 565.6, 569.6, 573.5, 575.4, 579.2, 582.9, 586.9, 591.2, 595.2, 599.6, 603.8, 608.3, 612.8, 617.0, 621.0, 625.2, 629.2, 633.4, 637.3, 641.5, 645.6, 650.1, 654.2, 658.6, 662.8, 667.2, 671.1, 675.0, 679.3, 682.8, 686.6, 690.3, 694.1, 697.6, 701.2, 704.2, 707.9, 711.3, 714.4, 717.9, 721.7, 724.9, 728.6, 731.1]</v>
      </c>
      <c r="R146" s="17" t="str">
        <f t="shared" si="146"/>
        <v/>
      </c>
    </row>
    <row r="147" ht="15.75" customHeight="1">
      <c r="A147" s="30" t="s">
        <v>64</v>
      </c>
      <c r="B147" s="12" t="str">
        <f>IFERROR(__xludf.DUMMYFUNCTION("if(isblank(A147),"""",filter(Moorings!A:A,Moorings!B:B=left(A147,14),Moorings!D:D=D147))"),"ATAPL-65310-820-0009")</f>
        <v>ATAPL-65310-820-0009</v>
      </c>
      <c r="C147" s="12" t="str">
        <f>IFERROR(__xludf.DUMMYFUNCTION("if(isblank(A147),"""",filter(Moorings!C:C,Moorings!B:B=left(A147,14),Moorings!D:D=D147))"),"SN0006")</f>
        <v>SN0006</v>
      </c>
      <c r="D147" s="31">
        <v>3.0</v>
      </c>
      <c r="E147" s="12" t="str">
        <f>IFERROR(__xludf.DUMMYFUNCTION("if(isblank(A147),"""",filter(Moorings!A:A,Moorings!B:B=A147,Moorings!D:D=D147))"),"ATOSU-69943-00012")</f>
        <v>ATOSU-69943-00012</v>
      </c>
      <c r="F147" s="12" t="str">
        <f>IFERROR(__xludf.DUMMYFUNCTION("if(isblank(A147),"""",filter(Moorings!C:C,Moorings!B:B=A147,Moorings!D:D=D147))"),"243")</f>
        <v>243</v>
      </c>
      <c r="G147" s="53" t="s">
        <v>168</v>
      </c>
      <c r="H147" s="53" t="s">
        <v>196</v>
      </c>
      <c r="I147" s="30"/>
      <c r="J147" s="5"/>
      <c r="K147" t="str">
        <f t="shared" si="13"/>
        <v>OPTAAD</v>
      </c>
      <c r="N147" s="2" t="str">
        <f t="shared" ref="N147:R147" si="147">E147</f>
        <v>ATOSU-69943-00012</v>
      </c>
      <c r="O147" s="2" t="str">
        <f t="shared" si="147"/>
        <v>243</v>
      </c>
      <c r="P147" s="17" t="str">
        <f t="shared" si="147"/>
        <v>CC_acwo</v>
      </c>
      <c r="Q147" s="17" t="str">
        <f t="shared" si="147"/>
        <v>[0.915678, 1.049403, 1.173043, 1.292348, 1.401574, 1.507095, 1.611367, 1.707441, 1.800159, 1.887393, 1.968861, 2.04464, 2.116761, 2.185244, 2.250197, 2.313003, 2.373936, 2.433415, 2.48956, 2.542289, 2.592753, 2.639787, 2.685393, 2.728534, 2.76803, 2.803831, 2.836503, 2.865375, 2.892077, 2.918593, 2.946701, 2.973999, 2.999944, 3.024036, 3.045878, 3.067912, 3.087591, 3.103959, 3.118657, 3.130996, 3.144798, 3.158328, 3.166265, 3.171372, 3.178845, 3.178914, 3.173089, 3.162343, 3.146846, 3.127772, 3.108753, 3.095877, 3.0914, 3.091752, 3.09212, 3.09323, 3.093509, 3.093464, 3.093265, 3.091413, 3.087887, 3.081544, 3.071629, 3.058598, 3.045028, 3.034108, 3.025668, 3.015797, 3.003181, 2.986245, 2.964487, 2.935163, 2.896357, 2.847655, 2.787891, 2.716211, 2.630235, 2.528405, 2.406309, 2.263361, 2.100588, 1.912006, 1.705705, 1.488291, 1.273217]</v>
      </c>
      <c r="R147" s="17" t="str">
        <f t="shared" si="147"/>
        <v/>
      </c>
    </row>
    <row r="148" ht="15.75" customHeight="1">
      <c r="A148" s="30" t="s">
        <v>64</v>
      </c>
      <c r="B148" s="12" t="str">
        <f>IFERROR(__xludf.DUMMYFUNCTION("if(isblank(A148),"""",filter(Moorings!A:A,Moorings!B:B=left(A148,14),Moorings!D:D=D148))"),"ATAPL-65310-820-0009")</f>
        <v>ATAPL-65310-820-0009</v>
      </c>
      <c r="C148" s="12" t="str">
        <f>IFERROR(__xludf.DUMMYFUNCTION("if(isblank(A148),"""",filter(Moorings!C:C,Moorings!B:B=left(A148,14),Moorings!D:D=D148))"),"SN0006")</f>
        <v>SN0006</v>
      </c>
      <c r="D148" s="31">
        <v>3.0</v>
      </c>
      <c r="E148" s="12" t="str">
        <f>IFERROR(__xludf.DUMMYFUNCTION("if(isblank(A148),"""",filter(Moorings!A:A,Moorings!B:B=A148,Moorings!D:D=D148))"),"ATOSU-69943-00012")</f>
        <v>ATOSU-69943-00012</v>
      </c>
      <c r="F148" s="12" t="str">
        <f>IFERROR(__xludf.DUMMYFUNCTION("if(isblank(A148),"""",filter(Moorings!C:C,Moorings!B:B=A148,Moorings!D:D=D148))"),"243")</f>
        <v>243</v>
      </c>
      <c r="G148" s="53" t="s">
        <v>170</v>
      </c>
      <c r="H148" s="53" t="s">
        <v>197</v>
      </c>
      <c r="I148" s="30"/>
      <c r="J148" s="5"/>
      <c r="K148" t="str">
        <f t="shared" si="13"/>
        <v>OPTAAD</v>
      </c>
      <c r="N148" s="2" t="str">
        <f t="shared" ref="N148:R148" si="148">E148</f>
        <v>ATOSU-69943-00012</v>
      </c>
      <c r="O148" s="2" t="str">
        <f t="shared" si="148"/>
        <v>243</v>
      </c>
      <c r="P148" s="17" t="str">
        <f t="shared" si="148"/>
        <v>CC_tcarray</v>
      </c>
      <c r="Q148" s="17" t="str">
        <f t="shared" si="148"/>
        <v>SheetRef:ACS-243_CC_tcarray</v>
      </c>
      <c r="R148" s="17" t="str">
        <f t="shared" si="148"/>
        <v/>
      </c>
    </row>
    <row r="149" ht="15.75" customHeight="1">
      <c r="A149" s="30" t="s">
        <v>64</v>
      </c>
      <c r="B149" s="12" t="str">
        <f>IFERROR(__xludf.DUMMYFUNCTION("if(isblank(A149),"""",filter(Moorings!A:A,Moorings!B:B=left(A149,14),Moorings!D:D=D149))"),"ATAPL-65310-820-0009")</f>
        <v>ATAPL-65310-820-0009</v>
      </c>
      <c r="C149" s="12" t="str">
        <f>IFERROR(__xludf.DUMMYFUNCTION("if(isblank(A149),"""",filter(Moorings!C:C,Moorings!B:B=left(A149,14),Moorings!D:D=D149))"),"SN0006")</f>
        <v>SN0006</v>
      </c>
      <c r="D149" s="31">
        <v>3.0</v>
      </c>
      <c r="E149" s="12" t="str">
        <f>IFERROR(__xludf.DUMMYFUNCTION("if(isblank(A149),"""",filter(Moorings!A:A,Moorings!B:B=A149,Moorings!D:D=D149))"),"ATOSU-69943-00012")</f>
        <v>ATOSU-69943-00012</v>
      </c>
      <c r="F149" s="12" t="str">
        <f>IFERROR(__xludf.DUMMYFUNCTION("if(isblank(A149),"""",filter(Moorings!C:C,Moorings!B:B=A149,Moorings!D:D=D149))"),"243")</f>
        <v>243</v>
      </c>
      <c r="G149" s="53" t="s">
        <v>179</v>
      </c>
      <c r="H149" s="53" t="s">
        <v>198</v>
      </c>
      <c r="I149" s="30"/>
      <c r="J149" s="5"/>
      <c r="K149" t="str">
        <f t="shared" si="13"/>
        <v>OPTAAD</v>
      </c>
      <c r="N149" s="2" t="str">
        <f t="shared" ref="N149:R149" si="149">E149</f>
        <v>ATOSU-69943-00012</v>
      </c>
      <c r="O149" s="2" t="str">
        <f t="shared" si="149"/>
        <v>243</v>
      </c>
      <c r="P149" s="17" t="str">
        <f t="shared" si="149"/>
        <v>CC_taarray</v>
      </c>
      <c r="Q149" s="17" t="str">
        <f t="shared" si="149"/>
        <v>SheetRef:ACS-243_CC_taarray</v>
      </c>
      <c r="R149" s="17" t="str">
        <f t="shared" si="149"/>
        <v/>
      </c>
    </row>
    <row r="150" ht="12.75" customHeight="1">
      <c r="A150" s="20"/>
      <c r="B150" s="12"/>
      <c r="C150" s="12"/>
      <c r="D150" s="22"/>
      <c r="E150" s="12"/>
      <c r="F150" s="12"/>
      <c r="G150" s="20"/>
      <c r="H150" s="24"/>
      <c r="I150" s="20"/>
      <c r="J150" s="5"/>
      <c r="K150" t="str">
        <f t="shared" si="13"/>
        <v/>
      </c>
      <c r="N150" s="2" t="str">
        <f t="shared" ref="N150:R150" si="150">E150</f>
        <v/>
      </c>
      <c r="O150" s="2" t="str">
        <f t="shared" si="150"/>
        <v/>
      </c>
      <c r="P150" s="17" t="str">
        <f t="shared" si="150"/>
        <v/>
      </c>
      <c r="Q150" s="19" t="str">
        <f t="shared" si="150"/>
        <v/>
      </c>
      <c r="R150" s="17" t="str">
        <f t="shared" si="150"/>
        <v/>
      </c>
    </row>
    <row r="151" ht="15.75" customHeight="1">
      <c r="A151" s="20" t="s">
        <v>67</v>
      </c>
      <c r="B151" s="12" t="str">
        <f>IFERROR(__xludf.DUMMYFUNCTION("if(isblank(A151),"""",filter(Moorings!A:A,Moorings!B:B=left(A151,14),Moorings!D:D=D151))"),"ATAPL-65310-040-006")</f>
        <v>ATAPL-65310-040-006</v>
      </c>
      <c r="C151" s="12" t="str">
        <f>IFERROR(__xludf.DUMMYFUNCTION("if(isblank(A151),"""",filter(Moorings!C:C,Moorings!B:B=left(A151,14),Moorings!D:D=D151))"),"SN0006")</f>
        <v>SN0006</v>
      </c>
      <c r="D151" s="22">
        <v>1.0</v>
      </c>
      <c r="E151" s="12" t="str">
        <f>IFERROR(__xludf.DUMMYFUNCTION("if(isblank(A151),"""",filter(Moorings!A:A,Moorings!B:B=A151,Moorings!D:D=D151))"),"A00265")</f>
        <v>A00265</v>
      </c>
      <c r="F151" s="12" t="str">
        <f>IFERROR(__xludf.DUMMYFUNCTION("if(isblank(A151),"""",filter(Moorings!C:C,Moorings!B:B=A151,Moorings!D:D=D151))"),"C0064")</f>
        <v>C0064</v>
      </c>
      <c r="G151" s="40" t="s">
        <v>199</v>
      </c>
      <c r="H151" s="90">
        <v>3073.0</v>
      </c>
      <c r="I151" s="20"/>
      <c r="J151" s="5"/>
      <c r="K151" t="str">
        <f t="shared" si="13"/>
        <v>PCO2WB</v>
      </c>
      <c r="N151" s="2" t="str">
        <f t="shared" ref="N151:R151" si="151">E151</f>
        <v>A00265</v>
      </c>
      <c r="O151" s="2" t="str">
        <f t="shared" si="151"/>
        <v>C0064</v>
      </c>
      <c r="P151" s="17" t="str">
        <f t="shared" si="151"/>
        <v>CC_ea434</v>
      </c>
      <c r="Q151" s="19" t="str">
        <f t="shared" si="151"/>
        <v>3073.000000</v>
      </c>
      <c r="R151" s="17" t="str">
        <f t="shared" si="151"/>
        <v/>
      </c>
    </row>
    <row r="152" ht="15.75" customHeight="1">
      <c r="A152" s="20" t="s">
        <v>67</v>
      </c>
      <c r="B152" s="12" t="str">
        <f>IFERROR(__xludf.DUMMYFUNCTION("if(isblank(A152),"""",filter(Moorings!A:A,Moorings!B:B=left(A152,14),Moorings!D:D=D152))"),"ATAPL-65310-040-006")</f>
        <v>ATAPL-65310-040-006</v>
      </c>
      <c r="C152" s="12" t="str">
        <f>IFERROR(__xludf.DUMMYFUNCTION("if(isblank(A152),"""",filter(Moorings!C:C,Moorings!B:B=left(A152,14),Moorings!D:D=D152))"),"SN0006")</f>
        <v>SN0006</v>
      </c>
      <c r="D152" s="22">
        <v>1.0</v>
      </c>
      <c r="E152" s="12" t="str">
        <f>IFERROR(__xludf.DUMMYFUNCTION("if(isblank(A152),"""",filter(Moorings!A:A,Moorings!B:B=A152,Moorings!D:D=D152))"),"A00265")</f>
        <v>A00265</v>
      </c>
      <c r="F152" s="12" t="str">
        <f>IFERROR(__xludf.DUMMYFUNCTION("if(isblank(A152),"""",filter(Moorings!C:C,Moorings!B:B=A152,Moorings!D:D=D152))"),"C0064")</f>
        <v>C0064</v>
      </c>
      <c r="G152" s="40" t="s">
        <v>200</v>
      </c>
      <c r="H152" s="90">
        <v>44327.0</v>
      </c>
      <c r="I152" s="20"/>
      <c r="J152" s="5"/>
      <c r="K152" t="str">
        <f t="shared" si="13"/>
        <v>PCO2WB</v>
      </c>
      <c r="N152" s="2" t="str">
        <f t="shared" ref="N152:R152" si="152">E152</f>
        <v>A00265</v>
      </c>
      <c r="O152" s="2" t="str">
        <f t="shared" si="152"/>
        <v>C0064</v>
      </c>
      <c r="P152" s="17" t="str">
        <f t="shared" si="152"/>
        <v>CC_ea620</v>
      </c>
      <c r="Q152" s="19" t="str">
        <f t="shared" si="152"/>
        <v>44327.000000</v>
      </c>
      <c r="R152" s="17" t="str">
        <f t="shared" si="152"/>
        <v/>
      </c>
    </row>
    <row r="153" ht="15.75" customHeight="1">
      <c r="A153" s="20" t="s">
        <v>67</v>
      </c>
      <c r="B153" s="12" t="str">
        <f>IFERROR(__xludf.DUMMYFUNCTION("if(isblank(A153),"""",filter(Moorings!A:A,Moorings!B:B=left(A153,14),Moorings!D:D=D153))"),"ATAPL-65310-040-006")</f>
        <v>ATAPL-65310-040-006</v>
      </c>
      <c r="C153" s="12" t="str">
        <f>IFERROR(__xludf.DUMMYFUNCTION("if(isblank(A153),"""",filter(Moorings!C:C,Moorings!B:B=left(A153,14),Moorings!D:D=D153))"),"SN0006")</f>
        <v>SN0006</v>
      </c>
      <c r="D153" s="22">
        <v>1.0</v>
      </c>
      <c r="E153" s="12" t="str">
        <f>IFERROR(__xludf.DUMMYFUNCTION("if(isblank(A153),"""",filter(Moorings!A:A,Moorings!B:B=A153,Moorings!D:D=D153))"),"A00265")</f>
        <v>A00265</v>
      </c>
      <c r="F153" s="12" t="str">
        <f>IFERROR(__xludf.DUMMYFUNCTION("if(isblank(A153),"""",filter(Moorings!C:C,Moorings!B:B=A153,Moorings!D:D=D153))"),"C0064")</f>
        <v>C0064</v>
      </c>
      <c r="G153" s="40" t="s">
        <v>201</v>
      </c>
      <c r="H153" s="90">
        <v>19706.0</v>
      </c>
      <c r="I153" s="20"/>
      <c r="J153" s="5"/>
      <c r="K153" t="str">
        <f t="shared" si="13"/>
        <v>PCO2WB</v>
      </c>
      <c r="N153" s="2" t="str">
        <f t="shared" ref="N153:R153" si="153">E153</f>
        <v>A00265</v>
      </c>
      <c r="O153" s="2" t="str">
        <f t="shared" si="153"/>
        <v>C0064</v>
      </c>
      <c r="P153" s="17" t="str">
        <f t="shared" si="153"/>
        <v>CC_eb434</v>
      </c>
      <c r="Q153" s="19" t="str">
        <f t="shared" si="153"/>
        <v>19706.000000</v>
      </c>
      <c r="R153" s="17" t="str">
        <f t="shared" si="153"/>
        <v/>
      </c>
    </row>
    <row r="154" ht="15.75" customHeight="1">
      <c r="A154" s="20" t="s">
        <v>67</v>
      </c>
      <c r="B154" s="12" t="str">
        <f>IFERROR(__xludf.DUMMYFUNCTION("if(isblank(A154),"""",filter(Moorings!A:A,Moorings!B:B=left(A154,14),Moorings!D:D=D154))"),"ATAPL-65310-040-006")</f>
        <v>ATAPL-65310-040-006</v>
      </c>
      <c r="C154" s="12" t="str">
        <f>IFERROR(__xludf.DUMMYFUNCTION("if(isblank(A154),"""",filter(Moorings!C:C,Moorings!B:B=left(A154,14),Moorings!D:D=D154))"),"SN0006")</f>
        <v>SN0006</v>
      </c>
      <c r="D154" s="22">
        <v>1.0</v>
      </c>
      <c r="E154" s="12" t="str">
        <f>IFERROR(__xludf.DUMMYFUNCTION("if(isblank(A154),"""",filter(Moorings!A:A,Moorings!B:B=A154,Moorings!D:D=D154))"),"A00265")</f>
        <v>A00265</v>
      </c>
      <c r="F154" s="12" t="str">
        <f>IFERROR(__xludf.DUMMYFUNCTION("if(isblank(A154),"""",filter(Moorings!C:C,Moorings!B:B=A154,Moorings!D:D=D154))"),"C0064")</f>
        <v>C0064</v>
      </c>
      <c r="G154" s="40" t="s">
        <v>202</v>
      </c>
      <c r="H154" s="90">
        <v>34.0</v>
      </c>
      <c r="I154" s="20"/>
      <c r="J154" s="5"/>
      <c r="K154" t="str">
        <f t="shared" si="13"/>
        <v>PCO2WB</v>
      </c>
      <c r="N154" s="2" t="str">
        <f t="shared" ref="N154:R154" si="154">E154</f>
        <v>A00265</v>
      </c>
      <c r="O154" s="2" t="str">
        <f t="shared" si="154"/>
        <v>C0064</v>
      </c>
      <c r="P154" s="17" t="str">
        <f t="shared" si="154"/>
        <v>CC_eb620</v>
      </c>
      <c r="Q154" s="19" t="str">
        <f t="shared" si="154"/>
        <v>34.000000</v>
      </c>
      <c r="R154" s="17" t="str">
        <f t="shared" si="154"/>
        <v/>
      </c>
    </row>
    <row r="155" ht="15.75" customHeight="1">
      <c r="A155" s="20" t="s">
        <v>67</v>
      </c>
      <c r="B155" s="12" t="str">
        <f>IFERROR(__xludf.DUMMYFUNCTION("if(isblank(A155),"""",filter(Moorings!A:A,Moorings!B:B=left(A155,14),Moorings!D:D=D155))"),"ATAPL-65310-040-006")</f>
        <v>ATAPL-65310-040-006</v>
      </c>
      <c r="C155" s="12" t="str">
        <f>IFERROR(__xludf.DUMMYFUNCTION("if(isblank(A155),"""",filter(Moorings!C:C,Moorings!B:B=left(A155,14),Moorings!D:D=D155))"),"SN0006")</f>
        <v>SN0006</v>
      </c>
      <c r="D155" s="22">
        <v>1.0</v>
      </c>
      <c r="E155" s="12" t="str">
        <f>IFERROR(__xludf.DUMMYFUNCTION("if(isblank(A155),"""",filter(Moorings!A:A,Moorings!B:B=A155,Moorings!D:D=D155))"),"A00265")</f>
        <v>A00265</v>
      </c>
      <c r="F155" s="12" t="str">
        <f>IFERROR(__xludf.DUMMYFUNCTION("if(isblank(A155),"""",filter(Moorings!C:C,Moorings!B:B=A155,Moorings!D:D=D155))"),"C0064")</f>
        <v>C0064</v>
      </c>
      <c r="G155" s="40" t="s">
        <v>203</v>
      </c>
      <c r="H155" s="90">
        <v>14.9</v>
      </c>
      <c r="I155" s="20"/>
      <c r="J155" s="5"/>
      <c r="K155" t="str">
        <f t="shared" si="13"/>
        <v>PCO2WB</v>
      </c>
      <c r="N155" s="2" t="str">
        <f t="shared" ref="N155:R155" si="155">E155</f>
        <v>A00265</v>
      </c>
      <c r="O155" s="2" t="str">
        <f t="shared" si="155"/>
        <v>C0064</v>
      </c>
      <c r="P155" s="17" t="str">
        <f t="shared" si="155"/>
        <v>CC_calt</v>
      </c>
      <c r="Q155" s="19" t="str">
        <f t="shared" si="155"/>
        <v>14.900000</v>
      </c>
      <c r="R155" s="17" t="str">
        <f t="shared" si="155"/>
        <v/>
      </c>
    </row>
    <row r="156" ht="15.75" customHeight="1">
      <c r="A156" s="20" t="s">
        <v>67</v>
      </c>
      <c r="B156" s="12" t="str">
        <f>IFERROR(__xludf.DUMMYFUNCTION("if(isblank(A156),"""",filter(Moorings!A:A,Moorings!B:B=left(A156,14),Moorings!D:D=D156))"),"ATAPL-65310-040-006")</f>
        <v>ATAPL-65310-040-006</v>
      </c>
      <c r="C156" s="12" t="str">
        <f>IFERROR(__xludf.DUMMYFUNCTION("if(isblank(A156),"""",filter(Moorings!C:C,Moorings!B:B=left(A156,14),Moorings!D:D=D156))"),"SN0006")</f>
        <v>SN0006</v>
      </c>
      <c r="D156" s="22">
        <v>1.0</v>
      </c>
      <c r="E156" s="12" t="str">
        <f>IFERROR(__xludf.DUMMYFUNCTION("if(isblank(A156),"""",filter(Moorings!A:A,Moorings!B:B=A156,Moorings!D:D=D156))"),"A00265")</f>
        <v>A00265</v>
      </c>
      <c r="F156" s="12" t="str">
        <f>IFERROR(__xludf.DUMMYFUNCTION("if(isblank(A156),"""",filter(Moorings!C:C,Moorings!B:B=A156,Moorings!D:D=D156))"),"C0064")</f>
        <v>C0064</v>
      </c>
      <c r="G156" s="40" t="s">
        <v>204</v>
      </c>
      <c r="H156" s="90">
        <v>0.0592</v>
      </c>
      <c r="I156" s="20"/>
      <c r="J156" s="5"/>
      <c r="K156" t="str">
        <f t="shared" si="13"/>
        <v>PCO2WB</v>
      </c>
      <c r="N156" s="2" t="str">
        <f t="shared" ref="N156:R156" si="156">E156</f>
        <v>A00265</v>
      </c>
      <c r="O156" s="2" t="str">
        <f t="shared" si="156"/>
        <v>C0064</v>
      </c>
      <c r="P156" s="17" t="str">
        <f t="shared" si="156"/>
        <v>CC_cala</v>
      </c>
      <c r="Q156" s="19" t="str">
        <f t="shared" si="156"/>
        <v>0.059200</v>
      </c>
      <c r="R156" s="17" t="str">
        <f t="shared" si="156"/>
        <v/>
      </c>
    </row>
    <row r="157" ht="15.75" customHeight="1">
      <c r="A157" s="20" t="s">
        <v>67</v>
      </c>
      <c r="B157" s="12" t="str">
        <f>IFERROR(__xludf.DUMMYFUNCTION("if(isblank(A157),"""",filter(Moorings!A:A,Moorings!B:B=left(A157,14),Moorings!D:D=D157))"),"ATAPL-65310-040-006")</f>
        <v>ATAPL-65310-040-006</v>
      </c>
      <c r="C157" s="12" t="str">
        <f>IFERROR(__xludf.DUMMYFUNCTION("if(isblank(A157),"""",filter(Moorings!C:C,Moorings!B:B=left(A157,14),Moorings!D:D=D157))"),"SN0006")</f>
        <v>SN0006</v>
      </c>
      <c r="D157" s="22">
        <v>1.0</v>
      </c>
      <c r="E157" s="12" t="str">
        <f>IFERROR(__xludf.DUMMYFUNCTION("if(isblank(A157),"""",filter(Moorings!A:A,Moorings!B:B=A157,Moorings!D:D=D157))"),"A00265")</f>
        <v>A00265</v>
      </c>
      <c r="F157" s="12" t="str">
        <f>IFERROR(__xludf.DUMMYFUNCTION("if(isblank(A157),"""",filter(Moorings!C:C,Moorings!B:B=A157,Moorings!D:D=D157))"),"C0064")</f>
        <v>C0064</v>
      </c>
      <c r="G157" s="40" t="s">
        <v>205</v>
      </c>
      <c r="H157" s="90">
        <v>0.4372</v>
      </c>
      <c r="I157" s="20"/>
      <c r="J157" s="5"/>
      <c r="K157" t="str">
        <f t="shared" si="13"/>
        <v>PCO2WB</v>
      </c>
      <c r="N157" s="2" t="str">
        <f t="shared" ref="N157:R157" si="157">E157</f>
        <v>A00265</v>
      </c>
      <c r="O157" s="2" t="str">
        <f t="shared" si="157"/>
        <v>C0064</v>
      </c>
      <c r="P157" s="17" t="str">
        <f t="shared" si="157"/>
        <v>CC_calb</v>
      </c>
      <c r="Q157" s="19" t="str">
        <f t="shared" si="157"/>
        <v>0.437200</v>
      </c>
      <c r="R157" s="17" t="str">
        <f t="shared" si="157"/>
        <v/>
      </c>
    </row>
    <row r="158" ht="15.75" customHeight="1">
      <c r="A158" s="20" t="s">
        <v>67</v>
      </c>
      <c r="B158" s="12" t="str">
        <f>IFERROR(__xludf.DUMMYFUNCTION("if(isblank(A158),"""",filter(Moorings!A:A,Moorings!B:B=left(A158,14),Moorings!D:D=D158))"),"ATAPL-65310-040-006")</f>
        <v>ATAPL-65310-040-006</v>
      </c>
      <c r="C158" s="12" t="str">
        <f>IFERROR(__xludf.DUMMYFUNCTION("if(isblank(A158),"""",filter(Moorings!C:C,Moorings!B:B=left(A158,14),Moorings!D:D=D158))"),"SN0006")</f>
        <v>SN0006</v>
      </c>
      <c r="D158" s="22">
        <v>1.0</v>
      </c>
      <c r="E158" s="12" t="str">
        <f>IFERROR(__xludf.DUMMYFUNCTION("if(isblank(A158),"""",filter(Moorings!A:A,Moorings!B:B=A158,Moorings!D:D=D158))"),"A00265")</f>
        <v>A00265</v>
      </c>
      <c r="F158" s="12" t="str">
        <f>IFERROR(__xludf.DUMMYFUNCTION("if(isblank(A158),"""",filter(Moorings!C:C,Moorings!B:B=A158,Moorings!D:D=D158))"),"C0064")</f>
        <v>C0064</v>
      </c>
      <c r="G158" s="40" t="s">
        <v>206</v>
      </c>
      <c r="H158" s="90">
        <v>-1.167</v>
      </c>
      <c r="I158" s="20"/>
      <c r="J158" s="5"/>
      <c r="K158" t="str">
        <f t="shared" si="13"/>
        <v>PCO2WB</v>
      </c>
      <c r="N158" s="2" t="str">
        <f t="shared" ref="N158:R158" si="158">E158</f>
        <v>A00265</v>
      </c>
      <c r="O158" s="2" t="str">
        <f t="shared" si="158"/>
        <v>C0064</v>
      </c>
      <c r="P158" s="17" t="str">
        <f t="shared" si="158"/>
        <v>CC_calc</v>
      </c>
      <c r="Q158" s="19" t="str">
        <f t="shared" si="158"/>
        <v>-1.167000</v>
      </c>
      <c r="R158" s="17" t="str">
        <f t="shared" si="158"/>
        <v/>
      </c>
    </row>
    <row r="159" ht="15.75" customHeight="1">
      <c r="A159" s="20"/>
      <c r="B159" s="12" t="str">
        <f>IFERROR(__xludf.DUMMYFUNCTION("if(isblank(A159),"""",filter(Moorings!A:A,Moorings!B:B=left(A159,14),Moorings!D:D=D159))"),"")</f>
        <v/>
      </c>
      <c r="C159" s="12" t="str">
        <f>IFERROR(__xludf.DUMMYFUNCTION("if(isblank(A159),"""",filter(Moorings!C:C,Moorings!B:B=left(A159,14),Moorings!D:D=D159))"),"")</f>
        <v/>
      </c>
      <c r="D159" s="22"/>
      <c r="E159" s="12" t="str">
        <f>IFERROR(__xludf.DUMMYFUNCTION("if(isblank(A159),"""",filter(Moorings!A:A,Moorings!B:B=A159,Moorings!D:D=D159))"),"")</f>
        <v/>
      </c>
      <c r="F159" s="12" t="str">
        <f>IFERROR(__xludf.DUMMYFUNCTION("if(isblank(A159),"""",filter(Moorings!C:C,Moorings!B:B=A159,Moorings!D:D=D159))"),"")</f>
        <v/>
      </c>
      <c r="G159" s="40"/>
      <c r="H159" s="90"/>
      <c r="I159" s="20"/>
      <c r="J159" s="5"/>
      <c r="K159" t="str">
        <f t="shared" si="13"/>
        <v/>
      </c>
      <c r="N159" s="2" t="str">
        <f t="shared" ref="N159:R159" si="159">E159</f>
        <v/>
      </c>
      <c r="O159" s="2" t="str">
        <f t="shared" si="159"/>
        <v/>
      </c>
      <c r="P159" s="17" t="str">
        <f t="shared" si="159"/>
        <v/>
      </c>
      <c r="Q159" s="19" t="str">
        <f t="shared" si="159"/>
        <v/>
      </c>
      <c r="R159" s="17" t="str">
        <f t="shared" si="159"/>
        <v/>
      </c>
    </row>
    <row r="160" ht="15.75" customHeight="1">
      <c r="A160" s="20" t="s">
        <v>67</v>
      </c>
      <c r="B160" s="12" t="str">
        <f>IFERROR(__xludf.DUMMYFUNCTION("if(isblank(A160),"""",filter(Moorings!A:A,Moorings!B:B=left(A160,14),Moorings!D:D=D160))"),"ATAPL-65310-820-0009")</f>
        <v>ATAPL-65310-820-0009</v>
      </c>
      <c r="C160" s="12" t="str">
        <f>IFERROR(__xludf.DUMMYFUNCTION("if(isblank(A160),"""",filter(Moorings!C:C,Moorings!B:B=left(A160,14),Moorings!D:D=D160))"),"SN0009")</f>
        <v>SN0009</v>
      </c>
      <c r="D160" s="22">
        <v>2.0</v>
      </c>
      <c r="E160" s="12" t="str">
        <f>IFERROR(__xludf.DUMMYFUNCTION("if(isblank(A160),"""",filter(Moorings!A:A,Moorings!B:B=A160,Moorings!D:D=D160))"),"A01647")</f>
        <v>A01647</v>
      </c>
      <c r="F160" s="12" t="str">
        <f>IFERROR(__xludf.DUMMYFUNCTION("if(isblank(A160),"""",filter(Moorings!C:C,Moorings!B:B=A160,Moorings!D:D=D160))"),"C0118")</f>
        <v>C0118</v>
      </c>
      <c r="G160" s="40" t="s">
        <v>199</v>
      </c>
      <c r="H160" s="90">
        <v>3073.0</v>
      </c>
      <c r="I160" s="20"/>
      <c r="J160" s="5"/>
      <c r="K160" t="str">
        <f t="shared" si="13"/>
        <v>PCO2WB</v>
      </c>
      <c r="N160" s="2" t="str">
        <f t="shared" ref="N160:R160" si="160">E160</f>
        <v>A01647</v>
      </c>
      <c r="O160" s="2" t="str">
        <f t="shared" si="160"/>
        <v>C0118</v>
      </c>
      <c r="P160" s="17" t="str">
        <f t="shared" si="160"/>
        <v>CC_ea434</v>
      </c>
      <c r="Q160" s="19" t="str">
        <f t="shared" si="160"/>
        <v>3073.000000</v>
      </c>
      <c r="R160" s="17" t="str">
        <f t="shared" si="160"/>
        <v/>
      </c>
    </row>
    <row r="161" ht="15.75" customHeight="1">
      <c r="A161" s="20" t="s">
        <v>67</v>
      </c>
      <c r="B161" s="12" t="str">
        <f>IFERROR(__xludf.DUMMYFUNCTION("if(isblank(A161),"""",filter(Moorings!A:A,Moorings!B:B=left(A161,14),Moorings!D:D=D161))"),"ATAPL-65310-820-0009")</f>
        <v>ATAPL-65310-820-0009</v>
      </c>
      <c r="C161" s="12" t="str">
        <f>IFERROR(__xludf.DUMMYFUNCTION("if(isblank(A161),"""",filter(Moorings!C:C,Moorings!B:B=left(A161,14),Moorings!D:D=D161))"),"SN0009")</f>
        <v>SN0009</v>
      </c>
      <c r="D161" s="22">
        <v>2.0</v>
      </c>
      <c r="E161" s="12" t="str">
        <f>IFERROR(__xludf.DUMMYFUNCTION("if(isblank(A161),"""",filter(Moorings!A:A,Moorings!B:B=A161,Moorings!D:D=D161))"),"A01647")</f>
        <v>A01647</v>
      </c>
      <c r="F161" s="12" t="str">
        <f>IFERROR(__xludf.DUMMYFUNCTION("if(isblank(A161),"""",filter(Moorings!C:C,Moorings!B:B=A161,Moorings!D:D=D161))"),"C0118")</f>
        <v>C0118</v>
      </c>
      <c r="G161" s="40" t="s">
        <v>200</v>
      </c>
      <c r="H161" s="90">
        <v>44327.0</v>
      </c>
      <c r="I161" s="20"/>
      <c r="J161" s="5"/>
      <c r="K161" t="str">
        <f t="shared" si="13"/>
        <v>PCO2WB</v>
      </c>
      <c r="N161" s="2" t="str">
        <f t="shared" ref="N161:R161" si="161">E161</f>
        <v>A01647</v>
      </c>
      <c r="O161" s="2" t="str">
        <f t="shared" si="161"/>
        <v>C0118</v>
      </c>
      <c r="P161" s="17" t="str">
        <f t="shared" si="161"/>
        <v>CC_ea620</v>
      </c>
      <c r="Q161" s="19" t="str">
        <f t="shared" si="161"/>
        <v>44327.000000</v>
      </c>
      <c r="R161" s="17" t="str">
        <f t="shared" si="161"/>
        <v/>
      </c>
    </row>
    <row r="162" ht="15.75" customHeight="1">
      <c r="A162" s="20" t="s">
        <v>67</v>
      </c>
      <c r="B162" s="12" t="str">
        <f>IFERROR(__xludf.DUMMYFUNCTION("if(isblank(A162),"""",filter(Moorings!A:A,Moorings!B:B=left(A162,14),Moorings!D:D=D162))"),"ATAPL-65310-820-0009")</f>
        <v>ATAPL-65310-820-0009</v>
      </c>
      <c r="C162" s="12" t="str">
        <f>IFERROR(__xludf.DUMMYFUNCTION("if(isblank(A162),"""",filter(Moorings!C:C,Moorings!B:B=left(A162,14),Moorings!D:D=D162))"),"SN0009")</f>
        <v>SN0009</v>
      </c>
      <c r="D162" s="22">
        <v>2.0</v>
      </c>
      <c r="E162" s="12" t="str">
        <f>IFERROR(__xludf.DUMMYFUNCTION("if(isblank(A162),"""",filter(Moorings!A:A,Moorings!B:B=A162,Moorings!D:D=D162))"),"A01647")</f>
        <v>A01647</v>
      </c>
      <c r="F162" s="12" t="str">
        <f>IFERROR(__xludf.DUMMYFUNCTION("if(isblank(A162),"""",filter(Moorings!C:C,Moorings!B:B=A162,Moorings!D:D=D162))"),"C0118")</f>
        <v>C0118</v>
      </c>
      <c r="G162" s="40" t="s">
        <v>201</v>
      </c>
      <c r="H162" s="90">
        <v>19706.0</v>
      </c>
      <c r="I162" s="20"/>
      <c r="J162" s="5"/>
      <c r="K162" t="str">
        <f t="shared" si="13"/>
        <v>PCO2WB</v>
      </c>
      <c r="N162" s="2" t="str">
        <f t="shared" ref="N162:R162" si="162">E162</f>
        <v>A01647</v>
      </c>
      <c r="O162" s="2" t="str">
        <f t="shared" si="162"/>
        <v>C0118</v>
      </c>
      <c r="P162" s="17" t="str">
        <f t="shared" si="162"/>
        <v>CC_eb434</v>
      </c>
      <c r="Q162" s="19" t="str">
        <f t="shared" si="162"/>
        <v>19706.000000</v>
      </c>
      <c r="R162" s="17" t="str">
        <f t="shared" si="162"/>
        <v/>
      </c>
    </row>
    <row r="163" ht="15.75" customHeight="1">
      <c r="A163" s="20" t="s">
        <v>67</v>
      </c>
      <c r="B163" s="12" t="str">
        <f>IFERROR(__xludf.DUMMYFUNCTION("if(isblank(A163),"""",filter(Moorings!A:A,Moorings!B:B=left(A163,14),Moorings!D:D=D163))"),"ATAPL-65310-820-0009")</f>
        <v>ATAPL-65310-820-0009</v>
      </c>
      <c r="C163" s="12" t="str">
        <f>IFERROR(__xludf.DUMMYFUNCTION("if(isblank(A163),"""",filter(Moorings!C:C,Moorings!B:B=left(A163,14),Moorings!D:D=D163))"),"SN0009")</f>
        <v>SN0009</v>
      </c>
      <c r="D163" s="22">
        <v>2.0</v>
      </c>
      <c r="E163" s="12" t="str">
        <f>IFERROR(__xludf.DUMMYFUNCTION("if(isblank(A163),"""",filter(Moorings!A:A,Moorings!B:B=A163,Moorings!D:D=D163))"),"A01647")</f>
        <v>A01647</v>
      </c>
      <c r="F163" s="12" t="str">
        <f>IFERROR(__xludf.DUMMYFUNCTION("if(isblank(A163),"""",filter(Moorings!C:C,Moorings!B:B=A163,Moorings!D:D=D163))"),"C0118")</f>
        <v>C0118</v>
      </c>
      <c r="G163" s="40" t="s">
        <v>202</v>
      </c>
      <c r="H163" s="90">
        <v>34.0</v>
      </c>
      <c r="I163" s="20"/>
      <c r="J163" s="5"/>
      <c r="K163" t="str">
        <f t="shared" si="13"/>
        <v>PCO2WB</v>
      </c>
      <c r="N163" s="2" t="str">
        <f t="shared" ref="N163:R163" si="163">E163</f>
        <v>A01647</v>
      </c>
      <c r="O163" s="2" t="str">
        <f t="shared" si="163"/>
        <v>C0118</v>
      </c>
      <c r="P163" s="17" t="str">
        <f t="shared" si="163"/>
        <v>CC_eb620</v>
      </c>
      <c r="Q163" s="19" t="str">
        <f t="shared" si="163"/>
        <v>34.000000</v>
      </c>
      <c r="R163" s="17" t="str">
        <f t="shared" si="163"/>
        <v/>
      </c>
    </row>
    <row r="164" ht="15.75" customHeight="1">
      <c r="A164" s="20" t="s">
        <v>67</v>
      </c>
      <c r="B164" s="12" t="str">
        <f>IFERROR(__xludf.DUMMYFUNCTION("if(isblank(A164),"""",filter(Moorings!A:A,Moorings!B:B=left(A164,14),Moorings!D:D=D164))"),"ATAPL-65310-820-0009")</f>
        <v>ATAPL-65310-820-0009</v>
      </c>
      <c r="C164" s="12" t="str">
        <f>IFERROR(__xludf.DUMMYFUNCTION("if(isblank(A164),"""",filter(Moorings!C:C,Moorings!B:B=left(A164,14),Moorings!D:D=D164))"),"SN0009")</f>
        <v>SN0009</v>
      </c>
      <c r="D164" s="22">
        <v>2.0</v>
      </c>
      <c r="E164" s="12" t="str">
        <f>IFERROR(__xludf.DUMMYFUNCTION("if(isblank(A164),"""",filter(Moorings!A:A,Moorings!B:B=A164,Moorings!D:D=D164))"),"A01647")</f>
        <v>A01647</v>
      </c>
      <c r="F164" s="12" t="str">
        <f>IFERROR(__xludf.DUMMYFUNCTION("if(isblank(A164),"""",filter(Moorings!C:C,Moorings!B:B=A164,Moorings!D:D=D164))"),"C0118")</f>
        <v>C0118</v>
      </c>
      <c r="G164" s="40" t="s">
        <v>203</v>
      </c>
      <c r="H164" s="90">
        <v>14.635</v>
      </c>
      <c r="I164" s="20"/>
      <c r="J164" s="5"/>
      <c r="K164" t="str">
        <f t="shared" si="13"/>
        <v>PCO2WB</v>
      </c>
      <c r="N164" s="2" t="str">
        <f t="shared" ref="N164:R164" si="164">E164</f>
        <v>A01647</v>
      </c>
      <c r="O164" s="2" t="str">
        <f t="shared" si="164"/>
        <v>C0118</v>
      </c>
      <c r="P164" s="17" t="str">
        <f t="shared" si="164"/>
        <v>CC_calt</v>
      </c>
      <c r="Q164" s="19" t="str">
        <f t="shared" si="164"/>
        <v>14.635000</v>
      </c>
      <c r="R164" s="17" t="str">
        <f t="shared" si="164"/>
        <v/>
      </c>
    </row>
    <row r="165" ht="15.75" customHeight="1">
      <c r="A165" s="20" t="s">
        <v>67</v>
      </c>
      <c r="B165" s="12" t="str">
        <f>IFERROR(__xludf.DUMMYFUNCTION("if(isblank(A165),"""",filter(Moorings!A:A,Moorings!B:B=left(A165,14),Moorings!D:D=D165))"),"ATAPL-65310-820-0009")</f>
        <v>ATAPL-65310-820-0009</v>
      </c>
      <c r="C165" s="12" t="str">
        <f>IFERROR(__xludf.DUMMYFUNCTION("if(isblank(A165),"""",filter(Moorings!C:C,Moorings!B:B=left(A165,14),Moorings!D:D=D165))"),"SN0009")</f>
        <v>SN0009</v>
      </c>
      <c r="D165" s="22">
        <v>2.0</v>
      </c>
      <c r="E165" s="12" t="str">
        <f>IFERROR(__xludf.DUMMYFUNCTION("if(isblank(A165),"""",filter(Moorings!A:A,Moorings!B:B=A165,Moorings!D:D=D165))"),"A01647")</f>
        <v>A01647</v>
      </c>
      <c r="F165" s="12" t="str">
        <f>IFERROR(__xludf.DUMMYFUNCTION("if(isblank(A165),"""",filter(Moorings!C:C,Moorings!B:B=A165,Moorings!D:D=D165))"),"C0118")</f>
        <v>C0118</v>
      </c>
      <c r="G165" s="40" t="s">
        <v>204</v>
      </c>
      <c r="H165" s="90">
        <v>0.0767</v>
      </c>
      <c r="I165" s="20"/>
      <c r="J165" s="5"/>
      <c r="K165" t="str">
        <f t="shared" si="13"/>
        <v>PCO2WB</v>
      </c>
      <c r="N165" s="2" t="str">
        <f t="shared" ref="N165:R165" si="165">E165</f>
        <v>A01647</v>
      </c>
      <c r="O165" s="2" t="str">
        <f t="shared" si="165"/>
        <v>C0118</v>
      </c>
      <c r="P165" s="17" t="str">
        <f t="shared" si="165"/>
        <v>CC_cala</v>
      </c>
      <c r="Q165" s="19" t="str">
        <f t="shared" si="165"/>
        <v>0.076700</v>
      </c>
      <c r="R165" s="17" t="str">
        <f t="shared" si="165"/>
        <v/>
      </c>
    </row>
    <row r="166" ht="15.75" customHeight="1">
      <c r="A166" s="20" t="s">
        <v>67</v>
      </c>
      <c r="B166" s="12" t="str">
        <f>IFERROR(__xludf.DUMMYFUNCTION("if(isblank(A166),"""",filter(Moorings!A:A,Moorings!B:B=left(A166,14),Moorings!D:D=D166))"),"ATAPL-65310-820-0009")</f>
        <v>ATAPL-65310-820-0009</v>
      </c>
      <c r="C166" s="12" t="str">
        <f>IFERROR(__xludf.DUMMYFUNCTION("if(isblank(A166),"""",filter(Moorings!C:C,Moorings!B:B=left(A166,14),Moorings!D:D=D166))"),"SN0009")</f>
        <v>SN0009</v>
      </c>
      <c r="D166" s="22">
        <v>2.0</v>
      </c>
      <c r="E166" s="12" t="str">
        <f>IFERROR(__xludf.DUMMYFUNCTION("if(isblank(A166),"""",filter(Moorings!A:A,Moorings!B:B=A166,Moorings!D:D=D166))"),"A01647")</f>
        <v>A01647</v>
      </c>
      <c r="F166" s="12" t="str">
        <f>IFERROR(__xludf.DUMMYFUNCTION("if(isblank(A166),"""",filter(Moorings!C:C,Moorings!B:B=A166,Moorings!D:D=D166))"),"C0118")</f>
        <v>C0118</v>
      </c>
      <c r="G166" s="40" t="s">
        <v>205</v>
      </c>
      <c r="H166" s="90">
        <v>0.4333</v>
      </c>
      <c r="I166" s="20"/>
      <c r="J166" s="5"/>
      <c r="K166" t="str">
        <f t="shared" si="13"/>
        <v>PCO2WB</v>
      </c>
      <c r="N166" s="2" t="str">
        <f t="shared" ref="N166:R166" si="166">E166</f>
        <v>A01647</v>
      </c>
      <c r="O166" s="2" t="str">
        <f t="shared" si="166"/>
        <v>C0118</v>
      </c>
      <c r="P166" s="17" t="str">
        <f t="shared" si="166"/>
        <v>CC_calb</v>
      </c>
      <c r="Q166" s="19" t="str">
        <f t="shared" si="166"/>
        <v>0.433300</v>
      </c>
      <c r="R166" s="17" t="str">
        <f t="shared" si="166"/>
        <v/>
      </c>
    </row>
    <row r="167" ht="15.75" customHeight="1">
      <c r="A167" s="20" t="s">
        <v>67</v>
      </c>
      <c r="B167" s="12" t="str">
        <f>IFERROR(__xludf.DUMMYFUNCTION("if(isblank(A167),"""",filter(Moorings!A:A,Moorings!B:B=left(A167,14),Moorings!D:D=D167))"),"ATAPL-65310-820-0009")</f>
        <v>ATAPL-65310-820-0009</v>
      </c>
      <c r="C167" s="12" t="str">
        <f>IFERROR(__xludf.DUMMYFUNCTION("if(isblank(A167),"""",filter(Moorings!C:C,Moorings!B:B=left(A167,14),Moorings!D:D=D167))"),"SN0009")</f>
        <v>SN0009</v>
      </c>
      <c r="D167" s="22">
        <v>2.0</v>
      </c>
      <c r="E167" s="12" t="str">
        <f>IFERROR(__xludf.DUMMYFUNCTION("if(isblank(A167),"""",filter(Moorings!A:A,Moorings!B:B=A167,Moorings!D:D=D167))"),"A01647")</f>
        <v>A01647</v>
      </c>
      <c r="F167" s="12" t="str">
        <f>IFERROR(__xludf.DUMMYFUNCTION("if(isblank(A167),"""",filter(Moorings!C:C,Moorings!B:B=A167,Moorings!D:D=D167))"),"C0118")</f>
        <v>C0118</v>
      </c>
      <c r="G167" s="40" t="s">
        <v>206</v>
      </c>
      <c r="H167" s="90">
        <v>-1.2901</v>
      </c>
      <c r="I167" s="20"/>
      <c r="J167" s="5"/>
      <c r="K167" t="str">
        <f t="shared" si="13"/>
        <v>PCO2WB</v>
      </c>
      <c r="N167" s="2" t="str">
        <f t="shared" ref="N167:R167" si="167">E167</f>
        <v>A01647</v>
      </c>
      <c r="O167" s="2" t="str">
        <f t="shared" si="167"/>
        <v>C0118</v>
      </c>
      <c r="P167" s="17" t="str">
        <f t="shared" si="167"/>
        <v>CC_calc</v>
      </c>
      <c r="Q167" s="19" t="str">
        <f t="shared" si="167"/>
        <v>-1.290100</v>
      </c>
      <c r="R167" s="17" t="str">
        <f t="shared" si="167"/>
        <v/>
      </c>
    </row>
    <row r="168" ht="12.75" customHeight="1">
      <c r="A168" s="20"/>
      <c r="B168" s="12" t="str">
        <f>IFERROR(__xludf.DUMMYFUNCTION("if(isblank(A168),"""",filter(Moorings!A:A,Moorings!B:B=left(A168,14),Moorings!D:D=D168))"),"")</f>
        <v/>
      </c>
      <c r="C168" s="12" t="str">
        <f>IFERROR(__xludf.DUMMYFUNCTION("if(isblank(A168),"""",filter(Moorings!C:C,Moorings!B:B=left(A168,14),Moorings!D:D=D168))"),"")</f>
        <v/>
      </c>
      <c r="D168" s="22"/>
      <c r="E168" s="12" t="str">
        <f>IFERROR(__xludf.DUMMYFUNCTION("if(isblank(A168),"""",filter(Moorings!A:A,Moorings!B:B=A168,Moorings!D:D=D168))"),"")</f>
        <v/>
      </c>
      <c r="F168" s="12" t="str">
        <f>IFERROR(__xludf.DUMMYFUNCTION("if(isblank(A168),"""",filter(Moorings!C:C,Moorings!B:B=A168,Moorings!D:D=D168))"),"")</f>
        <v/>
      </c>
      <c r="G168" s="40"/>
      <c r="H168" s="90"/>
      <c r="I168" s="20"/>
      <c r="J168" s="5"/>
      <c r="K168" t="str">
        <f t="shared" si="13"/>
        <v/>
      </c>
      <c r="N168" s="2" t="str">
        <f t="shared" ref="N168:R168" si="168">E168</f>
        <v/>
      </c>
      <c r="O168" s="2" t="str">
        <f t="shared" si="168"/>
        <v/>
      </c>
      <c r="P168" s="17" t="str">
        <f t="shared" si="168"/>
        <v/>
      </c>
      <c r="Q168" s="19" t="str">
        <f t="shared" si="168"/>
        <v/>
      </c>
      <c r="R168" s="17" t="str">
        <f t="shared" si="168"/>
        <v/>
      </c>
    </row>
    <row r="169" ht="15.75" customHeight="1">
      <c r="A169" s="30" t="s">
        <v>67</v>
      </c>
      <c r="B169" s="12" t="str">
        <f>IFERROR(__xludf.DUMMYFUNCTION("if(isblank(A169),"""",filter(Moorings!A:A,Moorings!B:B=left(A169,14),Moorings!D:D=D169))"),"ATAPL-65310-820-0009")</f>
        <v>ATAPL-65310-820-0009</v>
      </c>
      <c r="C169" s="12" t="str">
        <f>IFERROR(__xludf.DUMMYFUNCTION("if(isblank(A169),"""",filter(Moorings!C:C,Moorings!B:B=left(A169,14),Moorings!D:D=D169))"),"SN0006")</f>
        <v>SN0006</v>
      </c>
      <c r="D169" s="31">
        <v>3.0</v>
      </c>
      <c r="E169" s="12" t="str">
        <f>IFERROR(__xludf.DUMMYFUNCTION("if(isblank(A169),"""",filter(Moorings!A:A,Moorings!B:B=A169,Moorings!D:D=D169))"),"ATOSU-70570-00001")</f>
        <v>ATOSU-70570-00001</v>
      </c>
      <c r="F169" s="12" t="str">
        <f>IFERROR(__xludf.DUMMYFUNCTION("if(isblank(A169),"""",filter(Moorings!C:C,Moorings!B:B=A169,Moorings!D:D=D169))"),"C0064")</f>
        <v>C0064</v>
      </c>
      <c r="G169" s="53" t="s">
        <v>199</v>
      </c>
      <c r="H169" s="53"/>
      <c r="I169" s="30"/>
      <c r="J169" s="5"/>
      <c r="K169" t="str">
        <f t="shared" si="13"/>
        <v>PCO2WB</v>
      </c>
      <c r="N169" s="2" t="str">
        <f t="shared" ref="N169:R169" si="169">E169</f>
        <v>ATOSU-70570-00001</v>
      </c>
      <c r="O169" s="2" t="str">
        <f t="shared" si="169"/>
        <v>C0064</v>
      </c>
      <c r="P169" s="17" t="str">
        <f t="shared" si="169"/>
        <v>CC_ea434</v>
      </c>
      <c r="Q169" s="17" t="str">
        <f t="shared" si="169"/>
        <v/>
      </c>
      <c r="R169" s="17" t="str">
        <f t="shared" si="169"/>
        <v/>
      </c>
    </row>
    <row r="170" ht="15.75" customHeight="1">
      <c r="A170" s="30" t="s">
        <v>67</v>
      </c>
      <c r="B170" s="12" t="str">
        <f>IFERROR(__xludf.DUMMYFUNCTION("if(isblank(A170),"""",filter(Moorings!A:A,Moorings!B:B=left(A170,14),Moorings!D:D=D170))"),"ATAPL-65310-820-0009")</f>
        <v>ATAPL-65310-820-0009</v>
      </c>
      <c r="C170" s="12" t="str">
        <f>IFERROR(__xludf.DUMMYFUNCTION("if(isblank(A170),"""",filter(Moorings!C:C,Moorings!B:B=left(A170,14),Moorings!D:D=D170))"),"SN0006")</f>
        <v>SN0006</v>
      </c>
      <c r="D170" s="31">
        <v>3.0</v>
      </c>
      <c r="E170" s="12" t="str">
        <f>IFERROR(__xludf.DUMMYFUNCTION("if(isblank(A170),"""",filter(Moorings!A:A,Moorings!B:B=A170,Moorings!D:D=D170))"),"ATOSU-70570-00001")</f>
        <v>ATOSU-70570-00001</v>
      </c>
      <c r="F170" s="12" t="str">
        <f>IFERROR(__xludf.DUMMYFUNCTION("if(isblank(A170),"""",filter(Moorings!C:C,Moorings!B:B=A170,Moorings!D:D=D170))"),"C0064")</f>
        <v>C0064</v>
      </c>
      <c r="G170" s="53" t="s">
        <v>200</v>
      </c>
      <c r="H170" s="53"/>
      <c r="I170" s="30"/>
      <c r="J170" s="5"/>
      <c r="K170" t="str">
        <f t="shared" si="13"/>
        <v>PCO2WB</v>
      </c>
      <c r="N170" s="2" t="str">
        <f t="shared" ref="N170:R170" si="170">E170</f>
        <v>ATOSU-70570-00001</v>
      </c>
      <c r="O170" s="2" t="str">
        <f t="shared" si="170"/>
        <v>C0064</v>
      </c>
      <c r="P170" s="17" t="str">
        <f t="shared" si="170"/>
        <v>CC_ea620</v>
      </c>
      <c r="Q170" s="17" t="str">
        <f t="shared" si="170"/>
        <v/>
      </c>
      <c r="R170" s="17" t="str">
        <f t="shared" si="170"/>
        <v/>
      </c>
    </row>
    <row r="171" ht="15.75" customHeight="1">
      <c r="A171" s="30" t="s">
        <v>67</v>
      </c>
      <c r="B171" s="12" t="str">
        <f>IFERROR(__xludf.DUMMYFUNCTION("if(isblank(A171),"""",filter(Moorings!A:A,Moorings!B:B=left(A171,14),Moorings!D:D=D171))"),"ATAPL-65310-820-0009")</f>
        <v>ATAPL-65310-820-0009</v>
      </c>
      <c r="C171" s="12" t="str">
        <f>IFERROR(__xludf.DUMMYFUNCTION("if(isblank(A171),"""",filter(Moorings!C:C,Moorings!B:B=left(A171,14),Moorings!D:D=D171))"),"SN0006")</f>
        <v>SN0006</v>
      </c>
      <c r="D171" s="31">
        <v>3.0</v>
      </c>
      <c r="E171" s="12" t="str">
        <f>IFERROR(__xludf.DUMMYFUNCTION("if(isblank(A171),"""",filter(Moorings!A:A,Moorings!B:B=A171,Moorings!D:D=D171))"),"ATOSU-70570-00001")</f>
        <v>ATOSU-70570-00001</v>
      </c>
      <c r="F171" s="12" t="str">
        <f>IFERROR(__xludf.DUMMYFUNCTION("if(isblank(A171),"""",filter(Moorings!C:C,Moorings!B:B=A171,Moorings!D:D=D171))"),"C0064")</f>
        <v>C0064</v>
      </c>
      <c r="G171" s="53" t="s">
        <v>201</v>
      </c>
      <c r="H171" s="53"/>
      <c r="I171" s="30"/>
      <c r="J171" s="5"/>
      <c r="K171" t="str">
        <f t="shared" si="13"/>
        <v>PCO2WB</v>
      </c>
      <c r="N171" s="2" t="str">
        <f t="shared" ref="N171:R171" si="171">E171</f>
        <v>ATOSU-70570-00001</v>
      </c>
      <c r="O171" s="2" t="str">
        <f t="shared" si="171"/>
        <v>C0064</v>
      </c>
      <c r="P171" s="17" t="str">
        <f t="shared" si="171"/>
        <v>CC_eb434</v>
      </c>
      <c r="Q171" s="17" t="str">
        <f t="shared" si="171"/>
        <v/>
      </c>
      <c r="R171" s="17" t="str">
        <f t="shared" si="171"/>
        <v/>
      </c>
    </row>
    <row r="172" ht="15.75" customHeight="1">
      <c r="A172" s="30" t="s">
        <v>67</v>
      </c>
      <c r="B172" s="12" t="str">
        <f>IFERROR(__xludf.DUMMYFUNCTION("if(isblank(A172),"""",filter(Moorings!A:A,Moorings!B:B=left(A172,14),Moorings!D:D=D172))"),"ATAPL-65310-820-0009")</f>
        <v>ATAPL-65310-820-0009</v>
      </c>
      <c r="C172" s="12" t="str">
        <f>IFERROR(__xludf.DUMMYFUNCTION("if(isblank(A172),"""",filter(Moorings!C:C,Moorings!B:B=left(A172,14),Moorings!D:D=D172))"),"SN0006")</f>
        <v>SN0006</v>
      </c>
      <c r="D172" s="31">
        <v>3.0</v>
      </c>
      <c r="E172" s="12" t="str">
        <f>IFERROR(__xludf.DUMMYFUNCTION("if(isblank(A172),"""",filter(Moorings!A:A,Moorings!B:B=A172,Moorings!D:D=D172))"),"ATOSU-70570-00001")</f>
        <v>ATOSU-70570-00001</v>
      </c>
      <c r="F172" s="12" t="str">
        <f>IFERROR(__xludf.DUMMYFUNCTION("if(isblank(A172),"""",filter(Moorings!C:C,Moorings!B:B=A172,Moorings!D:D=D172))"),"C0064")</f>
        <v>C0064</v>
      </c>
      <c r="G172" s="53" t="s">
        <v>202</v>
      </c>
      <c r="H172" s="53"/>
      <c r="I172" s="30"/>
      <c r="J172" s="5"/>
      <c r="K172" t="str">
        <f t="shared" si="13"/>
        <v>PCO2WB</v>
      </c>
      <c r="N172" s="2" t="str">
        <f t="shared" ref="N172:R172" si="172">E172</f>
        <v>ATOSU-70570-00001</v>
      </c>
      <c r="O172" s="2" t="str">
        <f t="shared" si="172"/>
        <v>C0064</v>
      </c>
      <c r="P172" s="17" t="str">
        <f t="shared" si="172"/>
        <v>CC_eb620</v>
      </c>
      <c r="Q172" s="17" t="str">
        <f t="shared" si="172"/>
        <v/>
      </c>
      <c r="R172" s="17" t="str">
        <f t="shared" si="172"/>
        <v/>
      </c>
    </row>
    <row r="173" ht="15.75" customHeight="1">
      <c r="A173" s="30" t="s">
        <v>67</v>
      </c>
      <c r="B173" s="12" t="str">
        <f>IFERROR(__xludf.DUMMYFUNCTION("if(isblank(A173),"""",filter(Moorings!A:A,Moorings!B:B=left(A173,14),Moorings!D:D=D173))"),"ATAPL-65310-820-0009")</f>
        <v>ATAPL-65310-820-0009</v>
      </c>
      <c r="C173" s="12" t="str">
        <f>IFERROR(__xludf.DUMMYFUNCTION("if(isblank(A173),"""",filter(Moorings!C:C,Moorings!B:B=left(A173,14),Moorings!D:D=D173))"),"SN0006")</f>
        <v>SN0006</v>
      </c>
      <c r="D173" s="31">
        <v>3.0</v>
      </c>
      <c r="E173" s="12" t="str">
        <f>IFERROR(__xludf.DUMMYFUNCTION("if(isblank(A173),"""",filter(Moorings!A:A,Moorings!B:B=A173,Moorings!D:D=D173))"),"ATOSU-70570-00001")</f>
        <v>ATOSU-70570-00001</v>
      </c>
      <c r="F173" s="12" t="str">
        <f>IFERROR(__xludf.DUMMYFUNCTION("if(isblank(A173),"""",filter(Moorings!C:C,Moorings!B:B=A173,Moorings!D:D=D173))"),"C0064")</f>
        <v>C0064</v>
      </c>
      <c r="G173" s="53" t="s">
        <v>203</v>
      </c>
      <c r="H173" s="53"/>
      <c r="I173" s="30"/>
      <c r="J173" s="5"/>
      <c r="K173" t="str">
        <f t="shared" si="13"/>
        <v>PCO2WB</v>
      </c>
      <c r="N173" s="2" t="str">
        <f t="shared" ref="N173:R173" si="173">E173</f>
        <v>ATOSU-70570-00001</v>
      </c>
      <c r="O173" s="2" t="str">
        <f t="shared" si="173"/>
        <v>C0064</v>
      </c>
      <c r="P173" s="17" t="str">
        <f t="shared" si="173"/>
        <v>CC_calt</v>
      </c>
      <c r="Q173" s="17" t="str">
        <f t="shared" si="173"/>
        <v/>
      </c>
      <c r="R173" s="17" t="str">
        <f t="shared" si="173"/>
        <v/>
      </c>
    </row>
    <row r="174" ht="15.75" customHeight="1">
      <c r="A174" s="30" t="s">
        <v>67</v>
      </c>
      <c r="B174" s="12" t="str">
        <f>IFERROR(__xludf.DUMMYFUNCTION("if(isblank(A174),"""",filter(Moorings!A:A,Moorings!B:B=left(A174,14),Moorings!D:D=D174))"),"ATAPL-65310-820-0009")</f>
        <v>ATAPL-65310-820-0009</v>
      </c>
      <c r="C174" s="12" t="str">
        <f>IFERROR(__xludf.DUMMYFUNCTION("if(isblank(A174),"""",filter(Moorings!C:C,Moorings!B:B=left(A174,14),Moorings!D:D=D174))"),"SN0006")</f>
        <v>SN0006</v>
      </c>
      <c r="D174" s="31">
        <v>3.0</v>
      </c>
      <c r="E174" s="12" t="str">
        <f>IFERROR(__xludf.DUMMYFUNCTION("if(isblank(A174),"""",filter(Moorings!A:A,Moorings!B:B=A174,Moorings!D:D=D174))"),"ATOSU-70570-00001")</f>
        <v>ATOSU-70570-00001</v>
      </c>
      <c r="F174" s="12" t="str">
        <f>IFERROR(__xludf.DUMMYFUNCTION("if(isblank(A174),"""",filter(Moorings!C:C,Moorings!B:B=A174,Moorings!D:D=D174))"),"C0064")</f>
        <v>C0064</v>
      </c>
      <c r="G174" s="53" t="s">
        <v>204</v>
      </c>
      <c r="H174" s="53"/>
      <c r="I174" s="30"/>
      <c r="J174" s="5"/>
      <c r="K174" t="str">
        <f t="shared" si="13"/>
        <v>PCO2WB</v>
      </c>
      <c r="N174" s="2" t="str">
        <f t="shared" ref="N174:R174" si="174">E174</f>
        <v>ATOSU-70570-00001</v>
      </c>
      <c r="O174" s="2" t="str">
        <f t="shared" si="174"/>
        <v>C0064</v>
      </c>
      <c r="P174" s="17" t="str">
        <f t="shared" si="174"/>
        <v>CC_cala</v>
      </c>
      <c r="Q174" s="17" t="str">
        <f t="shared" si="174"/>
        <v/>
      </c>
      <c r="R174" s="17" t="str">
        <f t="shared" si="174"/>
        <v/>
      </c>
    </row>
    <row r="175" ht="15.75" customHeight="1">
      <c r="A175" s="30" t="s">
        <v>67</v>
      </c>
      <c r="B175" s="12" t="str">
        <f>IFERROR(__xludf.DUMMYFUNCTION("if(isblank(A175),"""",filter(Moorings!A:A,Moorings!B:B=left(A175,14),Moorings!D:D=D175))"),"ATAPL-65310-820-0009")</f>
        <v>ATAPL-65310-820-0009</v>
      </c>
      <c r="C175" s="12" t="str">
        <f>IFERROR(__xludf.DUMMYFUNCTION("if(isblank(A175),"""",filter(Moorings!C:C,Moorings!B:B=left(A175,14),Moorings!D:D=D175))"),"SN0006")</f>
        <v>SN0006</v>
      </c>
      <c r="D175" s="31">
        <v>3.0</v>
      </c>
      <c r="E175" s="12" t="str">
        <f>IFERROR(__xludf.DUMMYFUNCTION("if(isblank(A175),"""",filter(Moorings!A:A,Moorings!B:B=A175,Moorings!D:D=D175))"),"ATOSU-70570-00001")</f>
        <v>ATOSU-70570-00001</v>
      </c>
      <c r="F175" s="12" t="str">
        <f>IFERROR(__xludf.DUMMYFUNCTION("if(isblank(A175),"""",filter(Moorings!C:C,Moorings!B:B=A175,Moorings!D:D=D175))"),"C0064")</f>
        <v>C0064</v>
      </c>
      <c r="G175" s="53" t="s">
        <v>205</v>
      </c>
      <c r="H175" s="53"/>
      <c r="I175" s="30"/>
      <c r="J175" s="5"/>
      <c r="K175" t="str">
        <f t="shared" si="13"/>
        <v>PCO2WB</v>
      </c>
      <c r="N175" s="2" t="str">
        <f t="shared" ref="N175:R175" si="175">E175</f>
        <v>ATOSU-70570-00001</v>
      </c>
      <c r="O175" s="2" t="str">
        <f t="shared" si="175"/>
        <v>C0064</v>
      </c>
      <c r="P175" s="17" t="str">
        <f t="shared" si="175"/>
        <v>CC_calb</v>
      </c>
      <c r="Q175" s="17" t="str">
        <f t="shared" si="175"/>
        <v/>
      </c>
      <c r="R175" s="17" t="str">
        <f t="shared" si="175"/>
        <v/>
      </c>
    </row>
    <row r="176" ht="15.75" customHeight="1">
      <c r="A176" s="30" t="s">
        <v>67</v>
      </c>
      <c r="B176" s="12" t="str">
        <f>IFERROR(__xludf.DUMMYFUNCTION("if(isblank(A176),"""",filter(Moorings!A:A,Moorings!B:B=left(A176,14),Moorings!D:D=D176))"),"ATAPL-65310-820-0009")</f>
        <v>ATAPL-65310-820-0009</v>
      </c>
      <c r="C176" s="12" t="str">
        <f>IFERROR(__xludf.DUMMYFUNCTION("if(isblank(A176),"""",filter(Moorings!C:C,Moorings!B:B=left(A176,14),Moorings!D:D=D176))"),"SN0006")</f>
        <v>SN0006</v>
      </c>
      <c r="D176" s="31">
        <v>3.0</v>
      </c>
      <c r="E176" s="12" t="str">
        <f>IFERROR(__xludf.DUMMYFUNCTION("if(isblank(A176),"""",filter(Moorings!A:A,Moorings!B:B=A176,Moorings!D:D=D176))"),"ATOSU-70570-00001")</f>
        <v>ATOSU-70570-00001</v>
      </c>
      <c r="F176" s="12" t="str">
        <f>IFERROR(__xludf.DUMMYFUNCTION("if(isblank(A176),"""",filter(Moorings!C:C,Moorings!B:B=A176,Moorings!D:D=D176))"),"C0064")</f>
        <v>C0064</v>
      </c>
      <c r="G176" s="53" t="s">
        <v>206</v>
      </c>
      <c r="H176" s="53"/>
      <c r="I176" s="30"/>
      <c r="J176" s="5"/>
      <c r="K176" t="str">
        <f t="shared" si="13"/>
        <v>PCO2WB</v>
      </c>
      <c r="N176" s="2" t="str">
        <f t="shared" ref="N176:R176" si="176">E176</f>
        <v>ATOSU-70570-00001</v>
      </c>
      <c r="O176" s="2" t="str">
        <f t="shared" si="176"/>
        <v>C0064</v>
      </c>
      <c r="P176" s="17" t="str">
        <f t="shared" si="176"/>
        <v>CC_calc</v>
      </c>
      <c r="Q176" s="17" t="str">
        <f t="shared" si="176"/>
        <v/>
      </c>
      <c r="R176" s="17" t="str">
        <f t="shared" si="176"/>
        <v/>
      </c>
    </row>
    <row r="177" ht="12.75" customHeight="1">
      <c r="A177" s="20"/>
      <c r="B177" s="12"/>
      <c r="C177" s="12"/>
      <c r="D177" s="22"/>
      <c r="E177" s="12"/>
      <c r="F177" s="12"/>
      <c r="G177" s="40"/>
      <c r="H177" s="90"/>
      <c r="I177" s="20"/>
      <c r="J177" s="5"/>
      <c r="K177" t="str">
        <f t="shared" si="13"/>
        <v/>
      </c>
      <c r="N177" s="2" t="str">
        <f t="shared" ref="N177:R177" si="177">E177</f>
        <v/>
      </c>
      <c r="O177" s="2" t="str">
        <f t="shared" si="177"/>
        <v/>
      </c>
      <c r="P177" s="17" t="str">
        <f t="shared" si="177"/>
        <v/>
      </c>
      <c r="Q177" s="19" t="str">
        <f t="shared" si="177"/>
        <v/>
      </c>
      <c r="R177" s="17" t="str">
        <f t="shared" si="177"/>
        <v/>
      </c>
    </row>
    <row r="178" ht="12.75" customHeight="1">
      <c r="A178" s="20" t="s">
        <v>70</v>
      </c>
      <c r="B178" s="12" t="str">
        <f>IFERROR(__xludf.DUMMYFUNCTION("if(isblank(A178),"""",filter(Moorings!A:A,Moorings!B:B=left(A178,14),Moorings!D:D=D178))"),"ATAPL-65310-040-006")</f>
        <v>ATAPL-65310-040-006</v>
      </c>
      <c r="C178" s="12" t="str">
        <f>IFERROR(__xludf.DUMMYFUNCTION("if(isblank(A178),"""",filter(Moorings!C:C,Moorings!B:B=left(A178,14),Moorings!D:D=D178))"),"SN0006")</f>
        <v>SN0006</v>
      </c>
      <c r="D178" s="22">
        <v>1.0</v>
      </c>
      <c r="E178" s="12" t="str">
        <f>IFERROR(__xludf.DUMMYFUNCTION("if(isblank(A178),"""",filter(Moorings!A:A,Moorings!B:B=A178,Moorings!D:D=D178))"),"A00627")</f>
        <v>A00627</v>
      </c>
      <c r="F178" s="12" t="str">
        <f>IFERROR(__xludf.DUMMYFUNCTION("if(isblank(A178),"""",filter(Moorings!C:C,Moorings!B:B=A178,Moorings!D:D=D178))"),"P0116")</f>
        <v>P0116</v>
      </c>
      <c r="G178" s="40" t="s">
        <v>199</v>
      </c>
      <c r="H178" s="90">
        <v>17533.0</v>
      </c>
      <c r="I178" s="20"/>
      <c r="J178" s="5"/>
      <c r="K178" t="str">
        <f t="shared" si="13"/>
        <v>PHSEND</v>
      </c>
      <c r="N178" s="2" t="str">
        <f t="shared" ref="N178:R178" si="178">E178</f>
        <v>A00627</v>
      </c>
      <c r="O178" s="2" t="str">
        <f t="shared" si="178"/>
        <v>P0116</v>
      </c>
      <c r="P178" s="17" t="str">
        <f t="shared" si="178"/>
        <v>CC_ea434</v>
      </c>
      <c r="Q178" s="19" t="str">
        <f t="shared" si="178"/>
        <v>17533.000000</v>
      </c>
      <c r="R178" s="17" t="str">
        <f t="shared" si="178"/>
        <v/>
      </c>
    </row>
    <row r="179" ht="12.75" customHeight="1">
      <c r="A179" s="20" t="s">
        <v>70</v>
      </c>
      <c r="B179" s="12" t="str">
        <f>IFERROR(__xludf.DUMMYFUNCTION("if(isblank(A179),"""",filter(Moorings!A:A,Moorings!B:B=left(A179,14),Moorings!D:D=D179))"),"ATAPL-65310-040-006")</f>
        <v>ATAPL-65310-040-006</v>
      </c>
      <c r="C179" s="12" t="str">
        <f>IFERROR(__xludf.DUMMYFUNCTION("if(isblank(A179),"""",filter(Moorings!C:C,Moorings!B:B=left(A179,14),Moorings!D:D=D179))"),"SN0006")</f>
        <v>SN0006</v>
      </c>
      <c r="D179" s="22">
        <v>1.0</v>
      </c>
      <c r="E179" s="12" t="str">
        <f>IFERROR(__xludf.DUMMYFUNCTION("if(isblank(A179),"""",filter(Moorings!A:A,Moorings!B:B=A179,Moorings!D:D=D179))"),"A00627")</f>
        <v>A00627</v>
      </c>
      <c r="F179" s="12" t="str">
        <f>IFERROR(__xludf.DUMMYFUNCTION("if(isblank(A179),"""",filter(Moorings!C:C,Moorings!B:B=A179,Moorings!D:D=D179))"),"P0116")</f>
        <v>P0116</v>
      </c>
      <c r="G179" s="40" t="s">
        <v>201</v>
      </c>
      <c r="H179" s="90">
        <v>2229.0</v>
      </c>
      <c r="I179" s="20"/>
      <c r="J179" s="5"/>
      <c r="K179" t="str">
        <f t="shared" si="13"/>
        <v>PHSEND</v>
      </c>
      <c r="N179" s="2" t="str">
        <f t="shared" ref="N179:R179" si="179">E179</f>
        <v>A00627</v>
      </c>
      <c r="O179" s="2" t="str">
        <f t="shared" si="179"/>
        <v>P0116</v>
      </c>
      <c r="P179" s="17" t="str">
        <f t="shared" si="179"/>
        <v>CC_eb434</v>
      </c>
      <c r="Q179" s="19" t="str">
        <f t="shared" si="179"/>
        <v>2229.000000</v>
      </c>
      <c r="R179" s="17" t="str">
        <f t="shared" si="179"/>
        <v/>
      </c>
    </row>
    <row r="180" ht="12.75" customHeight="1">
      <c r="A180" s="20" t="s">
        <v>70</v>
      </c>
      <c r="B180" s="12" t="str">
        <f>IFERROR(__xludf.DUMMYFUNCTION("if(isblank(A180),"""",filter(Moorings!A:A,Moorings!B:B=left(A180,14),Moorings!D:D=D180))"),"ATAPL-65310-040-006")</f>
        <v>ATAPL-65310-040-006</v>
      </c>
      <c r="C180" s="12" t="str">
        <f>IFERROR(__xludf.DUMMYFUNCTION("if(isblank(A180),"""",filter(Moorings!C:C,Moorings!B:B=left(A180,14),Moorings!D:D=D180))"),"SN0006")</f>
        <v>SN0006</v>
      </c>
      <c r="D180" s="22">
        <v>1.0</v>
      </c>
      <c r="E180" s="12" t="str">
        <f>IFERROR(__xludf.DUMMYFUNCTION("if(isblank(A180),"""",filter(Moorings!A:A,Moorings!B:B=A180,Moorings!D:D=D180))"),"A00627")</f>
        <v>A00627</v>
      </c>
      <c r="F180" s="12" t="str">
        <f>IFERROR(__xludf.DUMMYFUNCTION("if(isblank(A180),"""",filter(Moorings!C:C,Moorings!B:B=A180,Moorings!D:D=D180))"),"P0116")</f>
        <v>P0116</v>
      </c>
      <c r="G180" s="40" t="s">
        <v>207</v>
      </c>
      <c r="H180" s="90">
        <v>101.0</v>
      </c>
      <c r="I180" s="20"/>
      <c r="J180" s="5"/>
      <c r="K180" t="str">
        <f t="shared" si="13"/>
        <v>PHSEND</v>
      </c>
      <c r="N180" s="2" t="str">
        <f t="shared" ref="N180:R180" si="180">E180</f>
        <v>A00627</v>
      </c>
      <c r="O180" s="2" t="str">
        <f t="shared" si="180"/>
        <v>P0116</v>
      </c>
      <c r="P180" s="17" t="str">
        <f t="shared" si="180"/>
        <v>CC_ea578</v>
      </c>
      <c r="Q180" s="19" t="str">
        <f t="shared" si="180"/>
        <v>101.000000</v>
      </c>
      <c r="R180" s="17" t="str">
        <f t="shared" si="180"/>
        <v/>
      </c>
    </row>
    <row r="181" ht="12.75" customHeight="1">
      <c r="A181" s="20" t="s">
        <v>70</v>
      </c>
      <c r="B181" s="12" t="str">
        <f>IFERROR(__xludf.DUMMYFUNCTION("if(isblank(A181),"""",filter(Moorings!A:A,Moorings!B:B=left(A181,14),Moorings!D:D=D181))"),"ATAPL-65310-040-006")</f>
        <v>ATAPL-65310-040-006</v>
      </c>
      <c r="C181" s="12" t="str">
        <f>IFERROR(__xludf.DUMMYFUNCTION("if(isblank(A181),"""",filter(Moorings!C:C,Moorings!B:B=left(A181,14),Moorings!D:D=D181))"),"SN0006")</f>
        <v>SN0006</v>
      </c>
      <c r="D181" s="22">
        <v>1.0</v>
      </c>
      <c r="E181" s="12" t="str">
        <f>IFERROR(__xludf.DUMMYFUNCTION("if(isblank(A181),"""",filter(Moorings!A:A,Moorings!B:B=A181,Moorings!D:D=D181))"),"A00627")</f>
        <v>A00627</v>
      </c>
      <c r="F181" s="12" t="str">
        <f>IFERROR(__xludf.DUMMYFUNCTION("if(isblank(A181),"""",filter(Moorings!C:C,Moorings!B:B=A181,Moorings!D:D=D181))"),"P0116")</f>
        <v>P0116</v>
      </c>
      <c r="G181" s="40" t="s">
        <v>208</v>
      </c>
      <c r="H181" s="90">
        <v>38502.0</v>
      </c>
      <c r="I181" s="20"/>
      <c r="J181" s="5"/>
      <c r="K181" t="str">
        <f t="shared" si="13"/>
        <v>PHSEND</v>
      </c>
      <c r="N181" s="2" t="str">
        <f t="shared" ref="N181:R181" si="181">E181</f>
        <v>A00627</v>
      </c>
      <c r="O181" s="2" t="str">
        <f t="shared" si="181"/>
        <v>P0116</v>
      </c>
      <c r="P181" s="17" t="str">
        <f t="shared" si="181"/>
        <v>CC_eb578</v>
      </c>
      <c r="Q181" s="19" t="str">
        <f t="shared" si="181"/>
        <v>38502.000000</v>
      </c>
      <c r="R181" s="17" t="str">
        <f t="shared" si="181"/>
        <v/>
      </c>
    </row>
    <row r="182" ht="12.75" customHeight="1">
      <c r="A182" s="20" t="s">
        <v>70</v>
      </c>
      <c r="B182" s="12" t="str">
        <f>IFERROR(__xludf.DUMMYFUNCTION("if(isblank(A182),"""",filter(Moorings!A:A,Moorings!B:B=left(A182,14),Moorings!D:D=D182))"),"ATAPL-65310-040-006")</f>
        <v>ATAPL-65310-040-006</v>
      </c>
      <c r="C182" s="12" t="str">
        <f>IFERROR(__xludf.DUMMYFUNCTION("if(isblank(A182),"""",filter(Moorings!C:C,Moorings!B:B=left(A182,14),Moorings!D:D=D182))"),"SN0006")</f>
        <v>SN0006</v>
      </c>
      <c r="D182" s="22">
        <v>1.0</v>
      </c>
      <c r="E182" s="12" t="str">
        <f>IFERROR(__xludf.DUMMYFUNCTION("if(isblank(A182),"""",filter(Moorings!A:A,Moorings!B:B=A182,Moorings!D:D=D182))"),"A00627")</f>
        <v>A00627</v>
      </c>
      <c r="F182" s="12" t="str">
        <f>IFERROR(__xludf.DUMMYFUNCTION("if(isblank(A182),"""",filter(Moorings!C:C,Moorings!B:B=A182,Moorings!D:D=D182))"),"P0116")</f>
        <v>P0116</v>
      </c>
      <c r="G182" s="40" t="s">
        <v>209</v>
      </c>
      <c r="H182" s="94">
        <v>1.0</v>
      </c>
      <c r="I182" s="20"/>
      <c r="J182" s="5"/>
      <c r="K182" t="str">
        <f t="shared" si="13"/>
        <v>PHSEND</v>
      </c>
      <c r="N182" s="2" t="str">
        <f t="shared" ref="N182:R182" si="182">E182</f>
        <v>A00627</v>
      </c>
      <c r="O182" s="2" t="str">
        <f t="shared" si="182"/>
        <v>P0116</v>
      </c>
      <c r="P182" s="17" t="str">
        <f t="shared" si="182"/>
        <v>CC_ind_slp</v>
      </c>
      <c r="Q182" s="19" t="str">
        <f t="shared" si="182"/>
        <v>1.000000</v>
      </c>
      <c r="R182" s="17" t="str">
        <f t="shared" si="182"/>
        <v/>
      </c>
    </row>
    <row r="183" ht="12.75" customHeight="1">
      <c r="A183" s="20" t="s">
        <v>70</v>
      </c>
      <c r="B183" s="12" t="str">
        <f>IFERROR(__xludf.DUMMYFUNCTION("if(isblank(A183),"""",filter(Moorings!A:A,Moorings!B:B=left(A183,14),Moorings!D:D=D183))"),"ATAPL-65310-040-006")</f>
        <v>ATAPL-65310-040-006</v>
      </c>
      <c r="C183" s="12" t="str">
        <f>IFERROR(__xludf.DUMMYFUNCTION("if(isblank(A183),"""",filter(Moorings!C:C,Moorings!B:B=left(A183,14),Moorings!D:D=D183))"),"SN0006")</f>
        <v>SN0006</v>
      </c>
      <c r="D183" s="22">
        <v>1.0</v>
      </c>
      <c r="E183" s="12" t="str">
        <f>IFERROR(__xludf.DUMMYFUNCTION("if(isblank(A183),"""",filter(Moorings!A:A,Moorings!B:B=A183,Moorings!D:D=D183))"),"A00627")</f>
        <v>A00627</v>
      </c>
      <c r="F183" s="12" t="str">
        <f>IFERROR(__xludf.DUMMYFUNCTION("if(isblank(A183),"""",filter(Moorings!C:C,Moorings!B:B=A183,Moorings!D:D=D183))"),"P0116")</f>
        <v>P0116</v>
      </c>
      <c r="G183" s="40" t="s">
        <v>210</v>
      </c>
      <c r="H183" s="94">
        <v>0.0</v>
      </c>
      <c r="I183" s="20"/>
      <c r="J183" s="5"/>
      <c r="K183" t="str">
        <f t="shared" si="13"/>
        <v>PHSEND</v>
      </c>
      <c r="N183" s="2" t="str">
        <f t="shared" ref="N183:R183" si="183">E183</f>
        <v>A00627</v>
      </c>
      <c r="O183" s="2" t="str">
        <f t="shared" si="183"/>
        <v>P0116</v>
      </c>
      <c r="P183" s="17" t="str">
        <f t="shared" si="183"/>
        <v>CC_ind_off</v>
      </c>
      <c r="Q183" s="19" t="str">
        <f t="shared" si="183"/>
        <v>0.000000</v>
      </c>
      <c r="R183" s="17" t="str">
        <f t="shared" si="183"/>
        <v/>
      </c>
    </row>
    <row r="184" ht="12.75" customHeight="1">
      <c r="A184" s="20" t="s">
        <v>70</v>
      </c>
      <c r="B184" s="12" t="str">
        <f>IFERROR(__xludf.DUMMYFUNCTION("if(isblank(A184),"""",filter(Moorings!A:A,Moorings!B:B=left(A184,14),Moorings!D:D=D184))"),"ATAPL-65310-040-006")</f>
        <v>ATAPL-65310-040-006</v>
      </c>
      <c r="C184" s="12" t="str">
        <f>IFERROR(__xludf.DUMMYFUNCTION("if(isblank(A184),"""",filter(Moorings!C:C,Moorings!B:B=left(A184,14),Moorings!D:D=D184))"),"SN0006")</f>
        <v>SN0006</v>
      </c>
      <c r="D184" s="22">
        <v>1.0</v>
      </c>
      <c r="E184" s="12" t="str">
        <f>IFERROR(__xludf.DUMMYFUNCTION("if(isblank(A184),"""",filter(Moorings!A:A,Moorings!B:B=A184,Moorings!D:D=D184))"),"A00627")</f>
        <v>A00627</v>
      </c>
      <c r="F184" s="12" t="str">
        <f>IFERROR(__xludf.DUMMYFUNCTION("if(isblank(A184),"""",filter(Moorings!C:C,Moorings!B:B=A184,Moorings!D:D=D184))"),"P0116")</f>
        <v>P0116</v>
      </c>
      <c r="G184" s="40" t="s">
        <v>211</v>
      </c>
      <c r="H184" s="90">
        <v>35.0</v>
      </c>
      <c r="I184" s="20"/>
      <c r="J184" s="5"/>
      <c r="K184" t="str">
        <f t="shared" si="13"/>
        <v>PHSEND</v>
      </c>
      <c r="N184" s="2" t="str">
        <f t="shared" ref="N184:R184" si="184">E184</f>
        <v>A00627</v>
      </c>
      <c r="O184" s="2" t="str">
        <f t="shared" si="184"/>
        <v>P0116</v>
      </c>
      <c r="P184" s="17" t="str">
        <f t="shared" si="184"/>
        <v>CC_psal</v>
      </c>
      <c r="Q184" s="19" t="str">
        <f t="shared" si="184"/>
        <v>35.000000</v>
      </c>
      <c r="R184" s="17" t="str">
        <f t="shared" si="184"/>
        <v/>
      </c>
    </row>
    <row r="185" ht="12.75" customHeight="1">
      <c r="A185" s="20"/>
      <c r="B185" s="12" t="str">
        <f>IFERROR(__xludf.DUMMYFUNCTION("if(isblank(A185),"""",filter(Moorings!A:A,Moorings!B:B=left(A185,14),Moorings!D:D=D185))"),"")</f>
        <v/>
      </c>
      <c r="C185" s="12" t="str">
        <f>IFERROR(__xludf.DUMMYFUNCTION("if(isblank(A185),"""",filter(Moorings!C:C,Moorings!B:B=left(A185,14),Moorings!D:D=D185))"),"")</f>
        <v/>
      </c>
      <c r="D185" s="22"/>
      <c r="E185" s="12" t="str">
        <f>IFERROR(__xludf.DUMMYFUNCTION("if(isblank(A185),"""",filter(Moorings!A:A,Moorings!B:B=A185,Moorings!D:D=D185))"),"")</f>
        <v/>
      </c>
      <c r="F185" s="12" t="str">
        <f>IFERROR(__xludf.DUMMYFUNCTION("if(isblank(A185),"""",filter(Moorings!C:C,Moorings!B:B=A185,Moorings!D:D=D185))"),"")</f>
        <v/>
      </c>
      <c r="G185" s="40"/>
      <c r="H185" s="90"/>
      <c r="I185" s="20"/>
      <c r="J185" s="5"/>
      <c r="K185" t="str">
        <f t="shared" si="13"/>
        <v/>
      </c>
      <c r="N185" s="2" t="str">
        <f t="shared" ref="N185:R185" si="185">E185</f>
        <v/>
      </c>
      <c r="O185" s="2" t="str">
        <f t="shared" si="185"/>
        <v/>
      </c>
      <c r="P185" s="17" t="str">
        <f t="shared" si="185"/>
        <v/>
      </c>
      <c r="Q185" s="19" t="str">
        <f t="shared" si="185"/>
        <v/>
      </c>
      <c r="R185" s="17" t="str">
        <f t="shared" si="185"/>
        <v/>
      </c>
    </row>
    <row r="186" ht="12.75" customHeight="1">
      <c r="A186" s="20" t="s">
        <v>70</v>
      </c>
      <c r="B186" s="12" t="str">
        <f>IFERROR(__xludf.DUMMYFUNCTION("if(isblank(A186),"""",filter(Moorings!A:A,Moorings!B:B=left(A186,14),Moorings!D:D=D186))"),"ATAPL-65310-820-0009")</f>
        <v>ATAPL-65310-820-0009</v>
      </c>
      <c r="C186" s="12" t="str">
        <f>IFERROR(__xludf.DUMMYFUNCTION("if(isblank(A186),"""",filter(Moorings!C:C,Moorings!B:B=left(A186,14),Moorings!D:D=D186))"),"SN0009")</f>
        <v>SN0009</v>
      </c>
      <c r="D186" s="22">
        <v>2.0</v>
      </c>
      <c r="E186" s="12" t="str">
        <f>IFERROR(__xludf.DUMMYFUNCTION("if(isblank(A186),"""",filter(Moorings!A:A,Moorings!B:B=A186,Moorings!D:D=D186))"),"A01426")</f>
        <v>A01426</v>
      </c>
      <c r="F186" s="12" t="str">
        <f>IFERROR(__xludf.DUMMYFUNCTION("if(isblank(A186),"""",filter(Moorings!C:C,Moorings!B:B=A186,Moorings!D:D=D186))"),"P0159")</f>
        <v>P0159</v>
      </c>
      <c r="G186" s="40" t="s">
        <v>199</v>
      </c>
      <c r="H186" s="90">
        <v>17533.0</v>
      </c>
      <c r="I186" s="20"/>
      <c r="J186" s="5"/>
      <c r="K186" t="str">
        <f t="shared" si="13"/>
        <v>PHSEND</v>
      </c>
      <c r="N186" s="2" t="str">
        <f t="shared" ref="N186:R186" si="186">E186</f>
        <v>A01426</v>
      </c>
      <c r="O186" s="2" t="str">
        <f t="shared" si="186"/>
        <v>P0159</v>
      </c>
      <c r="P186" s="17" t="str">
        <f t="shared" si="186"/>
        <v>CC_ea434</v>
      </c>
      <c r="Q186" s="19" t="str">
        <f t="shared" si="186"/>
        <v>17533.000000</v>
      </c>
      <c r="R186" s="17" t="str">
        <f t="shared" si="186"/>
        <v/>
      </c>
    </row>
    <row r="187" ht="12.75" customHeight="1">
      <c r="A187" s="20" t="s">
        <v>70</v>
      </c>
      <c r="B187" s="12" t="str">
        <f>IFERROR(__xludf.DUMMYFUNCTION("if(isblank(A187),"""",filter(Moorings!A:A,Moorings!B:B=left(A187,14),Moorings!D:D=D187))"),"ATAPL-65310-820-0009")</f>
        <v>ATAPL-65310-820-0009</v>
      </c>
      <c r="C187" s="12" t="str">
        <f>IFERROR(__xludf.DUMMYFUNCTION("if(isblank(A187),"""",filter(Moorings!C:C,Moorings!B:B=left(A187,14),Moorings!D:D=D187))"),"SN0009")</f>
        <v>SN0009</v>
      </c>
      <c r="D187" s="22">
        <v>2.0</v>
      </c>
      <c r="E187" s="12" t="str">
        <f>IFERROR(__xludf.DUMMYFUNCTION("if(isblank(A187),"""",filter(Moorings!A:A,Moorings!B:B=A187,Moorings!D:D=D187))"),"A01426")</f>
        <v>A01426</v>
      </c>
      <c r="F187" s="12" t="str">
        <f>IFERROR(__xludf.DUMMYFUNCTION("if(isblank(A187),"""",filter(Moorings!C:C,Moorings!B:B=A187,Moorings!D:D=D187))"),"P0159")</f>
        <v>P0159</v>
      </c>
      <c r="G187" s="40" t="s">
        <v>201</v>
      </c>
      <c r="H187" s="90">
        <v>2229.0</v>
      </c>
      <c r="I187" s="20"/>
      <c r="J187" s="5"/>
      <c r="K187" t="str">
        <f t="shared" si="13"/>
        <v>PHSEND</v>
      </c>
      <c r="N187" s="2" t="str">
        <f t="shared" ref="N187:R187" si="187">E187</f>
        <v>A01426</v>
      </c>
      <c r="O187" s="2" t="str">
        <f t="shared" si="187"/>
        <v>P0159</v>
      </c>
      <c r="P187" s="17" t="str">
        <f t="shared" si="187"/>
        <v>CC_eb434</v>
      </c>
      <c r="Q187" s="19" t="str">
        <f t="shared" si="187"/>
        <v>2229.000000</v>
      </c>
      <c r="R187" s="17" t="str">
        <f t="shared" si="187"/>
        <v/>
      </c>
    </row>
    <row r="188" ht="12.75" customHeight="1">
      <c r="A188" s="20" t="s">
        <v>70</v>
      </c>
      <c r="B188" s="12" t="str">
        <f>IFERROR(__xludf.DUMMYFUNCTION("if(isblank(A188),"""",filter(Moorings!A:A,Moorings!B:B=left(A188,14),Moorings!D:D=D188))"),"ATAPL-65310-820-0009")</f>
        <v>ATAPL-65310-820-0009</v>
      </c>
      <c r="C188" s="12" t="str">
        <f>IFERROR(__xludf.DUMMYFUNCTION("if(isblank(A188),"""",filter(Moorings!C:C,Moorings!B:B=left(A188,14),Moorings!D:D=D188))"),"SN0009")</f>
        <v>SN0009</v>
      </c>
      <c r="D188" s="22">
        <v>2.0</v>
      </c>
      <c r="E188" s="12" t="str">
        <f>IFERROR(__xludf.DUMMYFUNCTION("if(isblank(A188),"""",filter(Moorings!A:A,Moorings!B:B=A188,Moorings!D:D=D188))"),"A01426")</f>
        <v>A01426</v>
      </c>
      <c r="F188" s="12" t="str">
        <f>IFERROR(__xludf.DUMMYFUNCTION("if(isblank(A188),"""",filter(Moorings!C:C,Moorings!B:B=A188,Moorings!D:D=D188))"),"P0159")</f>
        <v>P0159</v>
      </c>
      <c r="G188" s="40" t="s">
        <v>207</v>
      </c>
      <c r="H188" s="90">
        <v>101.0</v>
      </c>
      <c r="I188" s="20"/>
      <c r="J188" s="5"/>
      <c r="K188" t="str">
        <f t="shared" si="13"/>
        <v>PHSEND</v>
      </c>
      <c r="N188" s="2" t="str">
        <f t="shared" ref="N188:R188" si="188">E188</f>
        <v>A01426</v>
      </c>
      <c r="O188" s="2" t="str">
        <f t="shared" si="188"/>
        <v>P0159</v>
      </c>
      <c r="P188" s="17" t="str">
        <f t="shared" si="188"/>
        <v>CC_ea578</v>
      </c>
      <c r="Q188" s="19" t="str">
        <f t="shared" si="188"/>
        <v>101.000000</v>
      </c>
      <c r="R188" s="17" t="str">
        <f t="shared" si="188"/>
        <v/>
      </c>
    </row>
    <row r="189" ht="12.75" customHeight="1">
      <c r="A189" s="20" t="s">
        <v>70</v>
      </c>
      <c r="B189" s="12" t="str">
        <f>IFERROR(__xludf.DUMMYFUNCTION("if(isblank(A189),"""",filter(Moorings!A:A,Moorings!B:B=left(A189,14),Moorings!D:D=D189))"),"ATAPL-65310-820-0009")</f>
        <v>ATAPL-65310-820-0009</v>
      </c>
      <c r="C189" s="12" t="str">
        <f>IFERROR(__xludf.DUMMYFUNCTION("if(isblank(A189),"""",filter(Moorings!C:C,Moorings!B:B=left(A189,14),Moorings!D:D=D189))"),"SN0009")</f>
        <v>SN0009</v>
      </c>
      <c r="D189" s="22">
        <v>2.0</v>
      </c>
      <c r="E189" s="12" t="str">
        <f>IFERROR(__xludf.DUMMYFUNCTION("if(isblank(A189),"""",filter(Moorings!A:A,Moorings!B:B=A189,Moorings!D:D=D189))"),"A01426")</f>
        <v>A01426</v>
      </c>
      <c r="F189" s="12" t="str">
        <f>IFERROR(__xludf.DUMMYFUNCTION("if(isblank(A189),"""",filter(Moorings!C:C,Moorings!B:B=A189,Moorings!D:D=D189))"),"P0159")</f>
        <v>P0159</v>
      </c>
      <c r="G189" s="40" t="s">
        <v>208</v>
      </c>
      <c r="H189" s="90">
        <v>38502.0</v>
      </c>
      <c r="I189" s="20"/>
      <c r="J189" s="5"/>
      <c r="K189" t="str">
        <f t="shared" si="13"/>
        <v>PHSEND</v>
      </c>
      <c r="N189" s="2" t="str">
        <f t="shared" ref="N189:R189" si="189">E189</f>
        <v>A01426</v>
      </c>
      <c r="O189" s="2" t="str">
        <f t="shared" si="189"/>
        <v>P0159</v>
      </c>
      <c r="P189" s="17" t="str">
        <f t="shared" si="189"/>
        <v>CC_eb578</v>
      </c>
      <c r="Q189" s="19" t="str">
        <f t="shared" si="189"/>
        <v>38502.000000</v>
      </c>
      <c r="R189" s="17" t="str">
        <f t="shared" si="189"/>
        <v/>
      </c>
    </row>
    <row r="190" ht="12.75" customHeight="1">
      <c r="A190" s="20" t="s">
        <v>70</v>
      </c>
      <c r="B190" s="12" t="str">
        <f>IFERROR(__xludf.DUMMYFUNCTION("if(isblank(A190),"""",filter(Moorings!A:A,Moorings!B:B=left(A190,14),Moorings!D:D=D190))"),"ATAPL-65310-820-0009")</f>
        <v>ATAPL-65310-820-0009</v>
      </c>
      <c r="C190" s="12" t="str">
        <f>IFERROR(__xludf.DUMMYFUNCTION("if(isblank(A190),"""",filter(Moorings!C:C,Moorings!B:B=left(A190,14),Moorings!D:D=D190))"),"SN0009")</f>
        <v>SN0009</v>
      </c>
      <c r="D190" s="22">
        <v>2.0</v>
      </c>
      <c r="E190" s="12" t="str">
        <f>IFERROR(__xludf.DUMMYFUNCTION("if(isblank(A190),"""",filter(Moorings!A:A,Moorings!B:B=A190,Moorings!D:D=D190))"),"A01426")</f>
        <v>A01426</v>
      </c>
      <c r="F190" s="12" t="str">
        <f>IFERROR(__xludf.DUMMYFUNCTION("if(isblank(A190),"""",filter(Moorings!C:C,Moorings!B:B=A190,Moorings!D:D=D190))"),"P0159")</f>
        <v>P0159</v>
      </c>
      <c r="G190" s="40" t="s">
        <v>209</v>
      </c>
      <c r="H190" s="94">
        <v>1.0</v>
      </c>
      <c r="I190" s="20"/>
      <c r="J190" s="5"/>
      <c r="K190" t="str">
        <f t="shared" si="13"/>
        <v>PHSEND</v>
      </c>
      <c r="N190" s="2" t="str">
        <f t="shared" ref="N190:R190" si="190">E190</f>
        <v>A01426</v>
      </c>
      <c r="O190" s="2" t="str">
        <f t="shared" si="190"/>
        <v>P0159</v>
      </c>
      <c r="P190" s="17" t="str">
        <f t="shared" si="190"/>
        <v>CC_ind_slp</v>
      </c>
      <c r="Q190" s="19" t="str">
        <f t="shared" si="190"/>
        <v>1.000000</v>
      </c>
      <c r="R190" s="17" t="str">
        <f t="shared" si="190"/>
        <v/>
      </c>
    </row>
    <row r="191" ht="12.75" customHeight="1">
      <c r="A191" s="20" t="s">
        <v>70</v>
      </c>
      <c r="B191" s="12" t="str">
        <f>IFERROR(__xludf.DUMMYFUNCTION("if(isblank(A191),"""",filter(Moorings!A:A,Moorings!B:B=left(A191,14),Moorings!D:D=D191))"),"ATAPL-65310-820-0009")</f>
        <v>ATAPL-65310-820-0009</v>
      </c>
      <c r="C191" s="12" t="str">
        <f>IFERROR(__xludf.DUMMYFUNCTION("if(isblank(A191),"""",filter(Moorings!C:C,Moorings!B:B=left(A191,14),Moorings!D:D=D191))"),"SN0009")</f>
        <v>SN0009</v>
      </c>
      <c r="D191" s="22">
        <v>2.0</v>
      </c>
      <c r="E191" s="12" t="str">
        <f>IFERROR(__xludf.DUMMYFUNCTION("if(isblank(A191),"""",filter(Moorings!A:A,Moorings!B:B=A191,Moorings!D:D=D191))"),"A01426")</f>
        <v>A01426</v>
      </c>
      <c r="F191" s="12" t="str">
        <f>IFERROR(__xludf.DUMMYFUNCTION("if(isblank(A191),"""",filter(Moorings!C:C,Moorings!B:B=A191,Moorings!D:D=D191))"),"P0159")</f>
        <v>P0159</v>
      </c>
      <c r="G191" s="40" t="s">
        <v>210</v>
      </c>
      <c r="H191" s="94">
        <v>0.0</v>
      </c>
      <c r="I191" s="20"/>
      <c r="J191" s="5"/>
      <c r="K191" t="str">
        <f t="shared" si="13"/>
        <v>PHSEND</v>
      </c>
      <c r="N191" s="2" t="str">
        <f t="shared" ref="N191:R191" si="191">E191</f>
        <v>A01426</v>
      </c>
      <c r="O191" s="2" t="str">
        <f t="shared" si="191"/>
        <v>P0159</v>
      </c>
      <c r="P191" s="17" t="str">
        <f t="shared" si="191"/>
        <v>CC_ind_off</v>
      </c>
      <c r="Q191" s="19" t="str">
        <f t="shared" si="191"/>
        <v>0.000000</v>
      </c>
      <c r="R191" s="17" t="str">
        <f t="shared" si="191"/>
        <v/>
      </c>
    </row>
    <row r="192" ht="12.75" customHeight="1">
      <c r="A192" s="20" t="s">
        <v>70</v>
      </c>
      <c r="B192" s="12" t="str">
        <f>IFERROR(__xludf.DUMMYFUNCTION("if(isblank(A192),"""",filter(Moorings!A:A,Moorings!B:B=left(A192,14),Moorings!D:D=D192))"),"ATAPL-65310-820-0009")</f>
        <v>ATAPL-65310-820-0009</v>
      </c>
      <c r="C192" s="12" t="str">
        <f>IFERROR(__xludf.DUMMYFUNCTION("if(isblank(A192),"""",filter(Moorings!C:C,Moorings!B:B=left(A192,14),Moorings!D:D=D192))"),"SN0009")</f>
        <v>SN0009</v>
      </c>
      <c r="D192" s="22">
        <v>2.0</v>
      </c>
      <c r="E192" s="12" t="str">
        <f>IFERROR(__xludf.DUMMYFUNCTION("if(isblank(A192),"""",filter(Moorings!A:A,Moorings!B:B=A192,Moorings!D:D=D192))"),"A01426")</f>
        <v>A01426</v>
      </c>
      <c r="F192" s="12" t="str">
        <f>IFERROR(__xludf.DUMMYFUNCTION("if(isblank(A192),"""",filter(Moorings!C:C,Moorings!B:B=A192,Moorings!D:D=D192))"),"P0159")</f>
        <v>P0159</v>
      </c>
      <c r="G192" s="20" t="s">
        <v>211</v>
      </c>
      <c r="H192" s="24">
        <v>35.0</v>
      </c>
      <c r="I192" s="20"/>
      <c r="J192" s="5"/>
      <c r="K192" t="str">
        <f t="shared" si="13"/>
        <v>PHSEND</v>
      </c>
      <c r="N192" s="2" t="str">
        <f t="shared" ref="N192:R192" si="192">E192</f>
        <v>A01426</v>
      </c>
      <c r="O192" s="2" t="str">
        <f t="shared" si="192"/>
        <v>P0159</v>
      </c>
      <c r="P192" s="17" t="str">
        <f t="shared" si="192"/>
        <v>CC_psal</v>
      </c>
      <c r="Q192" s="19" t="str">
        <f t="shared" si="192"/>
        <v>35.000000</v>
      </c>
      <c r="R192" s="17" t="str">
        <f t="shared" si="192"/>
        <v/>
      </c>
    </row>
    <row r="193" ht="12.75" customHeight="1">
      <c r="A193" s="20"/>
      <c r="B193" s="12" t="str">
        <f>IFERROR(__xludf.DUMMYFUNCTION("if(isblank(A193),"""",filter(Moorings!A:A,Moorings!B:B=left(A193,14),Moorings!D:D=D193))"),"")</f>
        <v/>
      </c>
      <c r="C193" s="12" t="str">
        <f>IFERROR(__xludf.DUMMYFUNCTION("if(isblank(A193),"""",filter(Moorings!C:C,Moorings!B:B=left(A193,14),Moorings!D:D=D193))"),"")</f>
        <v/>
      </c>
      <c r="D193" s="22"/>
      <c r="E193" s="12" t="str">
        <f>IFERROR(__xludf.DUMMYFUNCTION("if(isblank(A193),"""",filter(Moorings!A:A,Moorings!B:B=A193,Moorings!D:D=D193))"),"")</f>
        <v/>
      </c>
      <c r="F193" s="12" t="str">
        <f>IFERROR(__xludf.DUMMYFUNCTION("if(isblank(A193),"""",filter(Moorings!C:C,Moorings!B:B=A193,Moorings!D:D=D193))"),"")</f>
        <v/>
      </c>
      <c r="G193" s="20"/>
      <c r="H193" s="24"/>
      <c r="I193" s="20"/>
      <c r="J193" s="5"/>
      <c r="K193" t="str">
        <f t="shared" si="13"/>
        <v/>
      </c>
      <c r="N193" s="2" t="str">
        <f t="shared" ref="N193:R193" si="193">E193</f>
        <v/>
      </c>
      <c r="O193" s="2" t="str">
        <f t="shared" si="193"/>
        <v/>
      </c>
      <c r="P193" s="17" t="str">
        <f t="shared" si="193"/>
        <v/>
      </c>
      <c r="Q193" s="19" t="str">
        <f t="shared" si="193"/>
        <v/>
      </c>
      <c r="R193" s="17" t="str">
        <f t="shared" si="193"/>
        <v/>
      </c>
    </row>
    <row r="194" ht="15.75" customHeight="1">
      <c r="A194" s="30" t="s">
        <v>70</v>
      </c>
      <c r="B194" s="12" t="str">
        <f>IFERROR(__xludf.DUMMYFUNCTION("if(isblank(A194),"""",filter(Moorings!A:A,Moorings!B:B=left(A194,14),Moorings!D:D=D194))"),"ATAPL-65310-820-0009")</f>
        <v>ATAPL-65310-820-0009</v>
      </c>
      <c r="C194" s="12" t="str">
        <f>IFERROR(__xludf.DUMMYFUNCTION("if(isblank(A194),"""",filter(Moorings!C:C,Moorings!B:B=left(A194,14),Moorings!D:D=D194))"),"SN0006")</f>
        <v>SN0006</v>
      </c>
      <c r="D194" s="31">
        <v>3.0</v>
      </c>
      <c r="E194" s="12" t="str">
        <f>IFERROR(__xludf.DUMMYFUNCTION("if(isblank(A194),"""",filter(Moorings!A:A,Moorings!B:B=A194,Moorings!D:D=D194))"),"ATOSU-70571-00001")</f>
        <v>ATOSU-70571-00001</v>
      </c>
      <c r="F194" s="12" t="str">
        <f>IFERROR(__xludf.DUMMYFUNCTION("if(isblank(A194),"""",filter(Moorings!C:C,Moorings!B:B=A194,Moorings!D:D=D194))"),"P0116")</f>
        <v>P0116</v>
      </c>
      <c r="G194" s="53" t="s">
        <v>199</v>
      </c>
      <c r="H194" s="53"/>
      <c r="I194" s="30"/>
      <c r="J194" s="5"/>
      <c r="K194" t="str">
        <f t="shared" si="13"/>
        <v>PHSEND</v>
      </c>
      <c r="N194" s="2" t="str">
        <f t="shared" ref="N194:R194" si="194">E194</f>
        <v>ATOSU-70571-00001</v>
      </c>
      <c r="O194" s="2" t="str">
        <f t="shared" si="194"/>
        <v>P0116</v>
      </c>
      <c r="P194" s="17" t="str">
        <f t="shared" si="194"/>
        <v>CC_ea434</v>
      </c>
      <c r="Q194" s="17" t="str">
        <f t="shared" si="194"/>
        <v/>
      </c>
      <c r="R194" s="17" t="str">
        <f t="shared" si="194"/>
        <v/>
      </c>
    </row>
    <row r="195" ht="15.75" customHeight="1">
      <c r="A195" s="30" t="s">
        <v>70</v>
      </c>
      <c r="B195" s="12" t="str">
        <f>IFERROR(__xludf.DUMMYFUNCTION("if(isblank(A195),"""",filter(Moorings!A:A,Moorings!B:B=left(A195,14),Moorings!D:D=D195))"),"ATAPL-65310-820-0009")</f>
        <v>ATAPL-65310-820-0009</v>
      </c>
      <c r="C195" s="12" t="str">
        <f>IFERROR(__xludf.DUMMYFUNCTION("if(isblank(A195),"""",filter(Moorings!C:C,Moorings!B:B=left(A195,14),Moorings!D:D=D195))"),"SN0006")</f>
        <v>SN0006</v>
      </c>
      <c r="D195" s="31">
        <v>3.0</v>
      </c>
      <c r="E195" s="12" t="str">
        <f>IFERROR(__xludf.DUMMYFUNCTION("if(isblank(A195),"""",filter(Moorings!A:A,Moorings!B:B=A195,Moorings!D:D=D195))"),"ATOSU-70571-00001")</f>
        <v>ATOSU-70571-00001</v>
      </c>
      <c r="F195" s="12" t="str">
        <f>IFERROR(__xludf.DUMMYFUNCTION("if(isblank(A195),"""",filter(Moorings!C:C,Moorings!B:B=A195,Moorings!D:D=D195))"),"P0116")</f>
        <v>P0116</v>
      </c>
      <c r="G195" s="53" t="s">
        <v>201</v>
      </c>
      <c r="H195" s="53"/>
      <c r="I195" s="30"/>
      <c r="J195" s="5"/>
      <c r="K195" t="str">
        <f t="shared" si="13"/>
        <v>PHSEND</v>
      </c>
      <c r="N195" s="2" t="str">
        <f t="shared" ref="N195:R195" si="195">E195</f>
        <v>ATOSU-70571-00001</v>
      </c>
      <c r="O195" s="2" t="str">
        <f t="shared" si="195"/>
        <v>P0116</v>
      </c>
      <c r="P195" s="17" t="str">
        <f t="shared" si="195"/>
        <v>CC_eb434</v>
      </c>
      <c r="Q195" s="17" t="str">
        <f t="shared" si="195"/>
        <v/>
      </c>
      <c r="R195" s="17" t="str">
        <f t="shared" si="195"/>
        <v/>
      </c>
    </row>
    <row r="196" ht="15.75" customHeight="1">
      <c r="A196" s="30" t="s">
        <v>70</v>
      </c>
      <c r="B196" s="12" t="str">
        <f>IFERROR(__xludf.DUMMYFUNCTION("if(isblank(A196),"""",filter(Moorings!A:A,Moorings!B:B=left(A196,14),Moorings!D:D=D196))"),"ATAPL-65310-820-0009")</f>
        <v>ATAPL-65310-820-0009</v>
      </c>
      <c r="C196" s="12" t="str">
        <f>IFERROR(__xludf.DUMMYFUNCTION("if(isblank(A196),"""",filter(Moorings!C:C,Moorings!B:B=left(A196,14),Moorings!D:D=D196))"),"SN0006")</f>
        <v>SN0006</v>
      </c>
      <c r="D196" s="31">
        <v>3.0</v>
      </c>
      <c r="E196" s="12" t="str">
        <f>IFERROR(__xludf.DUMMYFUNCTION("if(isblank(A196),"""",filter(Moorings!A:A,Moorings!B:B=A196,Moorings!D:D=D196))"),"ATOSU-70571-00001")</f>
        <v>ATOSU-70571-00001</v>
      </c>
      <c r="F196" s="12" t="str">
        <f>IFERROR(__xludf.DUMMYFUNCTION("if(isblank(A196),"""",filter(Moorings!C:C,Moorings!B:B=A196,Moorings!D:D=D196))"),"P0116")</f>
        <v>P0116</v>
      </c>
      <c r="G196" s="53" t="s">
        <v>207</v>
      </c>
      <c r="H196" s="53"/>
      <c r="I196" s="30"/>
      <c r="J196" s="5"/>
      <c r="K196" t="str">
        <f t="shared" si="13"/>
        <v>PHSEND</v>
      </c>
      <c r="N196" s="2" t="str">
        <f t="shared" ref="N196:R196" si="196">E196</f>
        <v>ATOSU-70571-00001</v>
      </c>
      <c r="O196" s="2" t="str">
        <f t="shared" si="196"/>
        <v>P0116</v>
      </c>
      <c r="P196" s="17" t="str">
        <f t="shared" si="196"/>
        <v>CC_ea578</v>
      </c>
      <c r="Q196" s="17" t="str">
        <f t="shared" si="196"/>
        <v/>
      </c>
      <c r="R196" s="17" t="str">
        <f t="shared" si="196"/>
        <v/>
      </c>
    </row>
    <row r="197" ht="15.75" customHeight="1">
      <c r="A197" s="30" t="s">
        <v>70</v>
      </c>
      <c r="B197" s="12" t="str">
        <f>IFERROR(__xludf.DUMMYFUNCTION("if(isblank(A197),"""",filter(Moorings!A:A,Moorings!B:B=left(A197,14),Moorings!D:D=D197))"),"ATAPL-65310-820-0009")</f>
        <v>ATAPL-65310-820-0009</v>
      </c>
      <c r="C197" s="12" t="str">
        <f>IFERROR(__xludf.DUMMYFUNCTION("if(isblank(A197),"""",filter(Moorings!C:C,Moorings!B:B=left(A197,14),Moorings!D:D=D197))"),"SN0006")</f>
        <v>SN0006</v>
      </c>
      <c r="D197" s="31">
        <v>3.0</v>
      </c>
      <c r="E197" s="12" t="str">
        <f>IFERROR(__xludf.DUMMYFUNCTION("if(isblank(A197),"""",filter(Moorings!A:A,Moorings!B:B=A197,Moorings!D:D=D197))"),"ATOSU-70571-00001")</f>
        <v>ATOSU-70571-00001</v>
      </c>
      <c r="F197" s="12" t="str">
        <f>IFERROR(__xludf.DUMMYFUNCTION("if(isblank(A197),"""",filter(Moorings!C:C,Moorings!B:B=A197,Moorings!D:D=D197))"),"P0116")</f>
        <v>P0116</v>
      </c>
      <c r="G197" s="53" t="s">
        <v>208</v>
      </c>
      <c r="H197" s="53"/>
      <c r="I197" s="30"/>
      <c r="J197" s="5"/>
      <c r="K197" t="str">
        <f t="shared" si="13"/>
        <v>PHSEND</v>
      </c>
      <c r="N197" s="2" t="str">
        <f t="shared" ref="N197:R197" si="197">E197</f>
        <v>ATOSU-70571-00001</v>
      </c>
      <c r="O197" s="2" t="str">
        <f t="shared" si="197"/>
        <v>P0116</v>
      </c>
      <c r="P197" s="17" t="str">
        <f t="shared" si="197"/>
        <v>CC_eb578</v>
      </c>
      <c r="Q197" s="17" t="str">
        <f t="shared" si="197"/>
        <v/>
      </c>
      <c r="R197" s="17" t="str">
        <f t="shared" si="197"/>
        <v/>
      </c>
    </row>
    <row r="198" ht="15.75" customHeight="1">
      <c r="A198" s="30" t="s">
        <v>70</v>
      </c>
      <c r="B198" s="12" t="str">
        <f>IFERROR(__xludf.DUMMYFUNCTION("if(isblank(A198),"""",filter(Moorings!A:A,Moorings!B:B=left(A198,14),Moorings!D:D=D198))"),"ATAPL-65310-820-0009")</f>
        <v>ATAPL-65310-820-0009</v>
      </c>
      <c r="C198" s="12" t="str">
        <f>IFERROR(__xludf.DUMMYFUNCTION("if(isblank(A198),"""",filter(Moorings!C:C,Moorings!B:B=left(A198,14),Moorings!D:D=D198))"),"SN0006")</f>
        <v>SN0006</v>
      </c>
      <c r="D198" s="31">
        <v>3.0</v>
      </c>
      <c r="E198" s="12" t="str">
        <f>IFERROR(__xludf.DUMMYFUNCTION("if(isblank(A198),"""",filter(Moorings!A:A,Moorings!B:B=A198,Moorings!D:D=D198))"),"ATOSU-70571-00001")</f>
        <v>ATOSU-70571-00001</v>
      </c>
      <c r="F198" s="12" t="str">
        <f>IFERROR(__xludf.DUMMYFUNCTION("if(isblank(A198),"""",filter(Moorings!C:C,Moorings!B:B=A198,Moorings!D:D=D198))"),"P0116")</f>
        <v>P0116</v>
      </c>
      <c r="G198" s="53" t="s">
        <v>209</v>
      </c>
      <c r="H198" s="53"/>
      <c r="I198" s="30"/>
      <c r="J198" s="5"/>
      <c r="K198" t="str">
        <f t="shared" si="13"/>
        <v>PHSEND</v>
      </c>
      <c r="N198" s="2" t="str">
        <f t="shared" ref="N198:R198" si="198">E198</f>
        <v>ATOSU-70571-00001</v>
      </c>
      <c r="O198" s="2" t="str">
        <f t="shared" si="198"/>
        <v>P0116</v>
      </c>
      <c r="P198" s="17" t="str">
        <f t="shared" si="198"/>
        <v>CC_ind_slp</v>
      </c>
      <c r="Q198" s="17" t="str">
        <f t="shared" si="198"/>
        <v/>
      </c>
      <c r="R198" s="17" t="str">
        <f t="shared" si="198"/>
        <v/>
      </c>
    </row>
    <row r="199" ht="15.75" customHeight="1">
      <c r="A199" s="30" t="s">
        <v>70</v>
      </c>
      <c r="B199" s="12" t="str">
        <f>IFERROR(__xludf.DUMMYFUNCTION("if(isblank(A199),"""",filter(Moorings!A:A,Moorings!B:B=left(A199,14),Moorings!D:D=D199))"),"ATAPL-65310-820-0009")</f>
        <v>ATAPL-65310-820-0009</v>
      </c>
      <c r="C199" s="12" t="str">
        <f>IFERROR(__xludf.DUMMYFUNCTION("if(isblank(A199),"""",filter(Moorings!C:C,Moorings!B:B=left(A199,14),Moorings!D:D=D199))"),"SN0006")</f>
        <v>SN0006</v>
      </c>
      <c r="D199" s="31">
        <v>3.0</v>
      </c>
      <c r="E199" s="12" t="str">
        <f>IFERROR(__xludf.DUMMYFUNCTION("if(isblank(A199),"""",filter(Moorings!A:A,Moorings!B:B=A199,Moorings!D:D=D199))"),"ATOSU-70571-00001")</f>
        <v>ATOSU-70571-00001</v>
      </c>
      <c r="F199" s="12" t="str">
        <f>IFERROR(__xludf.DUMMYFUNCTION("if(isblank(A199),"""",filter(Moorings!C:C,Moorings!B:B=A199,Moorings!D:D=D199))"),"P0116")</f>
        <v>P0116</v>
      </c>
      <c r="G199" s="53" t="s">
        <v>210</v>
      </c>
      <c r="H199" s="53"/>
      <c r="I199" s="30"/>
      <c r="J199" s="5"/>
      <c r="K199" t="str">
        <f t="shared" si="13"/>
        <v>PHSEND</v>
      </c>
      <c r="N199" s="2" t="str">
        <f t="shared" ref="N199:R199" si="199">E199</f>
        <v>ATOSU-70571-00001</v>
      </c>
      <c r="O199" s="2" t="str">
        <f t="shared" si="199"/>
        <v>P0116</v>
      </c>
      <c r="P199" s="17" t="str">
        <f t="shared" si="199"/>
        <v>CC_ind_off</v>
      </c>
      <c r="Q199" s="17" t="str">
        <f t="shared" si="199"/>
        <v/>
      </c>
      <c r="R199" s="17" t="str">
        <f t="shared" si="199"/>
        <v/>
      </c>
    </row>
    <row r="200" ht="15.75" customHeight="1">
      <c r="A200" s="30" t="s">
        <v>70</v>
      </c>
      <c r="B200" s="12" t="str">
        <f>IFERROR(__xludf.DUMMYFUNCTION("if(isblank(A200),"""",filter(Moorings!A:A,Moorings!B:B=left(A200,14),Moorings!D:D=D200))"),"ATAPL-65310-820-0009")</f>
        <v>ATAPL-65310-820-0009</v>
      </c>
      <c r="C200" s="12" t="str">
        <f>IFERROR(__xludf.DUMMYFUNCTION("if(isblank(A200),"""",filter(Moorings!C:C,Moorings!B:B=left(A200,14),Moorings!D:D=D200))"),"SN0006")</f>
        <v>SN0006</v>
      </c>
      <c r="D200" s="31">
        <v>3.0</v>
      </c>
      <c r="E200" s="12" t="str">
        <f>IFERROR(__xludf.DUMMYFUNCTION("if(isblank(A200),"""",filter(Moorings!A:A,Moorings!B:B=A200,Moorings!D:D=D200))"),"ATOSU-70571-00001")</f>
        <v>ATOSU-70571-00001</v>
      </c>
      <c r="F200" s="12" t="str">
        <f>IFERROR(__xludf.DUMMYFUNCTION("if(isblank(A200),"""",filter(Moorings!C:C,Moorings!B:B=A200,Moorings!D:D=D200))"),"P0116")</f>
        <v>P0116</v>
      </c>
      <c r="G200" s="53" t="s">
        <v>211</v>
      </c>
      <c r="H200" s="53"/>
      <c r="I200" s="30"/>
      <c r="J200" s="5"/>
      <c r="K200" t="str">
        <f t="shared" si="13"/>
        <v>PHSEND</v>
      </c>
      <c r="N200" s="2" t="str">
        <f t="shared" ref="N200:R200" si="200">E200</f>
        <v>ATOSU-70571-00001</v>
      </c>
      <c r="O200" s="2" t="str">
        <f t="shared" si="200"/>
        <v>P0116</v>
      </c>
      <c r="P200" s="17" t="str">
        <f t="shared" si="200"/>
        <v>CC_psal</v>
      </c>
      <c r="Q200" s="17" t="str">
        <f t="shared" si="200"/>
        <v/>
      </c>
      <c r="R200" s="17" t="str">
        <f t="shared" si="200"/>
        <v/>
      </c>
    </row>
    <row r="201" ht="12.75" customHeight="1">
      <c r="A201" s="20"/>
      <c r="B201" s="12"/>
      <c r="C201" s="12"/>
      <c r="D201" s="22"/>
      <c r="E201" s="12"/>
      <c r="F201" s="12"/>
      <c r="G201" s="20"/>
      <c r="H201" s="24"/>
      <c r="I201" s="20"/>
      <c r="J201" s="5"/>
      <c r="K201" t="str">
        <f t="shared" si="13"/>
        <v/>
      </c>
      <c r="N201" s="2" t="str">
        <f t="shared" ref="N201:R201" si="201">E201</f>
        <v/>
      </c>
      <c r="O201" s="2" t="str">
        <f t="shared" si="201"/>
        <v/>
      </c>
      <c r="P201" s="17" t="str">
        <f t="shared" si="201"/>
        <v/>
      </c>
      <c r="Q201" s="19" t="str">
        <f t="shared" si="201"/>
        <v/>
      </c>
      <c r="R201" s="17" t="str">
        <f t="shared" si="201"/>
        <v/>
      </c>
    </row>
    <row r="202" ht="15.75" customHeight="1">
      <c r="A202" s="20" t="s">
        <v>73</v>
      </c>
      <c r="B202" s="12" t="str">
        <f>IFERROR(__xludf.DUMMYFUNCTION("if(isblank(A202),"""",filter(Moorings!A:A,Moorings!B:B=left(A202,14),Moorings!D:D=D202))"),"ATAPL-65310-040-006")</f>
        <v>ATAPL-65310-040-006</v>
      </c>
      <c r="C202" s="12" t="str">
        <f>IFERROR(__xludf.DUMMYFUNCTION("if(isblank(A202),"""",filter(Moorings!C:C,Moorings!B:B=left(A202,14),Moorings!D:D=D202))"),"SN0006")</f>
        <v>SN0006</v>
      </c>
      <c r="D202" s="22">
        <v>1.0</v>
      </c>
      <c r="E202" s="12" t="str">
        <f>IFERROR(__xludf.DUMMYFUNCTION("if(isblank(A202),"""",filter(Moorings!A:A,Moorings!B:B=A202,Moorings!D:D=D202))"),"N00695")</f>
        <v>N00695</v>
      </c>
      <c r="F202" s="12" t="str">
        <f>IFERROR(__xludf.DUMMYFUNCTION("if(isblank(A202),"""",filter(Moorings!C:C,Moorings!B:B=A202,Moorings!D:D=D202))"),"1248")</f>
        <v>1248</v>
      </c>
      <c r="G202" s="20" t="s">
        <v>212</v>
      </c>
      <c r="H202" s="24">
        <v>6.0</v>
      </c>
      <c r="I202" s="20"/>
      <c r="J202" s="5"/>
      <c r="K202" t="str">
        <f t="shared" si="13"/>
        <v>HYDBBA</v>
      </c>
      <c r="N202" s="2" t="str">
        <f t="shared" ref="N202:R202" si="202">E202</f>
        <v>N00695</v>
      </c>
      <c r="O202" s="2" t="str">
        <f t="shared" si="202"/>
        <v>1248</v>
      </c>
      <c r="P202" s="17" t="str">
        <f t="shared" si="202"/>
        <v>CC_gain</v>
      </c>
      <c r="Q202" s="19" t="str">
        <f t="shared" si="202"/>
        <v>6.000000</v>
      </c>
      <c r="R202" s="17" t="str">
        <f t="shared" si="202"/>
        <v/>
      </c>
    </row>
    <row r="203" ht="15.75" customHeight="1">
      <c r="A203" s="20" t="s">
        <v>73</v>
      </c>
      <c r="B203" s="12" t="str">
        <f>IFERROR(__xludf.DUMMYFUNCTION("if(isblank(A203),"""",filter(Moorings!A:A,Moorings!B:B=left(A203,14),Moorings!D:D=D203))"),"ATAPL-65310-820-0009")</f>
        <v>ATAPL-65310-820-0009</v>
      </c>
      <c r="C203" s="12" t="str">
        <f>IFERROR(__xludf.DUMMYFUNCTION("if(isblank(A203),"""",filter(Moorings!C:C,Moorings!B:B=left(A203,14),Moorings!D:D=D203))"),"SN0009")</f>
        <v>SN0009</v>
      </c>
      <c r="D203" s="22">
        <v>2.0</v>
      </c>
      <c r="E203" s="12" t="str">
        <f>IFERROR(__xludf.DUMMYFUNCTION("if(isblank(A203),"""",filter(Moorings!A:A,Moorings!B:B=A203,Moorings!D:D=D203))"),"N00698")</f>
        <v>N00698</v>
      </c>
      <c r="F203" s="12" t="str">
        <f>IFERROR(__xludf.DUMMYFUNCTION("if(isblank(A203),"""",filter(Moorings!C:C,Moorings!B:B=A203,Moorings!D:D=D203))"),"1411")</f>
        <v>1411</v>
      </c>
      <c r="G203" s="20" t="s">
        <v>212</v>
      </c>
      <c r="H203" s="24">
        <v>6.0</v>
      </c>
      <c r="I203" s="20"/>
      <c r="J203" s="5"/>
      <c r="K203" t="str">
        <f t="shared" si="13"/>
        <v>HYDBBA</v>
      </c>
      <c r="N203" s="2" t="str">
        <f t="shared" ref="N203:R203" si="203">E203</f>
        <v>N00698</v>
      </c>
      <c r="O203" s="2" t="str">
        <f t="shared" si="203"/>
        <v>1411</v>
      </c>
      <c r="P203" s="17" t="str">
        <f t="shared" si="203"/>
        <v>CC_gain</v>
      </c>
      <c r="Q203" s="19" t="str">
        <f t="shared" si="203"/>
        <v>6.000000</v>
      </c>
      <c r="R203" s="17" t="str">
        <f t="shared" si="203"/>
        <v/>
      </c>
    </row>
    <row r="204" ht="15.75" customHeight="1">
      <c r="A204" s="30" t="s">
        <v>73</v>
      </c>
      <c r="B204" s="12" t="str">
        <f>IFERROR(__xludf.DUMMYFUNCTION("if(isblank(A204),"""",filter(Moorings!A:A,Moorings!B:B=left(A204,14),Moorings!D:D=D204))"),"ATAPL-65310-820-0009")</f>
        <v>ATAPL-65310-820-0009</v>
      </c>
      <c r="C204" s="12" t="str">
        <f>IFERROR(__xludf.DUMMYFUNCTION("if(isblank(A204),"""",filter(Moorings!C:C,Moorings!B:B=left(A204,14),Moorings!D:D=D204))"),"SN0006")</f>
        <v>SN0006</v>
      </c>
      <c r="D204" s="31">
        <v>3.0</v>
      </c>
      <c r="E204" s="12" t="str">
        <f>IFERROR(__xludf.DUMMYFUNCTION("if(isblank(A204),"""",filter(Moorings!A:A,Moorings!B:B=A204,Moorings!D:D=D204))"),"ATOSU-58324-00014")</f>
        <v>ATOSU-58324-00014</v>
      </c>
      <c r="F204" s="12" t="str">
        <f>IFERROR(__xludf.DUMMYFUNCTION("if(isblank(A204),"""",filter(Moorings!C:C,Moorings!B:B=A204,Moorings!D:D=D204))"),"1248")</f>
        <v>1248</v>
      </c>
      <c r="G204" s="30" t="s">
        <v>212</v>
      </c>
      <c r="H204" s="84">
        <v>6.0</v>
      </c>
      <c r="I204" s="53" t="s">
        <v>213</v>
      </c>
      <c r="J204" s="5"/>
      <c r="K204" t="str">
        <f t="shared" si="13"/>
        <v>HYDBBA</v>
      </c>
      <c r="N204" s="2" t="str">
        <f t="shared" ref="N204:R204" si="204">E204</f>
        <v>ATOSU-58324-00014</v>
      </c>
      <c r="O204" s="2" t="str">
        <f t="shared" si="204"/>
        <v>1248</v>
      </c>
      <c r="P204" s="17" t="str">
        <f t="shared" si="204"/>
        <v>CC_gain</v>
      </c>
      <c r="Q204" s="19" t="str">
        <f t="shared" si="204"/>
        <v>6.000000</v>
      </c>
      <c r="R204" s="17" t="str">
        <f t="shared" si="204"/>
        <v>value not used</v>
      </c>
    </row>
    <row r="205" ht="15.75" customHeight="1">
      <c r="A205" s="20"/>
      <c r="B205" s="12" t="str">
        <f>IFERROR(__xludf.DUMMYFUNCTION("if(isblank(A205),"""",filter(Moorings!A:A,Moorings!B:B=left(A205,14),Moorings!D:D=D205))"),"")</f>
        <v/>
      </c>
      <c r="C205" s="12" t="str">
        <f>IFERROR(__xludf.DUMMYFUNCTION("if(isblank(A205),"""",filter(Moorings!C:C,Moorings!B:B=left(A205,14),Moorings!D:D=D205))"),"")</f>
        <v/>
      </c>
      <c r="D205" s="22"/>
      <c r="E205" s="12" t="str">
        <f>IFERROR(__xludf.DUMMYFUNCTION("if(isblank(A205),"""",filter(Moorings!A:A,Moorings!B:B=A205,Moorings!D:D=D205))"),"")</f>
        <v/>
      </c>
      <c r="F205" s="12" t="str">
        <f>IFERROR(__xludf.DUMMYFUNCTION("if(isblank(A205),"""",filter(Moorings!C:C,Moorings!B:B=A205,Moorings!D:D=D205))"),"")</f>
        <v/>
      </c>
      <c r="G205" s="20"/>
      <c r="H205" s="24"/>
      <c r="I205" s="20"/>
      <c r="J205" s="5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95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95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95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95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95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95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95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95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95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95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95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95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95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95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95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95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95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95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95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95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95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95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95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95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95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95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95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95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95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95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95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95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95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95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95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95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95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95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95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95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95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95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95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95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95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95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95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95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95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95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95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95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95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95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95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95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95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95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95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95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95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95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95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95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95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95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95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95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95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95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95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95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95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95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95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95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95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95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95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95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95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95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95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95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95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95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95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95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95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95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95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95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95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95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95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95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95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95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95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95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95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95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95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95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95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95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95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95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95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95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95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95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95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95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95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95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95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95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95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95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95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95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95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95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95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95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95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95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95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95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95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95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95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95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95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95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95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95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95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95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95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95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95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95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95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95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95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95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95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95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95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95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95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95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95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95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95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95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95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95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95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95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95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95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95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95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95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95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95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95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95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95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95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95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95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95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95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95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95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95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95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95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95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95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95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95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95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95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95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95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95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95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95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95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95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95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95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95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95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95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95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95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95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95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95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95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95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95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95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95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95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95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95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95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95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95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95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95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95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95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95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95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95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95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95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95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95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95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95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95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95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95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95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95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95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95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95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95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95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95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95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95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95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95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95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95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95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95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95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95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95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95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95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95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95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95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95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95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95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95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95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95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95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95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95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95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95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95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95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95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95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95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95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95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95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95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95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95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95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95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95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95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95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95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95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95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95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95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95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95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95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95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95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95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95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95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95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95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95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95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95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95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95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95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95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95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95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95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95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95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95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95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95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95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95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95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95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95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95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95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95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95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95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95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95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95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95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95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95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95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95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95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95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95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95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95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95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95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95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95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95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95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95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95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95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95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95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95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95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95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95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95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95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95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95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95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95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95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95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95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95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95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95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95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95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95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95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95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95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95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95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95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95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95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95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95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95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95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95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95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95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95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95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95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95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95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95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95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95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95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95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95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95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95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95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95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95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95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95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95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95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95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95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95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95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95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95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95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95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95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95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95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95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95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95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95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95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95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95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95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95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95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95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95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95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95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95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95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95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95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95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95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95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95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95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95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95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95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95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95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95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95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95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95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95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95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95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95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95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95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95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95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95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95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95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95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95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95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95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95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95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95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95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95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95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95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95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95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95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95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95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95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95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95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95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95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95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95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95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95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95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95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95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95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95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95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95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95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95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95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95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95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95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95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95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95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95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95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95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95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95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95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95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95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95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95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95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95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95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95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95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95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95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95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95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95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95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95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95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95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95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95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95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95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95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95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95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95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95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95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95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95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95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95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95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95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95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95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95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95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95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95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95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95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95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95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95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95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95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95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95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95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95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95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95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95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95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95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95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95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95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95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95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95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95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95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95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95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95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95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95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95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95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95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95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95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95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95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95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95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95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95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95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95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95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95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95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95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95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95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95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95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95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95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95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95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95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95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95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95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95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95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95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95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95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95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95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95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95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95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95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95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95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95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95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95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95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95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95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95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95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95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95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95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95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95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95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95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95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95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95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95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95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95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95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95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95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95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95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95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95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95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95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95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95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95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95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95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95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95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95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95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95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95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95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95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95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95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95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95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95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95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95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95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95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95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95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95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95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95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95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95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95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95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95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95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95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95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95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95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95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95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95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95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95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95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95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95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95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95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95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95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95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95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95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95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95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95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95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95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95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95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95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95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95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95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95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95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95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95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95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95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95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95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95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95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95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95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95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95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95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95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95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95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95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95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95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95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95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95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95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95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95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95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95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95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95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95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95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95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95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95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95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95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95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95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95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95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95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95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95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95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95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95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95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95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95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95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95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95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95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95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95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95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95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95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95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95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95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95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95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95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95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95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95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95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95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95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95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95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95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95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95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95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95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95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95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95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95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95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95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95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95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95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95"/>
    </row>
    <row r="1001">
      <c r="A1001" s="34"/>
      <c r="B1001" s="34"/>
      <c r="C1001" s="34"/>
      <c r="D1001" s="34"/>
      <c r="E1001" s="34"/>
      <c r="F1001" s="34"/>
      <c r="G1001" s="34"/>
      <c r="H1001" s="34"/>
      <c r="I1001" s="34"/>
      <c r="J1001" s="95"/>
    </row>
    <row r="1002">
      <c r="A1002" s="34"/>
      <c r="B1002" s="34"/>
      <c r="C1002" s="34"/>
      <c r="D1002" s="34"/>
      <c r="E1002" s="34"/>
      <c r="F1002" s="34"/>
      <c r="G1002" s="34"/>
      <c r="H1002" s="34"/>
      <c r="I1002" s="34"/>
      <c r="J1002" s="95"/>
    </row>
    <row r="1003">
      <c r="A1003" s="34"/>
      <c r="B1003" s="34"/>
      <c r="C1003" s="34"/>
      <c r="D1003" s="34"/>
      <c r="E1003" s="34"/>
      <c r="F1003" s="34"/>
      <c r="G1003" s="34"/>
      <c r="H1003" s="34"/>
      <c r="I1003" s="34"/>
      <c r="J1003" s="95"/>
    </row>
    <row r="1004">
      <c r="A1004" s="34"/>
      <c r="B1004" s="34"/>
      <c r="C1004" s="34"/>
      <c r="D1004" s="34"/>
      <c r="E1004" s="34"/>
      <c r="F1004" s="34"/>
      <c r="G1004" s="34"/>
      <c r="H1004" s="34"/>
      <c r="I1004" s="34"/>
      <c r="J1004" s="95"/>
    </row>
    <row r="1005">
      <c r="A1005" s="34"/>
      <c r="B1005" s="34"/>
      <c r="C1005" s="34"/>
      <c r="D1005" s="34"/>
      <c r="E1005" s="34"/>
      <c r="F1005" s="34"/>
      <c r="G1005" s="34"/>
      <c r="H1005" s="34"/>
      <c r="I1005" s="34"/>
      <c r="J1005" s="95"/>
    </row>
    <row r="1006">
      <c r="A1006" s="34"/>
      <c r="B1006" s="34"/>
      <c r="C1006" s="34"/>
      <c r="D1006" s="34"/>
      <c r="E1006" s="34"/>
      <c r="F1006" s="34"/>
      <c r="G1006" s="34"/>
      <c r="H1006" s="34"/>
      <c r="I1006" s="34"/>
      <c r="J1006" s="95"/>
    </row>
    <row r="1007">
      <c r="A1007" s="34"/>
      <c r="B1007" s="34"/>
      <c r="C1007" s="34"/>
      <c r="D1007" s="34"/>
      <c r="E1007" s="34"/>
      <c r="F1007" s="34"/>
      <c r="G1007" s="34"/>
      <c r="H1007" s="34"/>
      <c r="I1007" s="34"/>
      <c r="J1007" s="95"/>
    </row>
    <row r="1008">
      <c r="A1008" s="34"/>
      <c r="B1008" s="34"/>
      <c r="C1008" s="34"/>
      <c r="D1008" s="34"/>
      <c r="E1008" s="34"/>
      <c r="F1008" s="34"/>
      <c r="G1008" s="34"/>
      <c r="H1008" s="34"/>
      <c r="I1008" s="34"/>
      <c r="J1008" s="95"/>
    </row>
    <row r="1009">
      <c r="A1009" s="34"/>
      <c r="B1009" s="34"/>
      <c r="C1009" s="34"/>
      <c r="D1009" s="34"/>
      <c r="E1009" s="34"/>
      <c r="F1009" s="34"/>
      <c r="G1009" s="34"/>
      <c r="H1009" s="34"/>
      <c r="I1009" s="34"/>
      <c r="J1009" s="95"/>
    </row>
    <row r="1010">
      <c r="A1010" s="34"/>
      <c r="B1010" s="34"/>
      <c r="C1010" s="34"/>
      <c r="D1010" s="34"/>
      <c r="E1010" s="34"/>
      <c r="F1010" s="34"/>
      <c r="G1010" s="34"/>
      <c r="H1010" s="34"/>
      <c r="I1010" s="34"/>
      <c r="J1010" s="95"/>
    </row>
    <row r="1011">
      <c r="A1011" s="34"/>
      <c r="B1011" s="34"/>
      <c r="C1011" s="34"/>
      <c r="D1011" s="34"/>
      <c r="E1011" s="34"/>
      <c r="F1011" s="34"/>
      <c r="G1011" s="34"/>
      <c r="H1011" s="34"/>
      <c r="I1011" s="34"/>
      <c r="J1011" s="95"/>
    </row>
    <row r="1012">
      <c r="A1012" s="34"/>
      <c r="B1012" s="34"/>
      <c r="C1012" s="34"/>
      <c r="D1012" s="34"/>
      <c r="E1012" s="34"/>
      <c r="F1012" s="34"/>
      <c r="G1012" s="34"/>
      <c r="H1012" s="34"/>
      <c r="I1012" s="34"/>
      <c r="J1012" s="95"/>
    </row>
    <row r="1013">
      <c r="A1013" s="34"/>
      <c r="B1013" s="34"/>
      <c r="C1013" s="34"/>
      <c r="D1013" s="34"/>
      <c r="E1013" s="34"/>
      <c r="F1013" s="34"/>
      <c r="G1013" s="34"/>
      <c r="H1013" s="34"/>
      <c r="I1013" s="34"/>
      <c r="J1013" s="95"/>
    </row>
    <row r="1014">
      <c r="A1014" s="34"/>
      <c r="B1014" s="34"/>
      <c r="C1014" s="34"/>
      <c r="D1014" s="34"/>
      <c r="E1014" s="34"/>
      <c r="F1014" s="34"/>
      <c r="G1014" s="34"/>
      <c r="H1014" s="34"/>
      <c r="I1014" s="34"/>
      <c r="J1014" s="95"/>
    </row>
    <row r="1015">
      <c r="A1015" s="34"/>
      <c r="B1015" s="34"/>
      <c r="C1015" s="34"/>
      <c r="D1015" s="34"/>
      <c r="E1015" s="34"/>
      <c r="F1015" s="34"/>
      <c r="G1015" s="34"/>
      <c r="H1015" s="34"/>
      <c r="I1015" s="34"/>
      <c r="J1015" s="95"/>
    </row>
    <row r="1016">
      <c r="A1016" s="34"/>
      <c r="B1016" s="34"/>
      <c r="C1016" s="34"/>
      <c r="D1016" s="34"/>
      <c r="E1016" s="34"/>
      <c r="F1016" s="34"/>
      <c r="G1016" s="34"/>
      <c r="H1016" s="34"/>
      <c r="I1016" s="34"/>
      <c r="J1016" s="95"/>
    </row>
    <row r="1017">
      <c r="A1017" s="34"/>
      <c r="B1017" s="34"/>
      <c r="C1017" s="34"/>
      <c r="D1017" s="34"/>
      <c r="E1017" s="34"/>
      <c r="F1017" s="34"/>
      <c r="G1017" s="34"/>
      <c r="H1017" s="34"/>
      <c r="I1017" s="34"/>
      <c r="J1017" s="95"/>
    </row>
    <row r="1018">
      <c r="A1018" s="34"/>
      <c r="B1018" s="34"/>
      <c r="C1018" s="34"/>
      <c r="D1018" s="34"/>
      <c r="E1018" s="34"/>
      <c r="F1018" s="34"/>
      <c r="G1018" s="34"/>
      <c r="H1018" s="34"/>
      <c r="I1018" s="34"/>
      <c r="J1018" s="95"/>
    </row>
    <row r="1019">
      <c r="A1019" s="34"/>
      <c r="B1019" s="34"/>
      <c r="C1019" s="34"/>
      <c r="D1019" s="34"/>
      <c r="E1019" s="34"/>
      <c r="F1019" s="34"/>
      <c r="G1019" s="34"/>
      <c r="H1019" s="34"/>
      <c r="I1019" s="34"/>
      <c r="J1019" s="95"/>
    </row>
    <row r="1020">
      <c r="A1020" s="34"/>
      <c r="B1020" s="34"/>
      <c r="C1020" s="34"/>
      <c r="D1020" s="34"/>
      <c r="E1020" s="34"/>
      <c r="F1020" s="34"/>
      <c r="G1020" s="34"/>
      <c r="H1020" s="34"/>
      <c r="I1020" s="34"/>
      <c r="J1020" s="95"/>
    </row>
    <row r="1021">
      <c r="A1021" s="34"/>
      <c r="B1021" s="34"/>
      <c r="C1021" s="34"/>
      <c r="D1021" s="34"/>
      <c r="E1021" s="34"/>
      <c r="F1021" s="34"/>
      <c r="G1021" s="34"/>
      <c r="H1021" s="34"/>
      <c r="I1021" s="34"/>
      <c r="J1021" s="95"/>
    </row>
    <row r="1022">
      <c r="A1022" s="34"/>
      <c r="B1022" s="34"/>
      <c r="C1022" s="34"/>
      <c r="D1022" s="34"/>
      <c r="E1022" s="34"/>
      <c r="F1022" s="34"/>
      <c r="G1022" s="34"/>
      <c r="H1022" s="34"/>
      <c r="I1022" s="34"/>
      <c r="J1022" s="95"/>
    </row>
    <row r="1023">
      <c r="A1023" s="34"/>
      <c r="B1023" s="34"/>
      <c r="C1023" s="34"/>
      <c r="D1023" s="34"/>
      <c r="E1023" s="34"/>
      <c r="F1023" s="34"/>
      <c r="G1023" s="34"/>
      <c r="H1023" s="34"/>
      <c r="I1023" s="34"/>
      <c r="J1023" s="95"/>
    </row>
    <row r="1024">
      <c r="A1024" s="34"/>
      <c r="B1024" s="34"/>
      <c r="C1024" s="34"/>
      <c r="D1024" s="34"/>
      <c r="E1024" s="34"/>
      <c r="F1024" s="34"/>
      <c r="G1024" s="34"/>
      <c r="H1024" s="34"/>
      <c r="I1024" s="34"/>
      <c r="J1024" s="95"/>
    </row>
    <row r="1025">
      <c r="A1025" s="34"/>
      <c r="B1025" s="34"/>
      <c r="C1025" s="34"/>
      <c r="D1025" s="34"/>
      <c r="E1025" s="34"/>
      <c r="F1025" s="34"/>
      <c r="G1025" s="34"/>
      <c r="H1025" s="34"/>
      <c r="I1025" s="34"/>
      <c r="J1025" s="95"/>
    </row>
    <row r="1026">
      <c r="A1026" s="34"/>
      <c r="B1026" s="34"/>
      <c r="C1026" s="34"/>
      <c r="D1026" s="34"/>
      <c r="E1026" s="34"/>
      <c r="F1026" s="34"/>
      <c r="G1026" s="34"/>
      <c r="H1026" s="34"/>
      <c r="I1026" s="34"/>
      <c r="J1026" s="95"/>
    </row>
    <row r="1027">
      <c r="A1027" s="34"/>
      <c r="B1027" s="34"/>
      <c r="C1027" s="34"/>
      <c r="D1027" s="34"/>
      <c r="E1027" s="34"/>
      <c r="F1027" s="34"/>
      <c r="G1027" s="34"/>
      <c r="H1027" s="34"/>
      <c r="I1027" s="34"/>
      <c r="J1027" s="95"/>
    </row>
    <row r="1028">
      <c r="A1028" s="34"/>
      <c r="B1028" s="34"/>
      <c r="C1028" s="34"/>
      <c r="D1028" s="34"/>
      <c r="E1028" s="34"/>
      <c r="F1028" s="34"/>
      <c r="G1028" s="34"/>
      <c r="H1028" s="34"/>
      <c r="I1028" s="34"/>
      <c r="J1028" s="95"/>
    </row>
    <row r="1029">
      <c r="A1029" s="34"/>
      <c r="B1029" s="34"/>
      <c r="C1029" s="34"/>
      <c r="D1029" s="34"/>
      <c r="E1029" s="34"/>
      <c r="F1029" s="34"/>
      <c r="G1029" s="34"/>
      <c r="H1029" s="34"/>
      <c r="I1029" s="34"/>
      <c r="J1029" s="95"/>
    </row>
    <row r="1030">
      <c r="A1030" s="34"/>
      <c r="B1030" s="34"/>
      <c r="C1030" s="34"/>
      <c r="D1030" s="34"/>
      <c r="E1030" s="34"/>
      <c r="F1030" s="34"/>
      <c r="G1030" s="34"/>
      <c r="H1030" s="34"/>
      <c r="I1030" s="34"/>
      <c r="J1030" s="95"/>
    </row>
    <row r="1031">
      <c r="A1031" s="34"/>
      <c r="B1031" s="34"/>
      <c r="C1031" s="34"/>
      <c r="D1031" s="34"/>
      <c r="E1031" s="34"/>
      <c r="F1031" s="34"/>
      <c r="G1031" s="34"/>
      <c r="H1031" s="34"/>
      <c r="I1031" s="34"/>
      <c r="J1031" s="95"/>
    </row>
    <row r="1032">
      <c r="A1032" s="34"/>
      <c r="B1032" s="34"/>
      <c r="C1032" s="34"/>
      <c r="D1032" s="34"/>
      <c r="E1032" s="34"/>
      <c r="F1032" s="34"/>
      <c r="G1032" s="34"/>
      <c r="H1032" s="34"/>
      <c r="I1032" s="34"/>
      <c r="J1032" s="95"/>
    </row>
    <row r="1033">
      <c r="A1033" s="34"/>
      <c r="B1033" s="34"/>
      <c r="C1033" s="34"/>
      <c r="D1033" s="34"/>
      <c r="E1033" s="34"/>
      <c r="F1033" s="34"/>
      <c r="G1033" s="34"/>
      <c r="H1033" s="34"/>
      <c r="I1033" s="34"/>
      <c r="J1033" s="95"/>
    </row>
    <row r="1034">
      <c r="A1034" s="34"/>
      <c r="B1034" s="34"/>
      <c r="C1034" s="34"/>
      <c r="D1034" s="34"/>
      <c r="E1034" s="34"/>
      <c r="F1034" s="34"/>
      <c r="G1034" s="34"/>
      <c r="H1034" s="34"/>
      <c r="I1034" s="34"/>
      <c r="J1034" s="95"/>
    </row>
    <row r="1035">
      <c r="A1035" s="34"/>
      <c r="B1035" s="34"/>
      <c r="C1035" s="34"/>
      <c r="D1035" s="34"/>
      <c r="E1035" s="34"/>
      <c r="F1035" s="34"/>
      <c r="G1035" s="34"/>
      <c r="H1035" s="34"/>
      <c r="I1035" s="34"/>
      <c r="J1035" s="95"/>
    </row>
    <row r="1036">
      <c r="A1036" s="34"/>
      <c r="B1036" s="34"/>
      <c r="C1036" s="34"/>
      <c r="D1036" s="34"/>
      <c r="E1036" s="34"/>
      <c r="F1036" s="34"/>
      <c r="G1036" s="34"/>
      <c r="H1036" s="34"/>
      <c r="I1036" s="34"/>
      <c r="J1036" s="95"/>
    </row>
    <row r="1037">
      <c r="A1037" s="34"/>
      <c r="B1037" s="34"/>
      <c r="C1037" s="34"/>
      <c r="D1037" s="34"/>
      <c r="E1037" s="34"/>
      <c r="F1037" s="34"/>
      <c r="G1037" s="34"/>
      <c r="H1037" s="34"/>
      <c r="I1037" s="34"/>
      <c r="J1037" s="95"/>
    </row>
    <row r="1038">
      <c r="A1038" s="34"/>
      <c r="B1038" s="34"/>
      <c r="C1038" s="34"/>
      <c r="D1038" s="34"/>
      <c r="E1038" s="34"/>
      <c r="F1038" s="34"/>
      <c r="G1038" s="34"/>
      <c r="H1038" s="34"/>
      <c r="I1038" s="34"/>
      <c r="J1038" s="95"/>
    </row>
    <row r="1039">
      <c r="A1039" s="34"/>
      <c r="B1039" s="34"/>
      <c r="C1039" s="34"/>
      <c r="D1039" s="34"/>
      <c r="E1039" s="34"/>
      <c r="F1039" s="34"/>
      <c r="G1039" s="34"/>
      <c r="H1039" s="34"/>
      <c r="I1039" s="34"/>
      <c r="J1039" s="95"/>
    </row>
    <row r="1040">
      <c r="A1040" s="34"/>
      <c r="B1040" s="34"/>
      <c r="C1040" s="34"/>
      <c r="D1040" s="34"/>
      <c r="E1040" s="34"/>
      <c r="F1040" s="34"/>
      <c r="G1040" s="34"/>
      <c r="H1040" s="34"/>
      <c r="I1040" s="34"/>
      <c r="J1040" s="95"/>
    </row>
    <row r="1041">
      <c r="A1041" s="34"/>
      <c r="B1041" s="34"/>
      <c r="C1041" s="34"/>
      <c r="D1041" s="34"/>
      <c r="E1041" s="34"/>
      <c r="F1041" s="34"/>
      <c r="G1041" s="34"/>
      <c r="H1041" s="34"/>
      <c r="I1041" s="34"/>
      <c r="J1041" s="95"/>
    </row>
    <row r="1042">
      <c r="A1042" s="34"/>
      <c r="B1042" s="34"/>
      <c r="C1042" s="34"/>
      <c r="D1042" s="34"/>
      <c r="E1042" s="34"/>
      <c r="F1042" s="34"/>
      <c r="G1042" s="34"/>
      <c r="H1042" s="34"/>
      <c r="I1042" s="34"/>
      <c r="J1042" s="95"/>
    </row>
    <row r="1043">
      <c r="A1043" s="34"/>
      <c r="B1043" s="34"/>
      <c r="C1043" s="34"/>
      <c r="D1043" s="34"/>
      <c r="E1043" s="34"/>
      <c r="F1043" s="34"/>
      <c r="G1043" s="34"/>
      <c r="H1043" s="34"/>
      <c r="I1043" s="34"/>
      <c r="J1043" s="95"/>
    </row>
    <row r="1044">
      <c r="A1044" s="34"/>
      <c r="B1044" s="34"/>
      <c r="C1044" s="34"/>
      <c r="D1044" s="34"/>
      <c r="E1044" s="34"/>
      <c r="F1044" s="34"/>
      <c r="G1044" s="34"/>
      <c r="H1044" s="34"/>
      <c r="I1044" s="34"/>
      <c r="J1044" s="95"/>
    </row>
    <row r="1045">
      <c r="A1045" s="34"/>
      <c r="B1045" s="34"/>
      <c r="C1045" s="34"/>
      <c r="D1045" s="34"/>
      <c r="E1045" s="34"/>
      <c r="F1045" s="34"/>
      <c r="G1045" s="34"/>
      <c r="H1045" s="34"/>
      <c r="I1045" s="34"/>
      <c r="J1045" s="95"/>
    </row>
    <row r="1046">
      <c r="A1046" s="34"/>
      <c r="B1046" s="34"/>
      <c r="C1046" s="34"/>
      <c r="D1046" s="34"/>
      <c r="E1046" s="34"/>
      <c r="F1046" s="34"/>
      <c r="G1046" s="34"/>
      <c r="H1046" s="34"/>
      <c r="I1046" s="34"/>
      <c r="J1046" s="95"/>
    </row>
    <row r="1047">
      <c r="A1047" s="34"/>
      <c r="B1047" s="34"/>
      <c r="C1047" s="34"/>
      <c r="D1047" s="34"/>
      <c r="E1047" s="34"/>
      <c r="F1047" s="34"/>
      <c r="G1047" s="34"/>
      <c r="H1047" s="34"/>
      <c r="I1047" s="34"/>
      <c r="J1047" s="95"/>
    </row>
    <row r="1048">
      <c r="A1048" s="34"/>
      <c r="B1048" s="34"/>
      <c r="C1048" s="34"/>
      <c r="D1048" s="34"/>
      <c r="E1048" s="34"/>
      <c r="F1048" s="34"/>
      <c r="G1048" s="34"/>
      <c r="H1048" s="34"/>
      <c r="I1048" s="34"/>
      <c r="J1048" s="95"/>
    </row>
    <row r="1049">
      <c r="A1049" s="34"/>
      <c r="B1049" s="34"/>
      <c r="C1049" s="34"/>
      <c r="D1049" s="34"/>
      <c r="E1049" s="34"/>
      <c r="F1049" s="34"/>
      <c r="G1049" s="34"/>
      <c r="H1049" s="34"/>
      <c r="I1049" s="34"/>
      <c r="J1049" s="95"/>
    </row>
    <row r="1050">
      <c r="A1050" s="34"/>
      <c r="B1050" s="34"/>
      <c r="C1050" s="34"/>
      <c r="D1050" s="34"/>
      <c r="E1050" s="34"/>
      <c r="F1050" s="34"/>
      <c r="G1050" s="34"/>
      <c r="H1050" s="34"/>
      <c r="I1050" s="34"/>
      <c r="J1050" s="95"/>
    </row>
    <row r="1051">
      <c r="A1051" s="34"/>
      <c r="B1051" s="34"/>
      <c r="C1051" s="34"/>
      <c r="D1051" s="34"/>
      <c r="E1051" s="34"/>
      <c r="F1051" s="34"/>
      <c r="G1051" s="34"/>
      <c r="H1051" s="34"/>
      <c r="I1051" s="34"/>
      <c r="J1051" s="95"/>
    </row>
    <row r="1052">
      <c r="A1052" s="34"/>
      <c r="B1052" s="34"/>
      <c r="C1052" s="34"/>
      <c r="D1052" s="34"/>
      <c r="E1052" s="34"/>
      <c r="F1052" s="34"/>
      <c r="G1052" s="34"/>
      <c r="H1052" s="34"/>
      <c r="I1052" s="34"/>
      <c r="J1052" s="95"/>
    </row>
    <row r="1053">
      <c r="A1053" s="34"/>
      <c r="B1053" s="34"/>
      <c r="C1053" s="34"/>
      <c r="D1053" s="34"/>
      <c r="E1053" s="34"/>
      <c r="F1053" s="34"/>
      <c r="G1053" s="34"/>
      <c r="H1053" s="34"/>
      <c r="I1053" s="34"/>
      <c r="J1053" s="95"/>
    </row>
    <row r="1054">
      <c r="A1054" s="34"/>
      <c r="B1054" s="34"/>
      <c r="C1054" s="34"/>
      <c r="D1054" s="34"/>
      <c r="E1054" s="34"/>
      <c r="F1054" s="34"/>
      <c r="G1054" s="34"/>
      <c r="H1054" s="34"/>
      <c r="I1054" s="34"/>
      <c r="J1054" s="95"/>
    </row>
    <row r="1055">
      <c r="A1055" s="34"/>
      <c r="B1055" s="34"/>
      <c r="C1055" s="34"/>
      <c r="D1055" s="34"/>
      <c r="E1055" s="34"/>
      <c r="F1055" s="34"/>
      <c r="G1055" s="34"/>
      <c r="H1055" s="34"/>
      <c r="I1055" s="34"/>
      <c r="J1055" s="95"/>
    </row>
    <row r="1056">
      <c r="A1056" s="34"/>
      <c r="B1056" s="34"/>
      <c r="C1056" s="34"/>
      <c r="D1056" s="34"/>
      <c r="E1056" s="34"/>
      <c r="F1056" s="34"/>
      <c r="G1056" s="34"/>
      <c r="H1056" s="34"/>
      <c r="I1056" s="34"/>
      <c r="J1056" s="95"/>
    </row>
    <row r="1057">
      <c r="A1057" s="34"/>
      <c r="B1057" s="34"/>
      <c r="C1057" s="34"/>
      <c r="D1057" s="34"/>
      <c r="E1057" s="34"/>
      <c r="F1057" s="34"/>
      <c r="G1057" s="34"/>
      <c r="H1057" s="34"/>
      <c r="I1057" s="34"/>
      <c r="J1057" s="95"/>
    </row>
    <row r="1058">
      <c r="A1058" s="34"/>
      <c r="B1058" s="34"/>
      <c r="C1058" s="34"/>
      <c r="D1058" s="34"/>
      <c r="E1058" s="34"/>
      <c r="F1058" s="34"/>
      <c r="G1058" s="34"/>
      <c r="H1058" s="34"/>
      <c r="I1058" s="34"/>
      <c r="J1058" s="95"/>
    </row>
    <row r="1059">
      <c r="A1059" s="34"/>
      <c r="B1059" s="34"/>
      <c r="C1059" s="34"/>
      <c r="D1059" s="34"/>
      <c r="E1059" s="34"/>
      <c r="F1059" s="34"/>
      <c r="G1059" s="34"/>
      <c r="H1059" s="34"/>
      <c r="I1059" s="34"/>
      <c r="J1059" s="95"/>
    </row>
    <row r="1060">
      <c r="A1060" s="34"/>
      <c r="B1060" s="34"/>
      <c r="C1060" s="34"/>
      <c r="D1060" s="34"/>
      <c r="E1060" s="34"/>
      <c r="F1060" s="34"/>
      <c r="G1060" s="34"/>
      <c r="H1060" s="34"/>
      <c r="I1060" s="34"/>
      <c r="J1060" s="95"/>
    </row>
    <row r="1061">
      <c r="A1061" s="34"/>
      <c r="B1061" s="34"/>
      <c r="C1061" s="34"/>
      <c r="D1061" s="34"/>
      <c r="E1061" s="34"/>
      <c r="F1061" s="34"/>
      <c r="G1061" s="34"/>
      <c r="H1061" s="34"/>
      <c r="I1061" s="34"/>
      <c r="J1061" s="95"/>
    </row>
    <row r="1062">
      <c r="A1062" s="34"/>
      <c r="B1062" s="34"/>
      <c r="C1062" s="34"/>
      <c r="D1062" s="34"/>
      <c r="E1062" s="34"/>
      <c r="F1062" s="34"/>
      <c r="G1062" s="34"/>
      <c r="H1062" s="34"/>
      <c r="I1062" s="34"/>
      <c r="J1062" s="95"/>
    </row>
    <row r="1063">
      <c r="A1063" s="34"/>
      <c r="B1063" s="34"/>
      <c r="C1063" s="34"/>
      <c r="D1063" s="34"/>
      <c r="E1063" s="34"/>
      <c r="F1063" s="34"/>
      <c r="G1063" s="34"/>
      <c r="H1063" s="34"/>
      <c r="I1063" s="34"/>
      <c r="J1063" s="95"/>
    </row>
    <row r="1064">
      <c r="A1064" s="34"/>
      <c r="B1064" s="34"/>
      <c r="C1064" s="34"/>
      <c r="D1064" s="34"/>
      <c r="E1064" s="34"/>
      <c r="F1064" s="34"/>
      <c r="G1064" s="34"/>
      <c r="H1064" s="34"/>
      <c r="I1064" s="34"/>
      <c r="J1064" s="95"/>
    </row>
    <row r="1065">
      <c r="A1065" s="34"/>
      <c r="B1065" s="34"/>
      <c r="C1065" s="34"/>
      <c r="D1065" s="34"/>
      <c r="E1065" s="34"/>
      <c r="F1065" s="34"/>
      <c r="G1065" s="34"/>
      <c r="H1065" s="34"/>
      <c r="I1065" s="34"/>
      <c r="J1065" s="95"/>
    </row>
    <row r="1066">
      <c r="A1066" s="34"/>
      <c r="B1066" s="34"/>
      <c r="C1066" s="34"/>
      <c r="D1066" s="34"/>
      <c r="E1066" s="34"/>
      <c r="F1066" s="34"/>
      <c r="G1066" s="34"/>
      <c r="H1066" s="34"/>
      <c r="I1066" s="34"/>
      <c r="J1066" s="95"/>
    </row>
    <row r="1067">
      <c r="A1067" s="34"/>
      <c r="B1067" s="34"/>
      <c r="C1067" s="34"/>
      <c r="D1067" s="34"/>
      <c r="E1067" s="34"/>
      <c r="F1067" s="34"/>
      <c r="G1067" s="34"/>
      <c r="H1067" s="34"/>
      <c r="I1067" s="34"/>
      <c r="J1067" s="9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2" t="str">
        <f>if(len(Asset_Cal_Info!A2),left(right(Asset_Cal_Info!A2,9),6),"")</f>
        <v/>
      </c>
      <c r="D2" s="2" t="str">
        <f>Asset_Cal_Info!E2</f>
        <v/>
      </c>
      <c r="E2" s="2" t="str">
        <f>Asset_Cal_Info!F2</f>
        <v/>
      </c>
      <c r="F2" s="2" t="str">
        <f>Asset_Cal_Info!G2</f>
        <v/>
      </c>
      <c r="G2" s="3" t="str">
        <f>Asset_Cal_Info!H2</f>
        <v/>
      </c>
      <c r="H2" s="2" t="str">
        <f>Asset_Cal_Info!I2</f>
        <v/>
      </c>
    </row>
    <row r="3">
      <c r="A3" s="2" t="str">
        <f>if(len(Asset_Cal_Info!A3),left(right(Asset_Cal_Info!A3,9),6),"")</f>
        <v>ZPLSCB</v>
      </c>
      <c r="D3" s="2" t="str">
        <f>Asset_Cal_Info!E3</f>
        <v>N00692</v>
      </c>
      <c r="E3" s="2" t="str">
        <f>Asset_Cal_Info!F3</f>
        <v>1</v>
      </c>
      <c r="F3" s="2" t="str">
        <f>Asset_Cal_Info!G3</f>
        <v/>
      </c>
      <c r="G3" s="3" t="str">
        <f>Asset_Cal_Info!H3</f>
        <v/>
      </c>
      <c r="H3" s="2" t="str">
        <f>Asset_Cal_Info!I3</f>
        <v/>
      </c>
    </row>
    <row r="4">
      <c r="A4" s="2" t="str">
        <f>if(len(Asset_Cal_Info!A4),left(right(Asset_Cal_Info!A4,9),6),"")</f>
        <v>CAMDSB</v>
      </c>
      <c r="D4" s="2" t="str">
        <f>Asset_Cal_Info!E4</f>
        <v>N00694</v>
      </c>
      <c r="E4" s="2" t="str">
        <f>Asset_Cal_Info!F4</f>
        <v>0484-6002-0100</v>
      </c>
      <c r="F4" s="2" t="str">
        <f>Asset_Cal_Info!G4</f>
        <v/>
      </c>
      <c r="G4" s="3" t="str">
        <f>Asset_Cal_Info!H4</f>
        <v/>
      </c>
      <c r="H4" s="2" t="str">
        <f>Asset_Cal_Info!I4</f>
        <v/>
      </c>
    </row>
    <row r="5">
      <c r="A5" s="2" t="str">
        <f>if(len(Asset_Cal_Info!A5),left(right(Asset_Cal_Info!A5,9),6),"")</f>
        <v/>
      </c>
      <c r="D5" s="2" t="str">
        <f>Asset_Cal_Info!E5</f>
        <v/>
      </c>
      <c r="E5" s="2" t="str">
        <f>Asset_Cal_Info!F5</f>
        <v/>
      </c>
      <c r="F5" s="2" t="str">
        <f>Asset_Cal_Info!G5</f>
        <v/>
      </c>
      <c r="G5" s="3" t="str">
        <f>Asset_Cal_Info!H5</f>
        <v/>
      </c>
      <c r="H5" s="2" t="str">
        <f>Asset_Cal_Info!I5</f>
        <v/>
      </c>
    </row>
    <row r="6">
      <c r="A6" s="2" t="str">
        <f>if(len(Asset_Cal_Info!A6),left(right(Asset_Cal_Info!A6,9),6),"")</f>
        <v>ZPLSCB</v>
      </c>
      <c r="D6" s="2" t="str">
        <f>Asset_Cal_Info!E6</f>
        <v>ATOSU-63259-00003</v>
      </c>
      <c r="E6" s="2" t="str">
        <f>Asset_Cal_Info!F6</f>
        <v>5</v>
      </c>
      <c r="F6" s="2" t="str">
        <f>Asset_Cal_Info!G6</f>
        <v/>
      </c>
      <c r="G6" s="3" t="str">
        <f>Asset_Cal_Info!H6</f>
        <v/>
      </c>
      <c r="H6" s="2" t="str">
        <f>Asset_Cal_Info!I6</f>
        <v/>
      </c>
    </row>
    <row r="7">
      <c r="A7" s="2" t="str">
        <f>if(len(Asset_Cal_Info!A7),left(right(Asset_Cal_Info!A7,9),6),"")</f>
        <v>CAMDSB</v>
      </c>
      <c r="D7" s="2" t="str">
        <f>Asset_Cal_Info!E7</f>
        <v>ATAPL-58317-00006</v>
      </c>
      <c r="E7" s="2" t="str">
        <f>Asset_Cal_Info!F7</f>
        <v>108</v>
      </c>
      <c r="F7" s="2" t="str">
        <f>Asset_Cal_Info!G7</f>
        <v/>
      </c>
      <c r="G7" s="3" t="str">
        <f>Asset_Cal_Info!H7</f>
        <v/>
      </c>
      <c r="H7" s="2" t="str">
        <f>Asset_Cal_Info!I7</f>
        <v/>
      </c>
    </row>
    <row r="8">
      <c r="A8" s="2" t="str">
        <f>if(len(Asset_Cal_Info!A8),left(right(Asset_Cal_Info!A8,9),6),"")</f>
        <v/>
      </c>
      <c r="D8" s="2" t="str">
        <f>Asset_Cal_Info!E8</f>
        <v/>
      </c>
      <c r="E8" s="2" t="str">
        <f>Asset_Cal_Info!F8</f>
        <v/>
      </c>
      <c r="F8" s="2" t="str">
        <f>Asset_Cal_Info!G8</f>
        <v/>
      </c>
      <c r="G8" s="3" t="str">
        <f>Asset_Cal_Info!H8</f>
        <v/>
      </c>
      <c r="H8" s="2" t="str">
        <f>Asset_Cal_Info!I8</f>
        <v/>
      </c>
    </row>
    <row r="9">
      <c r="A9" s="2" t="str">
        <f>if(len(Asset_Cal_Info!A9),left(right(Asset_Cal_Info!A9,9),6),"")</f>
        <v>ZPLSCB</v>
      </c>
      <c r="D9" s="2" t="str">
        <f>Asset_Cal_Info!E9</f>
        <v>ATOSU-63259-00001</v>
      </c>
      <c r="E9" s="2" t="str">
        <f>Asset_Cal_Info!F9</f>
        <v>3</v>
      </c>
      <c r="F9" s="2" t="str">
        <f>Asset_Cal_Info!G9</f>
        <v/>
      </c>
      <c r="G9" s="3" t="str">
        <f>Asset_Cal_Info!H9</f>
        <v/>
      </c>
      <c r="H9" s="2" t="str">
        <f>Asset_Cal_Info!I9</f>
        <v/>
      </c>
    </row>
    <row r="10">
      <c r="A10" s="2" t="str">
        <f>if(len(Asset_Cal_Info!A10),left(right(Asset_Cal_Info!A10,9),6),"")</f>
        <v>CAMDSB</v>
      </c>
      <c r="D10" s="2" t="str">
        <f>Asset_Cal_Info!E10</f>
        <v>ATOSU-58317-00012</v>
      </c>
      <c r="E10" s="2" t="str">
        <f>Asset_Cal_Info!F10</f>
        <v>117</v>
      </c>
      <c r="F10" s="2" t="str">
        <f>Asset_Cal_Info!G10</f>
        <v/>
      </c>
      <c r="G10" s="3" t="str">
        <f>Asset_Cal_Info!H10</f>
        <v/>
      </c>
      <c r="H10" s="2" t="str">
        <f>Asset_Cal_Info!I10</f>
        <v/>
      </c>
    </row>
    <row r="11">
      <c r="A11" s="2" t="str">
        <f>if(len(Asset_Cal_Info!A11),left(right(Asset_Cal_Info!A11,9),6),"")</f>
        <v/>
      </c>
      <c r="D11" s="2" t="str">
        <f>Asset_Cal_Info!E11</f>
        <v/>
      </c>
      <c r="E11" s="2" t="str">
        <f>Asset_Cal_Info!F11</f>
        <v/>
      </c>
      <c r="F11" s="2" t="str">
        <f>Asset_Cal_Info!G11</f>
        <v/>
      </c>
      <c r="G11" s="3" t="str">
        <f>Asset_Cal_Info!H11</f>
        <v/>
      </c>
      <c r="H11" s="2" t="str">
        <f>Asset_Cal_Info!I11</f>
        <v/>
      </c>
    </row>
    <row r="12">
      <c r="A12" s="14"/>
      <c r="B12" s="14"/>
      <c r="C12" s="14"/>
      <c r="D12" s="14"/>
      <c r="E12" s="14"/>
      <c r="F12" s="14"/>
      <c r="G12" s="14"/>
      <c r="H12" s="14"/>
      <c r="I12" s="14"/>
    </row>
    <row r="13">
      <c r="A13" s="2" t="str">
        <f>if(len(Asset_Cal_Info!A13),left(right(Asset_Cal_Info!A13,9),6),"")</f>
        <v>ADCPTB</v>
      </c>
      <c r="D13" s="2" t="str">
        <f>Asset_Cal_Info!E13</f>
        <v>A00057</v>
      </c>
      <c r="E13" s="2" t="str">
        <f>Asset_Cal_Info!F13</f>
        <v>18493</v>
      </c>
      <c r="F13" s="2" t="str">
        <f>Asset_Cal_Info!G13</f>
        <v>CC_lat</v>
      </c>
      <c r="G13" s="3" t="str">
        <f>Asset_Cal_Info!H13</f>
        <v>44.636992</v>
      </c>
      <c r="H13" s="2" t="str">
        <f>Asset_Cal_Info!I13</f>
        <v/>
      </c>
    </row>
    <row r="14">
      <c r="A14" s="2" t="str">
        <f>if(len(Asset_Cal_Info!A14),left(right(Asset_Cal_Info!A14,9),6),"")</f>
        <v>ADCPTB</v>
      </c>
      <c r="D14" s="2" t="str">
        <f>Asset_Cal_Info!E14</f>
        <v>A00057</v>
      </c>
      <c r="E14" s="2" t="str">
        <f>Asset_Cal_Info!F14</f>
        <v>18493</v>
      </c>
      <c r="F14" s="2" t="str">
        <f>Asset_Cal_Info!G14</f>
        <v>CC_lon</v>
      </c>
      <c r="G14" s="3" t="str">
        <f>Asset_Cal_Info!H14</f>
        <v>-124.305855</v>
      </c>
      <c r="H14" s="2" t="str">
        <f>Asset_Cal_Info!I14</f>
        <v/>
      </c>
    </row>
    <row r="15">
      <c r="A15" s="2" t="str">
        <f>if(len(Asset_Cal_Info!A15),left(right(Asset_Cal_Info!A15,9),6),"")</f>
        <v>ADCPTB</v>
      </c>
      <c r="D15" s="2" t="str">
        <f>Asset_Cal_Info!E15</f>
        <v>A00057</v>
      </c>
      <c r="E15" s="2" t="str">
        <f>Asset_Cal_Info!F15</f>
        <v>18493</v>
      </c>
      <c r="F15" s="2" t="str">
        <f>Asset_Cal_Info!G15</f>
        <v>CC_scale_factor1</v>
      </c>
      <c r="G15" s="3" t="str">
        <f>Asset_Cal_Info!H15</f>
        <v>0.450000</v>
      </c>
      <c r="H15" s="2" t="str">
        <f>Asset_Cal_Info!I15</f>
        <v/>
      </c>
    </row>
    <row r="16">
      <c r="A16" s="2" t="str">
        <f>if(len(Asset_Cal_Info!A16),left(right(Asset_Cal_Info!A16,9),6),"")</f>
        <v>ADCPTB</v>
      </c>
      <c r="D16" s="2" t="str">
        <f>Asset_Cal_Info!E16</f>
        <v>A00057</v>
      </c>
      <c r="E16" s="2" t="str">
        <f>Asset_Cal_Info!F16</f>
        <v>18493</v>
      </c>
      <c r="F16" s="2" t="str">
        <f>Asset_Cal_Info!G16</f>
        <v>CC_scale_factor2</v>
      </c>
      <c r="G16" s="3" t="str">
        <f>Asset_Cal_Info!H16</f>
        <v>0.450000</v>
      </c>
      <c r="H16" s="2" t="str">
        <f>Asset_Cal_Info!I16</f>
        <v/>
      </c>
    </row>
    <row r="17">
      <c r="A17" s="2" t="str">
        <f>if(len(Asset_Cal_Info!A17),left(right(Asset_Cal_Info!A17,9),6),"")</f>
        <v>ADCPTB</v>
      </c>
      <c r="D17" s="2" t="str">
        <f>Asset_Cal_Info!E17</f>
        <v>A00057</v>
      </c>
      <c r="E17" s="2" t="str">
        <f>Asset_Cal_Info!F17</f>
        <v>18493</v>
      </c>
      <c r="F17" s="2" t="str">
        <f>Asset_Cal_Info!G17</f>
        <v>CC_scale_factor3</v>
      </c>
      <c r="G17" s="3" t="str">
        <f>Asset_Cal_Info!H17</f>
        <v>0.450000</v>
      </c>
      <c r="H17" s="2" t="str">
        <f>Asset_Cal_Info!I17</f>
        <v/>
      </c>
    </row>
    <row r="18">
      <c r="A18" s="2" t="str">
        <f>if(len(Asset_Cal_Info!A18),left(right(Asset_Cal_Info!A18,9),6),"")</f>
        <v>ADCPTB</v>
      </c>
      <c r="D18" s="2" t="str">
        <f>Asset_Cal_Info!E18</f>
        <v>A00057</v>
      </c>
      <c r="E18" s="2" t="str">
        <f>Asset_Cal_Info!F18</f>
        <v>18493</v>
      </c>
      <c r="F18" s="2" t="str">
        <f>Asset_Cal_Info!G18</f>
        <v>CC_scale_factor4</v>
      </c>
      <c r="G18" s="3" t="str">
        <f>Asset_Cal_Info!H18</f>
        <v>0.450000</v>
      </c>
      <c r="H18" s="2" t="str">
        <f>Asset_Cal_Info!I18</f>
        <v/>
      </c>
    </row>
    <row r="19">
      <c r="A19" s="2" t="str">
        <f>if(len(Asset_Cal_Info!A19),left(right(Asset_Cal_Info!A19,9),6),"")</f>
        <v/>
      </c>
      <c r="D19" s="2" t="str">
        <f>Asset_Cal_Info!E19</f>
        <v/>
      </c>
      <c r="E19" s="2" t="str">
        <f>Asset_Cal_Info!F19</f>
        <v/>
      </c>
      <c r="F19" s="2" t="str">
        <f>Asset_Cal_Info!G19</f>
        <v/>
      </c>
      <c r="G19" s="3" t="str">
        <f>Asset_Cal_Info!H19</f>
        <v/>
      </c>
      <c r="H19" s="2" t="str">
        <f>Asset_Cal_Info!I19</f>
        <v/>
      </c>
    </row>
    <row r="20">
      <c r="A20" s="2" t="str">
        <f>if(len(Asset_Cal_Info!A20),left(right(Asset_Cal_Info!A20,9),6),"")</f>
        <v>ADCPTB</v>
      </c>
      <c r="D20" s="2" t="str">
        <f>Asset_Cal_Info!E20</f>
        <v>ATOSU-69826-00002</v>
      </c>
      <c r="E20" s="2" t="str">
        <f>Asset_Cal_Info!F20</f>
        <v>19003</v>
      </c>
      <c r="F20" s="2" t="str">
        <f>Asset_Cal_Info!G20</f>
        <v>CC_lat</v>
      </c>
      <c r="G20" s="3" t="str">
        <f>Asset_Cal_Info!H20</f>
        <v>44.636992</v>
      </c>
      <c r="H20" s="2" t="str">
        <f>Asset_Cal_Info!I20</f>
        <v/>
      </c>
    </row>
    <row r="21">
      <c r="A21" s="2" t="str">
        <f>if(len(Asset_Cal_Info!A21),left(right(Asset_Cal_Info!A21,9),6),"")</f>
        <v>ADCPTB</v>
      </c>
      <c r="D21" s="2" t="str">
        <f>Asset_Cal_Info!E21</f>
        <v>ATOSU-69826-00002</v>
      </c>
      <c r="E21" s="2" t="str">
        <f>Asset_Cal_Info!F21</f>
        <v>19003</v>
      </c>
      <c r="F21" s="2" t="str">
        <f>Asset_Cal_Info!G21</f>
        <v>CC_lon</v>
      </c>
      <c r="G21" s="3" t="str">
        <f>Asset_Cal_Info!H21</f>
        <v>-124.305855</v>
      </c>
      <c r="H21" s="2" t="str">
        <f>Asset_Cal_Info!I21</f>
        <v/>
      </c>
    </row>
    <row r="22">
      <c r="A22" s="2" t="str">
        <f>if(len(Asset_Cal_Info!A22),left(right(Asset_Cal_Info!A22,9),6),"")</f>
        <v>ADCPTB</v>
      </c>
      <c r="D22" s="2" t="str">
        <f>Asset_Cal_Info!E22</f>
        <v>ATOSU-69826-00002</v>
      </c>
      <c r="E22" s="2" t="str">
        <f>Asset_Cal_Info!F22</f>
        <v>19003</v>
      </c>
      <c r="F22" s="2" t="str">
        <f>Asset_Cal_Info!G22</f>
        <v>CC_scale_factor1</v>
      </c>
      <c r="G22" s="3" t="str">
        <f>Asset_Cal_Info!H22</f>
        <v>0.450000</v>
      </c>
      <c r="H22" s="2" t="str">
        <f>Asset_Cal_Info!I22</f>
        <v/>
      </c>
    </row>
    <row r="23">
      <c r="A23" s="2" t="str">
        <f>if(len(Asset_Cal_Info!A23),left(right(Asset_Cal_Info!A23,9),6),"")</f>
        <v>ADCPTB</v>
      </c>
      <c r="D23" s="2" t="str">
        <f>Asset_Cal_Info!E23</f>
        <v>ATOSU-69826-00002</v>
      </c>
      <c r="E23" s="2" t="str">
        <f>Asset_Cal_Info!F23</f>
        <v>19003</v>
      </c>
      <c r="F23" s="2" t="str">
        <f>Asset_Cal_Info!G23</f>
        <v>CC_scale_factor2</v>
      </c>
      <c r="G23" s="3" t="str">
        <f>Asset_Cal_Info!H23</f>
        <v>0.450000</v>
      </c>
      <c r="H23" s="2" t="str">
        <f>Asset_Cal_Info!I23</f>
        <v/>
      </c>
    </row>
    <row r="24">
      <c r="A24" s="2" t="str">
        <f>if(len(Asset_Cal_Info!A24),left(right(Asset_Cal_Info!A24,9),6),"")</f>
        <v>ADCPTB</v>
      </c>
      <c r="D24" s="2" t="str">
        <f>Asset_Cal_Info!E24</f>
        <v>ATOSU-69826-00002</v>
      </c>
      <c r="E24" s="2" t="str">
        <f>Asset_Cal_Info!F24</f>
        <v>19003</v>
      </c>
      <c r="F24" s="2" t="str">
        <f>Asset_Cal_Info!G24</f>
        <v>CC_scale_factor3</v>
      </c>
      <c r="G24" s="3" t="str">
        <f>Asset_Cal_Info!H24</f>
        <v>0.450000</v>
      </c>
      <c r="H24" s="2" t="str">
        <f>Asset_Cal_Info!I24</f>
        <v/>
      </c>
    </row>
    <row r="25">
      <c r="A25" s="2" t="str">
        <f>if(len(Asset_Cal_Info!A25),left(right(Asset_Cal_Info!A25,9),6),"")</f>
        <v>ADCPTB</v>
      </c>
      <c r="D25" s="2" t="str">
        <f>Asset_Cal_Info!E25</f>
        <v>ATOSU-69826-00002</v>
      </c>
      <c r="E25" s="2" t="str">
        <f>Asset_Cal_Info!F25</f>
        <v>19003</v>
      </c>
      <c r="F25" s="2" t="str">
        <f>Asset_Cal_Info!G25</f>
        <v>CC_scale_factor4</v>
      </c>
      <c r="G25" s="3" t="str">
        <f>Asset_Cal_Info!H25</f>
        <v>0.450000</v>
      </c>
      <c r="H25" s="2" t="str">
        <f>Asset_Cal_Info!I25</f>
        <v/>
      </c>
    </row>
    <row r="26">
      <c r="A26" s="2" t="str">
        <f>if(len(Asset_Cal_Info!A26),left(right(Asset_Cal_Info!A26,9),6),"")</f>
        <v/>
      </c>
      <c r="D26" s="2" t="str">
        <f>Asset_Cal_Info!E26</f>
        <v/>
      </c>
      <c r="E26" s="2" t="str">
        <f>Asset_Cal_Info!F26</f>
        <v/>
      </c>
      <c r="F26" s="2" t="str">
        <f>Asset_Cal_Info!G26</f>
        <v/>
      </c>
      <c r="G26" s="3" t="str">
        <f>Asset_Cal_Info!H26</f>
        <v/>
      </c>
      <c r="H26" s="2" t="str">
        <f>Asset_Cal_Info!I26</f>
        <v/>
      </c>
    </row>
    <row r="27">
      <c r="A27" s="2" t="str">
        <f>if(len(Asset_Cal_Info!A27),left(right(Asset_Cal_Info!A27,9),6),"")</f>
        <v>ADCPTB</v>
      </c>
      <c r="D27" s="2" t="str">
        <f>Asset_Cal_Info!E27</f>
        <v>ATOSU-69826-00001</v>
      </c>
      <c r="E27" s="2" t="str">
        <f>Asset_Cal_Info!F27</f>
        <v>18493</v>
      </c>
      <c r="F27" s="2" t="str">
        <f>Asset_Cal_Info!G27</f>
        <v>CC_lat</v>
      </c>
      <c r="G27" s="3" t="str">
        <f>Asset_Cal_Info!H27</f>
        <v>44.636992</v>
      </c>
      <c r="H27" s="2" t="str">
        <f>Asset_Cal_Info!I27</f>
        <v/>
      </c>
    </row>
    <row r="28">
      <c r="A28" s="2" t="str">
        <f>if(len(Asset_Cal_Info!A28),left(right(Asset_Cal_Info!A28,9),6),"")</f>
        <v>ADCPTB</v>
      </c>
      <c r="D28" s="2" t="str">
        <f>Asset_Cal_Info!E28</f>
        <v>ATOSU-69826-00001</v>
      </c>
      <c r="E28" s="2" t="str">
        <f>Asset_Cal_Info!F28</f>
        <v>18493</v>
      </c>
      <c r="F28" s="2" t="str">
        <f>Asset_Cal_Info!G28</f>
        <v>CC_lon</v>
      </c>
      <c r="G28" s="3" t="str">
        <f>Asset_Cal_Info!H28</f>
        <v>-124.305855</v>
      </c>
      <c r="H28" s="2" t="str">
        <f>Asset_Cal_Info!I28</f>
        <v/>
      </c>
    </row>
    <row r="29">
      <c r="A29" s="2" t="str">
        <f>if(len(Asset_Cal_Info!A29),left(right(Asset_Cal_Info!A29,9),6),"")</f>
        <v>ADCPTB</v>
      </c>
      <c r="D29" s="2" t="str">
        <f>Asset_Cal_Info!E29</f>
        <v>ATOSU-69826-00001</v>
      </c>
      <c r="E29" s="2" t="str">
        <f>Asset_Cal_Info!F29</f>
        <v>18493</v>
      </c>
      <c r="F29" s="2" t="str">
        <f>Asset_Cal_Info!G29</f>
        <v>CC_scale_factor1</v>
      </c>
      <c r="G29" s="3" t="str">
        <f>Asset_Cal_Info!H29</f>
        <v>0.450000</v>
      </c>
      <c r="H29" s="2" t="str">
        <f>Asset_Cal_Info!I29</f>
        <v/>
      </c>
    </row>
    <row r="30">
      <c r="A30" s="2" t="str">
        <f>if(len(Asset_Cal_Info!A30),left(right(Asset_Cal_Info!A30,9),6),"")</f>
        <v>ADCPTB</v>
      </c>
      <c r="D30" s="2" t="str">
        <f>Asset_Cal_Info!E30</f>
        <v>ATOSU-69826-00001</v>
      </c>
      <c r="E30" s="2" t="str">
        <f>Asset_Cal_Info!F30</f>
        <v>18493</v>
      </c>
      <c r="F30" s="2" t="str">
        <f>Asset_Cal_Info!G30</f>
        <v>CC_scale_factor2</v>
      </c>
      <c r="G30" s="3" t="str">
        <f>Asset_Cal_Info!H30</f>
        <v>0.450000</v>
      </c>
      <c r="H30" s="2" t="str">
        <f>Asset_Cal_Info!I30</f>
        <v/>
      </c>
    </row>
    <row r="31">
      <c r="A31" s="2" t="str">
        <f>if(len(Asset_Cal_Info!A31),left(right(Asset_Cal_Info!A31,9),6),"")</f>
        <v>ADCPTB</v>
      </c>
      <c r="D31" s="2" t="str">
        <f>Asset_Cal_Info!E31</f>
        <v>ATOSU-69826-00001</v>
      </c>
      <c r="E31" s="2" t="str">
        <f>Asset_Cal_Info!F31</f>
        <v>18493</v>
      </c>
      <c r="F31" s="2" t="str">
        <f>Asset_Cal_Info!G31</f>
        <v>CC_scale_factor3</v>
      </c>
      <c r="G31" s="3" t="str">
        <f>Asset_Cal_Info!H31</f>
        <v>0.450000</v>
      </c>
      <c r="H31" s="2" t="str">
        <f>Asset_Cal_Info!I31</f>
        <v/>
      </c>
    </row>
    <row r="32">
      <c r="A32" s="2" t="str">
        <f>if(len(Asset_Cal_Info!A32),left(right(Asset_Cal_Info!A32,9),6),"")</f>
        <v>ADCPTB</v>
      </c>
      <c r="D32" s="2" t="str">
        <f>Asset_Cal_Info!E32</f>
        <v>ATOSU-69826-00001</v>
      </c>
      <c r="E32" s="2" t="str">
        <f>Asset_Cal_Info!F32</f>
        <v>18493</v>
      </c>
      <c r="F32" s="2" t="str">
        <f>Asset_Cal_Info!G32</f>
        <v>CC_scale_factor4</v>
      </c>
      <c r="G32" s="3" t="str">
        <f>Asset_Cal_Info!H32</f>
        <v>0.450000</v>
      </c>
      <c r="H32" s="2" t="str">
        <f>Asset_Cal_Info!I32</f>
        <v/>
      </c>
    </row>
    <row r="33">
      <c r="A33" s="2" t="str">
        <f>if(len(Asset_Cal_Info!A33),left(right(Asset_Cal_Info!A33,9),6),"")</f>
        <v/>
      </c>
      <c r="D33" s="2" t="str">
        <f>Asset_Cal_Info!E33</f>
        <v/>
      </c>
      <c r="E33" s="2" t="str">
        <f>Asset_Cal_Info!F33</f>
        <v/>
      </c>
      <c r="F33" s="2" t="str">
        <f>Asset_Cal_Info!G33</f>
        <v/>
      </c>
      <c r="G33" s="3" t="str">
        <f>Asset_Cal_Info!H33</f>
        <v/>
      </c>
      <c r="H33" s="2" t="str">
        <f>Asset_Cal_Info!I33</f>
        <v/>
      </c>
    </row>
    <row r="34">
      <c r="A34" s="2" t="str">
        <f>if(len(Asset_Cal_Info!A34),left(right(Asset_Cal_Info!A34,9),6),"")</f>
        <v>CTDBPN</v>
      </c>
      <c r="D34" s="2" t="str">
        <f>Asset_Cal_Info!E34</f>
        <v>N00696</v>
      </c>
      <c r="E34" s="2" t="str">
        <f>Asset_Cal_Info!F34</f>
        <v>7230</v>
      </c>
      <c r="F34" s="2" t="str">
        <f>Asset_Cal_Info!G34</f>
        <v>CC_lat</v>
      </c>
      <c r="G34" s="3" t="str">
        <f>Asset_Cal_Info!H34</f>
        <v>44.636992</v>
      </c>
      <c r="H34" s="2" t="str">
        <f>Asset_Cal_Info!I34</f>
        <v/>
      </c>
    </row>
    <row r="35">
      <c r="A35" s="2" t="str">
        <f>if(len(Asset_Cal_Info!A35),left(right(Asset_Cal_Info!A35,9),6),"")</f>
        <v>CTDBPN</v>
      </c>
      <c r="D35" s="2" t="str">
        <f>Asset_Cal_Info!E35</f>
        <v>N00696</v>
      </c>
      <c r="E35" s="2" t="str">
        <f>Asset_Cal_Info!F35</f>
        <v>7230</v>
      </c>
      <c r="F35" s="2" t="str">
        <f>Asset_Cal_Info!G35</f>
        <v>CC_lon</v>
      </c>
      <c r="G35" s="3" t="str">
        <f>Asset_Cal_Info!H35</f>
        <v>-124.305855</v>
      </c>
      <c r="H35" s="2" t="str">
        <f>Asset_Cal_Info!I35</f>
        <v/>
      </c>
    </row>
    <row r="36">
      <c r="A36" s="2" t="str">
        <f>if(len(Asset_Cal_Info!A36),left(right(Asset_Cal_Info!A36,9),6),"")</f>
        <v>CTDBPN</v>
      </c>
      <c r="D36" s="2" t="str">
        <f>Asset_Cal_Info!E36</f>
        <v>N00696</v>
      </c>
      <c r="E36" s="2" t="str">
        <f>Asset_Cal_Info!F36</f>
        <v>7230</v>
      </c>
      <c r="F36" s="2" t="str">
        <f>Asset_Cal_Info!G36</f>
        <v>CC_a0</v>
      </c>
      <c r="G36" s="3" t="str">
        <f>Asset_Cal_Info!H36</f>
        <v>0.001269</v>
      </c>
      <c r="H36" s="2" t="str">
        <f>Asset_Cal_Info!I36</f>
        <v/>
      </c>
    </row>
    <row r="37">
      <c r="A37" s="2" t="str">
        <f>if(len(Asset_Cal_Info!A37),left(right(Asset_Cal_Info!A37,9),6),"")</f>
        <v>CTDBPN</v>
      </c>
      <c r="D37" s="2" t="str">
        <f>Asset_Cal_Info!E37</f>
        <v>N00696</v>
      </c>
      <c r="E37" s="2" t="str">
        <f>Asset_Cal_Info!F37</f>
        <v>7230</v>
      </c>
      <c r="F37" s="2" t="str">
        <f>Asset_Cal_Info!G37</f>
        <v>CC_a1</v>
      </c>
      <c r="G37" s="3" t="str">
        <f>Asset_Cal_Info!H37</f>
        <v>0.000271</v>
      </c>
      <c r="H37" s="2" t="str">
        <f>Asset_Cal_Info!I37</f>
        <v/>
      </c>
    </row>
    <row r="38">
      <c r="A38" s="2" t="str">
        <f>if(len(Asset_Cal_Info!A38),left(right(Asset_Cal_Info!A38,9),6),"")</f>
        <v>CTDBPN</v>
      </c>
      <c r="D38" s="2" t="str">
        <f>Asset_Cal_Info!E38</f>
        <v>N00696</v>
      </c>
      <c r="E38" s="2" t="str">
        <f>Asset_Cal_Info!F38</f>
        <v>7230</v>
      </c>
      <c r="F38" s="2" t="str">
        <f>Asset_Cal_Info!G38</f>
        <v>CC_a2</v>
      </c>
      <c r="G38" s="3" t="str">
        <f>Asset_Cal_Info!H38</f>
        <v>-0.000001</v>
      </c>
      <c r="H38" s="2" t="str">
        <f>Asset_Cal_Info!I38</f>
        <v/>
      </c>
    </row>
    <row r="39">
      <c r="A39" s="2" t="str">
        <f>if(len(Asset_Cal_Info!A39),left(right(Asset_Cal_Info!A39,9),6),"")</f>
        <v>CTDBPN</v>
      </c>
      <c r="D39" s="2" t="str">
        <f>Asset_Cal_Info!E39</f>
        <v>N00696</v>
      </c>
      <c r="E39" s="2" t="str">
        <f>Asset_Cal_Info!F39</f>
        <v>7230</v>
      </c>
      <c r="F39" s="2" t="str">
        <f>Asset_Cal_Info!G39</f>
        <v>CC_a3</v>
      </c>
      <c r="G39" s="3" t="str">
        <f>Asset_Cal_Info!H39</f>
        <v>0.000000</v>
      </c>
      <c r="H39" s="2" t="str">
        <f>Asset_Cal_Info!I39</f>
        <v/>
      </c>
    </row>
    <row r="40">
      <c r="A40" s="2" t="str">
        <f>if(len(Asset_Cal_Info!A40),left(right(Asset_Cal_Info!A40,9),6),"")</f>
        <v>CTDBPN</v>
      </c>
      <c r="D40" s="2" t="str">
        <f>Asset_Cal_Info!E40</f>
        <v>N00696</v>
      </c>
      <c r="E40" s="2" t="str">
        <f>Asset_Cal_Info!F40</f>
        <v>7230</v>
      </c>
      <c r="F40" s="2" t="str">
        <f>Asset_Cal_Info!G40</f>
        <v>CC_C1</v>
      </c>
      <c r="G40" s="3" t="str">
        <f>Asset_Cal_Info!H40</f>
        <v>999.094100</v>
      </c>
      <c r="H40" s="2" t="str">
        <f>Asset_Cal_Info!I40</f>
        <v/>
      </c>
    </row>
    <row r="41">
      <c r="A41" s="2" t="str">
        <f>if(len(Asset_Cal_Info!A41),left(right(Asset_Cal_Info!A41,9),6),"")</f>
        <v>CTDBPN</v>
      </c>
      <c r="D41" s="2" t="str">
        <f>Asset_Cal_Info!E41</f>
        <v>N00696</v>
      </c>
      <c r="E41" s="2" t="str">
        <f>Asset_Cal_Info!F41</f>
        <v>7230</v>
      </c>
      <c r="F41" s="2" t="str">
        <f>Asset_Cal_Info!G41</f>
        <v>CC_C2</v>
      </c>
      <c r="G41" s="3" t="str">
        <f>Asset_Cal_Info!H41</f>
        <v>-0.005561</v>
      </c>
      <c r="H41" s="2" t="str">
        <f>Asset_Cal_Info!I41</f>
        <v/>
      </c>
    </row>
    <row r="42">
      <c r="A42" s="2" t="str">
        <f>if(len(Asset_Cal_Info!A42),left(right(Asset_Cal_Info!A42,9),6),"")</f>
        <v>CTDBPN</v>
      </c>
      <c r="D42" s="2" t="str">
        <f>Asset_Cal_Info!E42</f>
        <v>N00696</v>
      </c>
      <c r="E42" s="2" t="str">
        <f>Asset_Cal_Info!F42</f>
        <v>7230</v>
      </c>
      <c r="F42" s="2" t="str">
        <f>Asset_Cal_Info!G42</f>
        <v>CC_C3</v>
      </c>
      <c r="G42" s="3" t="str">
        <f>Asset_Cal_Info!H42</f>
        <v>-0.000130</v>
      </c>
      <c r="H42" s="2" t="str">
        <f>Asset_Cal_Info!I42</f>
        <v/>
      </c>
    </row>
    <row r="43">
      <c r="A43" s="2" t="str">
        <f>if(len(Asset_Cal_Info!A43),left(right(Asset_Cal_Info!A43,9),6),"")</f>
        <v>CTDBPN</v>
      </c>
      <c r="D43" s="2" t="str">
        <f>Asset_Cal_Info!E43</f>
        <v>N00696</v>
      </c>
      <c r="E43" s="2" t="str">
        <f>Asset_Cal_Info!F43</f>
        <v>7230</v>
      </c>
      <c r="F43" s="2" t="str">
        <f>Asset_Cal_Info!G43</f>
        <v>CC_cpcor</v>
      </c>
      <c r="G43" s="3" t="str">
        <f>Asset_Cal_Info!H43</f>
        <v>0.000000</v>
      </c>
      <c r="H43" s="2" t="str">
        <f>Asset_Cal_Info!I43</f>
        <v/>
      </c>
    </row>
    <row r="44">
      <c r="A44" s="2" t="str">
        <f>if(len(Asset_Cal_Info!A44),left(right(Asset_Cal_Info!A44,9),6),"")</f>
        <v>CTDBPN</v>
      </c>
      <c r="D44" s="2" t="str">
        <f>Asset_Cal_Info!E44</f>
        <v>N00696</v>
      </c>
      <c r="E44" s="2" t="str">
        <f>Asset_Cal_Info!F44</f>
        <v>7230</v>
      </c>
      <c r="F44" s="2" t="str">
        <f>Asset_Cal_Info!G44</f>
        <v>CC_ctcor</v>
      </c>
      <c r="G44" s="3" t="str">
        <f>Asset_Cal_Info!H44</f>
        <v>0.000003</v>
      </c>
      <c r="H44" s="2" t="str">
        <f>Asset_Cal_Info!I44</f>
        <v/>
      </c>
    </row>
    <row r="45">
      <c r="A45" s="2" t="str">
        <f>if(len(Asset_Cal_Info!A45),left(right(Asset_Cal_Info!A45,9),6),"")</f>
        <v>CTDBPN</v>
      </c>
      <c r="D45" s="2" t="str">
        <f>Asset_Cal_Info!E45</f>
        <v>N00696</v>
      </c>
      <c r="E45" s="2" t="str">
        <f>Asset_Cal_Info!F45</f>
        <v>7230</v>
      </c>
      <c r="F45" s="2" t="str">
        <f>Asset_Cal_Info!G45</f>
        <v>CC_D1</v>
      </c>
      <c r="G45" s="3" t="str">
        <f>Asset_Cal_Info!H45</f>
        <v>0.030380</v>
      </c>
      <c r="H45" s="2" t="str">
        <f>Asset_Cal_Info!I45</f>
        <v/>
      </c>
    </row>
    <row r="46">
      <c r="A46" s="2" t="str">
        <f>if(len(Asset_Cal_Info!A46),left(right(Asset_Cal_Info!A46,9),6),"")</f>
        <v>CTDBPN</v>
      </c>
      <c r="D46" s="2" t="str">
        <f>Asset_Cal_Info!E46</f>
        <v>N00696</v>
      </c>
      <c r="E46" s="2" t="str">
        <f>Asset_Cal_Info!F46</f>
        <v>7230</v>
      </c>
      <c r="F46" s="2" t="str">
        <f>Asset_Cal_Info!G46</f>
        <v>CC_D2</v>
      </c>
      <c r="G46" s="3" t="str">
        <f>Asset_Cal_Info!H46</f>
        <v>0.000000</v>
      </c>
      <c r="H46" s="2" t="str">
        <f>Asset_Cal_Info!I46</f>
        <v/>
      </c>
    </row>
    <row r="47">
      <c r="A47" s="2" t="str">
        <f>if(len(Asset_Cal_Info!A47),left(right(Asset_Cal_Info!A47,9),6),"")</f>
        <v>CTDBPN</v>
      </c>
      <c r="D47" s="2" t="str">
        <f>Asset_Cal_Info!E47</f>
        <v>N00696</v>
      </c>
      <c r="E47" s="2" t="str">
        <f>Asset_Cal_Info!F47</f>
        <v>7230</v>
      </c>
      <c r="F47" s="2" t="str">
        <f>Asset_Cal_Info!G47</f>
        <v>CC_g</v>
      </c>
      <c r="G47" s="3" t="str">
        <f>Asset_Cal_Info!H47</f>
        <v>-0.978871</v>
      </c>
      <c r="H47" s="2" t="str">
        <f>Asset_Cal_Info!I47</f>
        <v/>
      </c>
    </row>
    <row r="48">
      <c r="A48" s="2" t="str">
        <f>if(len(Asset_Cal_Info!A48),left(right(Asset_Cal_Info!A48,9),6),"")</f>
        <v>CTDBPN</v>
      </c>
      <c r="D48" s="2" t="str">
        <f>Asset_Cal_Info!E48</f>
        <v>N00696</v>
      </c>
      <c r="E48" s="2" t="str">
        <f>Asset_Cal_Info!F48</f>
        <v>7230</v>
      </c>
      <c r="F48" s="2" t="str">
        <f>Asset_Cal_Info!G48</f>
        <v>CC_h</v>
      </c>
      <c r="G48" s="3" t="str">
        <f>Asset_Cal_Info!H48</f>
        <v>0.151259</v>
      </c>
      <c r="H48" s="2" t="str">
        <f>Asset_Cal_Info!I48</f>
        <v/>
      </c>
    </row>
    <row r="49">
      <c r="A49" s="2" t="str">
        <f>if(len(Asset_Cal_Info!A49),left(right(Asset_Cal_Info!A49,9),6),"")</f>
        <v>CTDBPN</v>
      </c>
      <c r="D49" s="2" t="str">
        <f>Asset_Cal_Info!E49</f>
        <v>N00696</v>
      </c>
      <c r="E49" s="2" t="str">
        <f>Asset_Cal_Info!F49</f>
        <v>7230</v>
      </c>
      <c r="F49" s="2" t="str">
        <f>Asset_Cal_Info!G49</f>
        <v>CC_i</v>
      </c>
      <c r="G49" s="3" t="str">
        <f>Asset_Cal_Info!H49</f>
        <v>-0.000371</v>
      </c>
      <c r="H49" s="2" t="str">
        <f>Asset_Cal_Info!I49</f>
        <v/>
      </c>
    </row>
    <row r="50">
      <c r="A50" s="2" t="str">
        <f>if(len(Asset_Cal_Info!A50),left(right(Asset_Cal_Info!A50,9),6),"")</f>
        <v>CTDBPN</v>
      </c>
      <c r="D50" s="2" t="str">
        <f>Asset_Cal_Info!E50</f>
        <v>N00696</v>
      </c>
      <c r="E50" s="2" t="str">
        <f>Asset_Cal_Info!F50</f>
        <v>7230</v>
      </c>
      <c r="F50" s="2" t="str">
        <f>Asset_Cal_Info!G50</f>
        <v>CC_j</v>
      </c>
      <c r="G50" s="3" t="str">
        <f>Asset_Cal_Info!H50</f>
        <v>0.000050</v>
      </c>
      <c r="H50" s="2" t="str">
        <f>Asset_Cal_Info!I50</f>
        <v/>
      </c>
    </row>
    <row r="51">
      <c r="A51" s="2" t="str">
        <f>if(len(Asset_Cal_Info!A51),left(right(Asset_Cal_Info!A51,9),6),"")</f>
        <v>CTDBPN</v>
      </c>
      <c r="D51" s="2" t="str">
        <f>Asset_Cal_Info!E51</f>
        <v>N00696</v>
      </c>
      <c r="E51" s="2" t="str">
        <f>Asset_Cal_Info!F51</f>
        <v>7230</v>
      </c>
      <c r="F51" s="2" t="str">
        <f>Asset_Cal_Info!G51</f>
        <v>CC_T1</v>
      </c>
      <c r="G51" s="3" t="str">
        <f>Asset_Cal_Info!H51</f>
        <v>27.706060</v>
      </c>
      <c r="H51" s="2" t="str">
        <f>Asset_Cal_Info!I51</f>
        <v/>
      </c>
    </row>
    <row r="52">
      <c r="A52" s="2" t="str">
        <f>if(len(Asset_Cal_Info!A52),left(right(Asset_Cal_Info!A52,9),6),"")</f>
        <v>CTDBPN</v>
      </c>
      <c r="D52" s="2" t="str">
        <f>Asset_Cal_Info!E52</f>
        <v>N00696</v>
      </c>
      <c r="E52" s="2" t="str">
        <f>Asset_Cal_Info!F52</f>
        <v>7230</v>
      </c>
      <c r="F52" s="2" t="str">
        <f>Asset_Cal_Info!G52</f>
        <v>CC_T2</v>
      </c>
      <c r="G52" s="3" t="str">
        <f>Asset_Cal_Info!H52</f>
        <v>-0.000104</v>
      </c>
      <c r="H52" s="2" t="str">
        <f>Asset_Cal_Info!I52</f>
        <v/>
      </c>
    </row>
    <row r="53">
      <c r="A53" s="2" t="str">
        <f>if(len(Asset_Cal_Info!A53),left(right(Asset_Cal_Info!A53,9),6),"")</f>
        <v>CTDBPN</v>
      </c>
      <c r="D53" s="2" t="str">
        <f>Asset_Cal_Info!E53</f>
        <v>N00696</v>
      </c>
      <c r="E53" s="2" t="str">
        <f>Asset_Cal_Info!F53</f>
        <v>7230</v>
      </c>
      <c r="F53" s="2" t="str">
        <f>Asset_Cal_Info!G53</f>
        <v>CC_T3</v>
      </c>
      <c r="G53" s="3" t="str">
        <f>Asset_Cal_Info!H53</f>
        <v>0.000001</v>
      </c>
      <c r="H53" s="2" t="str">
        <f>Asset_Cal_Info!I53</f>
        <v/>
      </c>
    </row>
    <row r="54">
      <c r="A54" s="2" t="str">
        <f>if(len(Asset_Cal_Info!A54),left(right(Asset_Cal_Info!A54,9),6),"")</f>
        <v>CTDBPN</v>
      </c>
      <c r="D54" s="2" t="str">
        <f>Asset_Cal_Info!E54</f>
        <v>N00696</v>
      </c>
      <c r="E54" s="2" t="str">
        <f>Asset_Cal_Info!F54</f>
        <v>7230</v>
      </c>
      <c r="F54" s="2" t="str">
        <f>Asset_Cal_Info!G54</f>
        <v>CC_T4</v>
      </c>
      <c r="G54" s="3" t="str">
        <f>Asset_Cal_Info!H54</f>
        <v>0.000000</v>
      </c>
      <c r="H54" s="2" t="str">
        <f>Asset_Cal_Info!I54</f>
        <v/>
      </c>
    </row>
    <row r="55">
      <c r="A55" s="2" t="str">
        <f>if(len(Asset_Cal_Info!A55),left(right(Asset_Cal_Info!A55,9),6),"")</f>
        <v>CTDBPN</v>
      </c>
      <c r="D55" s="2" t="str">
        <f>Asset_Cal_Info!E55</f>
        <v>N00696</v>
      </c>
      <c r="E55" s="2" t="str">
        <f>Asset_Cal_Info!F55</f>
        <v>7230</v>
      </c>
      <c r="F55" s="2" t="str">
        <f>Asset_Cal_Info!G55</f>
        <v>CC_T5</v>
      </c>
      <c r="G55" s="3" t="str">
        <f>Asset_Cal_Info!H55</f>
        <v>0.000000</v>
      </c>
      <c r="H55" s="2" t="str">
        <f>Asset_Cal_Info!I55</f>
        <v/>
      </c>
    </row>
    <row r="56">
      <c r="A56" s="2" t="str">
        <f>if(len(Asset_Cal_Info!A56),left(right(Asset_Cal_Info!A56,9),6),"")</f>
        <v/>
      </c>
      <c r="D56" s="2" t="str">
        <f>Asset_Cal_Info!E56</f>
        <v/>
      </c>
      <c r="E56" s="2" t="str">
        <f>Asset_Cal_Info!F56</f>
        <v/>
      </c>
      <c r="F56" s="2" t="str">
        <f>Asset_Cal_Info!G56</f>
        <v/>
      </c>
      <c r="G56" s="3" t="str">
        <f>Asset_Cal_Info!H56</f>
        <v/>
      </c>
      <c r="H56" s="2" t="str">
        <f>Asset_Cal_Info!I56</f>
        <v/>
      </c>
    </row>
    <row r="57">
      <c r="A57" s="2" t="str">
        <f>if(len(Asset_Cal_Info!A57),left(right(Asset_Cal_Info!A57,9),6),"")</f>
        <v>CTDBPN</v>
      </c>
      <c r="D57" s="2" t="str">
        <f>Asset_Cal_Info!E57</f>
        <v>ATOSU-69827-00002</v>
      </c>
      <c r="E57" s="2" t="str">
        <f>Asset_Cal_Info!F57</f>
        <v>16-50114</v>
      </c>
      <c r="F57" s="2" t="str">
        <f>Asset_Cal_Info!G57</f>
        <v>CC_lat</v>
      </c>
      <c r="G57" s="3" t="str">
        <f>Asset_Cal_Info!H57</f>
        <v>44.636992</v>
      </c>
      <c r="H57" s="2" t="str">
        <f>Asset_Cal_Info!I57</f>
        <v/>
      </c>
    </row>
    <row r="58">
      <c r="A58" s="2" t="str">
        <f>if(len(Asset_Cal_Info!A58),left(right(Asset_Cal_Info!A58,9),6),"")</f>
        <v>CTDBPN</v>
      </c>
      <c r="D58" s="2" t="str">
        <f>Asset_Cal_Info!E58</f>
        <v>ATOSU-69827-00002</v>
      </c>
      <c r="E58" s="2" t="str">
        <f>Asset_Cal_Info!F58</f>
        <v>16-50114</v>
      </c>
      <c r="F58" s="2" t="str">
        <f>Asset_Cal_Info!G58</f>
        <v>CC_lon</v>
      </c>
      <c r="G58" s="3" t="str">
        <f>Asset_Cal_Info!H58</f>
        <v>-124.305855</v>
      </c>
      <c r="H58" s="2" t="str">
        <f>Asset_Cal_Info!I58</f>
        <v/>
      </c>
    </row>
    <row r="59">
      <c r="A59" s="2" t="str">
        <f>if(len(Asset_Cal_Info!A59),left(right(Asset_Cal_Info!A59,9),6),"")</f>
        <v>CTDBPN</v>
      </c>
      <c r="D59" s="2" t="str">
        <f>Asset_Cal_Info!E59</f>
        <v>ATOSU-69827-00002</v>
      </c>
      <c r="E59" s="2" t="str">
        <f>Asset_Cal_Info!F59</f>
        <v>16-50114</v>
      </c>
      <c r="F59" s="2" t="str">
        <f>Asset_Cal_Info!G59</f>
        <v>CC_a0</v>
      </c>
      <c r="G59" s="2" t="str">
        <f>Asset_Cal_Info!H59</f>
        <v>0.001264763</v>
      </c>
      <c r="H59" s="2" t="str">
        <f>Asset_Cal_Info!I59</f>
        <v/>
      </c>
    </row>
    <row r="60">
      <c r="A60" s="2" t="str">
        <f>if(len(Asset_Cal_Info!A60),left(right(Asset_Cal_Info!A60,9),6),"")</f>
        <v>CTDBPN</v>
      </c>
      <c r="D60" s="2" t="str">
        <f>Asset_Cal_Info!E60</f>
        <v>ATOSU-69827-00002</v>
      </c>
      <c r="E60" s="2" t="str">
        <f>Asset_Cal_Info!F60</f>
        <v>16-50114</v>
      </c>
      <c r="F60" s="2" t="str">
        <f>Asset_Cal_Info!G60</f>
        <v>CC_a1</v>
      </c>
      <c r="G60" s="2" t="str">
        <f>Asset_Cal_Info!H60</f>
        <v>0.0002765747</v>
      </c>
      <c r="H60" s="2" t="str">
        <f>Asset_Cal_Info!I60</f>
        <v/>
      </c>
    </row>
    <row r="61">
      <c r="A61" s="2" t="str">
        <f>if(len(Asset_Cal_Info!A61),left(right(Asset_Cal_Info!A61,9),6),"")</f>
        <v>CTDBPN</v>
      </c>
      <c r="D61" s="2" t="str">
        <f>Asset_Cal_Info!E61</f>
        <v>ATOSU-69827-00002</v>
      </c>
      <c r="E61" s="2" t="str">
        <f>Asset_Cal_Info!F61</f>
        <v>16-50114</v>
      </c>
      <c r="F61" s="2" t="str">
        <f>Asset_Cal_Info!G61</f>
        <v>CC_a2</v>
      </c>
      <c r="G61" s="2" t="str">
        <f>Asset_Cal_Info!H61</f>
        <v>-0.000001695028</v>
      </c>
      <c r="H61" s="2" t="str">
        <f>Asset_Cal_Info!I61</f>
        <v/>
      </c>
    </row>
    <row r="62">
      <c r="A62" s="2" t="str">
        <f>if(len(Asset_Cal_Info!A62),left(right(Asset_Cal_Info!A62,9),6),"")</f>
        <v>CTDBPN</v>
      </c>
      <c r="D62" s="2" t="str">
        <f>Asset_Cal_Info!E62</f>
        <v>ATOSU-69827-00002</v>
      </c>
      <c r="E62" s="2" t="str">
        <f>Asset_Cal_Info!F62</f>
        <v>16-50114</v>
      </c>
      <c r="F62" s="2" t="str">
        <f>Asset_Cal_Info!G62</f>
        <v>CC_a3</v>
      </c>
      <c r="G62" s="2" t="str">
        <f>Asset_Cal_Info!H62</f>
        <v>0.0000002038112</v>
      </c>
      <c r="H62" s="2" t="str">
        <f>Asset_Cal_Info!I62</f>
        <v/>
      </c>
    </row>
    <row r="63">
      <c r="A63" s="2" t="str">
        <f>if(len(Asset_Cal_Info!A63),left(right(Asset_Cal_Info!A63,9),6),"")</f>
        <v>CTDBPN</v>
      </c>
      <c r="D63" s="2" t="str">
        <f>Asset_Cal_Info!E63</f>
        <v>ATOSU-69827-00002</v>
      </c>
      <c r="E63" s="2" t="str">
        <f>Asset_Cal_Info!F63</f>
        <v>16-50114</v>
      </c>
      <c r="F63" s="2" t="str">
        <f>Asset_Cal_Info!G63</f>
        <v>CC_C1</v>
      </c>
      <c r="G63" s="2" t="str">
        <f>Asset_Cal_Info!H63</f>
        <v>999.7449</v>
      </c>
      <c r="H63" s="2" t="str">
        <f>Asset_Cal_Info!I63</f>
        <v/>
      </c>
    </row>
    <row r="64">
      <c r="A64" s="2" t="str">
        <f>if(len(Asset_Cal_Info!A64),left(right(Asset_Cal_Info!A64,9),6),"")</f>
        <v>CTDBPN</v>
      </c>
      <c r="D64" s="2" t="str">
        <f>Asset_Cal_Info!E64</f>
        <v>ATOSU-69827-00002</v>
      </c>
      <c r="E64" s="2" t="str">
        <f>Asset_Cal_Info!F64</f>
        <v>16-50114</v>
      </c>
      <c r="F64" s="2" t="str">
        <f>Asset_Cal_Info!G64</f>
        <v>CC_C2</v>
      </c>
      <c r="G64" s="2" t="str">
        <f>Asset_Cal_Info!H64</f>
        <v>-0.00133547</v>
      </c>
      <c r="H64" s="2" t="str">
        <f>Asset_Cal_Info!I64</f>
        <v/>
      </c>
    </row>
    <row r="65">
      <c r="A65" s="2" t="str">
        <f>if(len(Asset_Cal_Info!A65),left(right(Asset_Cal_Info!A65,9),6),"")</f>
        <v>CTDBPN</v>
      </c>
      <c r="D65" s="2" t="str">
        <f>Asset_Cal_Info!E65</f>
        <v>ATOSU-69827-00002</v>
      </c>
      <c r="E65" s="2" t="str">
        <f>Asset_Cal_Info!F65</f>
        <v>16-50114</v>
      </c>
      <c r="F65" s="2" t="str">
        <f>Asset_Cal_Info!G65</f>
        <v>CC_C3</v>
      </c>
      <c r="G65" s="2" t="str">
        <f>Asset_Cal_Info!H65</f>
        <v>-0.000126915</v>
      </c>
      <c r="H65" s="2" t="str">
        <f>Asset_Cal_Info!I65</f>
        <v/>
      </c>
    </row>
    <row r="66">
      <c r="A66" s="2" t="str">
        <f>if(len(Asset_Cal_Info!A66),left(right(Asset_Cal_Info!A66,9),6),"")</f>
        <v>CTDBPN</v>
      </c>
      <c r="D66" s="2" t="str">
        <f>Asset_Cal_Info!E66</f>
        <v>ATOSU-69827-00002</v>
      </c>
      <c r="E66" s="2" t="str">
        <f>Asset_Cal_Info!F66</f>
        <v>16-50114</v>
      </c>
      <c r="F66" s="2" t="str">
        <f>Asset_Cal_Info!G66</f>
        <v>CC_cpcor</v>
      </c>
      <c r="G66" s="2" t="str">
        <f>Asset_Cal_Info!H66</f>
        <v>-0.0000000957</v>
      </c>
      <c r="H66" s="2" t="str">
        <f>Asset_Cal_Info!I66</f>
        <v/>
      </c>
    </row>
    <row r="67">
      <c r="A67" s="2" t="str">
        <f>if(len(Asset_Cal_Info!A67),left(right(Asset_Cal_Info!A67,9),6),"")</f>
        <v>CTDBPN</v>
      </c>
      <c r="D67" s="2" t="str">
        <f>Asset_Cal_Info!E67</f>
        <v>ATOSU-69827-00002</v>
      </c>
      <c r="E67" s="2" t="str">
        <f>Asset_Cal_Info!F67</f>
        <v>16-50114</v>
      </c>
      <c r="F67" s="2" t="str">
        <f>Asset_Cal_Info!G67</f>
        <v>CC_ctcor</v>
      </c>
      <c r="G67" s="2" t="str">
        <f>Asset_Cal_Info!H67</f>
        <v>0.00000325</v>
      </c>
      <c r="H67" s="2" t="str">
        <f>Asset_Cal_Info!I67</f>
        <v/>
      </c>
    </row>
    <row r="68">
      <c r="A68" s="2" t="str">
        <f>if(len(Asset_Cal_Info!A68),left(right(Asset_Cal_Info!A68,9),6),"")</f>
        <v>CTDBPN</v>
      </c>
      <c r="D68" s="2" t="str">
        <f>Asset_Cal_Info!E68</f>
        <v>ATOSU-69827-00002</v>
      </c>
      <c r="E68" s="2" t="str">
        <f>Asset_Cal_Info!F68</f>
        <v>16-50114</v>
      </c>
      <c r="F68" s="2" t="str">
        <f>Asset_Cal_Info!G68</f>
        <v>CC_D1</v>
      </c>
      <c r="G68" s="2" t="str">
        <f>Asset_Cal_Info!H68</f>
        <v>0.032017</v>
      </c>
      <c r="H68" s="2" t="str">
        <f>Asset_Cal_Info!I68</f>
        <v/>
      </c>
    </row>
    <row r="69">
      <c r="A69" s="2" t="str">
        <f>if(len(Asset_Cal_Info!A69),left(right(Asset_Cal_Info!A69,9),6),"")</f>
        <v>CTDBPN</v>
      </c>
      <c r="D69" s="2" t="str">
        <f>Asset_Cal_Info!E69</f>
        <v>ATOSU-69827-00002</v>
      </c>
      <c r="E69" s="2" t="str">
        <f>Asset_Cal_Info!F69</f>
        <v>16-50114</v>
      </c>
      <c r="F69" s="2" t="str">
        <f>Asset_Cal_Info!G69</f>
        <v>CC_D2</v>
      </c>
      <c r="G69" s="2" t="str">
        <f>Asset_Cal_Info!H69</f>
        <v>0</v>
      </c>
      <c r="H69" s="2" t="str">
        <f>Asset_Cal_Info!I69</f>
        <v/>
      </c>
    </row>
    <row r="70">
      <c r="A70" s="2" t="str">
        <f>if(len(Asset_Cal_Info!A70),left(right(Asset_Cal_Info!A70,9),6),"")</f>
        <v>CTDBPN</v>
      </c>
      <c r="D70" s="2" t="str">
        <f>Asset_Cal_Info!E70</f>
        <v>ATOSU-69827-00002</v>
      </c>
      <c r="E70" s="2" t="str">
        <f>Asset_Cal_Info!F70</f>
        <v>16-50114</v>
      </c>
      <c r="F70" s="2" t="str">
        <f>Asset_Cal_Info!G70</f>
        <v>CC_g</v>
      </c>
      <c r="G70" s="2" t="str">
        <f>Asset_Cal_Info!H70</f>
        <v>-0.9838809</v>
      </c>
      <c r="H70" s="2" t="str">
        <f>Asset_Cal_Info!I70</f>
        <v/>
      </c>
    </row>
    <row r="71">
      <c r="A71" s="2" t="str">
        <f>if(len(Asset_Cal_Info!A71),left(right(Asset_Cal_Info!A71,9),6),"")</f>
        <v>CTDBPN</v>
      </c>
      <c r="D71" s="2" t="str">
        <f>Asset_Cal_Info!E71</f>
        <v>ATOSU-69827-00002</v>
      </c>
      <c r="E71" s="2" t="str">
        <f>Asset_Cal_Info!F71</f>
        <v>16-50114</v>
      </c>
      <c r="F71" s="2" t="str">
        <f>Asset_Cal_Info!G71</f>
        <v>CC_h</v>
      </c>
      <c r="G71" s="2" t="str">
        <f>Asset_Cal_Info!H71</f>
        <v>0.1512124</v>
      </c>
      <c r="H71" s="2" t="str">
        <f>Asset_Cal_Info!I71</f>
        <v/>
      </c>
    </row>
    <row r="72">
      <c r="A72" s="2" t="str">
        <f>if(len(Asset_Cal_Info!A72),left(right(Asset_Cal_Info!A72,9),6),"")</f>
        <v>CTDBPN</v>
      </c>
      <c r="D72" s="2" t="str">
        <f>Asset_Cal_Info!E72</f>
        <v>ATOSU-69827-00002</v>
      </c>
      <c r="E72" s="2" t="str">
        <f>Asset_Cal_Info!F72</f>
        <v>16-50114</v>
      </c>
      <c r="F72" s="2" t="str">
        <f>Asset_Cal_Info!G72</f>
        <v>CC_i</v>
      </c>
      <c r="G72" s="2" t="str">
        <f>Asset_Cal_Info!H72</f>
        <v>-0.0001739072</v>
      </c>
      <c r="H72" s="2" t="str">
        <f>Asset_Cal_Info!I72</f>
        <v/>
      </c>
    </row>
    <row r="73">
      <c r="A73" s="2" t="str">
        <f>if(len(Asset_Cal_Info!A73),left(right(Asset_Cal_Info!A73,9),6),"")</f>
        <v>CTDBPN</v>
      </c>
      <c r="D73" s="2" t="str">
        <f>Asset_Cal_Info!E73</f>
        <v>ATOSU-69827-00002</v>
      </c>
      <c r="E73" s="2" t="str">
        <f>Asset_Cal_Info!F73</f>
        <v>16-50114</v>
      </c>
      <c r="F73" s="2" t="str">
        <f>Asset_Cal_Info!G73</f>
        <v>CC_j</v>
      </c>
      <c r="G73" s="2" t="str">
        <f>Asset_Cal_Info!H73</f>
        <v>0.00003490614</v>
      </c>
      <c r="H73" s="2" t="str">
        <f>Asset_Cal_Info!I73</f>
        <v/>
      </c>
    </row>
    <row r="74">
      <c r="A74" s="2" t="str">
        <f>if(len(Asset_Cal_Info!A74),left(right(Asset_Cal_Info!A74,9),6),"")</f>
        <v>CTDBPN</v>
      </c>
      <c r="D74" s="2" t="str">
        <f>Asset_Cal_Info!E74</f>
        <v>ATOSU-69827-00002</v>
      </c>
      <c r="E74" s="2" t="str">
        <f>Asset_Cal_Info!F74</f>
        <v>16-50114</v>
      </c>
      <c r="F74" s="2" t="str">
        <f>Asset_Cal_Info!G74</f>
        <v>CC_T1</v>
      </c>
      <c r="G74" s="2" t="str">
        <f>Asset_Cal_Info!H74</f>
        <v>27.75494</v>
      </c>
      <c r="H74" s="2" t="str">
        <f>Asset_Cal_Info!I74</f>
        <v/>
      </c>
    </row>
    <row r="75">
      <c r="A75" s="2" t="str">
        <f>if(len(Asset_Cal_Info!A75),left(right(Asset_Cal_Info!A75,9),6),"")</f>
        <v>CTDBPN</v>
      </c>
      <c r="D75" s="2" t="str">
        <f>Asset_Cal_Info!E75</f>
        <v>ATOSU-69827-00002</v>
      </c>
      <c r="E75" s="2" t="str">
        <f>Asset_Cal_Info!F75</f>
        <v>16-50114</v>
      </c>
      <c r="F75" s="2" t="str">
        <f>Asset_Cal_Info!G75</f>
        <v>CC_T2</v>
      </c>
      <c r="G75" s="2" t="str">
        <f>Asset_Cal_Info!H75</f>
        <v>-0.000111676</v>
      </c>
      <c r="H75" s="2" t="str">
        <f>Asset_Cal_Info!I75</f>
        <v/>
      </c>
    </row>
    <row r="76">
      <c r="A76" s="2" t="str">
        <f>if(len(Asset_Cal_Info!A76),left(right(Asset_Cal_Info!A76,9),6),"")</f>
        <v>CTDBPN</v>
      </c>
      <c r="D76" s="2" t="str">
        <f>Asset_Cal_Info!E76</f>
        <v>ATOSU-69827-00002</v>
      </c>
      <c r="E76" s="2" t="str">
        <f>Asset_Cal_Info!F76</f>
        <v>16-50114</v>
      </c>
      <c r="F76" s="2" t="str">
        <f>Asset_Cal_Info!G76</f>
        <v>CC_T3</v>
      </c>
      <c r="G76" s="2" t="str">
        <f>Asset_Cal_Info!H76</f>
        <v>0.00000104105</v>
      </c>
      <c r="H76" s="2" t="str">
        <f>Asset_Cal_Info!I76</f>
        <v/>
      </c>
    </row>
    <row r="77">
      <c r="A77" s="2" t="str">
        <f>if(len(Asset_Cal_Info!A77),left(right(Asset_Cal_Info!A77,9),6),"")</f>
        <v>CTDBPN</v>
      </c>
      <c r="D77" s="2" t="str">
        <f>Asset_Cal_Info!E77</f>
        <v>ATOSU-69827-00002</v>
      </c>
      <c r="E77" s="2" t="str">
        <f>Asset_Cal_Info!F77</f>
        <v>16-50114</v>
      </c>
      <c r="F77" s="2" t="str">
        <f>Asset_Cal_Info!G77</f>
        <v>CC_T4</v>
      </c>
      <c r="G77" s="2" t="str">
        <f>Asset_Cal_Info!H77</f>
        <v>0.00000000192026</v>
      </c>
      <c r="H77" s="2" t="str">
        <f>Asset_Cal_Info!I77</f>
        <v/>
      </c>
    </row>
    <row r="78">
      <c r="A78" s="2" t="str">
        <f>if(len(Asset_Cal_Info!A78),left(right(Asset_Cal_Info!A78,9),6),"")</f>
        <v>CTDBPN</v>
      </c>
      <c r="D78" s="2" t="str">
        <f>Asset_Cal_Info!E78</f>
        <v>ATOSU-69827-00002</v>
      </c>
      <c r="E78" s="2" t="str">
        <f>Asset_Cal_Info!F78</f>
        <v>16-50114</v>
      </c>
      <c r="F78" s="2" t="str">
        <f>Asset_Cal_Info!G78</f>
        <v>CC_T5</v>
      </c>
      <c r="G78" s="2" t="str">
        <f>Asset_Cal_Info!H78</f>
        <v>0</v>
      </c>
      <c r="H78" s="2" t="str">
        <f>Asset_Cal_Info!I78</f>
        <v/>
      </c>
    </row>
    <row r="79">
      <c r="A79" s="2" t="str">
        <f>if(len(Asset_Cal_Info!A79),left(right(Asset_Cal_Info!A79,9),6),"")</f>
        <v/>
      </c>
      <c r="D79" s="2" t="str">
        <f>Asset_Cal_Info!E79</f>
        <v/>
      </c>
      <c r="E79" s="2" t="str">
        <f>Asset_Cal_Info!F79</f>
        <v/>
      </c>
      <c r="F79" s="2" t="str">
        <f>Asset_Cal_Info!G79</f>
        <v/>
      </c>
      <c r="G79" s="2" t="str">
        <f>Asset_Cal_Info!H79</f>
        <v/>
      </c>
      <c r="H79" s="2" t="str">
        <f>Asset_Cal_Info!I79</f>
        <v/>
      </c>
    </row>
    <row r="80">
      <c r="A80" s="2" t="str">
        <f>if(len(Asset_Cal_Info!A80),left(right(Asset_Cal_Info!A80,9),6),"")</f>
        <v>CTDBPN</v>
      </c>
      <c r="D80" s="2" t="str">
        <f>Asset_Cal_Info!E80</f>
        <v>ATOSU-69827-00003</v>
      </c>
      <c r="E80" s="2" t="str">
        <f>Asset_Cal_Info!F80</f>
        <v>16P71879-7248</v>
      </c>
      <c r="F80" s="2" t="str">
        <f>Asset_Cal_Info!G80</f>
        <v>CC_lat</v>
      </c>
      <c r="G80" s="3" t="str">
        <f>Asset_Cal_Info!H80</f>
        <v>44.636992</v>
      </c>
      <c r="H80" s="2" t="str">
        <f>Asset_Cal_Info!I80</f>
        <v/>
      </c>
    </row>
    <row r="81">
      <c r="A81" s="2" t="str">
        <f>if(len(Asset_Cal_Info!A81),left(right(Asset_Cal_Info!A81,9),6),"")</f>
        <v>CTDBPN</v>
      </c>
      <c r="D81" s="2" t="str">
        <f>Asset_Cal_Info!E81</f>
        <v>ATOSU-69827-00003</v>
      </c>
      <c r="E81" s="2" t="str">
        <f>Asset_Cal_Info!F81</f>
        <v>16P71879-7248</v>
      </c>
      <c r="F81" s="2" t="str">
        <f>Asset_Cal_Info!G81</f>
        <v>CC_lon</v>
      </c>
      <c r="G81" s="3" t="str">
        <f>Asset_Cal_Info!H81</f>
        <v>-124.305855</v>
      </c>
      <c r="H81" s="2" t="str">
        <f>Asset_Cal_Info!I81</f>
        <v/>
      </c>
    </row>
    <row r="82">
      <c r="A82" s="2" t="str">
        <f>if(len(Asset_Cal_Info!A82),left(right(Asset_Cal_Info!A82,9),6),"")</f>
        <v>CTDBPN</v>
      </c>
      <c r="D82" s="2" t="str">
        <f>Asset_Cal_Info!E82</f>
        <v>ATOSU-69827-00003</v>
      </c>
      <c r="E82" s="2" t="str">
        <f>Asset_Cal_Info!F82</f>
        <v>16P71879-7248</v>
      </c>
      <c r="F82" s="2" t="str">
        <f>Asset_Cal_Info!G82</f>
        <v>CC_C1</v>
      </c>
      <c r="G82" s="41" t="str">
        <f>Asset_Cal_Info!H82</f>
        <v>9.990911E+02</v>
      </c>
      <c r="H82" s="2" t="str">
        <f>Asset_Cal_Info!I82</f>
        <v>from 7248.cal - 4 April 2016</v>
      </c>
    </row>
    <row r="83">
      <c r="A83" s="2" t="str">
        <f>if(len(Asset_Cal_Info!A83),left(right(Asset_Cal_Info!A83,9),6),"")</f>
        <v>CTDBPN</v>
      </c>
      <c r="D83" s="2" t="str">
        <f>Asset_Cal_Info!E83</f>
        <v>ATOSU-69827-00003</v>
      </c>
      <c r="E83" s="2" t="str">
        <f>Asset_Cal_Info!F83</f>
        <v>16P71879-7248</v>
      </c>
      <c r="F83" s="2" t="str">
        <f>Asset_Cal_Info!G83</f>
        <v>CC_C2</v>
      </c>
      <c r="G83" s="41" t="str">
        <f>Asset_Cal_Info!H83</f>
        <v>-5.561020E-03</v>
      </c>
      <c r="H83" s="2" t="str">
        <f>Asset_Cal_Info!I83</f>
        <v/>
      </c>
    </row>
    <row r="84">
      <c r="A84" s="2" t="str">
        <f>if(len(Asset_Cal_Info!A84),left(right(Asset_Cal_Info!A84,9),6),"")</f>
        <v>CTDBPN</v>
      </c>
      <c r="D84" s="2" t="str">
        <f>Asset_Cal_Info!E84</f>
        <v>ATOSU-69827-00003</v>
      </c>
      <c r="E84" s="2" t="str">
        <f>Asset_Cal_Info!F84</f>
        <v>16P71879-7248</v>
      </c>
      <c r="F84" s="2" t="str">
        <f>Asset_Cal_Info!G84</f>
        <v>CC_C3</v>
      </c>
      <c r="G84" s="41" t="str">
        <f>Asset_Cal_Info!H84</f>
        <v>-1.302740E-04</v>
      </c>
      <c r="H84" s="2" t="str">
        <f>Asset_Cal_Info!I84</f>
        <v/>
      </c>
    </row>
    <row r="85">
      <c r="A85" s="2" t="str">
        <f>if(len(Asset_Cal_Info!A85),left(right(Asset_Cal_Info!A85,9),6),"")</f>
        <v>CTDBPN</v>
      </c>
      <c r="D85" s="2" t="str">
        <f>Asset_Cal_Info!E85</f>
        <v>ATOSU-69827-00003</v>
      </c>
      <c r="E85" s="2" t="str">
        <f>Asset_Cal_Info!F85</f>
        <v>16P71879-7248</v>
      </c>
      <c r="F85" s="2" t="str">
        <f>Asset_Cal_Info!G85</f>
        <v>CC_D1</v>
      </c>
      <c r="G85" s="41" t="str">
        <f>Asset_Cal_Info!H85</f>
        <v>3.038000E-02</v>
      </c>
      <c r="H85" s="2" t="str">
        <f>Asset_Cal_Info!I85</f>
        <v/>
      </c>
    </row>
    <row r="86">
      <c r="A86" s="2" t="str">
        <f>if(len(Asset_Cal_Info!A86),left(right(Asset_Cal_Info!A86,9),6),"")</f>
        <v>CTDBPN</v>
      </c>
      <c r="D86" s="2" t="str">
        <f>Asset_Cal_Info!E86</f>
        <v>ATOSU-69827-00003</v>
      </c>
      <c r="E86" s="2" t="str">
        <f>Asset_Cal_Info!F86</f>
        <v>16P71879-7248</v>
      </c>
      <c r="F86" s="2" t="str">
        <f>Asset_Cal_Info!G86</f>
        <v>CC_D2</v>
      </c>
      <c r="G86" s="41" t="str">
        <f>Asset_Cal_Info!H86</f>
        <v>0.000000E+00</v>
      </c>
      <c r="H86" s="2" t="str">
        <f>Asset_Cal_Info!I86</f>
        <v/>
      </c>
    </row>
    <row r="87">
      <c r="A87" s="2" t="str">
        <f>if(len(Asset_Cal_Info!A87),left(right(Asset_Cal_Info!A87,9),6),"")</f>
        <v>CTDBPN</v>
      </c>
      <c r="D87" s="2" t="str">
        <f>Asset_Cal_Info!E87</f>
        <v>ATOSU-69827-00003</v>
      </c>
      <c r="E87" s="2" t="str">
        <f>Asset_Cal_Info!F87</f>
        <v>16P71879-7248</v>
      </c>
      <c r="F87" s="2" t="str">
        <f>Asset_Cal_Info!G87</f>
        <v>CC_T1</v>
      </c>
      <c r="G87" s="41" t="str">
        <f>Asset_Cal_Info!H87</f>
        <v>2.770610E+01</v>
      </c>
      <c r="H87" s="2" t="str">
        <f>Asset_Cal_Info!I87</f>
        <v/>
      </c>
    </row>
    <row r="88">
      <c r="A88" s="2" t="str">
        <f>if(len(Asset_Cal_Info!A88),left(right(Asset_Cal_Info!A88,9),6),"")</f>
        <v>CTDBPN</v>
      </c>
      <c r="D88" s="2" t="str">
        <f>Asset_Cal_Info!E88</f>
        <v>ATOSU-69827-00003</v>
      </c>
      <c r="E88" s="2" t="str">
        <f>Asset_Cal_Info!F88</f>
        <v>16P71879-7248</v>
      </c>
      <c r="F88" s="2" t="str">
        <f>Asset_Cal_Info!G88</f>
        <v>CC_T2</v>
      </c>
      <c r="G88" s="41" t="str">
        <f>Asset_Cal_Info!H88</f>
        <v>-1.041930E-04</v>
      </c>
      <c r="H88" s="2" t="str">
        <f>Asset_Cal_Info!I88</f>
        <v/>
      </c>
    </row>
    <row r="89">
      <c r="A89" s="2" t="str">
        <f>if(len(Asset_Cal_Info!A89),left(right(Asset_Cal_Info!A89,9),6),"")</f>
        <v>CTDBPN</v>
      </c>
      <c r="D89" s="2" t="str">
        <f>Asset_Cal_Info!E89</f>
        <v>ATOSU-69827-00003</v>
      </c>
      <c r="E89" s="2" t="str">
        <f>Asset_Cal_Info!F89</f>
        <v>16P71879-7248</v>
      </c>
      <c r="F89" s="2" t="str">
        <f>Asset_Cal_Info!G89</f>
        <v>CC_T3</v>
      </c>
      <c r="G89" s="41" t="str">
        <f>Asset_Cal_Info!H89</f>
        <v>1.062860E-06</v>
      </c>
      <c r="H89" s="2" t="str">
        <f>Asset_Cal_Info!I89</f>
        <v/>
      </c>
    </row>
    <row r="90">
      <c r="A90" s="2" t="str">
        <f>if(len(Asset_Cal_Info!A90),left(right(Asset_Cal_Info!A90,9),6),"")</f>
        <v>CTDBPN</v>
      </c>
      <c r="D90" s="2" t="str">
        <f>Asset_Cal_Info!E90</f>
        <v>ATOSU-69827-00003</v>
      </c>
      <c r="E90" s="2" t="str">
        <f>Asset_Cal_Info!F90</f>
        <v>16P71879-7248</v>
      </c>
      <c r="F90" s="2" t="str">
        <f>Asset_Cal_Info!G90</f>
        <v>CC_T4</v>
      </c>
      <c r="G90" s="41" t="str">
        <f>Asset_Cal_Info!H90</f>
        <v>1.561720E-09</v>
      </c>
      <c r="H90" s="2" t="str">
        <f>Asset_Cal_Info!I90</f>
        <v/>
      </c>
    </row>
    <row r="91">
      <c r="A91" s="2" t="str">
        <f>if(len(Asset_Cal_Info!A91),left(right(Asset_Cal_Info!A91,9),6),"")</f>
        <v>CTDBPN</v>
      </c>
      <c r="D91" s="2" t="str">
        <f>Asset_Cal_Info!E91</f>
        <v>ATOSU-69827-00003</v>
      </c>
      <c r="E91" s="2" t="str">
        <f>Asset_Cal_Info!F91</f>
        <v>16P71879-7248</v>
      </c>
      <c r="F91" s="2" t="str">
        <f>Asset_Cal_Info!G91</f>
        <v>CC_T5</v>
      </c>
      <c r="G91" s="41" t="str">
        <f>Asset_Cal_Info!H91</f>
        <v>0.000000E+00</v>
      </c>
      <c r="H91" s="2" t="str">
        <f>Asset_Cal_Info!I91</f>
        <v/>
      </c>
    </row>
    <row r="92">
      <c r="A92" s="2" t="str">
        <f>if(len(Asset_Cal_Info!A92),left(right(Asset_Cal_Info!A92,9),6),"")</f>
        <v>CTDBPN</v>
      </c>
      <c r="D92" s="2" t="str">
        <f>Asset_Cal_Info!E92</f>
        <v>ATOSU-69827-00003</v>
      </c>
      <c r="E92" s="2" t="str">
        <f>Asset_Cal_Info!F92</f>
        <v>16P71879-7248</v>
      </c>
      <c r="F92" s="2" t="str">
        <f>Asset_Cal_Info!G92</f>
        <v>CC_a0</v>
      </c>
      <c r="G92" s="41" t="str">
        <f>Asset_Cal_Info!H92</f>
        <v>1.267110E-03</v>
      </c>
      <c r="H92" s="2" t="str">
        <f>Asset_Cal_Info!I92</f>
        <v/>
      </c>
    </row>
    <row r="93">
      <c r="A93" s="2" t="str">
        <f>if(len(Asset_Cal_Info!A93),left(right(Asset_Cal_Info!A93,9),6),"")</f>
        <v>CTDBPN</v>
      </c>
      <c r="D93" s="2" t="str">
        <f>Asset_Cal_Info!E93</f>
        <v>ATOSU-69827-00003</v>
      </c>
      <c r="E93" s="2" t="str">
        <f>Asset_Cal_Info!F93</f>
        <v>16P71879-7248</v>
      </c>
      <c r="F93" s="2" t="str">
        <f>Asset_Cal_Info!G93</f>
        <v>CC_a1</v>
      </c>
      <c r="G93" s="41" t="str">
        <f>Asset_Cal_Info!H93</f>
        <v>2.717249E-04</v>
      </c>
      <c r="H93" s="2" t="str">
        <f>Asset_Cal_Info!I93</f>
        <v/>
      </c>
    </row>
    <row r="94">
      <c r="A94" s="2" t="str">
        <f>if(len(Asset_Cal_Info!A94),left(right(Asset_Cal_Info!A94,9),6),"")</f>
        <v>CTDBPN</v>
      </c>
      <c r="D94" s="2" t="str">
        <f>Asset_Cal_Info!E94</f>
        <v>ATOSU-69827-00003</v>
      </c>
      <c r="E94" s="2" t="str">
        <f>Asset_Cal_Info!F94</f>
        <v>16P71879-7248</v>
      </c>
      <c r="F94" s="2" t="str">
        <f>Asset_Cal_Info!G94</f>
        <v>CC_a2</v>
      </c>
      <c r="G94" s="41" t="str">
        <f>Asset_Cal_Info!H94</f>
        <v>-9.242549E-07</v>
      </c>
      <c r="H94" s="2" t="str">
        <f>Asset_Cal_Info!I94</f>
        <v/>
      </c>
    </row>
    <row r="95">
      <c r="A95" s="2" t="str">
        <f>if(len(Asset_Cal_Info!A95),left(right(Asset_Cal_Info!A95,9),6),"")</f>
        <v>CTDBPN</v>
      </c>
      <c r="D95" s="2" t="str">
        <f>Asset_Cal_Info!E95</f>
        <v>ATOSU-69827-00003</v>
      </c>
      <c r="E95" s="2" t="str">
        <f>Asset_Cal_Info!F95</f>
        <v>16P71879-7248</v>
      </c>
      <c r="F95" s="2" t="str">
        <f>Asset_Cal_Info!G95</f>
        <v>CC_a3</v>
      </c>
      <c r="G95" s="41" t="str">
        <f>Asset_Cal_Info!H95</f>
        <v>1.752446E-07</v>
      </c>
      <c r="H95" s="2" t="str">
        <f>Asset_Cal_Info!I95</f>
        <v/>
      </c>
    </row>
    <row r="96">
      <c r="A96" s="2" t="str">
        <f>if(len(Asset_Cal_Info!A96),left(right(Asset_Cal_Info!A96,9),6),"")</f>
        <v>CTDBPN</v>
      </c>
      <c r="D96" s="2" t="str">
        <f>Asset_Cal_Info!E96</f>
        <v>ATOSU-69827-00003</v>
      </c>
      <c r="E96" s="2" t="str">
        <f>Asset_Cal_Info!F96</f>
        <v>16P71879-7248</v>
      </c>
      <c r="F96" s="2" t="str">
        <f>Asset_Cal_Info!G96</f>
        <v>CC_cpcor</v>
      </c>
      <c r="G96" s="41" t="str">
        <f>Asset_Cal_Info!H96</f>
        <v>-9.570000E-08</v>
      </c>
      <c r="H96" s="2" t="str">
        <f>Asset_Cal_Info!I96</f>
        <v/>
      </c>
    </row>
    <row r="97">
      <c r="A97" s="2" t="str">
        <f>if(len(Asset_Cal_Info!A97),left(right(Asset_Cal_Info!A97,9),6),"")</f>
        <v>CTDBPN</v>
      </c>
      <c r="D97" s="2" t="str">
        <f>Asset_Cal_Info!E97</f>
        <v>ATOSU-69827-00003</v>
      </c>
      <c r="E97" s="2" t="str">
        <f>Asset_Cal_Info!F97</f>
        <v>16P71879-7248</v>
      </c>
      <c r="F97" s="2" t="str">
        <f>Asset_Cal_Info!G97</f>
        <v>CC_ctcor</v>
      </c>
      <c r="G97" s="41" t="str">
        <f>Asset_Cal_Info!H97</f>
        <v>3.250000E-06</v>
      </c>
      <c r="H97" s="2" t="str">
        <f>Asset_Cal_Info!I97</f>
        <v/>
      </c>
    </row>
    <row r="98">
      <c r="A98" s="2" t="str">
        <f>if(len(Asset_Cal_Info!A98),left(right(Asset_Cal_Info!A98,9),6),"")</f>
        <v>CTDBPN</v>
      </c>
      <c r="D98" s="2" t="str">
        <f>Asset_Cal_Info!E98</f>
        <v>ATOSU-69827-00003</v>
      </c>
      <c r="E98" s="2" t="str">
        <f>Asset_Cal_Info!F98</f>
        <v>16P71879-7248</v>
      </c>
      <c r="F98" s="2" t="str">
        <f>Asset_Cal_Info!G98</f>
        <v>CC_g</v>
      </c>
      <c r="G98" s="41" t="str">
        <f>Asset_Cal_Info!H98</f>
        <v>-9.783482E-01</v>
      </c>
      <c r="H98" s="2" t="str">
        <f>Asset_Cal_Info!I98</f>
        <v/>
      </c>
    </row>
    <row r="99">
      <c r="A99" s="2" t="str">
        <f>if(len(Asset_Cal_Info!A99),left(right(Asset_Cal_Info!A99,9),6),"")</f>
        <v>CTDBPN</v>
      </c>
      <c r="D99" s="2" t="str">
        <f>Asset_Cal_Info!E99</f>
        <v>ATOSU-69827-00003</v>
      </c>
      <c r="E99" s="2" t="str">
        <f>Asset_Cal_Info!F99</f>
        <v>16P71879-7248</v>
      </c>
      <c r="F99" s="2" t="str">
        <f>Asset_Cal_Info!G99</f>
        <v>CC_h</v>
      </c>
      <c r="G99" s="41" t="str">
        <f>Asset_Cal_Info!H99</f>
        <v>1.509482E-01</v>
      </c>
      <c r="H99" s="2" t="str">
        <f>Asset_Cal_Info!I99</f>
        <v/>
      </c>
    </row>
    <row r="100">
      <c r="A100" s="2" t="str">
        <f>if(len(Asset_Cal_Info!A100),left(right(Asset_Cal_Info!A100,9),6),"")</f>
        <v>CTDBPN</v>
      </c>
      <c r="D100" s="2" t="str">
        <f>Asset_Cal_Info!E100</f>
        <v>ATOSU-69827-00003</v>
      </c>
      <c r="E100" s="2" t="str">
        <f>Asset_Cal_Info!F100</f>
        <v>16P71879-7248</v>
      </c>
      <c r="F100" s="2" t="str">
        <f>Asset_Cal_Info!G100</f>
        <v>CC_i</v>
      </c>
      <c r="G100" s="41" t="str">
        <f>Asset_Cal_Info!H100</f>
        <v>-2.630600E-04</v>
      </c>
      <c r="H100" s="2" t="str">
        <f>Asset_Cal_Info!I100</f>
        <v/>
      </c>
    </row>
    <row r="101">
      <c r="A101" s="2" t="str">
        <f>if(len(Asset_Cal_Info!A101),left(right(Asset_Cal_Info!A101,9),6),"")</f>
        <v>CTDBPN</v>
      </c>
      <c r="D101" s="2" t="str">
        <f>Asset_Cal_Info!E101</f>
        <v>ATOSU-69827-00003</v>
      </c>
      <c r="E101" s="2" t="str">
        <f>Asset_Cal_Info!F101</f>
        <v>16P71879-7248</v>
      </c>
      <c r="F101" s="2" t="str">
        <f>Asset_Cal_Info!G101</f>
        <v>CC_j</v>
      </c>
      <c r="G101" s="41" t="str">
        <f>Asset_Cal_Info!H101</f>
        <v>4.265079E-05</v>
      </c>
      <c r="H101" s="2" t="str">
        <f>Asset_Cal_Info!I101</f>
        <v/>
      </c>
    </row>
    <row r="102">
      <c r="A102" s="2" t="str">
        <f>if(len(Asset_Cal_Info!A102),left(right(Asset_Cal_Info!A102,9),6),"")</f>
        <v/>
      </c>
      <c r="D102" s="2" t="str">
        <f>Asset_Cal_Info!E102</f>
        <v/>
      </c>
      <c r="E102" s="2" t="str">
        <f>Asset_Cal_Info!F102</f>
        <v/>
      </c>
      <c r="F102" s="2" t="str">
        <f>Asset_Cal_Info!G102</f>
        <v/>
      </c>
      <c r="G102" s="3" t="str">
        <f>Asset_Cal_Info!H102</f>
        <v/>
      </c>
      <c r="H102" s="2" t="str">
        <f>Asset_Cal_Info!I102</f>
        <v/>
      </c>
    </row>
    <row r="103">
      <c r="A103" s="2" t="str">
        <f>if(len(Asset_Cal_Info!A103),left(right(Asset_Cal_Info!A103,9),6),"")</f>
        <v>DOSTAD</v>
      </c>
      <c r="D103" s="2" t="str">
        <f>Asset_Cal_Info!E103</f>
        <v>A00426</v>
      </c>
      <c r="E103" s="2" t="str">
        <f>Asset_Cal_Info!F103</f>
        <v>216</v>
      </c>
      <c r="F103" s="2" t="str">
        <f>Asset_Cal_Info!G103</f>
        <v>CC_lat</v>
      </c>
      <c r="G103" s="3" t="str">
        <f>Asset_Cal_Info!H103</f>
        <v>44.636992</v>
      </c>
      <c r="H103" s="2" t="str">
        <f>Asset_Cal_Info!I103</f>
        <v/>
      </c>
    </row>
    <row r="104">
      <c r="A104" s="2" t="str">
        <f>if(len(Asset_Cal_Info!A104),left(right(Asset_Cal_Info!A104,9),6),"")</f>
        <v>DOSTAD</v>
      </c>
      <c r="D104" s="2" t="str">
        <f>Asset_Cal_Info!E104</f>
        <v>A00426</v>
      </c>
      <c r="E104" s="2" t="str">
        <f>Asset_Cal_Info!F104</f>
        <v>216</v>
      </c>
      <c r="F104" s="2" t="str">
        <f>Asset_Cal_Info!G104</f>
        <v>CC_lon</v>
      </c>
      <c r="G104" s="3" t="str">
        <f>Asset_Cal_Info!H104</f>
        <v>-124.305855</v>
      </c>
      <c r="H104" s="2" t="str">
        <f>Asset_Cal_Info!I104</f>
        <v/>
      </c>
    </row>
    <row r="105">
      <c r="A105" s="2" t="str">
        <f>if(len(Asset_Cal_Info!A105),left(right(Asset_Cal_Info!A105,9),6),"")</f>
        <v>DOSTAD</v>
      </c>
      <c r="D105" s="2" t="str">
        <f>Asset_Cal_Info!E105</f>
        <v>A00426</v>
      </c>
      <c r="E105" s="2" t="str">
        <f>Asset_Cal_Info!F105</f>
        <v>216</v>
      </c>
      <c r="F105" s="2" t="str">
        <f>Asset_Cal_Info!G105</f>
        <v>CC_csv</v>
      </c>
      <c r="G105" s="3" t="str">
        <f>Asset_Cal_Info!H105</f>
        <v>[3.15962E-03, 1.33694E-04, 2.59182E-06, 2.32254E02, -3.13933E-01, -5.74467E01, 4.54521E00]</v>
      </c>
      <c r="H105" s="2" t="str">
        <f>Asset_Cal_Info!I105</f>
        <v/>
      </c>
    </row>
    <row r="106">
      <c r="A106" s="2" t="str">
        <f>if(len(Asset_Cal_Info!A106),left(right(Asset_Cal_Info!A106,9),6),"")</f>
        <v/>
      </c>
      <c r="D106" s="2" t="str">
        <f>Asset_Cal_Info!E106</f>
        <v/>
      </c>
      <c r="E106" s="2" t="str">
        <f>Asset_Cal_Info!F106</f>
        <v/>
      </c>
      <c r="F106" s="2" t="str">
        <f>Asset_Cal_Info!G106</f>
        <v/>
      </c>
      <c r="G106" s="3" t="str">
        <f>Asset_Cal_Info!H106</f>
        <v/>
      </c>
      <c r="H106" s="2" t="str">
        <f>Asset_Cal_Info!I106</f>
        <v/>
      </c>
    </row>
    <row r="107">
      <c r="A107" s="2" t="str">
        <f>if(len(Asset_Cal_Info!A107),left(right(Asset_Cal_Info!A107,9),6),"")</f>
        <v>DOSTAD</v>
      </c>
      <c r="D107" s="2" t="str">
        <f>Asset_Cal_Info!E107</f>
        <v>ATOSU-58320-00019</v>
      </c>
      <c r="E107" s="2" t="str">
        <f>Asset_Cal_Info!F107</f>
        <v>311</v>
      </c>
      <c r="F107" s="2" t="str">
        <f>Asset_Cal_Info!G107</f>
        <v>CC_lat</v>
      </c>
      <c r="G107" s="3" t="str">
        <f>Asset_Cal_Info!H107</f>
        <v>44.636992</v>
      </c>
      <c r="H107" s="2" t="str">
        <f>Asset_Cal_Info!I107</f>
        <v/>
      </c>
    </row>
    <row r="108">
      <c r="A108" s="2" t="str">
        <f>if(len(Asset_Cal_Info!A108),left(right(Asset_Cal_Info!A108,9),6),"")</f>
        <v>DOSTAD</v>
      </c>
      <c r="D108" s="2" t="str">
        <f>Asset_Cal_Info!E108</f>
        <v>ATOSU-58320-00019</v>
      </c>
      <c r="E108" s="2" t="str">
        <f>Asset_Cal_Info!F108</f>
        <v>311</v>
      </c>
      <c r="F108" s="2" t="str">
        <f>Asset_Cal_Info!G108</f>
        <v>CC_lon</v>
      </c>
      <c r="G108" s="3" t="str">
        <f>Asset_Cal_Info!H108</f>
        <v>-124.305855</v>
      </c>
      <c r="H108" s="2" t="str">
        <f>Asset_Cal_Info!I108</f>
        <v/>
      </c>
    </row>
    <row r="109">
      <c r="A109" s="2" t="str">
        <f>if(len(Asset_Cal_Info!A109),left(right(Asset_Cal_Info!A109,9),6),"")</f>
        <v>DOSTAD</v>
      </c>
      <c r="D109" s="2" t="str">
        <f>Asset_Cal_Info!E109</f>
        <v>ATOSU-58320-00019</v>
      </c>
      <c r="E109" s="2" t="str">
        <f>Asset_Cal_Info!F109</f>
        <v>311</v>
      </c>
      <c r="F109" s="2" t="str">
        <f>Asset_Cal_Info!G109</f>
        <v>CC_csv</v>
      </c>
      <c r="G109" s="3" t="str">
        <f>Asset_Cal_Info!H109</f>
        <v>[2.85346E-03, 1.20489E-04, 2.38822E-06, 2.30826E02, -3.41844E-01, -5.57001E01, 4.56542E00]</v>
      </c>
      <c r="H109" s="2" t="str">
        <f>Asset_Cal_Info!I109</f>
        <v>SUVFoilCoef? No temp coef?</v>
      </c>
    </row>
    <row r="110">
      <c r="A110" s="2" t="str">
        <f>if(len(Asset_Cal_Info!A110),left(right(Asset_Cal_Info!A110,9),6),"")</f>
        <v/>
      </c>
      <c r="D110" s="2" t="str">
        <f>Asset_Cal_Info!E110</f>
        <v/>
      </c>
      <c r="E110" s="2" t="str">
        <f>Asset_Cal_Info!F110</f>
        <v/>
      </c>
      <c r="F110" s="2" t="str">
        <f>Asset_Cal_Info!G110</f>
        <v/>
      </c>
      <c r="G110" s="3" t="str">
        <f>Asset_Cal_Info!H110</f>
        <v/>
      </c>
      <c r="H110" s="2" t="str">
        <f>Asset_Cal_Info!I110</f>
        <v/>
      </c>
    </row>
    <row r="111">
      <c r="A111" s="2" t="str">
        <f>if(len(Asset_Cal_Info!A111),left(right(Asset_Cal_Info!A111,9),6),"")</f>
        <v>DOSTAD</v>
      </c>
      <c r="D111" s="2" t="str">
        <f>Asset_Cal_Info!E111</f>
        <v>ATOSU-58320-00019</v>
      </c>
      <c r="E111" s="2" t="str">
        <f>Asset_Cal_Info!F111</f>
        <v>311</v>
      </c>
      <c r="F111" s="2" t="str">
        <f>Asset_Cal_Info!G111</f>
        <v>CC_lat</v>
      </c>
      <c r="G111" s="3" t="str">
        <f>Asset_Cal_Info!H111</f>
        <v>44.636992</v>
      </c>
      <c r="H111" s="2" t="str">
        <f>Asset_Cal_Info!I111</f>
        <v/>
      </c>
    </row>
    <row r="112">
      <c r="A112" s="2" t="str">
        <f>if(len(Asset_Cal_Info!A112),left(right(Asset_Cal_Info!A112,9),6),"")</f>
        <v>DOSTAD</v>
      </c>
      <c r="D112" s="2" t="str">
        <f>Asset_Cal_Info!E112</f>
        <v>ATOSU-58320-00019</v>
      </c>
      <c r="E112" s="2" t="str">
        <f>Asset_Cal_Info!F112</f>
        <v>311</v>
      </c>
      <c r="F112" s="2" t="str">
        <f>Asset_Cal_Info!G112</f>
        <v>CC_lon</v>
      </c>
      <c r="G112" s="3" t="str">
        <f>Asset_Cal_Info!H112</f>
        <v>-124.305855</v>
      </c>
      <c r="H112" s="2" t="str">
        <f>Asset_Cal_Info!I112</f>
        <v/>
      </c>
    </row>
    <row r="113">
      <c r="A113" s="2" t="str">
        <f>if(len(Asset_Cal_Info!A113),left(right(Asset_Cal_Info!A113,9),6),"")</f>
        <v>DOSTAD</v>
      </c>
      <c r="D113" s="2" t="str">
        <f>Asset_Cal_Info!E113</f>
        <v>ATOSU-58320-00019</v>
      </c>
      <c r="E113" s="2" t="str">
        <f>Asset_Cal_Info!F113</f>
        <v>311</v>
      </c>
      <c r="F113" s="2" t="str">
        <f>Asset_Cal_Info!G113</f>
        <v>CC_csv</v>
      </c>
      <c r="G113" s="3" t="str">
        <f>Asset_Cal_Info!H113</f>
        <v/>
      </c>
      <c r="H113" s="2" t="str">
        <f>Asset_Cal_Info!I113</f>
        <v/>
      </c>
    </row>
    <row r="114">
      <c r="A114" s="2" t="str">
        <f>if(len(Asset_Cal_Info!A114),left(right(Asset_Cal_Info!A114,9),6),"")</f>
        <v/>
      </c>
      <c r="D114" s="2" t="str">
        <f>Asset_Cal_Info!E114</f>
        <v/>
      </c>
      <c r="E114" s="2" t="str">
        <f>Asset_Cal_Info!F114</f>
        <v/>
      </c>
      <c r="F114" s="2" t="str">
        <f>Asset_Cal_Info!G114</f>
        <v/>
      </c>
      <c r="G114" s="3" t="str">
        <f>Asset_Cal_Info!H114</f>
        <v/>
      </c>
      <c r="H114" s="2" t="str">
        <f>Asset_Cal_Info!I114</f>
        <v/>
      </c>
    </row>
    <row r="115">
      <c r="A115" s="2" t="str">
        <f>if(len(Asset_Cal_Info!A115),left(right(Asset_Cal_Info!A115,9),6),"")</f>
        <v>VEL3DC</v>
      </c>
      <c r="D115" s="2" t="str">
        <f>Asset_Cal_Info!E115</f>
        <v>A00246</v>
      </c>
      <c r="E115" s="2" t="str">
        <f>Asset_Cal_Info!F115</f>
        <v>8167</v>
      </c>
      <c r="F115" s="2" t="str">
        <f>Asset_Cal_Info!G115</f>
        <v>CC_lat</v>
      </c>
      <c r="G115" s="3" t="str">
        <f>Asset_Cal_Info!H115</f>
        <v>44.636992</v>
      </c>
      <c r="H115" s="2" t="str">
        <f>Asset_Cal_Info!I115</f>
        <v/>
      </c>
    </row>
    <row r="116">
      <c r="A116" s="2" t="str">
        <f>if(len(Asset_Cal_Info!A116),left(right(Asset_Cal_Info!A116,9),6),"")</f>
        <v>VEL3DC</v>
      </c>
      <c r="D116" s="2" t="str">
        <f>Asset_Cal_Info!E116</f>
        <v>A00246</v>
      </c>
      <c r="E116" s="2" t="str">
        <f>Asset_Cal_Info!F116</f>
        <v>8167</v>
      </c>
      <c r="F116" s="2" t="str">
        <f>Asset_Cal_Info!G116</f>
        <v>CC_lon</v>
      </c>
      <c r="G116" s="3" t="str">
        <f>Asset_Cal_Info!H116</f>
        <v>-124.305855</v>
      </c>
      <c r="H116" s="2" t="str">
        <f>Asset_Cal_Info!I116</f>
        <v/>
      </c>
    </row>
    <row r="117">
      <c r="A117" s="2" t="str">
        <f>if(len(Asset_Cal_Info!A117),left(right(Asset_Cal_Info!A117,9),6),"")</f>
        <v/>
      </c>
      <c r="D117" s="2" t="str">
        <f>Asset_Cal_Info!E117</f>
        <v/>
      </c>
      <c r="E117" s="2" t="str">
        <f>Asset_Cal_Info!F117</f>
        <v/>
      </c>
      <c r="F117" s="2" t="str">
        <f>Asset_Cal_Info!G117</f>
        <v/>
      </c>
      <c r="G117" s="3" t="str">
        <f>Asset_Cal_Info!H117</f>
        <v/>
      </c>
      <c r="H117" s="2" t="str">
        <f>Asset_Cal_Info!I117</f>
        <v/>
      </c>
    </row>
    <row r="118">
      <c r="A118" s="2" t="str">
        <f>if(len(Asset_Cal_Info!A118),left(right(Asset_Cal_Info!A118,9),6),"")</f>
        <v>VEL3DC</v>
      </c>
      <c r="D118" s="2" t="str">
        <f>Asset_Cal_Info!E118</f>
        <v>ATOSU-69829-00001</v>
      </c>
      <c r="E118" s="2" t="str">
        <f>Asset_Cal_Info!F118</f>
        <v>5157</v>
      </c>
      <c r="F118" s="2" t="str">
        <f>Asset_Cal_Info!G118</f>
        <v>CC_lat</v>
      </c>
      <c r="G118" s="3" t="str">
        <f>Asset_Cal_Info!H118</f>
        <v>44.636992</v>
      </c>
      <c r="H118" s="2" t="str">
        <f>Asset_Cal_Info!I118</f>
        <v/>
      </c>
    </row>
    <row r="119">
      <c r="A119" s="2" t="str">
        <f>if(len(Asset_Cal_Info!A119),left(right(Asset_Cal_Info!A119,9),6),"")</f>
        <v>VEL3DC</v>
      </c>
      <c r="D119" s="2" t="str">
        <f>Asset_Cal_Info!E119</f>
        <v>ATOSU-69829-00001</v>
      </c>
      <c r="E119" s="2" t="str">
        <f>Asset_Cal_Info!F119</f>
        <v>5157</v>
      </c>
      <c r="F119" s="2" t="str">
        <f>Asset_Cal_Info!G119</f>
        <v>CC_lon</v>
      </c>
      <c r="G119" s="3" t="str">
        <f>Asset_Cal_Info!H119</f>
        <v>-124.305855</v>
      </c>
      <c r="H119" s="2" t="str">
        <f>Asset_Cal_Info!I119</f>
        <v/>
      </c>
    </row>
    <row r="120">
      <c r="A120" s="2" t="str">
        <f>if(len(Asset_Cal_Info!A120),left(right(Asset_Cal_Info!A120,9),6),"")</f>
        <v/>
      </c>
      <c r="D120" s="2" t="str">
        <f>Asset_Cal_Info!E120</f>
        <v/>
      </c>
      <c r="E120" s="2" t="str">
        <f>Asset_Cal_Info!F120</f>
        <v/>
      </c>
      <c r="F120" s="2" t="str">
        <f>Asset_Cal_Info!G120</f>
        <v/>
      </c>
      <c r="G120" s="3" t="str">
        <f>Asset_Cal_Info!H120</f>
        <v/>
      </c>
      <c r="H120" s="2" t="str">
        <f>Asset_Cal_Info!I120</f>
        <v/>
      </c>
    </row>
    <row r="121">
      <c r="A121" s="2" t="str">
        <f>if(len(Asset_Cal_Info!A121),left(right(Asset_Cal_Info!A121,9),6),"")</f>
        <v>VEL3DC</v>
      </c>
      <c r="D121" s="2" t="str">
        <f>Asset_Cal_Info!E121</f>
        <v>ATOSU-69829-00001</v>
      </c>
      <c r="E121" s="2" t="str">
        <f>Asset_Cal_Info!F121</f>
        <v>5157</v>
      </c>
      <c r="F121" s="2" t="str">
        <f>Asset_Cal_Info!G121</f>
        <v>CC_lat</v>
      </c>
      <c r="G121" s="3" t="str">
        <f>Asset_Cal_Info!H121</f>
        <v>44.636992</v>
      </c>
      <c r="H121" s="2" t="str">
        <f>Asset_Cal_Info!I121</f>
        <v/>
      </c>
    </row>
    <row r="122">
      <c r="A122" s="2" t="str">
        <f>if(len(Asset_Cal_Info!A122),left(right(Asset_Cal_Info!A122,9),6),"")</f>
        <v>VEL3DC</v>
      </c>
      <c r="D122" s="2" t="str">
        <f>Asset_Cal_Info!E122</f>
        <v>ATOSU-69829-00001</v>
      </c>
      <c r="E122" s="2" t="str">
        <f>Asset_Cal_Info!F122</f>
        <v>5157</v>
      </c>
      <c r="F122" s="2" t="str">
        <f>Asset_Cal_Info!G122</f>
        <v>CC_lon</v>
      </c>
      <c r="G122" s="3" t="str">
        <f>Asset_Cal_Info!H122</f>
        <v>-124.305855</v>
      </c>
      <c r="H122" s="2" t="str">
        <f>Asset_Cal_Info!I122</f>
        <v/>
      </c>
    </row>
    <row r="123">
      <c r="A123" s="2" t="str">
        <f>if(len(Asset_Cal_Info!A123),left(right(Asset_Cal_Info!A123,9),6),"")</f>
        <v/>
      </c>
      <c r="D123" s="2" t="str">
        <f>Asset_Cal_Info!E123</f>
        <v/>
      </c>
      <c r="E123" s="2" t="str">
        <f>Asset_Cal_Info!F123</f>
        <v/>
      </c>
      <c r="F123" s="2" t="str">
        <f>Asset_Cal_Info!G123</f>
        <v/>
      </c>
      <c r="G123" s="3" t="str">
        <f>Asset_Cal_Info!H123</f>
        <v/>
      </c>
      <c r="H123" s="2" t="str">
        <f>Asset_Cal_Info!I123</f>
        <v/>
      </c>
    </row>
    <row r="124">
      <c r="A124" s="2" t="str">
        <f>if(len(Asset_Cal_Info!A124),left(right(Asset_Cal_Info!A124,9),6),"")</f>
        <v>OPTAAD</v>
      </c>
      <c r="D124" s="2" t="str">
        <f>Asset_Cal_Info!E124</f>
        <v>A01057</v>
      </c>
      <c r="E124" s="2" t="str">
        <f>Asset_Cal_Info!F124</f>
        <v>169</v>
      </c>
      <c r="F124" s="2" t="str">
        <f>Asset_Cal_Info!G124</f>
        <v>CC_tcal</v>
      </c>
      <c r="G124" s="3" t="str">
        <f>Asset_Cal_Info!H124</f>
        <v>18.700000</v>
      </c>
      <c r="H124" s="2" t="str">
        <f>Asset_Cal_Info!I124</f>
        <v/>
      </c>
    </row>
    <row r="125">
      <c r="A125" s="2" t="str">
        <f>if(len(Asset_Cal_Info!A125),left(right(Asset_Cal_Info!A125,9),6),"")</f>
        <v>OPTAAD</v>
      </c>
      <c r="D125" s="2" t="str">
        <f>Asset_Cal_Info!E125</f>
        <v>A01057</v>
      </c>
      <c r="E125" s="2" t="str">
        <f>Asset_Cal_Info!F125</f>
        <v>169</v>
      </c>
      <c r="F125" s="2" t="str">
        <f>Asset_Cal_Info!G125</f>
        <v>CC_cwlngth</v>
      </c>
      <c r="G125" s="3" t="str">
        <f>Asset_Cal_Info!H125</f>
        <v>[400.10000000, 403.70000000, 408.20000000, 412.50000000, 416.60000000, 421.50000000, 426.30000000, 430.90000000, 435.50000000, 440.10000000, 444.60000000, 449.90000000, 454.80000000, 459.60000000, 464.30000000, 469.40000000, 474.80000000, 479.90000000, 485.00000000, 489.90000000, 494.20000000, 499.30000000, 504.00000000, 509.20000000, 514.70000000, 519.40000000, 524.70000000, 529.40000000, 534.10000000, 538.70000000, 543.70000000, 548.30000000, 553.60000000, 558.60000000, 563.50000000, 568.10000000, 572.50000000, 576.90000000, 581.00000000, 585.10000000, 589.10000000, 593.80000000, 598.70000000, 602.90000000, 608.00000000, 612.70000000, 617.40000000, 621.70000000, 626.40000000, 630.90000000, 635.20000000, 639.20000000, 643.80000000, 648.30000000, 652.90000000, 657.50000000, 661.90000000, 666.50000000, 670.80000000, 675.00000000, 679.30000000, 683.20000000, 687.10000000, 691.10000000, 694.70000000, 698.40000000, 702.10000000, 705.70000000, 708.90000000, 712.30000000, 715.60000000, 719.20000000, 722.50000000, 725.60000000, 728.90000000, 731.90000000, 734.80000000, 737.50000000, 740.30000000, 742.30000000, 744.90000000, 746.80000000, 749.40000000]</v>
      </c>
      <c r="H125" s="2" t="str">
        <f>Asset_Cal_Info!I125</f>
        <v/>
      </c>
    </row>
    <row r="126">
      <c r="A126" s="2" t="str">
        <f>if(len(Asset_Cal_Info!A126),left(right(Asset_Cal_Info!A126,9),6),"")</f>
        <v>OPTAAD</v>
      </c>
      <c r="D126" s="2" t="str">
        <f>Asset_Cal_Info!E126</f>
        <v>A01057</v>
      </c>
      <c r="E126" s="2" t="str">
        <f>Asset_Cal_Info!F126</f>
        <v>169</v>
      </c>
      <c r="F126" s="2" t="str">
        <f>Asset_Cal_Info!G126</f>
        <v>CC_ccwo</v>
      </c>
      <c r="G126" s="3" t="str">
        <f>Asset_Cal_Info!H126</f>
        <v>[ -1.27454700,  -1.13075800,  -0.98906500,  -0.86173100,  -0.74250700,  -0.63464600,  -0.53703500,  -0.44011700,  -0.34939000,  -0.26699300,  -0.18573100,  -0.11317400,  -0.04695700,   0.01683200,   0.07561400,   0.13497900,   0.19359700,   0.24530300,   0.29787100,   0.34692700,   0.39173100,   0.43499700,   0.47463600,   0.51163700,   0.54739500,   0.57965700,   0.61343800,   0.64518000,   0.67371300,   0.70389200,   0.73262000,   0.76269600,   0.79247100,   0.81981300,   0.84780800,   0.87256700,   0.89376200,   0.91179200,   0.92459800,   0.93495800,   0.94329700,   0.92145500,   0.91493500,   0.91337300,   0.91815500,   0.93069200,   0.94677100,   0.96317000,   0.98075500,   0.99627400,   1.01087300,   1.02412200,   1.03527600,   1.04263400,   1.04629700,   1.04863900,   1.05160500,   1.05791800,   1.06553300,   1.07118100,   1.07345000,   1.06932200,   1.05685400,   1.03627900,   1.00445500,   0.96077100,   0.90543200,   0.83331800,   0.74392600,   0.63660400,   0.50730100,   0.35954400,   0.19038100,   0.00492100,  -0.18398300,  -0.36499000,  -0.53256900,  -0.66885600,  -0.77249200,  -0.83853200,  -0.88851800,  -0.91928800,  -0.89907900]</v>
      </c>
      <c r="H126" s="2" t="str">
        <f>Asset_Cal_Info!I126</f>
        <v/>
      </c>
    </row>
    <row r="127">
      <c r="A127" s="2" t="str">
        <f>if(len(Asset_Cal_Info!A127),left(right(Asset_Cal_Info!A127,9),6),"")</f>
        <v>OPTAAD</v>
      </c>
      <c r="D127" s="2" t="str">
        <f>Asset_Cal_Info!E127</f>
        <v>A01057</v>
      </c>
      <c r="E127" s="2" t="str">
        <f>Asset_Cal_Info!F127</f>
        <v>169</v>
      </c>
      <c r="F127" s="2" t="str">
        <f>Asset_Cal_Info!G127</f>
        <v>CC_tbins</v>
      </c>
      <c r="G127" s="3" t="str">
        <f>Asset_Cal_Info!H127</f>
        <v>[  1.82169700,   2.40381600,   3.48594800,   4.48767000,   5.47041700,   6.46827600,   7.49085100,   8.49225000,   9.48750000,  10.47294100,  11.47794100,  12.50363600,  13.50060600,  14.49700000,  15.48566700,  16.48733300,  17.49466700,  18.47900000,  19.47620700,  20.47148100,  21.47111100,  22.48115400,  23.47500000,  24.49892900,  25.51107100,  26.52090900,  27.51744200,  28.48636400,  29.49558100,  30.50025600,  31.49394700,  32.49675700,  33.50000000,  34.51027800,  35.32666700]</v>
      </c>
      <c r="H127" s="2" t="str">
        <f>Asset_Cal_Info!I127</f>
        <v/>
      </c>
    </row>
    <row r="128">
      <c r="A128" s="2" t="str">
        <f>if(len(Asset_Cal_Info!A128),left(right(Asset_Cal_Info!A128,9),6),"")</f>
        <v>OPTAAD</v>
      </c>
      <c r="D128" s="2" t="str">
        <f>Asset_Cal_Info!E128</f>
        <v>A01057</v>
      </c>
      <c r="E128" s="2" t="str">
        <f>Asset_Cal_Info!F128</f>
        <v>169</v>
      </c>
      <c r="F128" s="2" t="str">
        <f>Asset_Cal_Info!G128</f>
        <v>CC_awlngth</v>
      </c>
      <c r="G128" s="3" t="str">
        <f>Asset_Cal_Info!H128</f>
        <v>[400.00000000, 403.90000000, 408.50000000, 412.50000000, 416.50000000, 421.20000000, 425.80000000, 430.80000000, 435.00000000, 439.40000000, 444.60000000, 449.50000000, 454.60000000, 459.40000000, 464.10000000, 468.90000000, 474.10000000, 479.60000000, 484.60000000, 489.30000000, 493.90000000, 498.60000000, 503.40000000, 508.70000000, 513.90000000, 519.00000000, 524.10000000, 528.90000000, 533.50000000, 538.20000000, 543.00000000, 547.80000000, 552.80000000, 557.70000000, 562.70000000, 567.40000000, 571.70000000, 575.90000000, 580.20000000, 584.40000000, 588.30000000, 591.30000000, 595.90000000, 600.40000000, 605.00000000, 609.70000000, 614.30000000, 618.90000000, 623.50000000, 627.70000000, 632.00000000, 636.30000000, 640.60000000, 645.10000000, 649.60000000, 653.90000000, 658.30000000, 662.90000000, 667.30000000, 671.60000000, 675.80000000, 679.90000000, 683.80000000, 687.60000000, 691.60000000, 695.30000000, 698.40000000, 702.10000000, 705.80000000, 709.20000000, 712.40000000, 716.10000000, 719.30000000, 722.20000000, 725.90000000, 728.30000000, 731.80000000, 734.50000000, 737.20000000, 739.60000000, 742.10000000, 745.30000000, 746.80000000]</v>
      </c>
      <c r="H128" s="2" t="str">
        <f>Asset_Cal_Info!I128</f>
        <v/>
      </c>
    </row>
    <row r="129">
      <c r="A129" s="2" t="str">
        <f>if(len(Asset_Cal_Info!A129),left(right(Asset_Cal_Info!A129,9),6),"")</f>
        <v>OPTAAD</v>
      </c>
      <c r="D129" s="2" t="str">
        <f>Asset_Cal_Info!E129</f>
        <v>A01057</v>
      </c>
      <c r="E129" s="2" t="str">
        <f>Asset_Cal_Info!F129</f>
        <v>169</v>
      </c>
      <c r="F129" s="2" t="str">
        <f>Asset_Cal_Info!G129</f>
        <v>CC_acwo</v>
      </c>
      <c r="G129" s="3" t="str">
        <f>Asset_Cal_Info!H129</f>
        <v>[ -1.44444400,  -1.10756900,  -0.84134000,  -0.63280100,  -0.46742100,  -0.33174700,  -0.21126500,  -0.10353000,  -0.00124400,   0.09447100,   0.18448700,   0.27114800,   0.35403300,   0.43441900,   0.51363700,   0.58811600,   0.65914000,   0.72748700,   0.79321800,   0.85672900,   0.91835600,   0.97612600,   1.03166200,   1.08382600,   1.13472600,   1.18562500,   1.23516000,   1.28359700,   1.33051900,   1.37504800,   1.41794300,   1.45882400,   1.49755400,   1.53527500,   1.57123000,   1.60468000,   1.63436200,   1.65928900,   1.67943900,   1.69448400,   1.70428600,   1.70473800,   1.70683400,   1.70798000,   1.71389700,   1.72784700,   1.74798300,   1.77099900,   1.79426300,   1.81707600,   1.83939400,   1.86047200,   1.88024800,   1.89735700,   1.91061500,   1.92044400,   1.92923900,   1.93912400,   1.95155000,   1.96410600,   1.97398300,   1.97927900,   1.97789900,   1.96847100,   1.94942400,   1.91948900,   1.87745600,   1.82151900,   1.74972300,   1.65966900,   1.55057600,   1.42057200,   1.26808600,   1.09658500,   0.91138100,   0.72418000,   0.54551500,   0.38633300,   0.25989700,   0.16787500,   0.10422400,   0.06358200,   0.03854000]</v>
      </c>
      <c r="H129" s="2" t="str">
        <f>Asset_Cal_Info!I129</f>
        <v/>
      </c>
    </row>
    <row r="130">
      <c r="A130" s="2" t="str">
        <f>if(len(Asset_Cal_Info!A130),left(right(Asset_Cal_Info!A130,9),6),"")</f>
        <v>OPTAAD</v>
      </c>
      <c r="D130" s="2" t="str">
        <f>Asset_Cal_Info!E130</f>
        <v>A01057</v>
      </c>
      <c r="E130" s="2" t="str">
        <f>Asset_Cal_Info!F130</f>
        <v>169</v>
      </c>
      <c r="F130" s="2" t="str">
        <f>Asset_Cal_Info!G130</f>
        <v>CC_tcarray</v>
      </c>
      <c r="G130" s="3" t="str">
        <f>Asset_Cal_Info!H130</f>
        <v>SheetRef:ACS169_CC_tcarray</v>
      </c>
      <c r="H130" s="2" t="str">
        <f>Asset_Cal_Info!I130</f>
        <v/>
      </c>
    </row>
    <row r="131">
      <c r="A131" s="2" t="str">
        <f>if(len(Asset_Cal_Info!A131),left(right(Asset_Cal_Info!A131,9),6),"")</f>
        <v>OPTAAD</v>
      </c>
      <c r="D131" s="2" t="str">
        <f>Asset_Cal_Info!E131</f>
        <v>A01057</v>
      </c>
      <c r="E131" s="2" t="str">
        <f>Asset_Cal_Info!F131</f>
        <v>169</v>
      </c>
      <c r="F131" s="2" t="str">
        <f>Asset_Cal_Info!G131</f>
        <v>CC_taarray</v>
      </c>
      <c r="G131" s="3" t="str">
        <f>Asset_Cal_Info!H131</f>
        <v>SheetRef:ACS169_CC_taarray</v>
      </c>
      <c r="H131" s="2" t="str">
        <f>Asset_Cal_Info!I131</f>
        <v/>
      </c>
    </row>
    <row r="132">
      <c r="A132" s="2" t="str">
        <f>if(len(Asset_Cal_Info!A132),left(right(Asset_Cal_Info!A132,9),6),"")</f>
        <v/>
      </c>
      <c r="D132" s="2" t="str">
        <f>Asset_Cal_Info!E132</f>
        <v/>
      </c>
      <c r="E132" s="2" t="str">
        <f>Asset_Cal_Info!F132</f>
        <v/>
      </c>
      <c r="F132" s="2" t="str">
        <f>Asset_Cal_Info!G132</f>
        <v/>
      </c>
      <c r="G132" s="3" t="str">
        <f>Asset_Cal_Info!H132</f>
        <v/>
      </c>
      <c r="H132" s="2" t="str">
        <f>Asset_Cal_Info!I132</f>
        <v/>
      </c>
    </row>
    <row r="133">
      <c r="A133" s="2" t="str">
        <f>if(len(Asset_Cal_Info!A133),left(right(Asset_Cal_Info!A133,9),6),"")</f>
        <v>OPTAAD</v>
      </c>
      <c r="D133" s="2" t="str">
        <f>Asset_Cal_Info!E133</f>
        <v>ATOSU-58332-00008</v>
      </c>
      <c r="E133" s="2" t="str">
        <f>Asset_Cal_Info!F133</f>
        <v>221</v>
      </c>
      <c r="F133" s="2" t="str">
        <f>Asset_Cal_Info!G133</f>
        <v>CC_tcal</v>
      </c>
      <c r="G133" s="3" t="str">
        <f>Asset_Cal_Info!H133</f>
        <v>19.200000</v>
      </c>
      <c r="H133" s="2" t="str">
        <f>Asset_Cal_Info!I133</f>
        <v/>
      </c>
    </row>
    <row r="134">
      <c r="A134" s="2" t="str">
        <f>if(len(Asset_Cal_Info!A134),left(right(Asset_Cal_Info!A134,9),6),"")</f>
        <v>OPTAAD</v>
      </c>
      <c r="D134" s="2" t="str">
        <f>Asset_Cal_Info!E134</f>
        <v>ATOSU-58332-00008</v>
      </c>
      <c r="E134" s="2" t="str">
        <f>Asset_Cal_Info!F134</f>
        <v>221</v>
      </c>
      <c r="F134" s="2" t="str">
        <f>Asset_Cal_Info!G134</f>
        <v>CC_cwlngth</v>
      </c>
      <c r="G134" s="3" t="str">
        <f>Asset_Cal_Info!H134</f>
        <v>[399.80000000, 403.00000000, 406.60000000, 409.80000000, 413.20000000, 416.90000000, 420.50000000, 424.70000000, 428.60000000, 432.40000000, 436.40000000, 440.20000000, 444.60000000, 448.80000000, 453.00000000, 457.60000000, 461.50000000, 465.70000000, 470.80000000, 475.40000000, 479.90000000, 483.90000000, 488.50000000, 492.70000000, 496.70000000, 500.80000000, 505.40000000, 509.70000000, 514.40000000, 519.90000000, 524.20000000, 528.50000000, 532.50000000, 536.50000000, 540.80000000, 544.70000000, 549.20000000, 552.90000000, 557.50000000, 562.00000000, 565.60000000, 569.60000000, 573.40000000, 576.90000000, 581.40000000, 585.30000000, 589.00000000, 592.70000000, 596.60000000, 601.10000000, 604.80000000, 609.30000000, 613.70000000, 617.70000000, 622.20000000, 626.00000000, 629.90000000, 634.00000000, 637.70000000, 641.60000000, 645.80000000, 649.90000000, 653.90000000, 658.10000000, 662.30000000, 666.20000000, 670.80000000, 674.20000000, 677.80000000, 681.90000000, 685.50000000, 688.70000000, 692.30000000, 696.00000000, 698.90000000, 702.30000000, 705.50000000, 708.70000000, 712.10000000, 715.00000000, 718.20000000, 721.30000000, 723.80000000, 727.00000000, 730.20000000, 732.40000000, 734.20000000, 737.30000000]</v>
      </c>
      <c r="H134" s="2" t="str">
        <f>Asset_Cal_Info!I134</f>
        <v/>
      </c>
    </row>
    <row r="135">
      <c r="A135" s="2" t="str">
        <f>if(len(Asset_Cal_Info!A135),left(right(Asset_Cal_Info!A135,9),6),"")</f>
        <v>OPTAAD</v>
      </c>
      <c r="D135" s="2" t="str">
        <f>Asset_Cal_Info!E135</f>
        <v>ATOSU-58332-00008</v>
      </c>
      <c r="E135" s="2" t="str">
        <f>Asset_Cal_Info!F135</f>
        <v>221</v>
      </c>
      <c r="F135" s="2" t="str">
        <f>Asset_Cal_Info!G135</f>
        <v>CC_ccwo</v>
      </c>
      <c r="G135" s="3" t="str">
        <f>Asset_Cal_Info!H135</f>
        <v>[ -2.30010400,  -2.13803500,  -1.97219000,  -1.83434400,  -1.69723400,  -1.56776900,  -1.44211200,  -1.32798200,  -1.22045900,  -1.12445400,  -1.02778800,  -0.92560300,  -0.83038200,  -0.74685800,  -0.68071400,  -0.60674200,  -0.53064000,  -0.47260400,  -0.40306900,  -0.33715900,  -0.28611600,  -0.23909100,  -0.18816600,  -0.14346500,  -0.09782400,  -0.04940200,  -0.01438300,   0.01782200,   0.04984200,   0.08789400,   0.12007900,   0.15448000,   0.18231000,   0.20365800,   0.23044700,   0.25738500,   0.28394400,   0.29988700,   0.31813000,   0.34558600,   0.36094900,   0.37337100,   0.38412900,   0.39638100,   0.39674000,   0.39737500,   0.39908400,   0.39509600,   0.37894600,   0.37098300,   0.36579500,   0.36864800,   0.38477500,   0.39111200,   0.40084600,   0.41070000,   0.41901500,   0.42820700,   0.43550700,   0.43878400,   0.44392500,   0.44253500,   0.44053900,   0.43623900,   0.43950300,   0.44160300,   0.44239400,   0.44382400,   0.44416500,   0.43643100,   0.41887700,   0.40253400,   0.37534500,   0.33293500,   0.28840900,   0.22912700,   0.15196000,   0.06286800,  -0.04426200,  -0.16706800,  -0.30108800,  -0.44226600,  -0.60545800,  -0.77842900,  -0.95332000,  -1.09994300,  -1.21709500,  -1.32610700]</v>
      </c>
      <c r="H135" s="2" t="str">
        <f>Asset_Cal_Info!I135</f>
        <v/>
      </c>
    </row>
    <row r="136">
      <c r="A136" s="2" t="str">
        <f>if(len(Asset_Cal_Info!A136),left(right(Asset_Cal_Info!A136,9),6),"")</f>
        <v>OPTAAD</v>
      </c>
      <c r="D136" s="2" t="str">
        <f>Asset_Cal_Info!E136</f>
        <v>ATOSU-58332-00008</v>
      </c>
      <c r="E136" s="2" t="str">
        <f>Asset_Cal_Info!F136</f>
        <v>221</v>
      </c>
      <c r="F136" s="2" t="str">
        <f>Asset_Cal_Info!G136</f>
        <v>CC_tbins</v>
      </c>
      <c r="G136" s="3" t="str">
        <f>Asset_Cal_Info!H136</f>
        <v>[  1.55679100,   2.42048400,   3.47816900,   4.48092300,   5.47357100,   6.45588200,   7.48296300,   8.48956500,   9.49950000,  10.50750000,  11.50636400,  12.48826100,  13.45695700,  14.46500000,  15.49052600,  16.51705900,  17.49750000,  18.49058800,  19.50937500,  20.51625000,  21.52111100,  22.51178600,  23.47892900,  24.47076900,  25.49000000,  26.46740700,  27.45884600,  28.50125000,  29.47952400,  30.46526300,  31.48950000,  32.49650000,  33.49500000,  34.48500000,  35.31571400]</v>
      </c>
      <c r="H136" s="2" t="str">
        <f>Asset_Cal_Info!I136</f>
        <v/>
      </c>
    </row>
    <row r="137">
      <c r="A137" s="2" t="str">
        <f>if(len(Asset_Cal_Info!A137),left(right(Asset_Cal_Info!A137,9),6),"")</f>
        <v>OPTAAD</v>
      </c>
      <c r="D137" s="2" t="str">
        <f>Asset_Cal_Info!E137</f>
        <v>ATOSU-58332-00008</v>
      </c>
      <c r="E137" s="2" t="str">
        <f>Asset_Cal_Info!F137</f>
        <v>221</v>
      </c>
      <c r="F137" s="2" t="str">
        <f>Asset_Cal_Info!G137</f>
        <v>CC_awlngth</v>
      </c>
      <c r="G137" s="3" t="str">
        <f>Asset_Cal_Info!H137</f>
        <v>[401.20000000, 404.80000000, 408.00000000, 411.00000000, 414.40000000, 418.00000000, 422.20000000, 426.20000000, 430.10000000, 433.80000000, 437.90000000, 442.10000000, 446.50000000, 450.60000000, 454.80000000, 459.40000000, 463.30000000, 467.80000000, 473.10000000, 477.30000000, 481.70000000, 486.20000000, 490.20000000, 494.40000000, 498.80000000, 502.80000000, 507.40000000, 511.80000000, 517.10000000, 521.50000000, 526.50000000, 530.40000000, 534.10000000, 538.20000000, 542.50000000, 546.40000000, 550.90000000, 554.50000000, 559.30000000, 563.50000000, 567.30000000, 571.20000000, 574.70000000, 578.50000000, 581.90000000, 585.60000000, 589.50000000, 593.20000000, 596.90000000, 601.40000000, 605.50000000, 610.50000000, 614.30000000, 618.90000000, 622.90000000, 626.50000000, 630.40000000, 634.40000000, 638.50000000, 642.30000000, 646.40000000, 650.70000000, 654.90000000, 658.80000000, 662.90000000, 667.20000000, 671.40000000, 674.90000000, 678.90000000, 682.70000000, 685.90000000, 689.70000000, 692.80000000, 696.50000000, 699.60000000, 703.10000000, 706.50000000, 709.70000000, 712.90000000, 716.00000000, 718.70000000, 721.70000000, 724.40000000, 728.10000000, 731.10000000, 733.20000000, 735.30000000, 738.10000000]</v>
      </c>
      <c r="H137" s="2" t="str">
        <f>Asset_Cal_Info!I137</f>
        <v/>
      </c>
    </row>
    <row r="138">
      <c r="A138" s="2" t="str">
        <f>if(len(Asset_Cal_Info!A138),left(right(Asset_Cal_Info!A138,9),6),"")</f>
        <v>OPTAAD</v>
      </c>
      <c r="D138" s="2" t="str">
        <f>Asset_Cal_Info!E138</f>
        <v>ATOSU-58332-00008</v>
      </c>
      <c r="E138" s="2" t="str">
        <f>Asset_Cal_Info!F138</f>
        <v>221</v>
      </c>
      <c r="F138" s="2" t="str">
        <f>Asset_Cal_Info!G138</f>
        <v>CC_acwo</v>
      </c>
      <c r="G138" s="3" t="str">
        <f>Asset_Cal_Info!H138</f>
        <v>[ -2.15331100,  -1.90306500,  -1.71626700,  -1.57814200,  -1.47290300,  -1.38719800,  -1.31623600,  -1.25316100,  -1.19257300,  -1.13251700,  -1.07338400,  -1.01616300,  -0.96293500,  -0.91249700,  -0.85939600,  -0.80618900,  -0.75563800,  -0.70232900,  -0.65124800,  -0.60578800,  -0.56095900,  -0.51572300,  -0.47197600,  -0.42792900,  -0.38662900,  -0.34956700,  -0.31314600,  -0.27550500,  -0.23652000,  -0.19826400,  -0.15984200,  -0.12486100,  -0.09200700,  -0.05890600,  -0.02715900,   0.00317400,   0.02996000,   0.05762700,   0.08547200,   0.10959900,   0.13138800,   0.15173300,   0.16942400,   0.18294800,   0.19196400,   0.19869400,   0.20105300,   0.20059600,   0.20029400,   0.20238400,   0.21212900,   0.22801700,   0.24831600,   0.26881300,   0.28593600,   0.30312400,   0.32120400,   0.33863700,   0.35423400,   0.36827600,   0.37913400,   0.38771100,   0.39438200,   0.40113600,   0.40933500,   0.42014900,   0.43066500,   0.43850600,   0.44263900,   0.44200400,   0.43526200,   0.42074400,   0.39700600,   0.36340900,   0.31934900,   0.26236600,   0.19049600,   0.10026200,  -0.00512700,  -0.12349200,  -0.25476500,  -0.40158800,  -0.56291200,  -0.73447200,  -0.89407400,  -1.02616400,  -1.14432600,  -1.24641300]</v>
      </c>
      <c r="H138" s="2" t="str">
        <f>Asset_Cal_Info!I138</f>
        <v/>
      </c>
    </row>
    <row r="139">
      <c r="A139" s="2" t="str">
        <f>if(len(Asset_Cal_Info!A139),left(right(Asset_Cal_Info!A139,9),6),"")</f>
        <v>OPTAAD</v>
      </c>
      <c r="D139" s="2" t="str">
        <f>Asset_Cal_Info!E139</f>
        <v>ATOSU-58332-00008</v>
      </c>
      <c r="E139" s="2" t="str">
        <f>Asset_Cal_Info!F139</f>
        <v>221</v>
      </c>
      <c r="F139" s="2" t="str">
        <f>Asset_Cal_Info!G139</f>
        <v>CC_tcarray</v>
      </c>
      <c r="G139" s="3" t="str">
        <f>Asset_Cal_Info!H139</f>
        <v>SheetRef:ACS221_CC_tcarray</v>
      </c>
      <c r="H139" s="2" t="str">
        <f>Asset_Cal_Info!I139</f>
        <v/>
      </c>
    </row>
    <row r="140">
      <c r="A140" s="2" t="str">
        <f>if(len(Asset_Cal_Info!A140),left(right(Asset_Cal_Info!A140,9),6),"")</f>
        <v>OPTAAD</v>
      </c>
      <c r="D140" s="2" t="str">
        <f>Asset_Cal_Info!E140</f>
        <v>ATOSU-58332-00008</v>
      </c>
      <c r="E140" s="2" t="str">
        <f>Asset_Cal_Info!F140</f>
        <v>221</v>
      </c>
      <c r="F140" s="2" t="str">
        <f>Asset_Cal_Info!G140</f>
        <v>CC_taarray</v>
      </c>
      <c r="G140" s="3" t="str">
        <f>Asset_Cal_Info!H140</f>
        <v>SheetRef:ACS221_CC_taarray</v>
      </c>
      <c r="H140" s="2" t="str">
        <f>Asset_Cal_Info!I140</f>
        <v/>
      </c>
    </row>
    <row r="141">
      <c r="A141" s="2" t="str">
        <f>if(len(Asset_Cal_Info!A141),left(right(Asset_Cal_Info!A141,9),6),"")</f>
        <v/>
      </c>
      <c r="D141" s="2" t="str">
        <f>Asset_Cal_Info!E141</f>
        <v/>
      </c>
      <c r="E141" s="2" t="str">
        <f>Asset_Cal_Info!F141</f>
        <v/>
      </c>
      <c r="F141" s="2" t="str">
        <f>Asset_Cal_Info!G141</f>
        <v/>
      </c>
      <c r="G141" s="3" t="str">
        <f>Asset_Cal_Info!H141</f>
        <v/>
      </c>
      <c r="H141" s="2" t="str">
        <f>Asset_Cal_Info!I141</f>
        <v/>
      </c>
    </row>
    <row r="142">
      <c r="A142" s="2" t="str">
        <f>if(len(Asset_Cal_Info!A142),left(right(Asset_Cal_Info!A142,9),6),"")</f>
        <v>OPTAAD</v>
      </c>
      <c r="D142" s="2" t="str">
        <f>Asset_Cal_Info!E142</f>
        <v>ATOSU-69943-00012</v>
      </c>
      <c r="E142" s="2" t="str">
        <f>Asset_Cal_Info!F142</f>
        <v>243</v>
      </c>
      <c r="F142" s="2" t="str">
        <f>Asset_Cal_Info!G142</f>
        <v>CC_cwlngth</v>
      </c>
      <c r="G142" s="2" t="str">
        <f>Asset_Cal_Info!H142</f>
        <v>[399.3, 403.0, 406.6, 409.6, 412.8, 416.4, 420.1, 424.0, 428.5, 432.4, 435.9, 439.8, 443.9, 448.5, 452.9, 457.1, 461.3, 465.2, 469.6, 474.3, 478.9, 483.6, 487.8, 491.8, 496.0, 500.1, 504.5, 508.8, 513.7, 518.2, 522.7, 527.0, 531.1, 535.3, 539.2, 543.3, 547.8, 551.9, 556.3, 560.6, 564.9, 568.8, 572.7, 576.6, 578.8, 582.5, 586.3, 590.3, 594.4, 598.9, 603.3, 607.8, 612.0, 616.2, 620.9, 625.0, 629.0, 633.0, 637.0, 641.1, 645.1, 649.7, 654.0, 658.3, 662.4, 666.7, 670.9, 674.9, 678.8, 682.7, 686.4, 690.0, 693.9, 697.3, 700.8, 704.4, 707.8, 711.1, 714.8, 718.0, 721.6, 724.9, 728.0, 731.3, 734.2]</v>
      </c>
      <c r="H142" s="2" t="str">
        <f>Asset_Cal_Info!I142</f>
        <v/>
      </c>
    </row>
    <row r="143">
      <c r="A143" s="2" t="str">
        <f>if(len(Asset_Cal_Info!A143),left(right(Asset_Cal_Info!A143,9),6),"")</f>
        <v>OPTAAD</v>
      </c>
      <c r="D143" s="2" t="str">
        <f>Asset_Cal_Info!E143</f>
        <v>ATOSU-69943-00012</v>
      </c>
      <c r="E143" s="2" t="str">
        <f>Asset_Cal_Info!F143</f>
        <v>243</v>
      </c>
      <c r="F143" s="2" t="str">
        <f>Asset_Cal_Info!G143</f>
        <v>CC_ccwo</v>
      </c>
      <c r="G143" s="2" t="str">
        <f>Asset_Cal_Info!H143</f>
        <v>[1.528397, 1.664853, 1.794659, 1.908305, 2.021502, 2.121193, 2.213729, 2.305957, 2.387372, 2.465423, 2.542003, 2.610704, 2.680991, 2.743647, 2.801049, 2.855821, 2.905536, 2.95005, 2.997044, 3.038427, 3.078316, 3.115247, 3.147169, 3.180807, 3.213502, 3.239592, 3.266188, 3.288091, 3.307621, 3.326196, 3.34242, 3.359934, 3.376363, 3.391918, 3.400718, 3.412873, 3.426209, 3.439718, 3.452315, 3.457884, 3.462418, 3.475706, 3.486959, 3.493948, 3.459245, 3.453673, 3.44344, 3.425187, 3.403826, 3.382348, 3.364187, 3.352827, 3.347827, 3.34804, 3.346188, 3.345608, 3.344607, 3.341712, 3.339475, 3.334899, 3.32772, 3.315826, 3.301968, 3.28744, 3.273266, 3.26156, 3.253392, 3.242114, 3.226448, 3.202054, 3.17146, 3.134924, 3.087166, 3.028876, 2.960372, 2.878732, 2.78258, 2.671534, 2.536435, 2.380313, 2.203182, 2.001094, 1.793044, 1.58324, 1.3865]</v>
      </c>
      <c r="H143" s="2" t="str">
        <f>Asset_Cal_Info!I143</f>
        <v/>
      </c>
    </row>
    <row r="144">
      <c r="A144" s="2" t="str">
        <f>if(len(Asset_Cal_Info!A144),left(right(Asset_Cal_Info!A144,9),6),"")</f>
        <v>OPTAAD</v>
      </c>
      <c r="D144" s="2" t="str">
        <f>Asset_Cal_Info!E144</f>
        <v>ATOSU-69943-00012</v>
      </c>
      <c r="E144" s="2" t="str">
        <f>Asset_Cal_Info!F144</f>
        <v>243</v>
      </c>
      <c r="F144" s="2" t="str">
        <f>Asset_Cal_Info!G144</f>
        <v>CC_tcal</v>
      </c>
      <c r="G144" s="2" t="str">
        <f>Asset_Cal_Info!H144</f>
        <v>17</v>
      </c>
      <c r="H144" s="2" t="str">
        <f>Asset_Cal_Info!I144</f>
        <v/>
      </c>
    </row>
    <row r="145">
      <c r="A145" s="2" t="str">
        <f>if(len(Asset_Cal_Info!A145),left(right(Asset_Cal_Info!A145,9),6),"")</f>
        <v>OPTAAD</v>
      </c>
      <c r="D145" s="2" t="str">
        <f>Asset_Cal_Info!E145</f>
        <v>ATOSU-69943-00012</v>
      </c>
      <c r="E145" s="2" t="str">
        <f>Asset_Cal_Info!F145</f>
        <v>243</v>
      </c>
      <c r="F145" s="2" t="str">
        <f>Asset_Cal_Info!G145</f>
        <v>CC_tbins</v>
      </c>
      <c r="G145" s="2" t="str">
        <f>Asset_Cal_Info!H145</f>
        <v>[0.617132, 1.423046, 2.463711, 3.47493, 4.462545, 5.47175, 6.488235, 7.503214, 8.4896, 9.50087, 10.484, 11.47, 12.490476, 13.504737, 14.472778, 15.478421, 16.491053, 17.509, 18.502222, 19.482778, 20.487778, 21.510556, 22.488235, 23.494211, 24.51, 25.4975, 26.48, 27.4785, 28.515, 29.507895, 30.490526, 31.487895, 32.491053, 33.4855, 34.500455]</v>
      </c>
      <c r="H145" s="2" t="str">
        <f>Asset_Cal_Info!I145</f>
        <v/>
      </c>
    </row>
    <row r="146">
      <c r="A146" s="2" t="str">
        <f>if(len(Asset_Cal_Info!A146),left(right(Asset_Cal_Info!A146,9),6),"")</f>
        <v>OPTAAD</v>
      </c>
      <c r="D146" s="2" t="str">
        <f>Asset_Cal_Info!E146</f>
        <v>ATOSU-69943-00012</v>
      </c>
      <c r="E146" s="2" t="str">
        <f>Asset_Cal_Info!F146</f>
        <v>243</v>
      </c>
      <c r="F146" s="2" t="str">
        <f>Asset_Cal_Info!G146</f>
        <v>CC_awlngth</v>
      </c>
      <c r="G146" s="2" t="str">
        <f>Asset_Cal_Info!H146</f>
        <v>[399.1, 402.8, 406.0, 409.1, 412.3, 415.7, 419.4, 423.3, 427.4, 431.1, 434.5, 438.0, 442.3, 446.5, 450.8, 455.0, 459.2, 463.1, 467.1, 471.7, 476.2, 481.0, 485.2, 489.4, 493.4, 497.2, 501.5, 505.9, 510.4, 515.1, 519.6, 524.1, 528.0, 532.2, 536.1, 540.1, 544.4, 548.6, 553.1, 557.4, 561.6, 565.6, 569.6, 573.5, 575.4, 579.2, 582.9, 586.9, 591.2, 595.2, 599.6, 603.8, 608.3, 612.8, 617.0, 621.0, 625.2, 629.2, 633.4, 637.3, 641.5, 645.6, 650.1, 654.2, 658.6, 662.8, 667.2, 671.1, 675.0, 679.3, 682.8, 686.6, 690.3, 694.1, 697.6, 701.2, 704.2, 707.9, 711.3, 714.4, 717.9, 721.7, 724.9, 728.6, 731.1]</v>
      </c>
      <c r="H146" s="2" t="str">
        <f>Asset_Cal_Info!I146</f>
        <v/>
      </c>
    </row>
    <row r="147">
      <c r="A147" s="2" t="str">
        <f>if(len(Asset_Cal_Info!A147),left(right(Asset_Cal_Info!A147,9),6),"")</f>
        <v>OPTAAD</v>
      </c>
      <c r="D147" s="2" t="str">
        <f>Asset_Cal_Info!E147</f>
        <v>ATOSU-69943-00012</v>
      </c>
      <c r="E147" s="2" t="str">
        <f>Asset_Cal_Info!F147</f>
        <v>243</v>
      </c>
      <c r="F147" s="2" t="str">
        <f>Asset_Cal_Info!G147</f>
        <v>CC_acwo</v>
      </c>
      <c r="G147" s="2" t="str">
        <f>Asset_Cal_Info!H147</f>
        <v>[0.915678, 1.049403, 1.173043, 1.292348, 1.401574, 1.507095, 1.611367, 1.707441, 1.800159, 1.887393, 1.968861, 2.04464, 2.116761, 2.185244, 2.250197, 2.313003, 2.373936, 2.433415, 2.48956, 2.542289, 2.592753, 2.639787, 2.685393, 2.728534, 2.76803, 2.803831, 2.836503, 2.865375, 2.892077, 2.918593, 2.946701, 2.973999, 2.999944, 3.024036, 3.045878, 3.067912, 3.087591, 3.103959, 3.118657, 3.130996, 3.144798, 3.158328, 3.166265, 3.171372, 3.178845, 3.178914, 3.173089, 3.162343, 3.146846, 3.127772, 3.108753, 3.095877, 3.0914, 3.091752, 3.09212, 3.09323, 3.093509, 3.093464, 3.093265, 3.091413, 3.087887, 3.081544, 3.071629, 3.058598, 3.045028, 3.034108, 3.025668, 3.015797, 3.003181, 2.986245, 2.964487, 2.935163, 2.896357, 2.847655, 2.787891, 2.716211, 2.630235, 2.528405, 2.406309, 2.263361, 2.100588, 1.912006, 1.705705, 1.488291, 1.273217]</v>
      </c>
      <c r="H147" s="2" t="str">
        <f>Asset_Cal_Info!I147</f>
        <v/>
      </c>
    </row>
    <row r="148">
      <c r="A148" s="2" t="str">
        <f>if(len(Asset_Cal_Info!A148),left(right(Asset_Cal_Info!A148,9),6),"")</f>
        <v>OPTAAD</v>
      </c>
      <c r="D148" s="2" t="str">
        <f>Asset_Cal_Info!E148</f>
        <v>ATOSU-69943-00012</v>
      </c>
      <c r="E148" s="2" t="str">
        <f>Asset_Cal_Info!F148</f>
        <v>243</v>
      </c>
      <c r="F148" s="2" t="str">
        <f>Asset_Cal_Info!G148</f>
        <v>CC_tcarray</v>
      </c>
      <c r="G148" s="2" t="str">
        <f>Asset_Cal_Info!H148</f>
        <v>SheetRef:ACS-243_CC_tcarray</v>
      </c>
      <c r="H148" s="2" t="str">
        <f>Asset_Cal_Info!I148</f>
        <v/>
      </c>
    </row>
    <row r="149">
      <c r="A149" s="2" t="str">
        <f>if(len(Asset_Cal_Info!A149),left(right(Asset_Cal_Info!A149,9),6),"")</f>
        <v>OPTAAD</v>
      </c>
      <c r="D149" s="2" t="str">
        <f>Asset_Cal_Info!E149</f>
        <v>ATOSU-69943-00012</v>
      </c>
      <c r="E149" s="2" t="str">
        <f>Asset_Cal_Info!F149</f>
        <v>243</v>
      </c>
      <c r="F149" s="2" t="str">
        <f>Asset_Cal_Info!G149</f>
        <v>CC_taarray</v>
      </c>
      <c r="G149" s="2" t="str">
        <f>Asset_Cal_Info!H149</f>
        <v>SheetRef:ACS-243_CC_taarray</v>
      </c>
      <c r="H149" s="2" t="str">
        <f>Asset_Cal_Info!I149</f>
        <v/>
      </c>
    </row>
    <row r="150">
      <c r="A150" s="2" t="str">
        <f>if(len(Asset_Cal_Info!A150),left(right(Asset_Cal_Info!A150,9),6),"")</f>
        <v/>
      </c>
      <c r="D150" s="2" t="str">
        <f>Asset_Cal_Info!E150</f>
        <v/>
      </c>
      <c r="E150" s="2" t="str">
        <f>Asset_Cal_Info!F150</f>
        <v/>
      </c>
      <c r="F150" s="2" t="str">
        <f>Asset_Cal_Info!G150</f>
        <v/>
      </c>
      <c r="G150" s="3" t="str">
        <f>Asset_Cal_Info!H150</f>
        <v/>
      </c>
      <c r="H150" s="2" t="str">
        <f>Asset_Cal_Info!I150</f>
        <v/>
      </c>
    </row>
    <row r="151">
      <c r="A151" s="2" t="str">
        <f>if(len(Asset_Cal_Info!A151),left(right(Asset_Cal_Info!A151,9),6),"")</f>
        <v>PCO2WB</v>
      </c>
      <c r="D151" s="2" t="str">
        <f>Asset_Cal_Info!E151</f>
        <v>A00265</v>
      </c>
      <c r="E151" s="2" t="str">
        <f>Asset_Cal_Info!F151</f>
        <v>C0064</v>
      </c>
      <c r="F151" s="2" t="str">
        <f>Asset_Cal_Info!G151</f>
        <v>CC_ea434</v>
      </c>
      <c r="G151" s="3" t="str">
        <f>Asset_Cal_Info!H151</f>
        <v>3073.000000</v>
      </c>
      <c r="H151" s="2" t="str">
        <f>Asset_Cal_Info!I151</f>
        <v/>
      </c>
    </row>
    <row r="152">
      <c r="A152" s="2" t="str">
        <f>if(len(Asset_Cal_Info!A152),left(right(Asset_Cal_Info!A152,9),6),"")</f>
        <v>PCO2WB</v>
      </c>
      <c r="D152" s="2" t="str">
        <f>Asset_Cal_Info!E152</f>
        <v>A00265</v>
      </c>
      <c r="E152" s="2" t="str">
        <f>Asset_Cal_Info!F152</f>
        <v>C0064</v>
      </c>
      <c r="F152" s="2" t="str">
        <f>Asset_Cal_Info!G152</f>
        <v>CC_ea620</v>
      </c>
      <c r="G152" s="3" t="str">
        <f>Asset_Cal_Info!H152</f>
        <v>44327.000000</v>
      </c>
      <c r="H152" s="2" t="str">
        <f>Asset_Cal_Info!I152</f>
        <v/>
      </c>
    </row>
    <row r="153">
      <c r="A153" s="2" t="str">
        <f>if(len(Asset_Cal_Info!A153),left(right(Asset_Cal_Info!A153,9),6),"")</f>
        <v>PCO2WB</v>
      </c>
      <c r="D153" s="2" t="str">
        <f>Asset_Cal_Info!E153</f>
        <v>A00265</v>
      </c>
      <c r="E153" s="2" t="str">
        <f>Asset_Cal_Info!F153</f>
        <v>C0064</v>
      </c>
      <c r="F153" s="2" t="str">
        <f>Asset_Cal_Info!G153</f>
        <v>CC_eb434</v>
      </c>
      <c r="G153" s="3" t="str">
        <f>Asset_Cal_Info!H153</f>
        <v>19706.000000</v>
      </c>
      <c r="H153" s="2" t="str">
        <f>Asset_Cal_Info!I153</f>
        <v/>
      </c>
    </row>
    <row r="154">
      <c r="A154" s="2" t="str">
        <f>if(len(Asset_Cal_Info!A154),left(right(Asset_Cal_Info!A154,9),6),"")</f>
        <v>PCO2WB</v>
      </c>
      <c r="D154" s="2" t="str">
        <f>Asset_Cal_Info!E154</f>
        <v>A00265</v>
      </c>
      <c r="E154" s="2" t="str">
        <f>Asset_Cal_Info!F154</f>
        <v>C0064</v>
      </c>
      <c r="F154" s="2" t="str">
        <f>Asset_Cal_Info!G154</f>
        <v>CC_eb620</v>
      </c>
      <c r="G154" s="3" t="str">
        <f>Asset_Cal_Info!H154</f>
        <v>34.000000</v>
      </c>
      <c r="H154" s="2" t="str">
        <f>Asset_Cal_Info!I154</f>
        <v/>
      </c>
    </row>
    <row r="155">
      <c r="A155" s="2" t="str">
        <f>if(len(Asset_Cal_Info!A155),left(right(Asset_Cal_Info!A155,9),6),"")</f>
        <v>PCO2WB</v>
      </c>
      <c r="D155" s="2" t="str">
        <f>Asset_Cal_Info!E155</f>
        <v>A00265</v>
      </c>
      <c r="E155" s="2" t="str">
        <f>Asset_Cal_Info!F155</f>
        <v>C0064</v>
      </c>
      <c r="F155" s="2" t="str">
        <f>Asset_Cal_Info!G155</f>
        <v>CC_calt</v>
      </c>
      <c r="G155" s="3" t="str">
        <f>Asset_Cal_Info!H155</f>
        <v>14.900000</v>
      </c>
      <c r="H155" s="2" t="str">
        <f>Asset_Cal_Info!I155</f>
        <v/>
      </c>
    </row>
    <row r="156">
      <c r="A156" s="2" t="str">
        <f>if(len(Asset_Cal_Info!A156),left(right(Asset_Cal_Info!A156,9),6),"")</f>
        <v>PCO2WB</v>
      </c>
      <c r="D156" s="2" t="str">
        <f>Asset_Cal_Info!E156</f>
        <v>A00265</v>
      </c>
      <c r="E156" s="2" t="str">
        <f>Asset_Cal_Info!F156</f>
        <v>C0064</v>
      </c>
      <c r="F156" s="2" t="str">
        <f>Asset_Cal_Info!G156</f>
        <v>CC_cala</v>
      </c>
      <c r="G156" s="3" t="str">
        <f>Asset_Cal_Info!H156</f>
        <v>0.059200</v>
      </c>
      <c r="H156" s="2" t="str">
        <f>Asset_Cal_Info!I156</f>
        <v/>
      </c>
    </row>
    <row r="157">
      <c r="A157" s="2" t="str">
        <f>if(len(Asset_Cal_Info!A157),left(right(Asset_Cal_Info!A157,9),6),"")</f>
        <v>PCO2WB</v>
      </c>
      <c r="D157" s="2" t="str">
        <f>Asset_Cal_Info!E157</f>
        <v>A00265</v>
      </c>
      <c r="E157" s="2" t="str">
        <f>Asset_Cal_Info!F157</f>
        <v>C0064</v>
      </c>
      <c r="F157" s="2" t="str">
        <f>Asset_Cal_Info!G157</f>
        <v>CC_calb</v>
      </c>
      <c r="G157" s="3" t="str">
        <f>Asset_Cal_Info!H157</f>
        <v>0.437200</v>
      </c>
      <c r="H157" s="2" t="str">
        <f>Asset_Cal_Info!I157</f>
        <v/>
      </c>
    </row>
    <row r="158">
      <c r="A158" s="2" t="str">
        <f>if(len(Asset_Cal_Info!A158),left(right(Asset_Cal_Info!A158,9),6),"")</f>
        <v>PCO2WB</v>
      </c>
      <c r="D158" s="2" t="str">
        <f>Asset_Cal_Info!E158</f>
        <v>A00265</v>
      </c>
      <c r="E158" s="2" t="str">
        <f>Asset_Cal_Info!F158</f>
        <v>C0064</v>
      </c>
      <c r="F158" s="2" t="str">
        <f>Asset_Cal_Info!G158</f>
        <v>CC_calc</v>
      </c>
      <c r="G158" s="3" t="str">
        <f>Asset_Cal_Info!H158</f>
        <v>-1.167000</v>
      </c>
      <c r="H158" s="2" t="str">
        <f>Asset_Cal_Info!I158</f>
        <v/>
      </c>
    </row>
    <row r="159">
      <c r="A159" s="2" t="str">
        <f>if(len(Asset_Cal_Info!A159),left(right(Asset_Cal_Info!A159,9),6),"")</f>
        <v/>
      </c>
      <c r="D159" s="2" t="str">
        <f>Asset_Cal_Info!E159</f>
        <v/>
      </c>
      <c r="E159" s="2" t="str">
        <f>Asset_Cal_Info!F159</f>
        <v/>
      </c>
      <c r="F159" s="2" t="str">
        <f>Asset_Cal_Info!G159</f>
        <v/>
      </c>
      <c r="G159" s="3" t="str">
        <f>Asset_Cal_Info!H159</f>
        <v/>
      </c>
      <c r="H159" s="2" t="str">
        <f>Asset_Cal_Info!I159</f>
        <v/>
      </c>
    </row>
    <row r="160">
      <c r="A160" s="2" t="str">
        <f>if(len(Asset_Cal_Info!A160),left(right(Asset_Cal_Info!A160,9),6),"")</f>
        <v>PCO2WB</v>
      </c>
      <c r="D160" s="2" t="str">
        <f>Asset_Cal_Info!E160</f>
        <v>A01647</v>
      </c>
      <c r="E160" s="2" t="str">
        <f>Asset_Cal_Info!F160</f>
        <v>C0118</v>
      </c>
      <c r="F160" s="2" t="str">
        <f>Asset_Cal_Info!G160</f>
        <v>CC_ea434</v>
      </c>
      <c r="G160" s="3" t="str">
        <f>Asset_Cal_Info!H160</f>
        <v>3073.000000</v>
      </c>
      <c r="H160" s="2" t="str">
        <f>Asset_Cal_Info!I160</f>
        <v/>
      </c>
    </row>
    <row r="161">
      <c r="A161" s="2" t="str">
        <f>if(len(Asset_Cal_Info!A161),left(right(Asset_Cal_Info!A161,9),6),"")</f>
        <v>PCO2WB</v>
      </c>
      <c r="D161" s="2" t="str">
        <f>Asset_Cal_Info!E161</f>
        <v>A01647</v>
      </c>
      <c r="E161" s="2" t="str">
        <f>Asset_Cal_Info!F161</f>
        <v>C0118</v>
      </c>
      <c r="F161" s="2" t="str">
        <f>Asset_Cal_Info!G161</f>
        <v>CC_ea620</v>
      </c>
      <c r="G161" s="3" t="str">
        <f>Asset_Cal_Info!H161</f>
        <v>44327.000000</v>
      </c>
      <c r="H161" s="2" t="str">
        <f>Asset_Cal_Info!I161</f>
        <v/>
      </c>
    </row>
    <row r="162">
      <c r="A162" s="2" t="str">
        <f>if(len(Asset_Cal_Info!A162),left(right(Asset_Cal_Info!A162,9),6),"")</f>
        <v>PCO2WB</v>
      </c>
      <c r="D162" s="2" t="str">
        <f>Asset_Cal_Info!E162</f>
        <v>A01647</v>
      </c>
      <c r="E162" s="2" t="str">
        <f>Asset_Cal_Info!F162</f>
        <v>C0118</v>
      </c>
      <c r="F162" s="2" t="str">
        <f>Asset_Cal_Info!G162</f>
        <v>CC_eb434</v>
      </c>
      <c r="G162" s="3" t="str">
        <f>Asset_Cal_Info!H162</f>
        <v>19706.000000</v>
      </c>
      <c r="H162" s="2" t="str">
        <f>Asset_Cal_Info!I162</f>
        <v/>
      </c>
    </row>
    <row r="163">
      <c r="A163" s="2" t="str">
        <f>if(len(Asset_Cal_Info!A163),left(right(Asset_Cal_Info!A163,9),6),"")</f>
        <v>PCO2WB</v>
      </c>
      <c r="D163" s="2" t="str">
        <f>Asset_Cal_Info!E163</f>
        <v>A01647</v>
      </c>
      <c r="E163" s="2" t="str">
        <f>Asset_Cal_Info!F163</f>
        <v>C0118</v>
      </c>
      <c r="F163" s="2" t="str">
        <f>Asset_Cal_Info!G163</f>
        <v>CC_eb620</v>
      </c>
      <c r="G163" s="3" t="str">
        <f>Asset_Cal_Info!H163</f>
        <v>34.000000</v>
      </c>
      <c r="H163" s="2" t="str">
        <f>Asset_Cal_Info!I163</f>
        <v/>
      </c>
    </row>
    <row r="164">
      <c r="A164" s="2" t="str">
        <f>if(len(Asset_Cal_Info!A164),left(right(Asset_Cal_Info!A164,9),6),"")</f>
        <v>PCO2WB</v>
      </c>
      <c r="D164" s="2" t="str">
        <f>Asset_Cal_Info!E164</f>
        <v>A01647</v>
      </c>
      <c r="E164" s="2" t="str">
        <f>Asset_Cal_Info!F164</f>
        <v>C0118</v>
      </c>
      <c r="F164" s="2" t="str">
        <f>Asset_Cal_Info!G164</f>
        <v>CC_calt</v>
      </c>
      <c r="G164" s="3" t="str">
        <f>Asset_Cal_Info!H164</f>
        <v>14.635000</v>
      </c>
      <c r="H164" s="2" t="str">
        <f>Asset_Cal_Info!I164</f>
        <v/>
      </c>
    </row>
    <row r="165">
      <c r="A165" s="2" t="str">
        <f>if(len(Asset_Cal_Info!A165),left(right(Asset_Cal_Info!A165,9),6),"")</f>
        <v>PCO2WB</v>
      </c>
      <c r="D165" s="2" t="str">
        <f>Asset_Cal_Info!E165</f>
        <v>A01647</v>
      </c>
      <c r="E165" s="2" t="str">
        <f>Asset_Cal_Info!F165</f>
        <v>C0118</v>
      </c>
      <c r="F165" s="2" t="str">
        <f>Asset_Cal_Info!G165</f>
        <v>CC_cala</v>
      </c>
      <c r="G165" s="3" t="str">
        <f>Asset_Cal_Info!H165</f>
        <v>0.076700</v>
      </c>
      <c r="H165" s="2" t="str">
        <f>Asset_Cal_Info!I165</f>
        <v/>
      </c>
    </row>
    <row r="166">
      <c r="A166" s="2" t="str">
        <f>if(len(Asset_Cal_Info!A166),left(right(Asset_Cal_Info!A166,9),6),"")</f>
        <v>PCO2WB</v>
      </c>
      <c r="D166" s="2" t="str">
        <f>Asset_Cal_Info!E166</f>
        <v>A01647</v>
      </c>
      <c r="E166" s="2" t="str">
        <f>Asset_Cal_Info!F166</f>
        <v>C0118</v>
      </c>
      <c r="F166" s="2" t="str">
        <f>Asset_Cal_Info!G166</f>
        <v>CC_calb</v>
      </c>
      <c r="G166" s="3" t="str">
        <f>Asset_Cal_Info!H166</f>
        <v>0.433300</v>
      </c>
      <c r="H166" s="2" t="str">
        <f>Asset_Cal_Info!I166</f>
        <v/>
      </c>
    </row>
    <row r="167">
      <c r="A167" s="2" t="str">
        <f>if(len(Asset_Cal_Info!A167),left(right(Asset_Cal_Info!A167,9),6),"")</f>
        <v>PCO2WB</v>
      </c>
      <c r="D167" s="2" t="str">
        <f>Asset_Cal_Info!E167</f>
        <v>A01647</v>
      </c>
      <c r="E167" s="2" t="str">
        <f>Asset_Cal_Info!F167</f>
        <v>C0118</v>
      </c>
      <c r="F167" s="2" t="str">
        <f>Asset_Cal_Info!G167</f>
        <v>CC_calc</v>
      </c>
      <c r="G167" s="3" t="str">
        <f>Asset_Cal_Info!H167</f>
        <v>-1.290100</v>
      </c>
      <c r="H167" s="2" t="str">
        <f>Asset_Cal_Info!I167</f>
        <v/>
      </c>
    </row>
    <row r="168">
      <c r="A168" s="2" t="str">
        <f>if(len(Asset_Cal_Info!A168),left(right(Asset_Cal_Info!A168,9),6),"")</f>
        <v/>
      </c>
      <c r="D168" s="2" t="str">
        <f>Asset_Cal_Info!E168</f>
        <v/>
      </c>
      <c r="E168" s="2" t="str">
        <f>Asset_Cal_Info!F168</f>
        <v/>
      </c>
      <c r="F168" s="2" t="str">
        <f>Asset_Cal_Info!G168</f>
        <v/>
      </c>
      <c r="G168" s="3" t="str">
        <f>Asset_Cal_Info!H168</f>
        <v/>
      </c>
      <c r="H168" s="2" t="str">
        <f>Asset_Cal_Info!I168</f>
        <v/>
      </c>
    </row>
    <row r="169">
      <c r="A169" s="2" t="str">
        <f>if(len(Asset_Cal_Info!A169),left(right(Asset_Cal_Info!A169,9),6),"")</f>
        <v>PCO2WB</v>
      </c>
      <c r="D169" s="2" t="str">
        <f>Asset_Cal_Info!E169</f>
        <v>ATOSU-70570-00001</v>
      </c>
      <c r="E169" s="2" t="str">
        <f>Asset_Cal_Info!F169</f>
        <v>C0064</v>
      </c>
      <c r="F169" s="2" t="str">
        <f>Asset_Cal_Info!G169</f>
        <v>CC_ea434</v>
      </c>
      <c r="G169" s="2" t="str">
        <f>Asset_Cal_Info!H169</f>
        <v/>
      </c>
      <c r="H169" s="2" t="str">
        <f>Asset_Cal_Info!I169</f>
        <v/>
      </c>
    </row>
    <row r="170">
      <c r="A170" s="2" t="str">
        <f>if(len(Asset_Cal_Info!A170),left(right(Asset_Cal_Info!A170,9),6),"")</f>
        <v>PCO2WB</v>
      </c>
      <c r="D170" s="2" t="str">
        <f>Asset_Cal_Info!E170</f>
        <v>ATOSU-70570-00001</v>
      </c>
      <c r="E170" s="2" t="str">
        <f>Asset_Cal_Info!F170</f>
        <v>C0064</v>
      </c>
      <c r="F170" s="2" t="str">
        <f>Asset_Cal_Info!G170</f>
        <v>CC_ea620</v>
      </c>
      <c r="G170" s="2" t="str">
        <f>Asset_Cal_Info!H170</f>
        <v/>
      </c>
      <c r="H170" s="2" t="str">
        <f>Asset_Cal_Info!I170</f>
        <v/>
      </c>
    </row>
    <row r="171">
      <c r="A171" s="2" t="str">
        <f>if(len(Asset_Cal_Info!A171),left(right(Asset_Cal_Info!A171,9),6),"")</f>
        <v>PCO2WB</v>
      </c>
      <c r="D171" s="2" t="str">
        <f>Asset_Cal_Info!E171</f>
        <v>ATOSU-70570-00001</v>
      </c>
      <c r="E171" s="2" t="str">
        <f>Asset_Cal_Info!F171</f>
        <v>C0064</v>
      </c>
      <c r="F171" s="2" t="str">
        <f>Asset_Cal_Info!G171</f>
        <v>CC_eb434</v>
      </c>
      <c r="G171" s="2" t="str">
        <f>Asset_Cal_Info!H171</f>
        <v/>
      </c>
      <c r="H171" s="2" t="str">
        <f>Asset_Cal_Info!I171</f>
        <v/>
      </c>
    </row>
    <row r="172">
      <c r="A172" s="2" t="str">
        <f>if(len(Asset_Cal_Info!A172),left(right(Asset_Cal_Info!A172,9),6),"")</f>
        <v>PCO2WB</v>
      </c>
      <c r="D172" s="2" t="str">
        <f>Asset_Cal_Info!E172</f>
        <v>ATOSU-70570-00001</v>
      </c>
      <c r="E172" s="2" t="str">
        <f>Asset_Cal_Info!F172</f>
        <v>C0064</v>
      </c>
      <c r="F172" s="2" t="str">
        <f>Asset_Cal_Info!G172</f>
        <v>CC_eb620</v>
      </c>
      <c r="G172" s="2" t="str">
        <f>Asset_Cal_Info!H172</f>
        <v/>
      </c>
      <c r="H172" s="2" t="str">
        <f>Asset_Cal_Info!I172</f>
        <v/>
      </c>
    </row>
    <row r="173">
      <c r="A173" s="2" t="str">
        <f>if(len(Asset_Cal_Info!A173),left(right(Asset_Cal_Info!A173,9),6),"")</f>
        <v>PCO2WB</v>
      </c>
      <c r="D173" s="2" t="str">
        <f>Asset_Cal_Info!E173</f>
        <v>ATOSU-70570-00001</v>
      </c>
      <c r="E173" s="2" t="str">
        <f>Asset_Cal_Info!F173</f>
        <v>C0064</v>
      </c>
      <c r="F173" s="2" t="str">
        <f>Asset_Cal_Info!G173</f>
        <v>CC_calt</v>
      </c>
      <c r="G173" s="2" t="str">
        <f>Asset_Cal_Info!H173</f>
        <v/>
      </c>
      <c r="H173" s="2" t="str">
        <f>Asset_Cal_Info!I173</f>
        <v/>
      </c>
    </row>
    <row r="174">
      <c r="A174" s="2" t="str">
        <f>if(len(Asset_Cal_Info!A174),left(right(Asset_Cal_Info!A174,9),6),"")</f>
        <v>PCO2WB</v>
      </c>
      <c r="D174" s="2" t="str">
        <f>Asset_Cal_Info!E174</f>
        <v>ATOSU-70570-00001</v>
      </c>
      <c r="E174" s="2" t="str">
        <f>Asset_Cal_Info!F174</f>
        <v>C0064</v>
      </c>
      <c r="F174" s="2" t="str">
        <f>Asset_Cal_Info!G174</f>
        <v>CC_cala</v>
      </c>
      <c r="G174" s="2" t="str">
        <f>Asset_Cal_Info!H174</f>
        <v/>
      </c>
      <c r="H174" s="2" t="str">
        <f>Asset_Cal_Info!I174</f>
        <v/>
      </c>
    </row>
    <row r="175">
      <c r="A175" s="2" t="str">
        <f>if(len(Asset_Cal_Info!A175),left(right(Asset_Cal_Info!A175,9),6),"")</f>
        <v>PCO2WB</v>
      </c>
      <c r="D175" s="2" t="str">
        <f>Asset_Cal_Info!E175</f>
        <v>ATOSU-70570-00001</v>
      </c>
      <c r="E175" s="2" t="str">
        <f>Asset_Cal_Info!F175</f>
        <v>C0064</v>
      </c>
      <c r="F175" s="2" t="str">
        <f>Asset_Cal_Info!G175</f>
        <v>CC_calb</v>
      </c>
      <c r="G175" s="2" t="str">
        <f>Asset_Cal_Info!H175</f>
        <v/>
      </c>
      <c r="H175" s="2" t="str">
        <f>Asset_Cal_Info!I175</f>
        <v/>
      </c>
    </row>
    <row r="176">
      <c r="A176" s="2" t="str">
        <f>if(len(Asset_Cal_Info!A176),left(right(Asset_Cal_Info!A176,9),6),"")</f>
        <v>PCO2WB</v>
      </c>
      <c r="D176" s="2" t="str">
        <f>Asset_Cal_Info!E176</f>
        <v>ATOSU-70570-00001</v>
      </c>
      <c r="E176" s="2" t="str">
        <f>Asset_Cal_Info!F176</f>
        <v>C0064</v>
      </c>
      <c r="F176" s="2" t="str">
        <f>Asset_Cal_Info!G176</f>
        <v>CC_calc</v>
      </c>
      <c r="G176" s="2" t="str">
        <f>Asset_Cal_Info!H176</f>
        <v/>
      </c>
      <c r="H176" s="2" t="str">
        <f>Asset_Cal_Info!I176</f>
        <v/>
      </c>
    </row>
    <row r="177">
      <c r="A177" s="2" t="str">
        <f>if(len(Asset_Cal_Info!A177),left(right(Asset_Cal_Info!A177,9),6),"")</f>
        <v/>
      </c>
      <c r="D177" s="2" t="str">
        <f>Asset_Cal_Info!E177</f>
        <v/>
      </c>
      <c r="E177" s="2" t="str">
        <f>Asset_Cal_Info!F177</f>
        <v/>
      </c>
      <c r="F177" s="2" t="str">
        <f>Asset_Cal_Info!G177</f>
        <v/>
      </c>
      <c r="G177" s="3" t="str">
        <f>Asset_Cal_Info!H177</f>
        <v/>
      </c>
      <c r="H177" s="2" t="str">
        <f>Asset_Cal_Info!I177</f>
        <v/>
      </c>
    </row>
    <row r="178">
      <c r="A178" s="2" t="str">
        <f>if(len(Asset_Cal_Info!A178),left(right(Asset_Cal_Info!A178,9),6),"")</f>
        <v>PHSEND</v>
      </c>
      <c r="D178" s="2" t="str">
        <f>Asset_Cal_Info!E178</f>
        <v>A00627</v>
      </c>
      <c r="E178" s="2" t="str">
        <f>Asset_Cal_Info!F178</f>
        <v>P0116</v>
      </c>
      <c r="F178" s="2" t="str">
        <f>Asset_Cal_Info!G178</f>
        <v>CC_ea434</v>
      </c>
      <c r="G178" s="3" t="str">
        <f>Asset_Cal_Info!H178</f>
        <v>17533.000000</v>
      </c>
      <c r="H178" s="2" t="str">
        <f>Asset_Cal_Info!I178</f>
        <v/>
      </c>
    </row>
    <row r="179">
      <c r="A179" s="2" t="str">
        <f>if(len(Asset_Cal_Info!A179),left(right(Asset_Cal_Info!A179,9),6),"")</f>
        <v>PHSEND</v>
      </c>
      <c r="D179" s="2" t="str">
        <f>Asset_Cal_Info!E179</f>
        <v>A00627</v>
      </c>
      <c r="E179" s="2" t="str">
        <f>Asset_Cal_Info!F179</f>
        <v>P0116</v>
      </c>
      <c r="F179" s="2" t="str">
        <f>Asset_Cal_Info!G179</f>
        <v>CC_eb434</v>
      </c>
      <c r="G179" s="3" t="str">
        <f>Asset_Cal_Info!H179</f>
        <v>2229.000000</v>
      </c>
      <c r="H179" s="2" t="str">
        <f>Asset_Cal_Info!I179</f>
        <v/>
      </c>
    </row>
    <row r="180">
      <c r="A180" s="2" t="str">
        <f>if(len(Asset_Cal_Info!A180),left(right(Asset_Cal_Info!A180,9),6),"")</f>
        <v>PHSEND</v>
      </c>
      <c r="D180" s="2" t="str">
        <f>Asset_Cal_Info!E180</f>
        <v>A00627</v>
      </c>
      <c r="E180" s="2" t="str">
        <f>Asset_Cal_Info!F180</f>
        <v>P0116</v>
      </c>
      <c r="F180" s="2" t="str">
        <f>Asset_Cal_Info!G180</f>
        <v>CC_ea578</v>
      </c>
      <c r="G180" s="3" t="str">
        <f>Asset_Cal_Info!H180</f>
        <v>101.000000</v>
      </c>
      <c r="H180" s="2" t="str">
        <f>Asset_Cal_Info!I180</f>
        <v/>
      </c>
    </row>
    <row r="181">
      <c r="A181" s="2" t="str">
        <f>if(len(Asset_Cal_Info!A181),left(right(Asset_Cal_Info!A181,9),6),"")</f>
        <v>PHSEND</v>
      </c>
      <c r="D181" s="2" t="str">
        <f>Asset_Cal_Info!E181</f>
        <v>A00627</v>
      </c>
      <c r="E181" s="2" t="str">
        <f>Asset_Cal_Info!F181</f>
        <v>P0116</v>
      </c>
      <c r="F181" s="2" t="str">
        <f>Asset_Cal_Info!G181</f>
        <v>CC_eb578</v>
      </c>
      <c r="G181" s="3" t="str">
        <f>Asset_Cal_Info!H181</f>
        <v>38502.000000</v>
      </c>
      <c r="H181" s="2" t="str">
        <f>Asset_Cal_Info!I181</f>
        <v/>
      </c>
    </row>
    <row r="182">
      <c r="A182" s="2" t="str">
        <f>if(len(Asset_Cal_Info!A182),left(right(Asset_Cal_Info!A182,9),6),"")</f>
        <v>PHSEND</v>
      </c>
      <c r="D182" s="2" t="str">
        <f>Asset_Cal_Info!E182</f>
        <v>A00627</v>
      </c>
      <c r="E182" s="2" t="str">
        <f>Asset_Cal_Info!F182</f>
        <v>P0116</v>
      </c>
      <c r="F182" s="2" t="str">
        <f>Asset_Cal_Info!G182</f>
        <v>CC_ind_slp</v>
      </c>
      <c r="G182" s="3" t="str">
        <f>Asset_Cal_Info!H182</f>
        <v>1.000000</v>
      </c>
      <c r="H182" s="2" t="str">
        <f>Asset_Cal_Info!I182</f>
        <v/>
      </c>
    </row>
    <row r="183">
      <c r="A183" s="2" t="str">
        <f>if(len(Asset_Cal_Info!A183),left(right(Asset_Cal_Info!A183,9),6),"")</f>
        <v>PHSEND</v>
      </c>
      <c r="D183" s="2" t="str">
        <f>Asset_Cal_Info!E183</f>
        <v>A00627</v>
      </c>
      <c r="E183" s="2" t="str">
        <f>Asset_Cal_Info!F183</f>
        <v>P0116</v>
      </c>
      <c r="F183" s="2" t="str">
        <f>Asset_Cal_Info!G183</f>
        <v>CC_ind_off</v>
      </c>
      <c r="G183" s="3" t="str">
        <f>Asset_Cal_Info!H183</f>
        <v>0.000000</v>
      </c>
      <c r="H183" s="2" t="str">
        <f>Asset_Cal_Info!I183</f>
        <v/>
      </c>
    </row>
    <row r="184">
      <c r="A184" s="2" t="str">
        <f>if(len(Asset_Cal_Info!A184),left(right(Asset_Cal_Info!A184,9),6),"")</f>
        <v>PHSEND</v>
      </c>
      <c r="D184" s="2" t="str">
        <f>Asset_Cal_Info!E184</f>
        <v>A00627</v>
      </c>
      <c r="E184" s="2" t="str">
        <f>Asset_Cal_Info!F184</f>
        <v>P0116</v>
      </c>
      <c r="F184" s="2" t="str">
        <f>Asset_Cal_Info!G184</f>
        <v>CC_psal</v>
      </c>
      <c r="G184" s="3" t="str">
        <f>Asset_Cal_Info!H184</f>
        <v>35.000000</v>
      </c>
      <c r="H184" s="2" t="str">
        <f>Asset_Cal_Info!I184</f>
        <v/>
      </c>
    </row>
    <row r="185">
      <c r="A185" s="2" t="str">
        <f>if(len(Asset_Cal_Info!A185),left(right(Asset_Cal_Info!A185,9),6),"")</f>
        <v/>
      </c>
      <c r="D185" s="2" t="str">
        <f>Asset_Cal_Info!E185</f>
        <v/>
      </c>
      <c r="E185" s="2" t="str">
        <f>Asset_Cal_Info!F185</f>
        <v/>
      </c>
      <c r="F185" s="2" t="str">
        <f>Asset_Cal_Info!G185</f>
        <v/>
      </c>
      <c r="G185" s="3" t="str">
        <f>Asset_Cal_Info!H185</f>
        <v/>
      </c>
      <c r="H185" s="2" t="str">
        <f>Asset_Cal_Info!I185</f>
        <v/>
      </c>
    </row>
    <row r="186">
      <c r="A186" s="2" t="str">
        <f>if(len(Asset_Cal_Info!A186),left(right(Asset_Cal_Info!A186,9),6),"")</f>
        <v>PHSEND</v>
      </c>
      <c r="D186" s="2" t="str">
        <f>Asset_Cal_Info!E186</f>
        <v>A01426</v>
      </c>
      <c r="E186" s="2" t="str">
        <f>Asset_Cal_Info!F186</f>
        <v>P0159</v>
      </c>
      <c r="F186" s="2" t="str">
        <f>Asset_Cal_Info!G186</f>
        <v>CC_ea434</v>
      </c>
      <c r="G186" s="3" t="str">
        <f>Asset_Cal_Info!H186</f>
        <v>17533.000000</v>
      </c>
      <c r="H186" s="2" t="str">
        <f>Asset_Cal_Info!I186</f>
        <v/>
      </c>
    </row>
    <row r="187">
      <c r="A187" s="2" t="str">
        <f>if(len(Asset_Cal_Info!A187),left(right(Asset_Cal_Info!A187,9),6),"")</f>
        <v>PHSEND</v>
      </c>
      <c r="D187" s="2" t="str">
        <f>Asset_Cal_Info!E187</f>
        <v>A01426</v>
      </c>
      <c r="E187" s="2" t="str">
        <f>Asset_Cal_Info!F187</f>
        <v>P0159</v>
      </c>
      <c r="F187" s="2" t="str">
        <f>Asset_Cal_Info!G187</f>
        <v>CC_eb434</v>
      </c>
      <c r="G187" s="3" t="str">
        <f>Asset_Cal_Info!H187</f>
        <v>2229.000000</v>
      </c>
      <c r="H187" s="2" t="str">
        <f>Asset_Cal_Info!I187</f>
        <v/>
      </c>
    </row>
    <row r="188">
      <c r="A188" s="2" t="str">
        <f>if(len(Asset_Cal_Info!A188),left(right(Asset_Cal_Info!A188,9),6),"")</f>
        <v>PHSEND</v>
      </c>
      <c r="D188" s="2" t="str">
        <f>Asset_Cal_Info!E188</f>
        <v>A01426</v>
      </c>
      <c r="E188" s="2" t="str">
        <f>Asset_Cal_Info!F188</f>
        <v>P0159</v>
      </c>
      <c r="F188" s="2" t="str">
        <f>Asset_Cal_Info!G188</f>
        <v>CC_ea578</v>
      </c>
      <c r="G188" s="3" t="str">
        <f>Asset_Cal_Info!H188</f>
        <v>101.000000</v>
      </c>
      <c r="H188" s="2" t="str">
        <f>Asset_Cal_Info!I188</f>
        <v/>
      </c>
    </row>
    <row r="189">
      <c r="A189" s="2" t="str">
        <f>if(len(Asset_Cal_Info!A189),left(right(Asset_Cal_Info!A189,9),6),"")</f>
        <v>PHSEND</v>
      </c>
      <c r="D189" s="2" t="str">
        <f>Asset_Cal_Info!E189</f>
        <v>A01426</v>
      </c>
      <c r="E189" s="2" t="str">
        <f>Asset_Cal_Info!F189</f>
        <v>P0159</v>
      </c>
      <c r="F189" s="2" t="str">
        <f>Asset_Cal_Info!G189</f>
        <v>CC_eb578</v>
      </c>
      <c r="G189" s="3" t="str">
        <f>Asset_Cal_Info!H189</f>
        <v>38502.000000</v>
      </c>
      <c r="H189" s="2" t="str">
        <f>Asset_Cal_Info!I189</f>
        <v/>
      </c>
    </row>
    <row r="190">
      <c r="A190" s="2" t="str">
        <f>if(len(Asset_Cal_Info!A190),left(right(Asset_Cal_Info!A190,9),6),"")</f>
        <v>PHSEND</v>
      </c>
      <c r="D190" s="2" t="str">
        <f>Asset_Cal_Info!E190</f>
        <v>A01426</v>
      </c>
      <c r="E190" s="2" t="str">
        <f>Asset_Cal_Info!F190</f>
        <v>P0159</v>
      </c>
      <c r="F190" s="2" t="str">
        <f>Asset_Cal_Info!G190</f>
        <v>CC_ind_slp</v>
      </c>
      <c r="G190" s="3" t="str">
        <f>Asset_Cal_Info!H190</f>
        <v>1.000000</v>
      </c>
      <c r="H190" s="2" t="str">
        <f>Asset_Cal_Info!I190</f>
        <v/>
      </c>
    </row>
    <row r="191">
      <c r="A191" s="2" t="str">
        <f>if(len(Asset_Cal_Info!A191),left(right(Asset_Cal_Info!A191,9),6),"")</f>
        <v>PHSEND</v>
      </c>
      <c r="D191" s="2" t="str">
        <f>Asset_Cal_Info!E191</f>
        <v>A01426</v>
      </c>
      <c r="E191" s="2" t="str">
        <f>Asset_Cal_Info!F191</f>
        <v>P0159</v>
      </c>
      <c r="F191" s="2" t="str">
        <f>Asset_Cal_Info!G191</f>
        <v>CC_ind_off</v>
      </c>
      <c r="G191" s="3" t="str">
        <f>Asset_Cal_Info!H191</f>
        <v>0.000000</v>
      </c>
      <c r="H191" s="2" t="str">
        <f>Asset_Cal_Info!I191</f>
        <v/>
      </c>
    </row>
    <row r="192">
      <c r="A192" s="2" t="str">
        <f>if(len(Asset_Cal_Info!A192),left(right(Asset_Cal_Info!A192,9),6),"")</f>
        <v>PHSEND</v>
      </c>
      <c r="D192" s="2" t="str">
        <f>Asset_Cal_Info!E192</f>
        <v>A01426</v>
      </c>
      <c r="E192" s="2" t="str">
        <f>Asset_Cal_Info!F192</f>
        <v>P0159</v>
      </c>
      <c r="F192" s="2" t="str">
        <f>Asset_Cal_Info!G192</f>
        <v>CC_psal</v>
      </c>
      <c r="G192" s="3" t="str">
        <f>Asset_Cal_Info!H192</f>
        <v>35.000000</v>
      </c>
      <c r="H192" s="2" t="str">
        <f>Asset_Cal_Info!I192</f>
        <v/>
      </c>
    </row>
    <row r="193">
      <c r="A193" s="2" t="str">
        <f>if(len(Asset_Cal_Info!A193),left(right(Asset_Cal_Info!A193,9),6),"")</f>
        <v/>
      </c>
      <c r="D193" s="2" t="str">
        <f>Asset_Cal_Info!E193</f>
        <v/>
      </c>
      <c r="E193" s="2" t="str">
        <f>Asset_Cal_Info!F193</f>
        <v/>
      </c>
      <c r="F193" s="2" t="str">
        <f>Asset_Cal_Info!G193</f>
        <v/>
      </c>
      <c r="G193" s="3" t="str">
        <f>Asset_Cal_Info!H193</f>
        <v/>
      </c>
      <c r="H193" s="2" t="str">
        <f>Asset_Cal_Info!I193</f>
        <v/>
      </c>
    </row>
    <row r="194">
      <c r="A194" s="2" t="str">
        <f>if(len(Asset_Cal_Info!A194),left(right(Asset_Cal_Info!A194,9),6),"")</f>
        <v>PHSEND</v>
      </c>
      <c r="D194" s="2" t="str">
        <f>Asset_Cal_Info!E194</f>
        <v>ATOSU-70571-00001</v>
      </c>
      <c r="E194" s="2" t="str">
        <f>Asset_Cal_Info!F194</f>
        <v>P0116</v>
      </c>
      <c r="F194" s="2" t="str">
        <f>Asset_Cal_Info!G194</f>
        <v>CC_ea434</v>
      </c>
      <c r="G194" s="2" t="str">
        <f>Asset_Cal_Info!H194</f>
        <v/>
      </c>
      <c r="H194" s="2" t="str">
        <f>Asset_Cal_Info!I194</f>
        <v/>
      </c>
    </row>
    <row r="195">
      <c r="A195" s="2" t="str">
        <f>if(len(Asset_Cal_Info!A195),left(right(Asset_Cal_Info!A195,9),6),"")</f>
        <v>PHSEND</v>
      </c>
      <c r="D195" s="2" t="str">
        <f>Asset_Cal_Info!E195</f>
        <v>ATOSU-70571-00001</v>
      </c>
      <c r="E195" s="2" t="str">
        <f>Asset_Cal_Info!F195</f>
        <v>P0116</v>
      </c>
      <c r="F195" s="2" t="str">
        <f>Asset_Cal_Info!G195</f>
        <v>CC_eb434</v>
      </c>
      <c r="G195" s="2" t="str">
        <f>Asset_Cal_Info!H195</f>
        <v/>
      </c>
      <c r="H195" s="2" t="str">
        <f>Asset_Cal_Info!I195</f>
        <v/>
      </c>
    </row>
    <row r="196">
      <c r="A196" s="2" t="str">
        <f>if(len(Asset_Cal_Info!A196),left(right(Asset_Cal_Info!A196,9),6),"")</f>
        <v>PHSEND</v>
      </c>
      <c r="D196" s="2" t="str">
        <f>Asset_Cal_Info!E196</f>
        <v>ATOSU-70571-00001</v>
      </c>
      <c r="E196" s="2" t="str">
        <f>Asset_Cal_Info!F196</f>
        <v>P0116</v>
      </c>
      <c r="F196" s="2" t="str">
        <f>Asset_Cal_Info!G196</f>
        <v>CC_ea578</v>
      </c>
      <c r="G196" s="2" t="str">
        <f>Asset_Cal_Info!H196</f>
        <v/>
      </c>
      <c r="H196" s="2" t="str">
        <f>Asset_Cal_Info!I196</f>
        <v/>
      </c>
    </row>
    <row r="197">
      <c r="A197" s="2" t="str">
        <f>if(len(Asset_Cal_Info!A197),left(right(Asset_Cal_Info!A197,9),6),"")</f>
        <v>PHSEND</v>
      </c>
      <c r="D197" s="2" t="str">
        <f>Asset_Cal_Info!E197</f>
        <v>ATOSU-70571-00001</v>
      </c>
      <c r="E197" s="2" t="str">
        <f>Asset_Cal_Info!F197</f>
        <v>P0116</v>
      </c>
      <c r="F197" s="2" t="str">
        <f>Asset_Cal_Info!G197</f>
        <v>CC_eb578</v>
      </c>
      <c r="G197" s="2" t="str">
        <f>Asset_Cal_Info!H197</f>
        <v/>
      </c>
      <c r="H197" s="2" t="str">
        <f>Asset_Cal_Info!I197</f>
        <v/>
      </c>
    </row>
    <row r="198">
      <c r="A198" s="2" t="str">
        <f>if(len(Asset_Cal_Info!A198),left(right(Asset_Cal_Info!A198,9),6),"")</f>
        <v>PHSEND</v>
      </c>
      <c r="D198" s="2" t="str">
        <f>Asset_Cal_Info!E198</f>
        <v>ATOSU-70571-00001</v>
      </c>
      <c r="E198" s="2" t="str">
        <f>Asset_Cal_Info!F198</f>
        <v>P0116</v>
      </c>
      <c r="F198" s="2" t="str">
        <f>Asset_Cal_Info!G198</f>
        <v>CC_ind_slp</v>
      </c>
      <c r="G198" s="2" t="str">
        <f>Asset_Cal_Info!H198</f>
        <v/>
      </c>
      <c r="H198" s="2" t="str">
        <f>Asset_Cal_Info!I198</f>
        <v/>
      </c>
    </row>
    <row r="199">
      <c r="A199" s="2" t="str">
        <f>if(len(Asset_Cal_Info!A199),left(right(Asset_Cal_Info!A199,9),6),"")</f>
        <v>PHSEND</v>
      </c>
      <c r="D199" s="2" t="str">
        <f>Asset_Cal_Info!E199</f>
        <v>ATOSU-70571-00001</v>
      </c>
      <c r="E199" s="2" t="str">
        <f>Asset_Cal_Info!F199</f>
        <v>P0116</v>
      </c>
      <c r="F199" s="2" t="str">
        <f>Asset_Cal_Info!G199</f>
        <v>CC_ind_off</v>
      </c>
      <c r="G199" s="2" t="str">
        <f>Asset_Cal_Info!H199</f>
        <v/>
      </c>
      <c r="H199" s="2" t="str">
        <f>Asset_Cal_Info!I199</f>
        <v/>
      </c>
    </row>
    <row r="200">
      <c r="A200" s="2" t="str">
        <f>if(len(Asset_Cal_Info!A200),left(right(Asset_Cal_Info!A200,9),6),"")</f>
        <v>PHSEND</v>
      </c>
      <c r="D200" s="2" t="str">
        <f>Asset_Cal_Info!E200</f>
        <v>ATOSU-70571-00001</v>
      </c>
      <c r="E200" s="2" t="str">
        <f>Asset_Cal_Info!F200</f>
        <v>P0116</v>
      </c>
      <c r="F200" s="2" t="str">
        <f>Asset_Cal_Info!G200</f>
        <v>CC_psal</v>
      </c>
      <c r="G200" s="2" t="str">
        <f>Asset_Cal_Info!H200</f>
        <v/>
      </c>
      <c r="H200" s="2" t="str">
        <f>Asset_Cal_Info!I200</f>
        <v/>
      </c>
    </row>
    <row r="201">
      <c r="A201" s="2" t="str">
        <f>if(len(Asset_Cal_Info!A201),left(right(Asset_Cal_Info!A201,9),6),"")</f>
        <v/>
      </c>
      <c r="D201" s="2" t="str">
        <f>Asset_Cal_Info!E201</f>
        <v/>
      </c>
      <c r="E201" s="2" t="str">
        <f>Asset_Cal_Info!F201</f>
        <v/>
      </c>
      <c r="F201" s="2" t="str">
        <f>Asset_Cal_Info!G201</f>
        <v/>
      </c>
      <c r="G201" s="3" t="str">
        <f>Asset_Cal_Info!H201</f>
        <v/>
      </c>
      <c r="H201" s="2" t="str">
        <f>Asset_Cal_Info!I201</f>
        <v/>
      </c>
    </row>
    <row r="202">
      <c r="A202" s="2" t="str">
        <f>if(len(Asset_Cal_Info!A202),left(right(Asset_Cal_Info!A202,9),6),"")</f>
        <v>HYDBBA</v>
      </c>
      <c r="D202" s="2" t="str">
        <f>Asset_Cal_Info!E202</f>
        <v>N00695</v>
      </c>
      <c r="E202" s="2" t="str">
        <f>Asset_Cal_Info!F202</f>
        <v>1248</v>
      </c>
      <c r="F202" s="2" t="str">
        <f>Asset_Cal_Info!G202</f>
        <v>CC_gain</v>
      </c>
      <c r="G202" s="3" t="str">
        <f>Asset_Cal_Info!H202</f>
        <v>6.000000</v>
      </c>
      <c r="H202" s="2" t="str">
        <f>Asset_Cal_Info!I202</f>
        <v/>
      </c>
    </row>
    <row r="203">
      <c r="A203" s="2" t="str">
        <f>if(len(Asset_Cal_Info!A203),left(right(Asset_Cal_Info!A203,9),6),"")</f>
        <v>HYDBBA</v>
      </c>
      <c r="D203" s="2" t="str">
        <f>Asset_Cal_Info!E203</f>
        <v>N00698</v>
      </c>
      <c r="E203" s="2" t="str">
        <f>Asset_Cal_Info!F203</f>
        <v>1411</v>
      </c>
      <c r="F203" s="2" t="str">
        <f>Asset_Cal_Info!G203</f>
        <v>CC_gain</v>
      </c>
      <c r="G203" s="3" t="str">
        <f>Asset_Cal_Info!H203</f>
        <v>6.000000</v>
      </c>
      <c r="H203" s="2" t="str">
        <f>Asset_Cal_Info!I203</f>
        <v/>
      </c>
    </row>
    <row r="204">
      <c r="A204" s="2" t="str">
        <f>if(len(Asset_Cal_Info!A204),left(right(Asset_Cal_Info!A204,9),6),"")</f>
        <v>HYDBBA</v>
      </c>
      <c r="D204" s="2" t="str">
        <f>Asset_Cal_Info!E204</f>
        <v>ATOSU-58324-00014</v>
      </c>
      <c r="E204" s="2" t="str">
        <f>Asset_Cal_Info!F204</f>
        <v>1248</v>
      </c>
      <c r="F204" s="2" t="str">
        <f>Asset_Cal_Info!G204</f>
        <v>CC_gain</v>
      </c>
      <c r="G204" s="3" t="str">
        <f>Asset_Cal_Info!H204</f>
        <v>6.000000</v>
      </c>
      <c r="H204" s="2" t="str">
        <f>Asset_Cal_Info!I204</f>
        <v>value not used</v>
      </c>
    </row>
    <row r="205">
      <c r="A205" s="2" t="str">
        <f>if(len(Asset_Cal_Info!A205),left(right(Asset_Cal_Info!A205,9),6),"")</f>
        <v/>
      </c>
      <c r="D205" s="2" t="str">
        <f>Asset_Cal_Info!E205</f>
        <v/>
      </c>
      <c r="E205" s="2" t="str">
        <f>Asset_Cal_Info!F205</f>
        <v/>
      </c>
      <c r="F205" s="2" t="str">
        <f>Asset_Cal_Info!G205</f>
        <v/>
      </c>
      <c r="G205" s="3" t="str">
        <f>Asset_Cal_Info!H205</f>
        <v/>
      </c>
      <c r="H205" s="2" t="str">
        <f>Asset_Cal_Info!I205</f>
        <v/>
      </c>
    </row>
    <row r="206">
      <c r="A206" s="2" t="str">
        <f>if(len(Asset_Cal_Info!A206),left(right(Asset_Cal_Info!A206,9),6),"")</f>
        <v/>
      </c>
      <c r="D206" s="2" t="str">
        <f>Asset_Cal_Info!E206</f>
        <v/>
      </c>
      <c r="E206" s="2" t="str">
        <f>Asset_Cal_Info!F206</f>
        <v/>
      </c>
      <c r="F206" s="2" t="str">
        <f>Asset_Cal_Info!G206</f>
        <v/>
      </c>
      <c r="G206" s="2" t="str">
        <f>Asset_Cal_Info!H206</f>
        <v/>
      </c>
      <c r="H206" s="2" t="str">
        <f>Asset_Cal_Info!I206</f>
        <v/>
      </c>
    </row>
    <row r="207">
      <c r="A207" s="2" t="str">
        <f>if(len(Asset_Cal_Info!A207),left(right(Asset_Cal_Info!A207,9),6),"")</f>
        <v/>
      </c>
      <c r="D207" s="2" t="str">
        <f>Asset_Cal_Info!E207</f>
        <v/>
      </c>
      <c r="E207" s="2" t="str">
        <f>Asset_Cal_Info!F207</f>
        <v/>
      </c>
      <c r="F207" s="2" t="str">
        <f>Asset_Cal_Info!G207</f>
        <v/>
      </c>
      <c r="G207" s="2" t="str">
        <f>Asset_Cal_Info!H207</f>
        <v/>
      </c>
      <c r="H207" s="2" t="str">
        <f>Asset_Cal_Info!I207</f>
        <v/>
      </c>
    </row>
    <row r="208">
      <c r="A208" s="2" t="str">
        <f>if(len(Asset_Cal_Info!A208),left(right(Asset_Cal_Info!A208,9),6),"")</f>
        <v/>
      </c>
      <c r="D208" s="2" t="str">
        <f>Asset_Cal_Info!E208</f>
        <v/>
      </c>
      <c r="E208" s="2" t="str">
        <f>Asset_Cal_Info!F208</f>
        <v/>
      </c>
      <c r="F208" s="2" t="str">
        <f>Asset_Cal_Info!G208</f>
        <v/>
      </c>
      <c r="G208" s="2" t="str">
        <f>Asset_Cal_Info!H208</f>
        <v/>
      </c>
      <c r="H208" s="2" t="str">
        <f>Asset_Cal_Info!I208</f>
        <v/>
      </c>
    </row>
    <row r="209">
      <c r="A209" s="2" t="str">
        <f>if(len(Asset_Cal_Info!A209),left(right(Asset_Cal_Info!A209,9),6),"")</f>
        <v/>
      </c>
      <c r="D209" s="2" t="str">
        <f>Asset_Cal_Info!E209</f>
        <v/>
      </c>
      <c r="E209" s="2" t="str">
        <f>Asset_Cal_Info!F209</f>
        <v/>
      </c>
      <c r="F209" s="2" t="str">
        <f>Asset_Cal_Info!G209</f>
        <v/>
      </c>
      <c r="G209" s="2" t="str">
        <f>Asset_Cal_Info!H209</f>
        <v/>
      </c>
      <c r="H209" s="2" t="str">
        <f>Asset_Cal_Info!I209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0"/>
  <cols>
    <col customWidth="1" min="1" max="1" width="15.57"/>
    <col customWidth="1" min="2" max="2" width="20.57"/>
    <col customWidth="1" min="3" max="3" width="15.57"/>
    <col customWidth="1" min="4" max="4" width="20.57"/>
    <col customWidth="1" min="5" max="5" width="32.29"/>
    <col customWidth="1" min="6" max="6" width="11.14"/>
    <col customWidth="1" min="7" max="7" width="8.57"/>
    <col customWidth="1" min="8" max="9" width="20.57"/>
    <col customWidth="1" min="10" max="10" width="21.14"/>
    <col customWidth="1" min="11" max="11" width="13.29"/>
    <col customWidth="1" min="12" max="12" width="22.57"/>
    <col customWidth="1" min="13" max="13" width="9.57"/>
    <col customWidth="1" min="14" max="14" width="15.14"/>
    <col customWidth="1" min="15" max="16" width="10.43"/>
    <col customWidth="1" min="17" max="17" width="14.71"/>
    <col customWidth="1" min="18" max="18" width="42.0"/>
    <col customWidth="1" min="19" max="19" width="75.71"/>
    <col customWidth="1" min="20" max="20" width="21.29"/>
    <col customWidth="1" min="21" max="21" width="21.0"/>
    <col customWidth="1" min="22" max="22" width="37.86"/>
    <col customWidth="1" min="23" max="23" width="78.14"/>
    <col customWidth="1" min="24" max="24" width="18.43"/>
    <col customWidth="1" min="25" max="25" width="16.43"/>
    <col customWidth="1" min="26" max="26" width="30.86"/>
    <col customWidth="1" min="27" max="27" width="77.14"/>
    <col customWidth="1" min="28" max="28" width="30.57"/>
  </cols>
  <sheetData>
    <row r="1" ht="34.5" customHeight="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42" t="s">
        <v>118</v>
      </c>
      <c r="G1" s="42" t="s">
        <v>119</v>
      </c>
      <c r="H1" s="1" t="s">
        <v>3</v>
      </c>
      <c r="I1" s="1" t="s">
        <v>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43" t="s">
        <v>125</v>
      </c>
      <c r="P1" s="44" t="s">
        <v>126</v>
      </c>
      <c r="Q1" s="45" t="s">
        <v>128</v>
      </c>
      <c r="R1" s="45" t="s">
        <v>129</v>
      </c>
      <c r="S1" s="45" t="s">
        <v>130</v>
      </c>
      <c r="T1" s="45" t="s">
        <v>131</v>
      </c>
      <c r="U1" s="45" t="s">
        <v>128</v>
      </c>
      <c r="V1" s="45" t="s">
        <v>129</v>
      </c>
      <c r="W1" s="45" t="s">
        <v>130</v>
      </c>
      <c r="X1" s="45" t="s">
        <v>131</v>
      </c>
      <c r="Y1" s="45" t="s">
        <v>9</v>
      </c>
      <c r="Z1" s="45"/>
      <c r="AA1" s="45"/>
      <c r="AB1" s="45"/>
    </row>
    <row r="2" ht="14.25" customHeight="1">
      <c r="A2" s="46" t="s">
        <v>132</v>
      </c>
      <c r="B2" s="46"/>
      <c r="C2" s="46"/>
      <c r="D2" s="46"/>
      <c r="E2" s="47" t="str">
        <f>Moorings!B2</f>
        <v>CE02SHBP-MJ01C</v>
      </c>
      <c r="F2" s="46" t="str">
        <f>Moorings!D2</f>
        <v>1</v>
      </c>
      <c r="G2" s="46">
        <v>1.0</v>
      </c>
      <c r="H2" s="48" t="str">
        <f>Moorings!E2</f>
        <v>2014-09-10T00:00:00</v>
      </c>
      <c r="I2" s="48" t="str">
        <f>Moorings!G2</f>
        <v>2015-08-01T00:00:00</v>
      </c>
      <c r="J2" s="49" t="str">
        <f>IFERROR(__xludf.DUMMYFUNCTION("if(isblank(E2),"""",filter(Moorings!A:A,Moorings!B:B=left(E2,14),Moorings!D:D=F2))"),"ATAPL-65244-030-0025")</f>
        <v>ATAPL-65244-030-0025</v>
      </c>
      <c r="K2" s="46"/>
      <c r="L2" s="46" t="str">
        <f>if(len(E2)&gt;16,Moorings!A2,"")</f>
        <v/>
      </c>
      <c r="M2" s="50" t="str">
        <f>Moorings!M2</f>
        <v>44.63730</v>
      </c>
      <c r="N2" s="50" t="str">
        <f>Moorings!N2</f>
        <v>-124.30559</v>
      </c>
      <c r="O2" s="50"/>
      <c r="P2" s="51" t="str">
        <f>Moorings!J2</f>
        <v>80</v>
      </c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ht="14.25" customHeight="1">
      <c r="A3" s="46" t="s">
        <v>132</v>
      </c>
      <c r="B3" s="46"/>
      <c r="C3" s="46"/>
      <c r="D3" s="46"/>
      <c r="E3" s="47" t="str">
        <f>Moorings!B3</f>
        <v>CE02SHBP-MJ01C-07-ZPLSCB101</v>
      </c>
      <c r="F3" s="46" t="str">
        <f>Moorings!D3</f>
        <v>1</v>
      </c>
      <c r="G3" s="46">
        <v>1.0</v>
      </c>
      <c r="H3" s="48" t="str">
        <f>Moorings!E3</f>
        <v>2014-09-22T00:00:00</v>
      </c>
      <c r="I3" s="48" t="str">
        <f>Moorings!G3</f>
        <v>2015-08-01T00:00:00</v>
      </c>
      <c r="J3" s="49" t="str">
        <f>IFERROR(__xludf.DUMMYFUNCTION("if(isblank(E3),"""",filter(Moorings!A:A,Moorings!B:B=left(E3,14),Moorings!D:D=F3))"),"ATAPL-65244-030-0025")</f>
        <v>ATAPL-65244-030-0025</v>
      </c>
      <c r="K3" s="46"/>
      <c r="L3" s="46" t="str">
        <f>if(len(E3)&gt;16,Moorings!A3,"")</f>
        <v>N00692</v>
      </c>
      <c r="M3" s="50" t="str">
        <f>Moorings!M3</f>
        <v>44.63739</v>
      </c>
      <c r="N3" s="50" t="str">
        <f>Moorings!N3</f>
        <v>-124.30554</v>
      </c>
      <c r="O3" s="50"/>
      <c r="P3" s="51" t="str">
        <f>Moorings!J3</f>
        <v>81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ht="14.25" customHeight="1">
      <c r="A4" s="46" t="s">
        <v>132</v>
      </c>
      <c r="B4" s="46"/>
      <c r="C4" s="46"/>
      <c r="D4" s="46"/>
      <c r="E4" s="47" t="str">
        <f>Moorings!B4</f>
        <v>CE02SHBP-MJ01C-08-CAMDSB107</v>
      </c>
      <c r="F4" s="46" t="str">
        <f>Moorings!D4</f>
        <v>1</v>
      </c>
      <c r="G4" s="46">
        <v>1.0</v>
      </c>
      <c r="H4" s="48" t="str">
        <f>Moorings!E4</f>
        <v>2014-09-10T00:00:00</v>
      </c>
      <c r="I4" s="48" t="str">
        <f>Moorings!G4</f>
        <v>2015-08-01T00:00:00</v>
      </c>
      <c r="J4" s="49" t="str">
        <f>IFERROR(__xludf.DUMMYFUNCTION("if(isblank(E4),"""",filter(Moorings!A:A,Moorings!B:B=left(E4,14),Moorings!D:D=F4))"),"ATAPL-65244-030-0025")</f>
        <v>ATAPL-65244-030-0025</v>
      </c>
      <c r="K4" s="46"/>
      <c r="L4" s="46" t="str">
        <f>if(len(E4)&gt;16,Moorings!A4,"")</f>
        <v>N00694</v>
      </c>
      <c r="M4" s="50" t="str">
        <f>Moorings!M4</f>
        <v>44.63723</v>
      </c>
      <c r="N4" s="50" t="str">
        <f>Moorings!N4</f>
        <v>-124.30551</v>
      </c>
      <c r="O4" s="50"/>
      <c r="P4" s="51" t="str">
        <f>Moorings!J4</f>
        <v>82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 ht="14.25" customHeight="1">
      <c r="A5" s="46" t="s">
        <v>132</v>
      </c>
      <c r="B5" s="46"/>
      <c r="C5" s="46"/>
      <c r="D5" s="46"/>
      <c r="E5" s="47" t="str">
        <f>Moorings!B5</f>
        <v/>
      </c>
      <c r="F5" s="46" t="str">
        <f>Moorings!D5</f>
        <v/>
      </c>
      <c r="G5" s="46">
        <v>1.0</v>
      </c>
      <c r="H5" s="48" t="str">
        <f>Moorings!E5</f>
        <v/>
      </c>
      <c r="I5" s="48" t="str">
        <f>Moorings!G5</f>
        <v/>
      </c>
      <c r="J5" s="49" t="str">
        <f>IFERROR(__xludf.DUMMYFUNCTION("if(isblank(E5),"""",filter(Moorings!A:A,Moorings!B:B=left(E5,14),Moorings!D:D=F5))"),"")</f>
        <v/>
      </c>
      <c r="K5" s="46"/>
      <c r="L5" s="46" t="str">
        <f>if(len(E5)&gt;16,Moorings!A5,"")</f>
        <v/>
      </c>
      <c r="M5" s="50" t="str">
        <f>Moorings!M5</f>
        <v/>
      </c>
      <c r="N5" s="50" t="str">
        <f>Moorings!N5</f>
        <v/>
      </c>
      <c r="O5" s="50"/>
      <c r="P5" s="51" t="str">
        <f>Moorings!J5</f>
        <v/>
      </c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 ht="14.25" customHeight="1">
      <c r="A6" s="46" t="s">
        <v>132</v>
      </c>
      <c r="B6" s="46"/>
      <c r="C6" s="46"/>
      <c r="D6" s="46"/>
      <c r="E6" s="47" t="str">
        <f>Moorings!B6</f>
        <v>CE02SHBP-MJ01C</v>
      </c>
      <c r="F6" s="46" t="str">
        <f>Moorings!D6</f>
        <v>2</v>
      </c>
      <c r="G6" s="46">
        <v>1.0</v>
      </c>
      <c r="H6" s="48" t="str">
        <f>Moorings!E6</f>
        <v>2015-08-02T00:00:00</v>
      </c>
      <c r="I6" s="48" t="str">
        <f>Moorings!G6</f>
        <v/>
      </c>
      <c r="J6" s="49" t="str">
        <f>IFERROR(__xludf.DUMMYFUNCTION("if(isblank(E6),"""",filter(Moorings!A:A,Moorings!B:B=left(E6,14),Moorings!D:D=F6))"),"ATAPL-65244-030-0025")</f>
        <v>ATAPL-65244-030-0025</v>
      </c>
      <c r="K6" s="46"/>
      <c r="L6" s="46" t="str">
        <f>if(len(E6)&gt;16,Moorings!A6,"")</f>
        <v/>
      </c>
      <c r="M6" s="50" t="str">
        <f>Moorings!M6</f>
        <v>44.63730</v>
      </c>
      <c r="N6" s="50" t="str">
        <f>Moorings!N6</f>
        <v>-124.30559</v>
      </c>
      <c r="O6" s="50"/>
      <c r="P6" s="51" t="str">
        <f>Moorings!J6</f>
        <v>80</v>
      </c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ht="14.25" customHeight="1">
      <c r="A7" s="46" t="s">
        <v>132</v>
      </c>
      <c r="B7" s="46"/>
      <c r="C7" s="46"/>
      <c r="D7" s="46"/>
      <c r="E7" s="47" t="str">
        <f>Moorings!B7</f>
        <v>CE02SHBP-MJ01C-07-ZPLSCB101</v>
      </c>
      <c r="F7" s="46" t="str">
        <f>Moorings!D7</f>
        <v>2</v>
      </c>
      <c r="G7" s="46">
        <v>1.0</v>
      </c>
      <c r="H7" s="48" t="str">
        <f>Moorings!E7</f>
        <v>2015-08-02T00:00:00</v>
      </c>
      <c r="I7" s="48" t="str">
        <f>Moorings!G7</f>
        <v>2016-07-21T00:00:00</v>
      </c>
      <c r="J7" s="49" t="str">
        <f>IFERROR(__xludf.DUMMYFUNCTION("if(isblank(E7),"""",filter(Moorings!A:A,Moorings!B:B=left(E7,14),Moorings!D:D=F7))"),"ATAPL-65244-030-0025")</f>
        <v>ATAPL-65244-030-0025</v>
      </c>
      <c r="K7" s="46"/>
      <c r="L7" s="46" t="str">
        <f>if(len(E7)&gt;16,Moorings!A7,"")</f>
        <v>ATOSU-63259-00003</v>
      </c>
      <c r="M7" s="50" t="str">
        <f>Moorings!M7</f>
        <v>44.63739</v>
      </c>
      <c r="N7" s="50" t="str">
        <f>Moorings!N7</f>
        <v>-124.30547</v>
      </c>
      <c r="O7" s="50"/>
      <c r="P7" s="51" t="str">
        <f>Moorings!J7</f>
        <v>81</v>
      </c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 ht="14.25" customHeight="1">
      <c r="A8" s="46" t="s">
        <v>132</v>
      </c>
      <c r="B8" s="46"/>
      <c r="C8" s="46"/>
      <c r="D8" s="46"/>
      <c r="E8" s="47" t="str">
        <f>Moorings!B8</f>
        <v>CE02SHBP-MJ01C-08-CAMDSB107</v>
      </c>
      <c r="F8" s="46" t="str">
        <f>Moorings!D8</f>
        <v>2</v>
      </c>
      <c r="G8" s="46">
        <v>1.0</v>
      </c>
      <c r="H8" s="48" t="str">
        <f>Moorings!E8</f>
        <v>2015-08-02T00:00:00</v>
      </c>
      <c r="I8" s="48" t="str">
        <f>Moorings!G8</f>
        <v>2016-07-21T00:00:00</v>
      </c>
      <c r="J8" s="49" t="str">
        <f>IFERROR(__xludf.DUMMYFUNCTION("if(isblank(E8),"""",filter(Moorings!A:A,Moorings!B:B=left(E8,14),Moorings!D:D=F8))"),"ATAPL-65244-030-0025")</f>
        <v>ATAPL-65244-030-0025</v>
      </c>
      <c r="K8" s="46"/>
      <c r="L8" s="46" t="str">
        <f>if(len(E8)&gt;16,Moorings!A8,"")</f>
        <v>ATAPL-58317-00006</v>
      </c>
      <c r="M8" s="50" t="str">
        <f>Moorings!M8</f>
        <v>44.63730</v>
      </c>
      <c r="N8" s="50" t="str">
        <f>Moorings!N8</f>
        <v>-124.30549</v>
      </c>
      <c r="O8" s="50"/>
      <c r="P8" s="51" t="str">
        <f>Moorings!J8</f>
        <v>80</v>
      </c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</row>
    <row r="9" ht="14.25" customHeight="1">
      <c r="A9" s="46" t="s">
        <v>132</v>
      </c>
      <c r="B9" s="46"/>
      <c r="C9" s="46"/>
      <c r="D9" s="46"/>
      <c r="E9" s="47" t="str">
        <f>Moorings!B9</f>
        <v/>
      </c>
      <c r="F9" s="46" t="str">
        <f>Moorings!D9</f>
        <v/>
      </c>
      <c r="G9" s="46">
        <v>1.0</v>
      </c>
      <c r="H9" s="48" t="str">
        <f>Moorings!E9</f>
        <v/>
      </c>
      <c r="I9" s="48" t="str">
        <f>Moorings!G9</f>
        <v/>
      </c>
      <c r="J9" s="49" t="str">
        <f>IFERROR(__xludf.DUMMYFUNCTION("if(isblank(E9),"""",filter(Moorings!A:A,Moorings!B:B=left(E9,14),Moorings!D:D=F9))"),"")</f>
        <v/>
      </c>
      <c r="K9" s="46"/>
      <c r="L9" s="46" t="str">
        <f>if(len(E9)&gt;16,Moorings!A9,"")</f>
        <v/>
      </c>
      <c r="M9" s="50" t="str">
        <f>Moorings!M9</f>
        <v/>
      </c>
      <c r="N9" s="50" t="str">
        <f>Moorings!N9</f>
        <v/>
      </c>
      <c r="O9" s="50"/>
      <c r="P9" s="51" t="str">
        <f>Moorings!J9</f>
        <v/>
      </c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ht="14.25" customHeight="1">
      <c r="A10" s="46" t="s">
        <v>132</v>
      </c>
      <c r="B10" s="46"/>
      <c r="C10" s="46"/>
      <c r="D10" s="46"/>
      <c r="E10" s="47" t="str">
        <f>Moorings!B10</f>
        <v>CE02SHBP-MJ01C</v>
      </c>
      <c r="F10" s="46" t="str">
        <f>Moorings!D10</f>
        <v>3</v>
      </c>
      <c r="G10" s="46">
        <v>1.0</v>
      </c>
      <c r="H10" s="48" t="str">
        <f>Moorings!E10</f>
        <v>2015-08-02T00:00:00</v>
      </c>
      <c r="I10" s="48" t="str">
        <f>Moorings!G10</f>
        <v/>
      </c>
      <c r="J10" s="49" t="str">
        <f>IFERROR(__xludf.DUMMYFUNCTION("if(isblank(E10),"""",filter(Moorings!A:A,Moorings!B:B=left(E10,14),Moorings!D:D=F10))"),"ATAPL-65244-030-0025")</f>
        <v>ATAPL-65244-030-0025</v>
      </c>
      <c r="K10" s="46"/>
      <c r="L10" s="46" t="str">
        <f>if(len(E10)&gt;16,Moorings!A10,"")</f>
        <v/>
      </c>
      <c r="M10" s="50" t="str">
        <f>Moorings!M10</f>
        <v>44.63730</v>
      </c>
      <c r="N10" s="50" t="str">
        <f>Moorings!N10</f>
        <v>-124.30559</v>
      </c>
      <c r="O10" s="50"/>
      <c r="P10" s="51" t="str">
        <f>Moorings!J10</f>
        <v>80</v>
      </c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ht="14.25" customHeight="1">
      <c r="A11" s="46" t="s">
        <v>132</v>
      </c>
      <c r="B11" s="46"/>
      <c r="C11" s="46"/>
      <c r="D11" s="46"/>
      <c r="E11" s="47" t="str">
        <f>Moorings!B11</f>
        <v>CE02SHBP-MJ01C-07-ZPLSCB101</v>
      </c>
      <c r="F11" s="46" t="str">
        <f>Moorings!D11</f>
        <v>3</v>
      </c>
      <c r="G11" s="46">
        <v>1.0</v>
      </c>
      <c r="H11" s="48" t="str">
        <f>Moorings!E11</f>
        <v>2016-07-22T00:00:00</v>
      </c>
      <c r="I11" s="48" t="str">
        <f>Moorings!G11</f>
        <v/>
      </c>
      <c r="J11" s="49" t="str">
        <f>IFERROR(__xludf.DUMMYFUNCTION("if(isblank(E11),"""",filter(Moorings!A:A,Moorings!B:B=left(E11,14),Moorings!D:D=F11))"),"ATAPL-65244-030-0025")</f>
        <v>ATAPL-65244-030-0025</v>
      </c>
      <c r="K11" s="46"/>
      <c r="L11" s="46" t="str">
        <f>if(len(E11)&gt;16,Moorings!A11,"")</f>
        <v>ATOSU-63259-00001</v>
      </c>
      <c r="M11" s="50" t="str">
        <f>Moorings!M11</f>
        <v>44.63739</v>
      </c>
      <c r="N11" s="50" t="str">
        <f>Moorings!N11</f>
        <v>-124.30547</v>
      </c>
      <c r="O11" s="50"/>
      <c r="P11" s="51" t="str">
        <f>Moorings!J11</f>
        <v>81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 ht="14.25" customHeight="1">
      <c r="A12" s="46" t="s">
        <v>132</v>
      </c>
      <c r="B12" s="46"/>
      <c r="C12" s="46"/>
      <c r="D12" s="46"/>
      <c r="E12" s="47" t="str">
        <f>Moorings!B12</f>
        <v>CE02SHBP-MJ01C-08-CAMDSB107</v>
      </c>
      <c r="F12" s="46" t="str">
        <f>Moorings!D12</f>
        <v>3</v>
      </c>
      <c r="G12" s="46">
        <v>1.0</v>
      </c>
      <c r="H12" s="48" t="str">
        <f>Moorings!E12</f>
        <v>2016-07-22T00:00:00</v>
      </c>
      <c r="I12" s="48" t="str">
        <f>Moorings!G12</f>
        <v/>
      </c>
      <c r="J12" s="49" t="str">
        <f>IFERROR(__xludf.DUMMYFUNCTION("if(isblank(E12),"""",filter(Moorings!A:A,Moorings!B:B=left(E12,14),Moorings!D:D=F12))"),"ATAPL-65244-030-0025")</f>
        <v>ATAPL-65244-030-0025</v>
      </c>
      <c r="K12" s="46"/>
      <c r="L12" s="46" t="str">
        <f>if(len(E12)&gt;16,Moorings!A12,"")</f>
        <v>ATOSU-58317-00012</v>
      </c>
      <c r="M12" s="50" t="str">
        <f>Moorings!M12</f>
        <v>44.63730</v>
      </c>
      <c r="N12" s="50" t="str">
        <f>Moorings!N12</f>
        <v>-124.30549</v>
      </c>
      <c r="O12" s="50"/>
      <c r="P12" s="51" t="str">
        <f>Moorings!J12</f>
        <v>80</v>
      </c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ht="14.25" customHeight="1">
      <c r="A13" s="46" t="s">
        <v>132</v>
      </c>
      <c r="B13" s="46"/>
      <c r="C13" s="46"/>
      <c r="D13" s="46"/>
      <c r="E13" s="47" t="str">
        <f>Moorings!B13</f>
        <v/>
      </c>
      <c r="F13" s="46" t="str">
        <f>Moorings!D13</f>
        <v/>
      </c>
      <c r="G13" s="46">
        <v>1.0</v>
      </c>
      <c r="H13" s="48" t="str">
        <f>Moorings!E13</f>
        <v/>
      </c>
      <c r="I13" s="48" t="str">
        <f>Moorings!G13</f>
        <v/>
      </c>
      <c r="J13" s="49" t="str">
        <f>IFERROR(__xludf.DUMMYFUNCTION("if(isblank(E13),"""",filter(Moorings!A:A,Moorings!B:B=left(E13,14),Moorings!D:D=F13))"),"")</f>
        <v/>
      </c>
      <c r="K13" s="46"/>
      <c r="L13" s="46" t="str">
        <f>if(len(E13)&gt;16,Moorings!A13,"")</f>
        <v/>
      </c>
      <c r="M13" s="50" t="str">
        <f>Moorings!M13</f>
        <v/>
      </c>
      <c r="N13" s="50" t="str">
        <f>Moorings!N13</f>
        <v/>
      </c>
      <c r="O13" s="50"/>
      <c r="P13" s="51" t="str">
        <f>Moorings!J13</f>
        <v/>
      </c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ht="14.25" customHeight="1">
      <c r="A14" s="46"/>
      <c r="B14" s="46"/>
      <c r="C14" s="46"/>
      <c r="D14" s="46"/>
      <c r="E14" s="47" t="str">
        <f>Moorings!B14</f>
        <v>CE02SHBP-LJ01D</v>
      </c>
      <c r="F14" s="46" t="str">
        <f>Moorings!D14</f>
        <v>1</v>
      </c>
      <c r="G14" s="46">
        <v>1.0</v>
      </c>
      <c r="H14" s="48" t="str">
        <f>Moorings!E14</f>
        <v>2014-09-10T00:00:00</v>
      </c>
      <c r="I14" s="48" t="str">
        <f>Moorings!G14</f>
        <v>2015-08-01T00:00:00</v>
      </c>
      <c r="J14" s="49" t="str">
        <f>IFERROR(__xludf.DUMMYFUNCTION("if(isblank(E14),"""",filter(Moorings!A:A,Moorings!B:B=left(E14,14),Moorings!D:D=F14))"),"ATAPL-65310-040-006")</f>
        <v>ATAPL-65310-040-006</v>
      </c>
      <c r="K14" s="46"/>
      <c r="L14" s="46" t="str">
        <f>if(len(E14)&gt;16,Moorings!A14,"")</f>
        <v/>
      </c>
      <c r="M14" s="50" t="str">
        <f>Moorings!M14</f>
        <v>44.63700</v>
      </c>
      <c r="N14" s="50" t="str">
        <f>Moorings!N14</f>
        <v>-124.30587</v>
      </c>
      <c r="O14" s="50"/>
      <c r="P14" s="51" t="str">
        <f>Moorings!J14</f>
        <v>80</v>
      </c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ht="14.25" customHeight="1">
      <c r="A15" s="46"/>
      <c r="B15" s="46"/>
      <c r="C15" s="46"/>
      <c r="D15" s="46"/>
      <c r="E15" s="47" t="str">
        <f>Moorings!B15</f>
        <v>CE02SHBP-LJ01D-05-ADCPTB104</v>
      </c>
      <c r="F15" s="46" t="str">
        <f>Moorings!D15</f>
        <v>1</v>
      </c>
      <c r="G15" s="46">
        <v>1.0</v>
      </c>
      <c r="H15" s="48" t="str">
        <f>Moorings!E15</f>
        <v>2014-09-10T00:00:00</v>
      </c>
      <c r="I15" s="48" t="str">
        <f>Moorings!G15</f>
        <v>2015-08-01T00:00:00</v>
      </c>
      <c r="J15" s="49" t="str">
        <f>IFERROR(__xludf.DUMMYFUNCTION("if(isblank(E15),"""",filter(Moorings!A:A,Moorings!B:B=left(E15,14),Moorings!D:D=F15))"),"ATAPL-65310-040-006")</f>
        <v>ATAPL-65310-040-006</v>
      </c>
      <c r="K15" s="46"/>
      <c r="L15" s="46" t="str">
        <f>if(len(E15)&gt;16,Moorings!A15,"")</f>
        <v>A00057</v>
      </c>
      <c r="M15" s="50" t="str">
        <f>Moorings!M15</f>
        <v>44.63700</v>
      </c>
      <c r="N15" s="50" t="str">
        <f>Moorings!N15</f>
        <v>-124.30587</v>
      </c>
      <c r="O15" s="50"/>
      <c r="P15" s="51" t="str">
        <f>Moorings!J15</f>
        <v>80</v>
      </c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ht="14.25" customHeight="1">
      <c r="A16" s="46"/>
      <c r="B16" s="46"/>
      <c r="C16" s="46"/>
      <c r="D16" s="46"/>
      <c r="E16" s="47" t="str">
        <f>Moorings!B16</f>
        <v>CE02SHBP-LJ01D-06-CTDBPN106</v>
      </c>
      <c r="F16" s="46" t="str">
        <f>Moorings!D16</f>
        <v>1</v>
      </c>
      <c r="G16" s="46">
        <v>1.0</v>
      </c>
      <c r="H16" s="48" t="str">
        <f>Moorings!E16</f>
        <v>2014-09-10T00:00:00</v>
      </c>
      <c r="I16" s="48" t="str">
        <f>Moorings!G16</f>
        <v>2015-08-01T00:00:00</v>
      </c>
      <c r="J16" s="49" t="str">
        <f>IFERROR(__xludf.DUMMYFUNCTION("if(isblank(E16),"""",filter(Moorings!A:A,Moorings!B:B=left(E16,14),Moorings!D:D=F16))"),"ATAPL-65310-040-006")</f>
        <v>ATAPL-65310-040-006</v>
      </c>
      <c r="K16" s="46"/>
      <c r="L16" s="46" t="str">
        <f>if(len(E16)&gt;16,Moorings!A16,"")</f>
        <v>N00696</v>
      </c>
      <c r="M16" s="50" t="str">
        <f>Moorings!M16</f>
        <v>44.63700</v>
      </c>
      <c r="N16" s="50" t="str">
        <f>Moorings!N16</f>
        <v>-124.30587</v>
      </c>
      <c r="O16" s="50"/>
      <c r="P16" s="51" t="str">
        <f>Moorings!J16</f>
        <v>80</v>
      </c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ht="14.25" customHeight="1">
      <c r="A17" s="46"/>
      <c r="B17" s="46"/>
      <c r="C17" s="46"/>
      <c r="D17" s="46"/>
      <c r="E17" s="47" t="str">
        <f>Moorings!B17</f>
        <v>CE02SHBP-LJ01D-06-DOSTAD106</v>
      </c>
      <c r="F17" s="46" t="str">
        <f>Moorings!D17</f>
        <v>1</v>
      </c>
      <c r="G17" s="46">
        <v>1.0</v>
      </c>
      <c r="H17" s="48" t="str">
        <f>Moorings!E17</f>
        <v>2014-09-10T00:00:00</v>
      </c>
      <c r="I17" s="48" t="str">
        <f>Moorings!G17</f>
        <v>2015-08-01T00:00:00</v>
      </c>
      <c r="J17" s="49" t="str">
        <f>IFERROR(__xludf.DUMMYFUNCTION("if(isblank(E17),"""",filter(Moorings!A:A,Moorings!B:B=left(E17,14),Moorings!D:D=F17))"),"ATAPL-65310-040-006")</f>
        <v>ATAPL-65310-040-006</v>
      </c>
      <c r="K17" s="46"/>
      <c r="L17" s="46" t="str">
        <f>if(len(E17)&gt;16,Moorings!A17,"")</f>
        <v>A00426</v>
      </c>
      <c r="M17" s="50" t="str">
        <f>Moorings!M17</f>
        <v>44.63700</v>
      </c>
      <c r="N17" s="50" t="str">
        <f>Moorings!N17</f>
        <v>-124.30587</v>
      </c>
      <c r="O17" s="50"/>
      <c r="P17" s="51" t="str">
        <f>Moorings!J17</f>
        <v>80</v>
      </c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 ht="14.25" customHeight="1">
      <c r="A18" s="46"/>
      <c r="B18" s="46"/>
      <c r="C18" s="46"/>
      <c r="D18" s="46"/>
      <c r="E18" s="47" t="str">
        <f>Moorings!B18</f>
        <v>CE02SHBP-LJ01D-07-VEL3DC108</v>
      </c>
      <c r="F18" s="46" t="str">
        <f>Moorings!D18</f>
        <v>1</v>
      </c>
      <c r="G18" s="46">
        <v>1.0</v>
      </c>
      <c r="H18" s="48" t="str">
        <f>Moorings!E18</f>
        <v>2014-09-10T00:00:00</v>
      </c>
      <c r="I18" s="48" t="str">
        <f>Moorings!G18</f>
        <v>2015-08-01T00:00:00</v>
      </c>
      <c r="J18" s="49" t="str">
        <f>IFERROR(__xludf.DUMMYFUNCTION("if(isblank(E18),"""",filter(Moorings!A:A,Moorings!B:B=left(E18,14),Moorings!D:D=F18))"),"ATAPL-65310-040-006")</f>
        <v>ATAPL-65310-040-006</v>
      </c>
      <c r="K18" s="46"/>
      <c r="L18" s="46" t="str">
        <f>if(len(E18)&gt;16,Moorings!A18,"")</f>
        <v>A00246</v>
      </c>
      <c r="M18" s="50" t="str">
        <f>Moorings!M18</f>
        <v>44.63700</v>
      </c>
      <c r="N18" s="50" t="str">
        <f>Moorings!N18</f>
        <v>-124.30587</v>
      </c>
      <c r="O18" s="50"/>
      <c r="P18" s="51" t="str">
        <f>Moorings!J18</f>
        <v>80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ht="14.25" customHeight="1">
      <c r="A19" s="46"/>
      <c r="B19" s="46"/>
      <c r="C19" s="46"/>
      <c r="D19" s="46"/>
      <c r="E19" s="47" t="str">
        <f>Moorings!B19</f>
        <v>CE02SHBP-LJ01D-08-OPTAAD106</v>
      </c>
      <c r="F19" s="46" t="str">
        <f>Moorings!D19</f>
        <v>1</v>
      </c>
      <c r="G19" s="46">
        <v>1.0</v>
      </c>
      <c r="H19" s="48" t="str">
        <f>Moorings!E19</f>
        <v>2014-09-10T00:00:00</v>
      </c>
      <c r="I19" s="48" t="str">
        <f>Moorings!G19</f>
        <v>2015-08-01T00:00:00</v>
      </c>
      <c r="J19" s="49" t="str">
        <f>IFERROR(__xludf.DUMMYFUNCTION("if(isblank(E19),"""",filter(Moorings!A:A,Moorings!B:B=left(E19,14),Moorings!D:D=F19))"),"ATAPL-65310-040-006")</f>
        <v>ATAPL-65310-040-006</v>
      </c>
      <c r="K19" s="46"/>
      <c r="L19" s="46" t="str">
        <f>if(len(E19)&gt;16,Moorings!A19,"")</f>
        <v>A01057</v>
      </c>
      <c r="M19" s="50" t="str">
        <f>Moorings!M19</f>
        <v>44.63700</v>
      </c>
      <c r="N19" s="50" t="str">
        <f>Moorings!N19</f>
        <v>-124.30587</v>
      </c>
      <c r="O19" s="50"/>
      <c r="P19" s="51" t="str">
        <f>Moorings!J19</f>
        <v>80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ht="14.25" customHeight="1">
      <c r="A20" s="46"/>
      <c r="B20" s="46"/>
      <c r="C20" s="46"/>
      <c r="D20" s="46"/>
      <c r="E20" s="47" t="str">
        <f>Moorings!B20</f>
        <v>CE02SHBP-LJ01D-09-PCO2WB103</v>
      </c>
      <c r="F20" s="46" t="str">
        <f>Moorings!D20</f>
        <v>1</v>
      </c>
      <c r="G20" s="46">
        <v>1.0</v>
      </c>
      <c r="H20" s="48" t="str">
        <f>Moorings!E20</f>
        <v>2014-09-10T00:00:00</v>
      </c>
      <c r="I20" s="48" t="str">
        <f>Moorings!G20</f>
        <v>2015-08-01T00:00:00</v>
      </c>
      <c r="J20" s="49" t="str">
        <f>IFERROR(__xludf.DUMMYFUNCTION("if(isblank(E20),"""",filter(Moorings!A:A,Moorings!B:B=left(E20,14),Moorings!D:D=F20))"),"ATAPL-65310-040-006")</f>
        <v>ATAPL-65310-040-006</v>
      </c>
      <c r="K20" s="46"/>
      <c r="L20" s="46" t="str">
        <f>if(len(E20)&gt;16,Moorings!A20,"")</f>
        <v>A00265</v>
      </c>
      <c r="M20" s="50" t="str">
        <f>Moorings!M20</f>
        <v>44.63700</v>
      </c>
      <c r="N20" s="50" t="str">
        <f>Moorings!N20</f>
        <v>-124.30587</v>
      </c>
      <c r="O20" s="50"/>
      <c r="P20" s="51" t="str">
        <f>Moorings!J20</f>
        <v>80</v>
      </c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ht="14.25" customHeight="1">
      <c r="A21" s="46"/>
      <c r="B21" s="46"/>
      <c r="C21" s="46"/>
      <c r="D21" s="46"/>
      <c r="E21" s="47" t="str">
        <f>Moorings!B21</f>
        <v>CE02SHBP-LJ01D-10-PHSEND103</v>
      </c>
      <c r="F21" s="46" t="str">
        <f>Moorings!D21</f>
        <v>1</v>
      </c>
      <c r="G21" s="46">
        <v>1.0</v>
      </c>
      <c r="H21" s="48" t="str">
        <f>Moorings!E21</f>
        <v>2014-09-10T00:00:00</v>
      </c>
      <c r="I21" s="48" t="str">
        <f>Moorings!G21</f>
        <v>2015-08-01T00:00:00</v>
      </c>
      <c r="J21" s="49" t="str">
        <f>IFERROR(__xludf.DUMMYFUNCTION("if(isblank(E21),"""",filter(Moorings!A:A,Moorings!B:B=left(E21,14),Moorings!D:D=F21))"),"ATAPL-65310-040-006")</f>
        <v>ATAPL-65310-040-006</v>
      </c>
      <c r="K21" s="46"/>
      <c r="L21" s="46" t="str">
        <f>if(len(E21)&gt;16,Moorings!A21,"")</f>
        <v>A00627</v>
      </c>
      <c r="M21" s="50" t="str">
        <f>Moorings!M21</f>
        <v>44.63700</v>
      </c>
      <c r="N21" s="50" t="str">
        <f>Moorings!N21</f>
        <v>-124.30587</v>
      </c>
      <c r="O21" s="50"/>
      <c r="P21" s="51" t="str">
        <f>Moorings!J21</f>
        <v>80</v>
      </c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 ht="14.25" customHeight="1">
      <c r="A22" s="46"/>
      <c r="B22" s="46"/>
      <c r="C22" s="46"/>
      <c r="D22" s="46"/>
      <c r="E22" s="47" t="str">
        <f>Moorings!B22</f>
        <v>CE02SHBP-LJ01D-11-HYDBBA106</v>
      </c>
      <c r="F22" s="46" t="str">
        <f>Moorings!D22</f>
        <v>1</v>
      </c>
      <c r="G22" s="46">
        <v>1.0</v>
      </c>
      <c r="H22" s="48" t="str">
        <f>Moorings!E22</f>
        <v>2014-09-10T00:00:00</v>
      </c>
      <c r="I22" s="48" t="str">
        <f>Moorings!G22</f>
        <v>2015-08-01T00:00:00</v>
      </c>
      <c r="J22" s="49" t="str">
        <f>IFERROR(__xludf.DUMMYFUNCTION("if(isblank(E22),"""",filter(Moorings!A:A,Moorings!B:B=left(E22,14),Moorings!D:D=F22))"),"ATAPL-65310-040-006")</f>
        <v>ATAPL-65310-040-006</v>
      </c>
      <c r="K22" s="46"/>
      <c r="L22" s="46" t="str">
        <f>if(len(E22)&gt;16,Moorings!A22,"")</f>
        <v>N00695</v>
      </c>
      <c r="M22" s="50" t="str">
        <f>Moorings!M22</f>
        <v>44.63700</v>
      </c>
      <c r="N22" s="50" t="str">
        <f>Moorings!N22</f>
        <v>-124.30587</v>
      </c>
      <c r="O22" s="50"/>
      <c r="P22" s="51" t="str">
        <f>Moorings!J22</f>
        <v>80</v>
      </c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ht="14.25" customHeight="1">
      <c r="A23" s="46"/>
      <c r="B23" s="46"/>
      <c r="C23" s="46"/>
      <c r="D23" s="46"/>
      <c r="E23" s="47" t="str">
        <f>Moorings!B23</f>
        <v/>
      </c>
      <c r="F23" s="46" t="str">
        <f>Moorings!D23</f>
        <v/>
      </c>
      <c r="G23" s="46">
        <v>1.0</v>
      </c>
      <c r="H23" s="48" t="str">
        <f>Moorings!E23</f>
        <v/>
      </c>
      <c r="I23" s="48" t="str">
        <f>Moorings!G23</f>
        <v/>
      </c>
      <c r="J23" s="49" t="str">
        <f>IFERROR(__xludf.DUMMYFUNCTION("if(isblank(E23),"""",filter(Moorings!A:A,Moorings!B:B=left(E23,14),Moorings!D:D=F23))"),"")</f>
        <v/>
      </c>
      <c r="K23" s="46"/>
      <c r="L23" s="46" t="str">
        <f>if(len(E23)&gt;16,Moorings!A23,"")</f>
        <v/>
      </c>
      <c r="M23" s="50" t="str">
        <f>Moorings!M23</f>
        <v/>
      </c>
      <c r="N23" s="50" t="str">
        <f>Moorings!N23</f>
        <v/>
      </c>
      <c r="O23" s="50"/>
      <c r="P23" s="51" t="str">
        <f>Moorings!J23</f>
        <v/>
      </c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ht="14.25" customHeight="1">
      <c r="A24" s="46"/>
      <c r="B24" s="46"/>
      <c r="C24" s="46"/>
      <c r="D24" s="46"/>
      <c r="E24" s="47" t="str">
        <f>Moorings!B24</f>
        <v>CE02SHBP-LJ01D</v>
      </c>
      <c r="F24" s="46" t="str">
        <f>Moorings!D24</f>
        <v>2</v>
      </c>
      <c r="G24" s="46">
        <v>1.0</v>
      </c>
      <c r="H24" s="48" t="str">
        <f>Moorings!E24</f>
        <v>2015-08-02T00:00:00</v>
      </c>
      <c r="I24" s="48" t="str">
        <f>Moorings!G24</f>
        <v>2016-07-21T00:00:00</v>
      </c>
      <c r="J24" s="49" t="str">
        <f>IFERROR(__xludf.DUMMYFUNCTION("if(isblank(E24),"""",filter(Moorings!A:A,Moorings!B:B=left(E24,14),Moorings!D:D=F24))"),"ATAPL-65310-820-0009")</f>
        <v>ATAPL-65310-820-0009</v>
      </c>
      <c r="K24" s="46"/>
      <c r="L24" s="46" t="str">
        <f>if(len(E24)&gt;16,Moorings!A24,"")</f>
        <v/>
      </c>
      <c r="M24" s="50" t="str">
        <f>Moorings!M24</f>
        <v>44.63709</v>
      </c>
      <c r="N24" s="50" t="str">
        <f>Moorings!N24</f>
        <v>-124.30595</v>
      </c>
      <c r="O24" s="50"/>
      <c r="P24" s="51" t="str">
        <f>Moorings!J24</f>
        <v>80</v>
      </c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ht="14.25" customHeight="1">
      <c r="A25" s="46"/>
      <c r="B25" s="46"/>
      <c r="C25" s="46"/>
      <c r="D25" s="46"/>
      <c r="E25" s="47" t="str">
        <f>Moorings!B25</f>
        <v>CE02SHBP-LJ01D-05-ADCPTB104</v>
      </c>
      <c r="F25" s="46" t="str">
        <f>Moorings!D25</f>
        <v>2</v>
      </c>
      <c r="G25" s="46">
        <v>1.0</v>
      </c>
      <c r="H25" s="48" t="str">
        <f>Moorings!E25</f>
        <v>2015-08-02T00:00:00</v>
      </c>
      <c r="I25" s="48" t="str">
        <f>Moorings!G25</f>
        <v>2016-07-21T00:00:00</v>
      </c>
      <c r="J25" s="49" t="str">
        <f>IFERROR(__xludf.DUMMYFUNCTION("if(isblank(E25),"""",filter(Moorings!A:A,Moorings!B:B=left(E25,14),Moorings!D:D=F25))"),"ATAPL-65310-820-0009")</f>
        <v>ATAPL-65310-820-0009</v>
      </c>
      <c r="K25" s="46"/>
      <c r="L25" s="46" t="str">
        <f>if(len(E25)&gt;16,Moorings!A25,"")</f>
        <v>ATOSU-69826-00002</v>
      </c>
      <c r="M25" s="50" t="str">
        <f>Moorings!M25</f>
        <v>44.63709</v>
      </c>
      <c r="N25" s="50" t="str">
        <f>Moorings!N25</f>
        <v>-124.30595</v>
      </c>
      <c r="O25" s="50"/>
      <c r="P25" s="51" t="str">
        <f>Moorings!J25</f>
        <v>80</v>
      </c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ht="14.25" customHeight="1">
      <c r="A26" s="46"/>
      <c r="B26" s="46"/>
      <c r="C26" s="46"/>
      <c r="D26" s="46"/>
      <c r="E26" s="47" t="str">
        <f>Moorings!B26</f>
        <v>CE02SHBP-LJ01D-06-CTDBPN106</v>
      </c>
      <c r="F26" s="46" t="str">
        <f>Moorings!D26</f>
        <v>2</v>
      </c>
      <c r="G26" s="46">
        <v>1.0</v>
      </c>
      <c r="H26" s="48" t="str">
        <f>Moorings!E26</f>
        <v>2015-08-02T00:00:00</v>
      </c>
      <c r="I26" s="48" t="str">
        <f>Moorings!G26</f>
        <v>2016-07-21T00:00:00</v>
      </c>
      <c r="J26" s="49" t="str">
        <f>IFERROR(__xludf.DUMMYFUNCTION("if(isblank(E26),"""",filter(Moorings!A:A,Moorings!B:B=left(E26,14),Moorings!D:D=F26))"),"ATAPL-65310-820-0009")</f>
        <v>ATAPL-65310-820-0009</v>
      </c>
      <c r="K26" s="46"/>
      <c r="L26" s="46" t="str">
        <f>if(len(E26)&gt;16,Moorings!A26,"")</f>
        <v>ATOSU-69827-00002</v>
      </c>
      <c r="M26" s="50" t="str">
        <f>Moorings!M26</f>
        <v>44.63709</v>
      </c>
      <c r="N26" s="50" t="str">
        <f>Moorings!N26</f>
        <v>-124.30595</v>
      </c>
      <c r="O26" s="52"/>
      <c r="P26" s="51" t="str">
        <f>Moorings!J26</f>
        <v>80</v>
      </c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ht="14.25" customHeight="1">
      <c r="A27" s="46"/>
      <c r="B27" s="46"/>
      <c r="C27" s="46"/>
      <c r="D27" s="46"/>
      <c r="E27" s="47" t="str">
        <f>Moorings!B27</f>
        <v>CE02SHBP-LJ01D-06-DOSTAD106</v>
      </c>
      <c r="F27" s="46" t="str">
        <f>Moorings!D27</f>
        <v>2</v>
      </c>
      <c r="G27" s="46">
        <v>1.0</v>
      </c>
      <c r="H27" s="48" t="str">
        <f>Moorings!E27</f>
        <v>2015-08-02T00:00:00</v>
      </c>
      <c r="I27" s="48" t="str">
        <f>Moorings!G27</f>
        <v>2016-07-21T00:00:00</v>
      </c>
      <c r="J27" s="49" t="str">
        <f>IFERROR(__xludf.DUMMYFUNCTION("if(isblank(E27),"""",filter(Moorings!A:A,Moorings!B:B=left(E27,14),Moorings!D:D=F27))"),"ATAPL-65310-820-0009")</f>
        <v>ATAPL-65310-820-0009</v>
      </c>
      <c r="K27" s="46"/>
      <c r="L27" s="46" t="str">
        <f>if(len(E27)&gt;16,Moorings!A27,"")</f>
        <v>ATOSU-58320-00019</v>
      </c>
      <c r="M27" s="50" t="str">
        <f>Moorings!M27</f>
        <v>44.63709</v>
      </c>
      <c r="N27" s="50" t="str">
        <f>Moorings!N27</f>
        <v>-124.30595</v>
      </c>
      <c r="O27" s="52"/>
      <c r="P27" s="51" t="str">
        <f>Moorings!J27</f>
        <v>80</v>
      </c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 ht="14.25" customHeight="1">
      <c r="A28" s="46"/>
      <c r="B28" s="46"/>
      <c r="C28" s="46"/>
      <c r="D28" s="46"/>
      <c r="E28" s="47" t="str">
        <f>Moorings!B28</f>
        <v>CE02SHBP-LJ01D-07-VEL3DC108</v>
      </c>
      <c r="F28" s="46" t="str">
        <f>Moorings!D28</f>
        <v>2</v>
      </c>
      <c r="G28" s="46">
        <v>1.0</v>
      </c>
      <c r="H28" s="48" t="str">
        <f>Moorings!E28</f>
        <v>2015-08-02T00:00:00</v>
      </c>
      <c r="I28" s="48" t="str">
        <f>Moorings!G28</f>
        <v>2016-07-21T00:00:00</v>
      </c>
      <c r="J28" s="49" t="str">
        <f>IFERROR(__xludf.DUMMYFUNCTION("if(isblank(E28),"""",filter(Moorings!A:A,Moorings!B:B=left(E28,14),Moorings!D:D=F28))"),"ATAPL-65310-820-0009")</f>
        <v>ATAPL-65310-820-0009</v>
      </c>
      <c r="K28" s="46"/>
      <c r="L28" s="46" t="str">
        <f>if(len(E28)&gt;16,Moorings!A28,"")</f>
        <v>ATOSU-69829-00001</v>
      </c>
      <c r="M28" s="50" t="str">
        <f>Moorings!M28</f>
        <v>44.63709</v>
      </c>
      <c r="N28" s="50" t="str">
        <f>Moorings!N28</f>
        <v>-124.30595</v>
      </c>
      <c r="O28" s="52"/>
      <c r="P28" s="51" t="str">
        <f>Moorings!J28</f>
        <v>80</v>
      </c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ht="14.25" customHeight="1">
      <c r="A29" s="46"/>
      <c r="B29" s="46"/>
      <c r="C29" s="46"/>
      <c r="D29" s="46"/>
      <c r="E29" s="47" t="str">
        <f>Moorings!B29</f>
        <v>CE02SHBP-LJ01D-08-OPTAAD106</v>
      </c>
      <c r="F29" s="46" t="str">
        <f>Moorings!D29</f>
        <v>2</v>
      </c>
      <c r="G29" s="46">
        <v>1.0</v>
      </c>
      <c r="H29" s="48" t="str">
        <f>Moorings!E29</f>
        <v>2015-08-02T00:00:00</v>
      </c>
      <c r="I29" s="48" t="str">
        <f>Moorings!G29</f>
        <v>2016-07-21T00:00:00</v>
      </c>
      <c r="J29" s="49" t="str">
        <f>IFERROR(__xludf.DUMMYFUNCTION("if(isblank(E29),"""",filter(Moorings!A:A,Moorings!B:B=left(E29,14),Moorings!D:D=F29))"),"ATAPL-65310-820-0009")</f>
        <v>ATAPL-65310-820-0009</v>
      </c>
      <c r="K29" s="46"/>
      <c r="L29" s="46" t="str">
        <f>if(len(E29)&gt;16,Moorings!A29,"")</f>
        <v>ATOSU-58332-00008</v>
      </c>
      <c r="M29" s="50" t="str">
        <f>Moorings!M29</f>
        <v>44.63709</v>
      </c>
      <c r="N29" s="50" t="str">
        <f>Moorings!N29</f>
        <v>-124.30595</v>
      </c>
      <c r="O29" s="52"/>
      <c r="P29" s="51" t="str">
        <f>Moorings!J29</f>
        <v>80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ht="14.25" customHeight="1">
      <c r="A30" s="46"/>
      <c r="B30" s="46"/>
      <c r="C30" s="46"/>
      <c r="D30" s="46"/>
      <c r="E30" s="47" t="str">
        <f>Moorings!B30</f>
        <v>CE02SHBP-LJ01D-09-PCO2WB103</v>
      </c>
      <c r="F30" s="46" t="str">
        <f>Moorings!D30</f>
        <v>2</v>
      </c>
      <c r="G30" s="46">
        <v>1.0</v>
      </c>
      <c r="H30" s="48" t="str">
        <f>Moorings!E30</f>
        <v>2015-08-02T00:00:00</v>
      </c>
      <c r="I30" s="48" t="str">
        <f>Moorings!G30</f>
        <v>2016-07-21T00:00:00</v>
      </c>
      <c r="J30" s="49" t="str">
        <f>IFERROR(__xludf.DUMMYFUNCTION("if(isblank(E30),"""",filter(Moorings!A:A,Moorings!B:B=left(E30,14),Moorings!D:D=F30))"),"ATAPL-65310-820-0009")</f>
        <v>ATAPL-65310-820-0009</v>
      </c>
      <c r="K30" s="46"/>
      <c r="L30" s="46"/>
      <c r="M30" s="50" t="str">
        <f>Moorings!M30</f>
        <v>44.63709</v>
      </c>
      <c r="N30" s="50" t="str">
        <f>Moorings!N30</f>
        <v>-124.30595</v>
      </c>
      <c r="O30" s="52"/>
      <c r="P30" s="51" t="str">
        <f>Moorings!J30</f>
        <v>80</v>
      </c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ht="14.25" customHeight="1">
      <c r="A31" s="46"/>
      <c r="B31" s="46"/>
      <c r="C31" s="46"/>
      <c r="D31" s="46"/>
      <c r="E31" s="47" t="str">
        <f>Moorings!B31</f>
        <v>CE02SHBP-LJ01D-10-PHSEND103</v>
      </c>
      <c r="F31" s="46" t="str">
        <f>Moorings!D31</f>
        <v>2</v>
      </c>
      <c r="G31" s="46">
        <v>1.0</v>
      </c>
      <c r="H31" s="48" t="str">
        <f>Moorings!E31</f>
        <v>2015-08-02T00:00:00</v>
      </c>
      <c r="I31" s="48" t="str">
        <f>Moorings!G31</f>
        <v>2016-07-21T00:00:00</v>
      </c>
      <c r="J31" s="49" t="str">
        <f>IFERROR(__xludf.DUMMYFUNCTION("if(isblank(E31),"""",filter(Moorings!A:A,Moorings!B:B=left(E31,14),Moorings!D:D=F31))"),"ATAPL-65310-820-0009")</f>
        <v>ATAPL-65310-820-0009</v>
      </c>
      <c r="K31" s="46"/>
      <c r="L31" s="46"/>
      <c r="M31" s="50" t="str">
        <f>Moorings!M31</f>
        <v>44.63709</v>
      </c>
      <c r="N31" s="50" t="str">
        <f>Moorings!N31</f>
        <v>-124.30595</v>
      </c>
      <c r="O31" s="52"/>
      <c r="P31" s="51" t="str">
        <f>Moorings!J31</f>
        <v>80</v>
      </c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ht="14.25" customHeight="1">
      <c r="A32" s="46"/>
      <c r="B32" s="46"/>
      <c r="C32" s="46"/>
      <c r="D32" s="46"/>
      <c r="E32" s="47" t="str">
        <f>Moorings!B32</f>
        <v>CE02SHBP-LJ01D-11-HYDBBA106</v>
      </c>
      <c r="F32" s="46" t="str">
        <f>Moorings!D32</f>
        <v>2</v>
      </c>
      <c r="G32" s="46">
        <v>1.0</v>
      </c>
      <c r="H32" s="48" t="str">
        <f>Moorings!E32</f>
        <v>2015-08-02T00:00:00</v>
      </c>
      <c r="I32" s="48" t="str">
        <f>Moorings!G32</f>
        <v>2016-07-21T00:00:00</v>
      </c>
      <c r="J32" s="49" t="str">
        <f>IFERROR(__xludf.DUMMYFUNCTION("if(isblank(E32),"""",filter(Moorings!A:A,Moorings!B:B=left(E32,14),Moorings!D:D=F32))"),"ATAPL-65310-820-0009")</f>
        <v>ATAPL-65310-820-0009</v>
      </c>
      <c r="K32" s="46"/>
      <c r="L32" s="46"/>
      <c r="M32" s="50" t="str">
        <f>Moorings!M32</f>
        <v>44.63704</v>
      </c>
      <c r="N32" s="50" t="str">
        <f>Moorings!N32</f>
        <v>-124.30586</v>
      </c>
      <c r="O32" s="52"/>
      <c r="P32" s="51" t="str">
        <f>Moorings!J32</f>
        <v>81</v>
      </c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ht="14.25" customHeight="1">
      <c r="A33" s="46"/>
      <c r="B33" s="46"/>
      <c r="C33" s="46"/>
      <c r="D33" s="46"/>
      <c r="E33" s="47" t="str">
        <f>Moorings!B33</f>
        <v/>
      </c>
      <c r="F33" s="46" t="str">
        <f>Moorings!D33</f>
        <v/>
      </c>
      <c r="G33" s="46">
        <v>1.0</v>
      </c>
      <c r="H33" s="48" t="str">
        <f>Moorings!E33</f>
        <v/>
      </c>
      <c r="I33" s="48" t="str">
        <f>Moorings!G33</f>
        <v/>
      </c>
      <c r="J33" s="49" t="str">
        <f>IFERROR(__xludf.DUMMYFUNCTION("if(isblank(E33),"""",filter(Moorings!A:A,Moorings!B:B=left(E33,14),Moorings!D:D=F33))"),"")</f>
        <v/>
      </c>
      <c r="K33" s="46"/>
      <c r="L33" s="46"/>
      <c r="M33" s="50" t="str">
        <f>Moorings!M33</f>
        <v/>
      </c>
      <c r="N33" s="50" t="str">
        <f>Moorings!N33</f>
        <v/>
      </c>
      <c r="O33" s="52"/>
      <c r="P33" s="51" t="str">
        <f>Moorings!J33</f>
        <v/>
      </c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ht="14.25" customHeight="1">
      <c r="A34" s="46"/>
      <c r="B34" s="46"/>
      <c r="C34" s="46"/>
      <c r="D34" s="46"/>
      <c r="E34" s="47" t="str">
        <f>Moorings!B34</f>
        <v>CE02SHBP-LJ01D</v>
      </c>
      <c r="F34" s="46" t="str">
        <f>Moorings!D34</f>
        <v>3</v>
      </c>
      <c r="G34" s="46">
        <v>1.0</v>
      </c>
      <c r="H34" s="48" t="str">
        <f>Moorings!E34</f>
        <v>2016-07-22T00:00:00</v>
      </c>
      <c r="I34" s="48" t="str">
        <f>Moorings!G34</f>
        <v/>
      </c>
      <c r="J34" s="49" t="str">
        <f>IFERROR(__xludf.DUMMYFUNCTION("if(isblank(E34),"""",filter(Moorings!A:A,Moorings!B:B=left(E34,14),Moorings!D:D=F34))"),"ATAPL-65310-820-0009")</f>
        <v>ATAPL-65310-820-0009</v>
      </c>
      <c r="K34" s="46"/>
      <c r="L34" s="46"/>
      <c r="M34" s="50" t="str">
        <f>Moorings!M34</f>
        <v>44.63709</v>
      </c>
      <c r="N34" s="50" t="str">
        <f>Moorings!N34</f>
        <v>-124.30595</v>
      </c>
      <c r="O34" s="52"/>
      <c r="P34" s="51" t="str">
        <f>Moorings!J34</f>
        <v>80</v>
      </c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ht="14.25" customHeight="1">
      <c r="A35" s="46"/>
      <c r="B35" s="46"/>
      <c r="C35" s="46"/>
      <c r="D35" s="46"/>
      <c r="E35" s="47" t="str">
        <f>Moorings!B35</f>
        <v>CE02SHBP-LJ01D-05-ADCPTB104</v>
      </c>
      <c r="F35" s="46" t="str">
        <f>Moorings!D35</f>
        <v>3</v>
      </c>
      <c r="G35" s="46">
        <v>1.0</v>
      </c>
      <c r="H35" s="48" t="str">
        <f>Moorings!E35</f>
        <v>2016-07-22T00:00:00</v>
      </c>
      <c r="I35" s="48" t="str">
        <f>Moorings!G35</f>
        <v/>
      </c>
      <c r="J35" s="49" t="str">
        <f>IFERROR(__xludf.DUMMYFUNCTION("if(isblank(E35),"""",filter(Moorings!A:A,Moorings!B:B=left(E35,14),Moorings!D:D=F35))"),"ATAPL-65310-820-0009")</f>
        <v>ATAPL-65310-820-0009</v>
      </c>
      <c r="K35" s="46"/>
      <c r="L35" s="46"/>
      <c r="M35" s="50" t="str">
        <f>Moorings!M35</f>
        <v>44.63709</v>
      </c>
      <c r="N35" s="50" t="str">
        <f>Moorings!N35</f>
        <v>-124.30595</v>
      </c>
      <c r="O35" s="52"/>
      <c r="P35" s="51" t="str">
        <f>Moorings!J35</f>
        <v>80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ht="14.25" customHeight="1">
      <c r="A36" s="46"/>
      <c r="B36" s="46"/>
      <c r="C36" s="46"/>
      <c r="D36" s="46"/>
      <c r="E36" s="47" t="str">
        <f>Moorings!B36</f>
        <v>CE02SHBP-LJ01D-06-CTDBPN106</v>
      </c>
      <c r="F36" s="46" t="str">
        <f>Moorings!D36</f>
        <v>3</v>
      </c>
      <c r="G36" s="46">
        <v>1.0</v>
      </c>
      <c r="H36" s="48" t="str">
        <f>Moorings!E36</f>
        <v>2016-07-22T00:00:00</v>
      </c>
      <c r="I36" s="48" t="str">
        <f>Moorings!G36</f>
        <v/>
      </c>
      <c r="J36" s="49" t="str">
        <f>IFERROR(__xludf.DUMMYFUNCTION("if(isblank(E36),"""",filter(Moorings!A:A,Moorings!B:B=left(E36,14),Moorings!D:D=F36))"),"ATAPL-65310-820-0009")</f>
        <v>ATAPL-65310-820-0009</v>
      </c>
      <c r="K36" s="46"/>
      <c r="L36" s="46"/>
      <c r="M36" s="50" t="str">
        <f>Moorings!M36</f>
        <v>44.63709</v>
      </c>
      <c r="N36" s="50" t="str">
        <f>Moorings!N36</f>
        <v>-124.30595</v>
      </c>
      <c r="O36" s="52"/>
      <c r="P36" s="51" t="str">
        <f>Moorings!J36</f>
        <v>80</v>
      </c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ht="14.25" customHeight="1">
      <c r="A37" s="46"/>
      <c r="B37" s="46"/>
      <c r="C37" s="46"/>
      <c r="D37" s="46"/>
      <c r="E37" s="47" t="str">
        <f>Moorings!B37</f>
        <v>CE02SHBP-LJ01D-06-DOSTAD106</v>
      </c>
      <c r="F37" s="46" t="str">
        <f>Moorings!D37</f>
        <v>3</v>
      </c>
      <c r="G37" s="46">
        <v>1.0</v>
      </c>
      <c r="H37" s="48" t="str">
        <f>Moorings!E37</f>
        <v>2016-07-22T00:00:00</v>
      </c>
      <c r="I37" s="48" t="str">
        <f>Moorings!G37</f>
        <v/>
      </c>
      <c r="J37" s="49" t="str">
        <f>IFERROR(__xludf.DUMMYFUNCTION("if(isblank(E37),"""",filter(Moorings!A:A,Moorings!B:B=left(E37,14),Moorings!D:D=F37))"),"ATAPL-65310-820-0009")</f>
        <v>ATAPL-65310-820-0009</v>
      </c>
      <c r="K37" s="46"/>
      <c r="L37" s="46"/>
      <c r="M37" s="50" t="str">
        <f>Moorings!M37</f>
        <v>44.63709</v>
      </c>
      <c r="N37" s="50" t="str">
        <f>Moorings!N37</f>
        <v>-124.30595</v>
      </c>
      <c r="O37" s="52"/>
      <c r="P37" s="51" t="str">
        <f>Moorings!J37</f>
        <v>80</v>
      </c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ht="14.25" customHeight="1">
      <c r="A38" s="46"/>
      <c r="B38" s="46"/>
      <c r="C38" s="46"/>
      <c r="D38" s="46"/>
      <c r="E38" s="47" t="str">
        <f>Moorings!B38</f>
        <v>CE02SHBP-LJ01D-07-VEL3DC108</v>
      </c>
      <c r="F38" s="46" t="str">
        <f>Moorings!D38</f>
        <v>3</v>
      </c>
      <c r="G38" s="46">
        <v>1.0</v>
      </c>
      <c r="H38" s="48" t="str">
        <f>Moorings!E38</f>
        <v>2016-07-22T00:00:00</v>
      </c>
      <c r="I38" s="48" t="str">
        <f>Moorings!G38</f>
        <v/>
      </c>
      <c r="J38" s="49" t="str">
        <f>IFERROR(__xludf.DUMMYFUNCTION("if(isblank(E38),"""",filter(Moorings!A:A,Moorings!B:B=left(E38,14),Moorings!D:D=F38))"),"ATAPL-65310-820-0009")</f>
        <v>ATAPL-65310-820-0009</v>
      </c>
      <c r="K38" s="46"/>
      <c r="L38" s="46"/>
      <c r="M38" s="50" t="str">
        <f>Moorings!M38</f>
        <v>44.63709</v>
      </c>
      <c r="N38" s="50" t="str">
        <f>Moorings!N38</f>
        <v>-124.30595</v>
      </c>
      <c r="O38" s="52"/>
      <c r="P38" s="51" t="str">
        <f>Moorings!J38</f>
        <v>80</v>
      </c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ht="14.25" customHeight="1">
      <c r="A39" s="46"/>
      <c r="B39" s="46"/>
      <c r="C39" s="46"/>
      <c r="D39" s="46"/>
      <c r="E39" s="47" t="str">
        <f>Moorings!B39</f>
        <v>CE02SHBP-LJ01D-08-OPTAAD106</v>
      </c>
      <c r="F39" s="46" t="str">
        <f>Moorings!D39</f>
        <v>3</v>
      </c>
      <c r="G39" s="46">
        <v>1.0</v>
      </c>
      <c r="H39" s="48" t="str">
        <f>Moorings!E39</f>
        <v>2016-07-22T00:00:00</v>
      </c>
      <c r="I39" s="48" t="str">
        <f>Moorings!G39</f>
        <v/>
      </c>
      <c r="J39" s="49" t="str">
        <f>IFERROR(__xludf.DUMMYFUNCTION("if(isblank(E39),"""",filter(Moorings!A:A,Moorings!B:B=left(E39,14),Moorings!D:D=F39))"),"ATAPL-65310-820-0009")</f>
        <v>ATAPL-65310-820-0009</v>
      </c>
      <c r="K39" s="46"/>
      <c r="L39" s="46"/>
      <c r="M39" s="50" t="str">
        <f>Moorings!M39</f>
        <v>44.63709</v>
      </c>
      <c r="N39" s="50" t="str">
        <f>Moorings!N39</f>
        <v>-124.30595</v>
      </c>
      <c r="O39" s="52"/>
      <c r="P39" s="51" t="str">
        <f>Moorings!J39</f>
        <v>80</v>
      </c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ht="14.25" customHeight="1">
      <c r="A40" s="46"/>
      <c r="B40" s="46"/>
      <c r="C40" s="46"/>
      <c r="D40" s="46"/>
      <c r="E40" s="47" t="str">
        <f>Moorings!B40</f>
        <v>CE02SHBP-LJ01D-09-PCO2WB103</v>
      </c>
      <c r="F40" s="46" t="str">
        <f>Moorings!D40</f>
        <v>3</v>
      </c>
      <c r="G40" s="46">
        <v>1.0</v>
      </c>
      <c r="H40" s="48" t="str">
        <f>Moorings!E40</f>
        <v>2016-07-22T00:00:00</v>
      </c>
      <c r="I40" s="48" t="str">
        <f>Moorings!G40</f>
        <v/>
      </c>
      <c r="J40" s="49" t="str">
        <f>IFERROR(__xludf.DUMMYFUNCTION("if(isblank(E40),"""",filter(Moorings!A:A,Moorings!B:B=left(E40,14),Moorings!D:D=F40))"),"ATAPL-65310-820-0009")</f>
        <v>ATAPL-65310-820-0009</v>
      </c>
      <c r="K40" s="46"/>
      <c r="L40" s="46"/>
      <c r="M40" s="50" t="str">
        <f>Moorings!M40</f>
        <v>44.63709</v>
      </c>
      <c r="N40" s="50" t="str">
        <f>Moorings!N40</f>
        <v>-124.30595</v>
      </c>
      <c r="O40" s="52"/>
      <c r="P40" s="51" t="str">
        <f>Moorings!J40</f>
        <v>80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ht="14.25" customHeight="1">
      <c r="A41" s="46"/>
      <c r="B41" s="46"/>
      <c r="C41" s="46"/>
      <c r="D41" s="46"/>
      <c r="E41" s="47" t="str">
        <f>Moorings!B41</f>
        <v>CE02SHBP-LJ01D-10-PHSEND103</v>
      </c>
      <c r="F41" s="46" t="str">
        <f>Moorings!D41</f>
        <v>3</v>
      </c>
      <c r="G41" s="46">
        <v>1.0</v>
      </c>
      <c r="H41" s="48" t="str">
        <f>Moorings!E41</f>
        <v>2016-07-22T00:00:00</v>
      </c>
      <c r="I41" s="48" t="str">
        <f>Moorings!G41</f>
        <v/>
      </c>
      <c r="J41" s="49" t="str">
        <f>IFERROR(__xludf.DUMMYFUNCTION("if(isblank(E41),"""",filter(Moorings!A:A,Moorings!B:B=left(E41,14),Moorings!D:D=F41))"),"ATAPL-65310-820-0009")</f>
        <v>ATAPL-65310-820-0009</v>
      </c>
      <c r="K41" s="46"/>
      <c r="L41" s="46"/>
      <c r="M41" s="50" t="str">
        <f>Moorings!M41</f>
        <v>44.63709</v>
      </c>
      <c r="N41" s="50" t="str">
        <f>Moorings!N41</f>
        <v>-124.30595</v>
      </c>
      <c r="O41" s="52"/>
      <c r="P41" s="51" t="str">
        <f>Moorings!J41</f>
        <v>80</v>
      </c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ht="14.25" customHeight="1">
      <c r="A42" s="46"/>
      <c r="B42" s="46"/>
      <c r="C42" s="46"/>
      <c r="D42" s="46"/>
      <c r="E42" s="47" t="str">
        <f>Moorings!B42</f>
        <v>CE02SHBP-LJ01D-11-HYDBBA106</v>
      </c>
      <c r="F42" s="46" t="str">
        <f>Moorings!D42</f>
        <v>3</v>
      </c>
      <c r="G42" s="46">
        <v>1.0</v>
      </c>
      <c r="H42" s="48" t="str">
        <f>Moorings!E42</f>
        <v>2016-07-22T00:00:00</v>
      </c>
      <c r="I42" s="48" t="str">
        <f>Moorings!G42</f>
        <v/>
      </c>
      <c r="J42" s="49" t="str">
        <f>IFERROR(__xludf.DUMMYFUNCTION("if(isblank(E42),"""",filter(Moorings!A:A,Moorings!B:B=left(E42,14),Moorings!D:D=F42))"),"ATAPL-65310-820-0009")</f>
        <v>ATAPL-65310-820-0009</v>
      </c>
      <c r="K42" s="46"/>
      <c r="L42" s="46"/>
      <c r="M42" s="50" t="str">
        <f>Moorings!M42</f>
        <v>44.63704</v>
      </c>
      <c r="N42" s="50" t="str">
        <f>Moorings!N42</f>
        <v>-124.30586</v>
      </c>
      <c r="O42" s="52"/>
      <c r="P42" s="51" t="str">
        <f>Moorings!J42</f>
        <v>81</v>
      </c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ht="14.25" customHeight="1">
      <c r="A43" s="46"/>
      <c r="B43" s="46"/>
      <c r="C43" s="46"/>
      <c r="D43" s="46"/>
      <c r="E43" s="47" t="str">
        <f>Moorings!B43</f>
        <v/>
      </c>
      <c r="F43" s="46" t="str">
        <f>Moorings!D43</f>
        <v/>
      </c>
      <c r="G43" s="46"/>
      <c r="H43" s="48"/>
      <c r="I43" s="48"/>
      <c r="J43" s="49" t="str">
        <f>IFERROR(__xludf.DUMMYFUNCTION("if(isblank(E43),"""",filter(Moorings!A:A,Moorings!B:B=left(E43,14),Moorings!D:D=F43))"),"")</f>
        <v/>
      </c>
      <c r="K43" s="46"/>
      <c r="L43" s="46"/>
      <c r="M43" s="52"/>
      <c r="N43" s="52"/>
      <c r="O43" s="52"/>
      <c r="P43" s="51" t="str">
        <f>Moorings!J43</f>
        <v/>
      </c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ht="14.25" customHeight="1">
      <c r="A44" s="46"/>
      <c r="B44" s="46"/>
      <c r="C44" s="46"/>
      <c r="D44" s="46"/>
      <c r="E44" s="47" t="str">
        <f>Moorings!B44</f>
        <v/>
      </c>
      <c r="F44" s="46" t="str">
        <f>Moorings!D44</f>
        <v/>
      </c>
      <c r="G44" s="46"/>
      <c r="H44" s="48"/>
      <c r="I44" s="48"/>
      <c r="J44" s="49" t="str">
        <f>IFERROR(__xludf.DUMMYFUNCTION("if(isblank(E44),"""",filter(Moorings!A:A,Moorings!B:B=left(E44,14),Moorings!D:D=F44))"),"")</f>
        <v/>
      </c>
      <c r="K44" s="46"/>
      <c r="L44" s="46"/>
      <c r="M44" s="52"/>
      <c r="N44" s="52"/>
      <c r="O44" s="52"/>
      <c r="P44" s="51" t="str">
        <f>Moorings!J44</f>
        <v/>
      </c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0"/>
  <cols>
    <col customWidth="1" min="1" max="1" width="15.57"/>
    <col customWidth="1" min="2" max="2" width="20.57"/>
    <col customWidth="1" min="3" max="3" width="15.57"/>
    <col customWidth="1" min="4" max="4" width="20.57"/>
    <col customWidth="1" min="5" max="5" width="32.29"/>
    <col customWidth="1" min="6" max="6" width="11.14"/>
    <col customWidth="1" min="7" max="7" width="7.57"/>
    <col customWidth="1" min="8" max="9" width="20.57"/>
    <col customWidth="1" min="10" max="10" width="21.14"/>
    <col customWidth="1" min="11" max="11" width="13.29"/>
    <col customWidth="1" min="12" max="12" width="22.57"/>
    <col customWidth="1" min="13" max="13" width="9.57"/>
    <col customWidth="1" min="14" max="14" width="15.14"/>
    <col customWidth="1" min="15" max="16" width="10.43"/>
    <col customWidth="1" min="17" max="17" width="14.71"/>
    <col customWidth="1" min="18" max="18" width="42.0"/>
    <col customWidth="1" min="19" max="19" width="75.71"/>
    <col customWidth="1" min="20" max="20" width="21.29"/>
    <col customWidth="1" min="21" max="21" width="21.0"/>
    <col customWidth="1" min="22" max="22" width="37.86"/>
    <col customWidth="1" min="23" max="23" width="78.14"/>
    <col customWidth="1" min="24" max="24" width="18.43"/>
    <col customWidth="1" min="25" max="25" width="16.43"/>
    <col customWidth="1" min="26" max="26" width="30.86"/>
    <col customWidth="1" min="27" max="27" width="77.14"/>
    <col customWidth="1" min="28" max="28" width="30.57"/>
  </cols>
  <sheetData>
    <row r="1" ht="34.5" customHeight="1">
      <c r="A1" s="46" t="s">
        <v>113</v>
      </c>
      <c r="B1" s="46" t="s">
        <v>114</v>
      </c>
      <c r="C1" s="46" t="s">
        <v>115</v>
      </c>
      <c r="D1" s="46" t="s">
        <v>116</v>
      </c>
      <c r="E1" s="45" t="s">
        <v>117</v>
      </c>
      <c r="F1" s="56" t="s">
        <v>118</v>
      </c>
      <c r="G1" s="56" t="s">
        <v>119</v>
      </c>
      <c r="H1" s="57" t="s">
        <v>3</v>
      </c>
      <c r="I1" s="57" t="s">
        <v>4</v>
      </c>
      <c r="J1" s="58" t="s">
        <v>120</v>
      </c>
      <c r="K1" s="58" t="s">
        <v>121</v>
      </c>
      <c r="L1" s="58" t="s">
        <v>122</v>
      </c>
      <c r="M1" s="59" t="s">
        <v>123</v>
      </c>
      <c r="N1" s="59" t="s">
        <v>124</v>
      </c>
      <c r="O1" s="60" t="s">
        <v>125</v>
      </c>
      <c r="P1" s="60" t="s">
        <v>126</v>
      </c>
      <c r="Q1" s="45" t="s">
        <v>128</v>
      </c>
      <c r="R1" s="45" t="s">
        <v>129</v>
      </c>
      <c r="S1" s="45" t="s">
        <v>130</v>
      </c>
      <c r="T1" s="45" t="s">
        <v>131</v>
      </c>
      <c r="U1" s="45" t="s">
        <v>128</v>
      </c>
      <c r="V1" s="45" t="s">
        <v>129</v>
      </c>
      <c r="W1" s="45" t="s">
        <v>130</v>
      </c>
      <c r="X1" s="45" t="s">
        <v>131</v>
      </c>
      <c r="Y1" s="45" t="s">
        <v>9</v>
      </c>
      <c r="Z1" s="45"/>
      <c r="AA1" s="45"/>
      <c r="AB1" s="45"/>
    </row>
    <row r="2" ht="14.25" customHeight="1">
      <c r="A2" s="61" t="s">
        <v>132</v>
      </c>
      <c r="B2" s="61"/>
      <c r="C2" s="61"/>
      <c r="D2" s="61"/>
      <c r="E2" s="62" t="s">
        <v>23</v>
      </c>
      <c r="F2" s="61">
        <v>1.0</v>
      </c>
      <c r="G2" s="61">
        <v>1.0</v>
      </c>
      <c r="H2" s="63">
        <v>41892.61041666667</v>
      </c>
      <c r="I2" s="63">
        <v>42217.0</v>
      </c>
      <c r="J2" s="64" t="s">
        <v>22</v>
      </c>
      <c r="K2" s="61"/>
      <c r="L2" s="61"/>
      <c r="M2" s="65">
        <v>44.6373</v>
      </c>
      <c r="N2" s="65">
        <v>-124.30559</v>
      </c>
      <c r="O2" s="65"/>
      <c r="P2" s="65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</row>
    <row r="3" ht="14.25" customHeight="1">
      <c r="A3" s="61" t="s">
        <v>132</v>
      </c>
      <c r="B3" s="61"/>
      <c r="C3" s="61"/>
      <c r="D3" s="61"/>
      <c r="E3" s="64" t="s">
        <v>29</v>
      </c>
      <c r="F3" s="61">
        <v>1.0</v>
      </c>
      <c r="G3" s="61">
        <v>1.0</v>
      </c>
      <c r="H3" s="63">
        <v>41904.41111111111</v>
      </c>
      <c r="I3" s="63">
        <v>42217.0</v>
      </c>
      <c r="J3" s="64" t="s">
        <v>22</v>
      </c>
      <c r="K3" s="61"/>
      <c r="L3" s="64" t="s">
        <v>28</v>
      </c>
      <c r="M3" s="65">
        <v>44.63739</v>
      </c>
      <c r="N3" s="65">
        <v>-124.30554</v>
      </c>
      <c r="O3" s="65"/>
      <c r="P3" s="65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</row>
    <row r="4" ht="14.25" customHeight="1">
      <c r="A4" s="61" t="s">
        <v>132</v>
      </c>
      <c r="B4" s="61"/>
      <c r="C4" s="61"/>
      <c r="D4" s="61"/>
      <c r="E4" s="64" t="s">
        <v>34</v>
      </c>
      <c r="F4" s="61">
        <v>1.0</v>
      </c>
      <c r="G4" s="61">
        <v>1.0</v>
      </c>
      <c r="H4" s="63">
        <v>41892.8</v>
      </c>
      <c r="I4" s="63">
        <v>42217.0</v>
      </c>
      <c r="J4" s="64" t="s">
        <v>22</v>
      </c>
      <c r="K4" s="61"/>
      <c r="L4" s="64" t="s">
        <v>33</v>
      </c>
      <c r="M4" s="65">
        <v>44.63723</v>
      </c>
      <c r="N4" s="65">
        <v>-124.30551</v>
      </c>
      <c r="O4" s="65"/>
      <c r="P4" s="65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</row>
    <row r="5" ht="14.25" customHeight="1">
      <c r="A5" s="61" t="s">
        <v>132</v>
      </c>
      <c r="B5" s="61"/>
      <c r="C5" s="61"/>
      <c r="D5" s="61"/>
      <c r="E5" s="64" t="s">
        <v>51</v>
      </c>
      <c r="F5" s="61">
        <v>1.0</v>
      </c>
      <c r="G5" s="61">
        <v>1.0</v>
      </c>
      <c r="H5" s="63">
        <v>41892.654861111114</v>
      </c>
      <c r="I5" s="63">
        <v>42217.0</v>
      </c>
      <c r="J5" s="64" t="s">
        <v>50</v>
      </c>
      <c r="K5" s="61"/>
      <c r="L5" s="64"/>
      <c r="M5" s="65">
        <v>44.637</v>
      </c>
      <c r="N5" s="65">
        <v>-124.30587</v>
      </c>
      <c r="O5" s="65"/>
      <c r="P5" s="65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</row>
    <row r="6" ht="14.25" customHeight="1">
      <c r="A6" s="61" t="s">
        <v>132</v>
      </c>
      <c r="B6" s="61"/>
      <c r="C6" s="61"/>
      <c r="D6" s="61"/>
      <c r="E6" s="62" t="s">
        <v>56</v>
      </c>
      <c r="F6" s="61">
        <v>1.0</v>
      </c>
      <c r="G6" s="61">
        <v>1.0</v>
      </c>
      <c r="H6" s="63">
        <v>41892.654861111114</v>
      </c>
      <c r="I6" s="63">
        <v>42217.0</v>
      </c>
      <c r="J6" s="64" t="s">
        <v>50</v>
      </c>
      <c r="K6" s="61"/>
      <c r="L6" s="64" t="s">
        <v>55</v>
      </c>
      <c r="M6" s="65">
        <v>44.637</v>
      </c>
      <c r="N6" s="65">
        <v>-124.30587</v>
      </c>
      <c r="O6" s="65"/>
      <c r="P6" s="65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</row>
    <row r="7" ht="14.25" customHeight="1">
      <c r="A7" s="61" t="s">
        <v>132</v>
      </c>
      <c r="B7" s="61"/>
      <c r="C7" s="61"/>
      <c r="D7" s="61"/>
      <c r="E7" s="64" t="s">
        <v>58</v>
      </c>
      <c r="F7" s="61">
        <v>1.0</v>
      </c>
      <c r="G7" s="61">
        <v>1.0</v>
      </c>
      <c r="H7" s="63">
        <v>41892.654861111114</v>
      </c>
      <c r="I7" s="63">
        <v>42217.0</v>
      </c>
      <c r="J7" s="64" t="s">
        <v>50</v>
      </c>
      <c r="K7" s="61"/>
      <c r="L7" s="64" t="s">
        <v>57</v>
      </c>
      <c r="M7" s="65">
        <v>44.637</v>
      </c>
      <c r="N7" s="65">
        <v>-124.30587</v>
      </c>
      <c r="O7" s="65"/>
      <c r="P7" s="65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</row>
    <row r="8" ht="14.25" customHeight="1">
      <c r="A8" s="61" t="s">
        <v>132</v>
      </c>
      <c r="B8" s="61"/>
      <c r="C8" s="61"/>
      <c r="D8" s="61"/>
      <c r="E8" s="62" t="s">
        <v>60</v>
      </c>
      <c r="F8" s="61">
        <v>1.0</v>
      </c>
      <c r="G8" s="61">
        <v>1.0</v>
      </c>
      <c r="H8" s="63">
        <v>41892.654861111114</v>
      </c>
      <c r="I8" s="63">
        <v>42217.0</v>
      </c>
      <c r="J8" s="64" t="s">
        <v>50</v>
      </c>
      <c r="K8" s="61"/>
      <c r="L8" s="64" t="s">
        <v>59</v>
      </c>
      <c r="M8" s="65">
        <v>44.637</v>
      </c>
      <c r="N8" s="65">
        <v>-124.30587</v>
      </c>
      <c r="O8" s="65"/>
      <c r="P8" s="65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</row>
    <row r="9" ht="14.25" customHeight="1">
      <c r="A9" s="61" t="s">
        <v>132</v>
      </c>
      <c r="B9" s="61"/>
      <c r="C9" s="61"/>
      <c r="D9" s="61"/>
      <c r="E9" s="62" t="s">
        <v>62</v>
      </c>
      <c r="F9" s="61">
        <v>1.0</v>
      </c>
      <c r="G9" s="61">
        <v>1.0</v>
      </c>
      <c r="H9" s="63">
        <v>41892.654861111114</v>
      </c>
      <c r="I9" s="63">
        <v>42217.0</v>
      </c>
      <c r="J9" s="64" t="s">
        <v>50</v>
      </c>
      <c r="K9" s="61"/>
      <c r="L9" s="64" t="s">
        <v>61</v>
      </c>
      <c r="M9" s="65">
        <v>44.637</v>
      </c>
      <c r="N9" s="65">
        <v>-124.30587</v>
      </c>
      <c r="O9" s="65"/>
      <c r="P9" s="65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</row>
    <row r="10" ht="14.25" customHeight="1">
      <c r="A10" s="61" t="s">
        <v>132</v>
      </c>
      <c r="B10" s="61"/>
      <c r="C10" s="61"/>
      <c r="D10" s="61"/>
      <c r="E10" s="62" t="s">
        <v>64</v>
      </c>
      <c r="F10" s="61">
        <v>1.0</v>
      </c>
      <c r="G10" s="61">
        <v>1.0</v>
      </c>
      <c r="H10" s="63">
        <v>41892.654861111114</v>
      </c>
      <c r="I10" s="63">
        <v>42217.0</v>
      </c>
      <c r="J10" s="64" t="s">
        <v>50</v>
      </c>
      <c r="K10" s="61"/>
      <c r="L10" s="64" t="s">
        <v>63</v>
      </c>
      <c r="M10" s="65">
        <v>44.637</v>
      </c>
      <c r="N10" s="65">
        <v>-124.30587</v>
      </c>
      <c r="O10" s="65"/>
      <c r="P10" s="65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</row>
    <row r="11" ht="14.25" customHeight="1">
      <c r="A11" s="61" t="s">
        <v>132</v>
      </c>
      <c r="B11" s="61"/>
      <c r="C11" s="61"/>
      <c r="D11" s="61"/>
      <c r="E11" s="62" t="s">
        <v>67</v>
      </c>
      <c r="F11" s="61">
        <v>1.0</v>
      </c>
      <c r="G11" s="61">
        <v>1.0</v>
      </c>
      <c r="H11" s="63">
        <v>41892.654861111114</v>
      </c>
      <c r="I11" s="63">
        <v>42217.0</v>
      </c>
      <c r="J11" s="64" t="s">
        <v>50</v>
      </c>
      <c r="K11" s="61"/>
      <c r="L11" s="64" t="s">
        <v>66</v>
      </c>
      <c r="M11" s="65">
        <v>44.637</v>
      </c>
      <c r="N11" s="65">
        <v>-124.30587</v>
      </c>
      <c r="O11" s="65"/>
      <c r="P11" s="66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</row>
    <row r="12" ht="14.25" customHeight="1">
      <c r="A12" s="61" t="s">
        <v>132</v>
      </c>
      <c r="B12" s="61"/>
      <c r="C12" s="61"/>
      <c r="D12" s="61"/>
      <c r="E12" s="62" t="s">
        <v>70</v>
      </c>
      <c r="F12" s="61">
        <v>1.0</v>
      </c>
      <c r="G12" s="61">
        <v>1.0</v>
      </c>
      <c r="H12" s="63">
        <v>41892.654861111114</v>
      </c>
      <c r="I12" s="63">
        <v>42217.0</v>
      </c>
      <c r="J12" s="64" t="s">
        <v>50</v>
      </c>
      <c r="K12" s="61"/>
      <c r="L12" s="64" t="s">
        <v>69</v>
      </c>
      <c r="M12" s="65">
        <v>44.637</v>
      </c>
      <c r="N12" s="65">
        <v>-124.30587</v>
      </c>
      <c r="O12" s="65"/>
      <c r="P12" s="65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</row>
    <row r="13" ht="14.25" customHeight="1">
      <c r="A13" s="61" t="s">
        <v>132</v>
      </c>
      <c r="B13" s="61"/>
      <c r="C13" s="61"/>
      <c r="D13" s="61"/>
      <c r="E13" s="64" t="s">
        <v>73</v>
      </c>
      <c r="F13" s="61">
        <v>1.0</v>
      </c>
      <c r="G13" s="61">
        <v>1.0</v>
      </c>
      <c r="H13" s="63">
        <v>41892.654861111114</v>
      </c>
      <c r="I13" s="63">
        <v>42217.0</v>
      </c>
      <c r="J13" s="64" t="s">
        <v>50</v>
      </c>
      <c r="K13" s="61"/>
      <c r="L13" s="64" t="s">
        <v>72</v>
      </c>
      <c r="M13" s="65">
        <v>44.637</v>
      </c>
      <c r="N13" s="65">
        <v>-124.30587</v>
      </c>
      <c r="O13" s="65"/>
      <c r="P13" s="65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</row>
    <row r="14" ht="14.25" customHeight="1">
      <c r="A14" s="46"/>
      <c r="B14" s="46"/>
      <c r="C14" s="46"/>
      <c r="D14" s="46"/>
      <c r="E14" s="67" t="s">
        <v>23</v>
      </c>
      <c r="F14" s="46">
        <v>2.0</v>
      </c>
      <c r="G14" s="46">
        <v>1.0</v>
      </c>
      <c r="H14" s="48">
        <v>42218.52777777778</v>
      </c>
      <c r="I14" s="48"/>
      <c r="J14" s="49" t="s">
        <v>22</v>
      </c>
      <c r="K14" s="46"/>
      <c r="L14" s="46"/>
      <c r="M14" s="50">
        <v>44.6373</v>
      </c>
      <c r="N14" s="50">
        <v>-124.30559</v>
      </c>
      <c r="O14" s="50"/>
      <c r="P14" s="50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ht="14.25" customHeight="1">
      <c r="A15" s="46"/>
      <c r="B15" s="46"/>
      <c r="C15" s="46"/>
      <c r="D15" s="46"/>
      <c r="E15" s="49" t="s">
        <v>29</v>
      </c>
      <c r="F15" s="46">
        <v>2.0</v>
      </c>
      <c r="G15" s="46">
        <v>1.0</v>
      </c>
      <c r="H15" s="48">
        <v>42218.75833333333</v>
      </c>
      <c r="I15" s="48"/>
      <c r="J15" s="49" t="s">
        <v>22</v>
      </c>
      <c r="K15" s="46"/>
      <c r="L15" s="49" t="s">
        <v>40</v>
      </c>
      <c r="M15" s="50">
        <v>44.637388</v>
      </c>
      <c r="N15" s="50">
        <v>-124.305471</v>
      </c>
      <c r="O15" s="50"/>
      <c r="P15" s="50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ht="14.25" customHeight="1">
      <c r="A16" s="46"/>
      <c r="B16" s="46"/>
      <c r="C16" s="46"/>
      <c r="D16" s="46"/>
      <c r="E16" s="49" t="s">
        <v>34</v>
      </c>
      <c r="F16" s="46">
        <v>2.0</v>
      </c>
      <c r="G16" s="46">
        <v>1.0</v>
      </c>
      <c r="H16" s="48">
        <v>42218.52777777778</v>
      </c>
      <c r="I16" s="48"/>
      <c r="J16" s="49" t="s">
        <v>22</v>
      </c>
      <c r="K16" s="46"/>
      <c r="L16" s="49" t="s">
        <v>44</v>
      </c>
      <c r="M16" s="50">
        <v>44.637301</v>
      </c>
      <c r="N16" s="50">
        <v>-124.30549</v>
      </c>
      <c r="O16" s="50"/>
      <c r="P16" s="50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ht="14.25" customHeight="1">
      <c r="A17" s="46"/>
      <c r="B17" s="46"/>
      <c r="C17" s="46"/>
      <c r="D17" s="46"/>
      <c r="E17" s="49" t="s">
        <v>51</v>
      </c>
      <c r="F17" s="46">
        <v>2.0</v>
      </c>
      <c r="G17" s="46">
        <v>1.0</v>
      </c>
      <c r="H17" s="48">
        <v>42218.229166666664</v>
      </c>
      <c r="I17" s="48"/>
      <c r="J17" s="49" t="s">
        <v>74</v>
      </c>
      <c r="K17" s="46"/>
      <c r="L17" s="49"/>
      <c r="M17" s="50">
        <v>44.637085</v>
      </c>
      <c r="N17" s="50">
        <v>-124.3059483</v>
      </c>
      <c r="O17" s="50"/>
      <c r="P17" s="50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 ht="14.25" customHeight="1">
      <c r="A18" s="46"/>
      <c r="B18" s="46"/>
      <c r="C18" s="46"/>
      <c r="D18" s="46"/>
      <c r="E18" s="67" t="s">
        <v>56</v>
      </c>
      <c r="F18" s="46">
        <v>2.0</v>
      </c>
      <c r="G18" s="46">
        <v>1.0</v>
      </c>
      <c r="H18" s="48">
        <v>42218.229166666664</v>
      </c>
      <c r="I18" s="48"/>
      <c r="J18" s="49" t="s">
        <v>74</v>
      </c>
      <c r="K18" s="46"/>
      <c r="L18" s="49" t="s">
        <v>78</v>
      </c>
      <c r="M18" s="50">
        <v>44.637085</v>
      </c>
      <c r="N18" s="50">
        <v>-124.3059483</v>
      </c>
      <c r="O18" s="50"/>
      <c r="P18" s="50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ht="14.25" customHeight="1">
      <c r="A19" s="46"/>
      <c r="B19" s="46"/>
      <c r="C19" s="46"/>
      <c r="D19" s="46"/>
      <c r="E19" s="49" t="s">
        <v>58</v>
      </c>
      <c r="F19" s="46">
        <v>2.0</v>
      </c>
      <c r="G19" s="46">
        <v>1.0</v>
      </c>
      <c r="H19" s="48">
        <v>42218.229166666664</v>
      </c>
      <c r="I19" s="48"/>
      <c r="J19" s="49" t="s">
        <v>74</v>
      </c>
      <c r="K19" s="46"/>
      <c r="L19" s="49" t="s">
        <v>79</v>
      </c>
      <c r="M19" s="50">
        <v>44.637085</v>
      </c>
      <c r="N19" s="50">
        <v>-124.3059483</v>
      </c>
      <c r="O19" s="50"/>
      <c r="P19" s="50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ht="14.25" customHeight="1">
      <c r="A20" s="46"/>
      <c r="B20" s="46"/>
      <c r="C20" s="46"/>
      <c r="D20" s="46"/>
      <c r="E20" s="67" t="s">
        <v>60</v>
      </c>
      <c r="F20" s="46">
        <v>2.0</v>
      </c>
      <c r="G20" s="46">
        <v>1.0</v>
      </c>
      <c r="H20" s="48">
        <v>42218.229166666664</v>
      </c>
      <c r="I20" s="48"/>
      <c r="J20" s="49" t="s">
        <v>74</v>
      </c>
      <c r="K20" s="46"/>
      <c r="L20" s="49" t="s">
        <v>81</v>
      </c>
      <c r="M20" s="50">
        <v>44.637085</v>
      </c>
      <c r="N20" s="50">
        <v>-124.3059483</v>
      </c>
      <c r="O20" s="50"/>
      <c r="P20" s="50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ht="14.25" customHeight="1">
      <c r="A21" s="46"/>
      <c r="B21" s="46"/>
      <c r="C21" s="46"/>
      <c r="D21" s="46"/>
      <c r="E21" s="67" t="s">
        <v>62</v>
      </c>
      <c r="F21" s="46">
        <v>2.0</v>
      </c>
      <c r="G21" s="46">
        <v>1.0</v>
      </c>
      <c r="H21" s="48">
        <v>42218.229166666664</v>
      </c>
      <c r="I21" s="48"/>
      <c r="J21" s="49" t="s">
        <v>74</v>
      </c>
      <c r="K21" s="46"/>
      <c r="L21" s="49" t="s">
        <v>82</v>
      </c>
      <c r="M21" s="50">
        <v>44.637085</v>
      </c>
      <c r="N21" s="50">
        <v>-124.3059483</v>
      </c>
      <c r="O21" s="50"/>
      <c r="P21" s="50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 ht="14.25" customHeight="1">
      <c r="A22" s="46"/>
      <c r="B22" s="46"/>
      <c r="C22" s="46"/>
      <c r="D22" s="46"/>
      <c r="E22" s="67" t="s">
        <v>64</v>
      </c>
      <c r="F22" s="46">
        <v>2.0</v>
      </c>
      <c r="G22" s="46">
        <v>1.0</v>
      </c>
      <c r="H22" s="48">
        <v>42218.229166666664</v>
      </c>
      <c r="I22" s="48"/>
      <c r="J22" s="49" t="s">
        <v>74</v>
      </c>
      <c r="K22" s="46"/>
      <c r="L22" s="49" t="s">
        <v>83</v>
      </c>
      <c r="M22" s="50">
        <v>44.637085</v>
      </c>
      <c r="N22" s="50">
        <v>-124.3059483</v>
      </c>
      <c r="O22" s="50"/>
      <c r="P22" s="50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ht="14.25" customHeight="1">
      <c r="A23" s="46"/>
      <c r="B23" s="46"/>
      <c r="C23" s="46"/>
      <c r="D23" s="46"/>
      <c r="E23" s="67" t="s">
        <v>67</v>
      </c>
      <c r="F23" s="46">
        <v>2.0</v>
      </c>
      <c r="G23" s="46">
        <v>1.0</v>
      </c>
      <c r="H23" s="48">
        <v>42218.229166666664</v>
      </c>
      <c r="I23" s="48"/>
      <c r="J23" s="49" t="s">
        <v>74</v>
      </c>
      <c r="K23" s="46"/>
      <c r="L23" s="49" t="s">
        <v>84</v>
      </c>
      <c r="M23" s="50">
        <v>44.637085</v>
      </c>
      <c r="N23" s="50">
        <v>-124.3059483</v>
      </c>
      <c r="O23" s="50"/>
      <c r="P23" s="68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ht="14.25" customHeight="1">
      <c r="A24" s="46"/>
      <c r="B24" s="46"/>
      <c r="C24" s="46"/>
      <c r="D24" s="46"/>
      <c r="E24" s="67" t="s">
        <v>70</v>
      </c>
      <c r="F24" s="46">
        <v>2.0</v>
      </c>
      <c r="G24" s="46">
        <v>1.0</v>
      </c>
      <c r="H24" s="48">
        <v>42218.229166666664</v>
      </c>
      <c r="I24" s="48"/>
      <c r="J24" s="49" t="s">
        <v>74</v>
      </c>
      <c r="K24" s="46"/>
      <c r="L24" s="49" t="s">
        <v>86</v>
      </c>
      <c r="M24" s="50">
        <v>44.637085</v>
      </c>
      <c r="N24" s="50">
        <v>-124.3059483</v>
      </c>
      <c r="O24" s="50"/>
      <c r="P24" s="50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ht="14.25" customHeight="1">
      <c r="A25" s="46"/>
      <c r="B25" s="46"/>
      <c r="C25" s="46"/>
      <c r="D25" s="46"/>
      <c r="E25" s="49" t="s">
        <v>73</v>
      </c>
      <c r="F25" s="46">
        <v>2.0</v>
      </c>
      <c r="G25" s="46">
        <v>1.0</v>
      </c>
      <c r="H25" s="48">
        <v>42218.24097222222</v>
      </c>
      <c r="I25" s="48"/>
      <c r="J25" s="49" t="s">
        <v>74</v>
      </c>
      <c r="K25" s="46"/>
      <c r="L25" s="49" t="s">
        <v>88</v>
      </c>
      <c r="M25" s="50">
        <v>44.63703667</v>
      </c>
      <c r="N25" s="50">
        <v>-124.3058567</v>
      </c>
      <c r="O25" s="50"/>
      <c r="P25" s="50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ht="14.25" customHeight="1">
      <c r="A26" s="46"/>
      <c r="B26" s="46"/>
      <c r="C26" s="46"/>
      <c r="D26" s="46"/>
      <c r="E26" s="46"/>
      <c r="F26" s="46"/>
      <c r="G26" s="46"/>
      <c r="H26" s="48"/>
      <c r="I26" s="48"/>
      <c r="J26" s="46"/>
      <c r="K26" s="46"/>
      <c r="L26" s="46"/>
      <c r="M26" s="52"/>
      <c r="N26" s="52"/>
      <c r="O26" s="52"/>
      <c r="P26" s="52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ht="14.25" customHeight="1">
      <c r="A27" s="46"/>
      <c r="B27" s="46"/>
      <c r="C27" s="46"/>
      <c r="D27" s="46"/>
      <c r="E27" s="46"/>
      <c r="F27" s="46"/>
      <c r="G27" s="46"/>
      <c r="H27" s="48"/>
      <c r="I27" s="48"/>
      <c r="J27" s="46"/>
      <c r="K27" s="46"/>
      <c r="L27" s="46"/>
      <c r="M27" s="52"/>
      <c r="N27" s="52"/>
      <c r="O27" s="52"/>
      <c r="P27" s="52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 ht="14.25" customHeight="1">
      <c r="A28" s="46"/>
      <c r="B28" s="46"/>
      <c r="C28" s="46"/>
      <c r="D28" s="46"/>
      <c r="E28" s="46"/>
      <c r="F28" s="46"/>
      <c r="G28" s="46"/>
      <c r="H28" s="48"/>
      <c r="I28" s="48"/>
      <c r="J28" s="46"/>
      <c r="K28" s="46"/>
      <c r="L28" s="46"/>
      <c r="M28" s="52"/>
      <c r="N28" s="52"/>
      <c r="O28" s="52"/>
      <c r="P28" s="52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ht="14.25" customHeight="1">
      <c r="A29" s="46"/>
      <c r="B29" s="46"/>
      <c r="C29" s="46"/>
      <c r="D29" s="46"/>
      <c r="E29" s="46"/>
      <c r="F29" s="46"/>
      <c r="G29" s="46"/>
      <c r="H29" s="48"/>
      <c r="I29" s="48"/>
      <c r="J29" s="46"/>
      <c r="K29" s="46"/>
      <c r="L29" s="46"/>
      <c r="M29" s="52"/>
      <c r="N29" s="52"/>
      <c r="O29" s="52"/>
      <c r="P29" s="52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ht="14.25" customHeight="1">
      <c r="A30" s="46"/>
      <c r="B30" s="46"/>
      <c r="C30" s="46"/>
      <c r="D30" s="46"/>
      <c r="E30" s="46"/>
      <c r="F30" s="46"/>
      <c r="G30" s="46"/>
      <c r="H30" s="48"/>
      <c r="I30" s="48"/>
      <c r="J30" s="46"/>
      <c r="K30" s="46"/>
      <c r="L30" s="46"/>
      <c r="M30" s="52"/>
      <c r="N30" s="52"/>
      <c r="O30" s="52"/>
      <c r="P30" s="52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ht="14.25" customHeight="1">
      <c r="A31" s="46"/>
      <c r="B31" s="46"/>
      <c r="C31" s="46"/>
      <c r="D31" s="46"/>
      <c r="E31" s="46"/>
      <c r="F31" s="46"/>
      <c r="G31" s="46"/>
      <c r="H31" s="48"/>
      <c r="I31" s="48"/>
      <c r="J31" s="46"/>
      <c r="K31" s="46"/>
      <c r="L31" s="46"/>
      <c r="M31" s="52"/>
      <c r="N31" s="52"/>
      <c r="O31" s="52"/>
      <c r="P31" s="52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ht="14.25" customHeight="1">
      <c r="A32" s="46"/>
      <c r="B32" s="46"/>
      <c r="C32" s="46"/>
      <c r="D32" s="46"/>
      <c r="E32" s="46"/>
      <c r="F32" s="46"/>
      <c r="G32" s="46"/>
      <c r="H32" s="48"/>
      <c r="I32" s="48"/>
      <c r="J32" s="46"/>
      <c r="K32" s="46"/>
      <c r="L32" s="46"/>
      <c r="M32" s="52"/>
      <c r="N32" s="52"/>
      <c r="O32" s="52"/>
      <c r="P32" s="52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ht="14.25" customHeight="1">
      <c r="A33" s="46"/>
      <c r="B33" s="46"/>
      <c r="C33" s="46"/>
      <c r="D33" s="46"/>
      <c r="E33" s="46"/>
      <c r="F33" s="46"/>
      <c r="G33" s="46"/>
      <c r="H33" s="48"/>
      <c r="I33" s="48"/>
      <c r="J33" s="46"/>
      <c r="K33" s="46"/>
      <c r="L33" s="46"/>
      <c r="M33" s="52"/>
      <c r="N33" s="52"/>
      <c r="O33" s="52"/>
      <c r="P33" s="52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ht="14.25" customHeight="1">
      <c r="A34" s="46"/>
      <c r="B34" s="46"/>
      <c r="C34" s="46"/>
      <c r="D34" s="46"/>
      <c r="E34" s="46"/>
      <c r="F34" s="46"/>
      <c r="G34" s="46"/>
      <c r="H34" s="48"/>
      <c r="I34" s="48"/>
      <c r="J34" s="46"/>
      <c r="K34" s="46"/>
      <c r="L34" s="46"/>
      <c r="M34" s="52"/>
      <c r="N34" s="52"/>
      <c r="O34" s="52"/>
      <c r="P34" s="52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ht="14.25" customHeight="1">
      <c r="A35" s="46"/>
      <c r="B35" s="46"/>
      <c r="C35" s="46"/>
      <c r="D35" s="46"/>
      <c r="E35" s="46"/>
      <c r="F35" s="46"/>
      <c r="G35" s="46"/>
      <c r="H35" s="48"/>
      <c r="I35" s="48"/>
      <c r="J35" s="46"/>
      <c r="K35" s="46"/>
      <c r="L35" s="46"/>
      <c r="M35" s="52"/>
      <c r="N35" s="52"/>
      <c r="O35" s="52"/>
      <c r="P35" s="69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ht="14.25" customHeight="1">
      <c r="A36" s="46"/>
      <c r="B36" s="46"/>
      <c r="C36" s="46"/>
      <c r="D36" s="46"/>
      <c r="E36" s="46"/>
      <c r="F36" s="46"/>
      <c r="G36" s="46"/>
      <c r="H36" s="48"/>
      <c r="I36" s="48"/>
      <c r="J36" s="46"/>
      <c r="K36" s="46"/>
      <c r="L36" s="46"/>
      <c r="M36" s="52"/>
      <c r="N36" s="52"/>
      <c r="O36" s="52"/>
      <c r="P36" s="52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ht="14.25" customHeight="1">
      <c r="A37" s="46"/>
      <c r="B37" s="46"/>
      <c r="C37" s="46"/>
      <c r="D37" s="46"/>
      <c r="E37" s="46"/>
      <c r="F37" s="46"/>
      <c r="G37" s="46"/>
      <c r="H37" s="48"/>
      <c r="I37" s="48"/>
      <c r="J37" s="46"/>
      <c r="K37" s="46"/>
      <c r="L37" s="46"/>
      <c r="M37" s="52"/>
      <c r="N37" s="52"/>
      <c r="O37" s="52"/>
      <c r="P37" s="52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ht="14.25" customHeight="1">
      <c r="A38" s="61"/>
      <c r="B38" s="61"/>
      <c r="C38" s="61"/>
      <c r="D38" s="61"/>
      <c r="E38" s="61"/>
      <c r="F38" s="61"/>
      <c r="G38" s="61"/>
      <c r="H38" s="63"/>
      <c r="I38" s="63"/>
      <c r="J38" s="61"/>
      <c r="K38" s="61"/>
      <c r="L38" s="61"/>
      <c r="M38" s="70"/>
      <c r="N38" s="70"/>
      <c r="O38" s="70"/>
      <c r="P38" s="70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</row>
    <row r="39" ht="14.25" customHeight="1">
      <c r="A39" s="61"/>
      <c r="B39" s="61"/>
      <c r="C39" s="61"/>
      <c r="D39" s="61"/>
      <c r="E39" s="61"/>
      <c r="F39" s="61"/>
      <c r="G39" s="61"/>
      <c r="H39" s="63"/>
      <c r="I39" s="63"/>
      <c r="J39" s="61"/>
      <c r="K39" s="61"/>
      <c r="L39" s="61"/>
      <c r="M39" s="70"/>
      <c r="N39" s="70"/>
      <c r="O39" s="70"/>
      <c r="P39" s="70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</row>
    <row r="40" ht="14.25" customHeight="1">
      <c r="A40" s="61"/>
      <c r="B40" s="61"/>
      <c r="C40" s="61"/>
      <c r="D40" s="61"/>
      <c r="E40" s="61"/>
      <c r="F40" s="61"/>
      <c r="G40" s="61"/>
      <c r="H40" s="63"/>
      <c r="I40" s="63"/>
      <c r="J40" s="61"/>
      <c r="K40" s="61"/>
      <c r="L40" s="61"/>
      <c r="M40" s="70"/>
      <c r="N40" s="70"/>
      <c r="O40" s="70"/>
      <c r="P40" s="70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</row>
    <row r="41" ht="14.25" customHeight="1">
      <c r="A41" s="61"/>
      <c r="B41" s="61"/>
      <c r="C41" s="61"/>
      <c r="D41" s="61"/>
      <c r="E41" s="61"/>
      <c r="F41" s="61"/>
      <c r="G41" s="61"/>
      <c r="H41" s="63"/>
      <c r="I41" s="63"/>
      <c r="J41" s="61"/>
      <c r="K41" s="61"/>
      <c r="L41" s="61"/>
      <c r="M41" s="70"/>
      <c r="N41" s="70"/>
      <c r="O41" s="70"/>
      <c r="P41" s="70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</row>
    <row r="42" ht="14.25" customHeight="1">
      <c r="A42" s="61"/>
      <c r="B42" s="61"/>
      <c r="C42" s="61"/>
      <c r="D42" s="61"/>
      <c r="E42" s="61"/>
      <c r="F42" s="61"/>
      <c r="G42" s="61"/>
      <c r="H42" s="63"/>
      <c r="I42" s="63"/>
      <c r="J42" s="61"/>
      <c r="K42" s="61"/>
      <c r="L42" s="61"/>
      <c r="M42" s="70"/>
      <c r="N42" s="70"/>
      <c r="O42" s="70"/>
      <c r="P42" s="70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</row>
    <row r="43" ht="14.25" customHeight="1">
      <c r="A43" s="61"/>
      <c r="B43" s="61"/>
      <c r="C43" s="61"/>
      <c r="D43" s="61"/>
      <c r="E43" s="61"/>
      <c r="F43" s="61"/>
      <c r="G43" s="61"/>
      <c r="H43" s="63"/>
      <c r="I43" s="63"/>
      <c r="J43" s="61"/>
      <c r="K43" s="61"/>
      <c r="L43" s="61"/>
      <c r="M43" s="70"/>
      <c r="N43" s="70"/>
      <c r="O43" s="70"/>
      <c r="P43" s="70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</row>
    <row r="44" ht="14.25" customHeight="1">
      <c r="A44" s="61"/>
      <c r="B44" s="61"/>
      <c r="C44" s="61"/>
      <c r="D44" s="61"/>
      <c r="E44" s="61"/>
      <c r="F44" s="61"/>
      <c r="G44" s="61"/>
      <c r="H44" s="63"/>
      <c r="I44" s="63"/>
      <c r="J44" s="61"/>
      <c r="K44" s="61"/>
      <c r="L44" s="61"/>
      <c r="M44" s="70"/>
      <c r="N44" s="70"/>
      <c r="O44" s="70"/>
      <c r="P44" s="70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</row>
    <row r="45" ht="14.25" customHeight="1">
      <c r="A45" s="61"/>
      <c r="B45" s="61"/>
      <c r="C45" s="61"/>
      <c r="D45" s="61"/>
      <c r="E45" s="61"/>
      <c r="F45" s="61"/>
      <c r="G45" s="61"/>
      <c r="H45" s="63"/>
      <c r="I45" s="63"/>
      <c r="J45" s="61"/>
      <c r="K45" s="61"/>
      <c r="L45" s="61"/>
      <c r="M45" s="70"/>
      <c r="N45" s="70"/>
      <c r="O45" s="70"/>
      <c r="P45" s="70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</row>
    <row r="46" ht="14.25" customHeight="1">
      <c r="A46" s="61"/>
      <c r="B46" s="61"/>
      <c r="C46" s="61"/>
      <c r="D46" s="61"/>
      <c r="E46" s="61"/>
      <c r="F46" s="61"/>
      <c r="G46" s="61"/>
      <c r="H46" s="63"/>
      <c r="I46" s="63"/>
      <c r="J46" s="61"/>
      <c r="K46" s="61"/>
      <c r="L46" s="61"/>
      <c r="M46" s="70"/>
      <c r="N46" s="70"/>
      <c r="O46" s="70"/>
      <c r="P46" s="70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</row>
    <row r="47" ht="14.25" customHeight="1">
      <c r="A47" s="61"/>
      <c r="B47" s="61"/>
      <c r="C47" s="61"/>
      <c r="D47" s="61"/>
      <c r="E47" s="61"/>
      <c r="F47" s="61"/>
      <c r="G47" s="61"/>
      <c r="H47" s="63"/>
      <c r="I47" s="63"/>
      <c r="J47" s="61"/>
      <c r="K47" s="61"/>
      <c r="L47" s="61"/>
      <c r="M47" s="70"/>
      <c r="N47" s="70"/>
      <c r="O47" s="70"/>
      <c r="P47" s="7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</row>
    <row r="48" ht="14.25" customHeight="1">
      <c r="A48" s="61"/>
      <c r="B48" s="61"/>
      <c r="C48" s="61"/>
      <c r="D48" s="61"/>
      <c r="E48" s="61"/>
      <c r="F48" s="61"/>
      <c r="G48" s="61"/>
      <c r="H48" s="63"/>
      <c r="I48" s="63"/>
      <c r="J48" s="61"/>
      <c r="K48" s="61"/>
      <c r="L48" s="61"/>
      <c r="M48" s="70"/>
      <c r="N48" s="70"/>
      <c r="O48" s="70"/>
      <c r="P48" s="70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</row>
    <row r="49" ht="14.25" customHeight="1">
      <c r="A49" s="61"/>
      <c r="B49" s="61"/>
      <c r="C49" s="61"/>
      <c r="D49" s="61"/>
      <c r="E49" s="61"/>
      <c r="F49" s="61"/>
      <c r="G49" s="61"/>
      <c r="H49" s="63"/>
      <c r="I49" s="63"/>
      <c r="J49" s="61"/>
      <c r="K49" s="61"/>
      <c r="L49" s="61"/>
      <c r="M49" s="70"/>
      <c r="N49" s="70"/>
      <c r="O49" s="70"/>
      <c r="P49" s="70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</row>
    <row r="50" ht="14.25" customHeight="1">
      <c r="A50" s="46"/>
      <c r="B50" s="46"/>
      <c r="C50" s="46"/>
      <c r="D50" s="46"/>
      <c r="E50" s="46"/>
      <c r="F50" s="46"/>
      <c r="G50" s="46"/>
      <c r="H50" s="48"/>
      <c r="I50" s="48"/>
      <c r="J50" s="46"/>
      <c r="K50" s="46"/>
      <c r="L50" s="46"/>
      <c r="M50" s="52"/>
      <c r="N50" s="52"/>
      <c r="O50" s="52"/>
      <c r="P50" s="52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ht="14.25" customHeight="1">
      <c r="A51" s="46"/>
      <c r="B51" s="46"/>
      <c r="C51" s="46"/>
      <c r="D51" s="46"/>
      <c r="E51" s="46"/>
      <c r="F51" s="46"/>
      <c r="G51" s="46"/>
      <c r="H51" s="48"/>
      <c r="I51" s="48"/>
      <c r="J51" s="46"/>
      <c r="K51" s="46"/>
      <c r="L51" s="46"/>
      <c r="M51" s="52"/>
      <c r="N51" s="52"/>
      <c r="O51" s="52"/>
      <c r="P51" s="52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ht="14.25" customHeight="1">
      <c r="A52" s="46"/>
      <c r="B52" s="46"/>
      <c r="C52" s="46"/>
      <c r="D52" s="46"/>
      <c r="E52" s="46"/>
      <c r="F52" s="46"/>
      <c r="G52" s="46"/>
      <c r="H52" s="48"/>
      <c r="I52" s="48"/>
      <c r="J52" s="46"/>
      <c r="K52" s="46"/>
      <c r="L52" s="46"/>
      <c r="M52" s="52"/>
      <c r="N52" s="52"/>
      <c r="O52" s="52"/>
      <c r="P52" s="52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ht="14.25" customHeight="1">
      <c r="A53" s="46"/>
      <c r="B53" s="46"/>
      <c r="C53" s="46"/>
      <c r="D53" s="46"/>
      <c r="E53" s="46"/>
      <c r="F53" s="46"/>
      <c r="G53" s="46"/>
      <c r="H53" s="48"/>
      <c r="I53" s="48"/>
      <c r="J53" s="46"/>
      <c r="K53" s="46"/>
      <c r="L53" s="46"/>
      <c r="M53" s="52"/>
      <c r="N53" s="52"/>
      <c r="O53" s="52"/>
      <c r="P53" s="52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ht="14.25" customHeight="1">
      <c r="A54" s="46"/>
      <c r="B54" s="46"/>
      <c r="C54" s="46"/>
      <c r="D54" s="46"/>
      <c r="E54" s="46"/>
      <c r="F54" s="46"/>
      <c r="G54" s="46"/>
      <c r="H54" s="48"/>
      <c r="I54" s="48"/>
      <c r="J54" s="46"/>
      <c r="K54" s="46"/>
      <c r="L54" s="46"/>
      <c r="M54" s="52"/>
      <c r="N54" s="52"/>
      <c r="O54" s="52"/>
      <c r="P54" s="52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ht="14.25" customHeight="1">
      <c r="A55" s="46"/>
      <c r="B55" s="46"/>
      <c r="C55" s="46"/>
      <c r="D55" s="46"/>
      <c r="E55" s="46"/>
      <c r="F55" s="46"/>
      <c r="G55" s="46"/>
      <c r="H55" s="48"/>
      <c r="I55" s="48"/>
      <c r="J55" s="46"/>
      <c r="K55" s="46"/>
      <c r="L55" s="46"/>
      <c r="M55" s="52"/>
      <c r="N55" s="52"/>
      <c r="O55" s="52"/>
      <c r="P55" s="52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ht="14.25" customHeight="1">
      <c r="A56" s="46"/>
      <c r="B56" s="46"/>
      <c r="C56" s="46"/>
      <c r="D56" s="46"/>
      <c r="E56" s="46"/>
      <c r="F56" s="46"/>
      <c r="G56" s="46"/>
      <c r="H56" s="48"/>
      <c r="I56" s="48"/>
      <c r="J56" s="46"/>
      <c r="K56" s="46"/>
      <c r="L56" s="46"/>
      <c r="M56" s="52"/>
      <c r="N56" s="52"/>
      <c r="O56" s="52"/>
      <c r="P56" s="52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ht="14.25" customHeight="1">
      <c r="A57" s="46"/>
      <c r="B57" s="46"/>
      <c r="C57" s="46"/>
      <c r="D57" s="46"/>
      <c r="E57" s="46"/>
      <c r="F57" s="46"/>
      <c r="G57" s="46"/>
      <c r="H57" s="48"/>
      <c r="I57" s="48"/>
      <c r="J57" s="46"/>
      <c r="K57" s="46"/>
      <c r="L57" s="46"/>
      <c r="M57" s="52"/>
      <c r="N57" s="52"/>
      <c r="O57" s="52"/>
      <c r="P57" s="52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ht="14.25" customHeight="1">
      <c r="A58" s="46"/>
      <c r="B58" s="46"/>
      <c r="C58" s="46"/>
      <c r="D58" s="46"/>
      <c r="E58" s="46"/>
      <c r="F58" s="46"/>
      <c r="G58" s="46"/>
      <c r="H58" s="48"/>
      <c r="I58" s="48"/>
      <c r="J58" s="46"/>
      <c r="K58" s="46"/>
      <c r="L58" s="46"/>
      <c r="M58" s="52"/>
      <c r="N58" s="52"/>
      <c r="O58" s="52"/>
      <c r="P58" s="52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ht="14.25" customHeight="1">
      <c r="A59" s="46"/>
      <c r="B59" s="46"/>
      <c r="C59" s="46"/>
      <c r="D59" s="46"/>
      <c r="E59" s="46"/>
      <c r="F59" s="46"/>
      <c r="G59" s="46"/>
      <c r="H59" s="48"/>
      <c r="I59" s="48"/>
      <c r="J59" s="46"/>
      <c r="K59" s="46"/>
      <c r="L59" s="46"/>
      <c r="M59" s="52"/>
      <c r="N59" s="52"/>
      <c r="O59" s="52"/>
      <c r="P59" s="69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ht="14.25" customHeight="1">
      <c r="A60" s="46"/>
      <c r="B60" s="46"/>
      <c r="C60" s="46"/>
      <c r="D60" s="46"/>
      <c r="E60" s="46"/>
      <c r="F60" s="46"/>
      <c r="G60" s="46"/>
      <c r="H60" s="48"/>
      <c r="I60" s="48"/>
      <c r="J60" s="46"/>
      <c r="K60" s="46"/>
      <c r="L60" s="46"/>
      <c r="M60" s="52"/>
      <c r="N60" s="52"/>
      <c r="O60" s="52"/>
      <c r="P60" s="52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ht="14.25" customHeight="1">
      <c r="A61" s="46"/>
      <c r="B61" s="46"/>
      <c r="C61" s="46"/>
      <c r="D61" s="46"/>
      <c r="E61" s="46"/>
      <c r="F61" s="46"/>
      <c r="G61" s="46"/>
      <c r="H61" s="48"/>
      <c r="I61" s="48"/>
      <c r="J61" s="46"/>
      <c r="K61" s="46"/>
      <c r="L61" s="46"/>
      <c r="M61" s="52"/>
      <c r="N61" s="52"/>
      <c r="O61" s="52"/>
      <c r="P61" s="52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ht="14.25" customHeight="1">
      <c r="A62" s="46"/>
      <c r="B62" s="46"/>
      <c r="C62" s="46"/>
      <c r="D62" s="46"/>
      <c r="E62" s="46"/>
      <c r="F62" s="46"/>
      <c r="G62" s="46"/>
      <c r="H62" s="48"/>
      <c r="I62" s="48"/>
      <c r="J62" s="46"/>
      <c r="K62" s="46"/>
      <c r="L62" s="46"/>
      <c r="M62" s="72"/>
      <c r="N62" s="72"/>
      <c r="O62" s="52"/>
      <c r="P62" s="52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ht="14.25" customHeight="1">
      <c r="A63" s="46"/>
      <c r="B63" s="46"/>
      <c r="C63" s="46"/>
      <c r="D63" s="46"/>
      <c r="E63" s="46"/>
      <c r="F63" s="46"/>
      <c r="G63" s="46"/>
      <c r="H63" s="48"/>
      <c r="I63" s="48"/>
      <c r="J63" s="46"/>
      <c r="K63" s="46"/>
      <c r="L63" s="46"/>
      <c r="M63" s="72"/>
      <c r="N63" s="72"/>
      <c r="O63" s="52"/>
      <c r="P63" s="52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ht="14.25" customHeight="1">
      <c r="A64" s="46"/>
      <c r="B64" s="46"/>
      <c r="C64" s="46"/>
      <c r="D64" s="46"/>
      <c r="E64" s="46"/>
      <c r="F64" s="46"/>
      <c r="G64" s="46"/>
      <c r="H64" s="48"/>
      <c r="I64" s="48"/>
      <c r="J64" s="46"/>
      <c r="K64" s="46"/>
      <c r="L64" s="46"/>
      <c r="M64" s="72"/>
      <c r="N64" s="72"/>
      <c r="O64" s="52"/>
      <c r="P64" s="52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ht="14.25" customHeight="1">
      <c r="A65" s="46"/>
      <c r="B65" s="46"/>
      <c r="C65" s="46"/>
      <c r="D65" s="46"/>
      <c r="E65" s="46"/>
      <c r="F65" s="46"/>
      <c r="G65" s="46"/>
      <c r="H65" s="48"/>
      <c r="I65" s="48"/>
      <c r="J65" s="46"/>
      <c r="K65" s="46"/>
      <c r="L65" s="46"/>
      <c r="M65" s="72"/>
      <c r="N65" s="72"/>
      <c r="O65" s="52"/>
      <c r="P65" s="52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ht="14.25" customHeight="1">
      <c r="A66" s="46"/>
      <c r="B66" s="46"/>
      <c r="C66" s="46"/>
      <c r="D66" s="46"/>
      <c r="E66" s="46"/>
      <c r="F66" s="46"/>
      <c r="G66" s="46"/>
      <c r="H66" s="48"/>
      <c r="I66" s="48"/>
      <c r="J66" s="46"/>
      <c r="K66" s="46"/>
      <c r="L66" s="46"/>
      <c r="M66" s="72"/>
      <c r="N66" s="72"/>
      <c r="O66" s="52"/>
      <c r="P66" s="52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ht="14.25" customHeight="1">
      <c r="A67" s="46"/>
      <c r="B67" s="46"/>
      <c r="C67" s="46"/>
      <c r="D67" s="46"/>
      <c r="E67" s="46"/>
      <c r="F67" s="46"/>
      <c r="G67" s="46"/>
      <c r="H67" s="48"/>
      <c r="I67" s="48"/>
      <c r="J67" s="46"/>
      <c r="K67" s="46"/>
      <c r="L67" s="46"/>
      <c r="M67" s="72"/>
      <c r="N67" s="72"/>
      <c r="O67" s="52"/>
      <c r="P67" s="52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ht="14.25" customHeight="1">
      <c r="A68" s="46"/>
      <c r="B68" s="46"/>
      <c r="C68" s="46"/>
      <c r="D68" s="46"/>
      <c r="E68" s="46"/>
      <c r="F68" s="46"/>
      <c r="G68" s="46"/>
      <c r="H68" s="48"/>
      <c r="I68" s="48"/>
      <c r="J68" s="46"/>
      <c r="K68" s="46"/>
      <c r="L68" s="46"/>
      <c r="M68" s="72"/>
      <c r="N68" s="72"/>
      <c r="O68" s="52"/>
      <c r="P68" s="52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ht="14.25" customHeight="1">
      <c r="A69" s="46"/>
      <c r="B69" s="46"/>
      <c r="C69" s="46"/>
      <c r="D69" s="46"/>
      <c r="E69" s="46"/>
      <c r="F69" s="46"/>
      <c r="G69" s="46"/>
      <c r="H69" s="48"/>
      <c r="I69" s="48"/>
      <c r="J69" s="46"/>
      <c r="K69" s="46"/>
      <c r="L69" s="46"/>
      <c r="M69" s="72"/>
      <c r="N69" s="72"/>
      <c r="O69" s="52"/>
      <c r="P69" s="52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ht="14.25" customHeight="1">
      <c r="A70" s="46"/>
      <c r="B70" s="46"/>
      <c r="C70" s="46"/>
      <c r="D70" s="46"/>
      <c r="E70" s="46"/>
      <c r="F70" s="46"/>
      <c r="G70" s="46"/>
      <c r="H70" s="48"/>
      <c r="I70" s="48"/>
      <c r="J70" s="46"/>
      <c r="K70" s="46"/>
      <c r="L70" s="46"/>
      <c r="M70" s="72"/>
      <c r="N70" s="72"/>
      <c r="O70" s="52"/>
      <c r="P70" s="52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ht="14.25" customHeight="1">
      <c r="A71" s="46"/>
      <c r="B71" s="46"/>
      <c r="C71" s="46"/>
      <c r="D71" s="46"/>
      <c r="E71" s="46"/>
      <c r="F71" s="46"/>
      <c r="G71" s="46"/>
      <c r="H71" s="48"/>
      <c r="I71" s="48"/>
      <c r="J71" s="46"/>
      <c r="K71" s="46"/>
      <c r="L71" s="46"/>
      <c r="M71" s="72"/>
      <c r="N71" s="72"/>
      <c r="O71" s="52"/>
      <c r="P71" s="52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ht="14.25" customHeight="1">
      <c r="A72" s="46"/>
      <c r="B72" s="46"/>
      <c r="C72" s="46"/>
      <c r="D72" s="46"/>
      <c r="E72" s="46"/>
      <c r="F72" s="46"/>
      <c r="G72" s="46"/>
      <c r="H72" s="48"/>
      <c r="I72" s="48"/>
      <c r="J72" s="46"/>
      <c r="K72" s="46"/>
      <c r="L72" s="46"/>
      <c r="M72" s="72"/>
      <c r="N72" s="72"/>
      <c r="O72" s="52"/>
      <c r="P72" s="52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ht="14.25" customHeight="1">
      <c r="A73" s="46"/>
      <c r="B73" s="46"/>
      <c r="C73" s="46"/>
      <c r="D73" s="46"/>
      <c r="E73" s="46"/>
      <c r="F73" s="46"/>
      <c r="G73" s="46"/>
      <c r="H73" s="48"/>
      <c r="I73" s="48"/>
      <c r="J73" s="46"/>
      <c r="K73" s="46"/>
      <c r="L73" s="46"/>
      <c r="M73" s="72"/>
      <c r="N73" s="72"/>
      <c r="O73" s="52"/>
      <c r="P73" s="52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ht="14.25" customHeight="1">
      <c r="A74" s="46"/>
      <c r="B74" s="46"/>
      <c r="C74" s="46"/>
      <c r="D74" s="46"/>
      <c r="E74" s="46"/>
      <c r="F74" s="46"/>
      <c r="G74" s="46"/>
      <c r="H74" s="48"/>
      <c r="I74" s="48"/>
      <c r="J74" s="46"/>
      <c r="K74" s="46"/>
      <c r="L74" s="46"/>
      <c r="M74" s="72"/>
      <c r="N74" s="72"/>
      <c r="O74" s="52"/>
      <c r="P74" s="52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ht="14.25" customHeight="1">
      <c r="A75" s="46"/>
      <c r="B75" s="46"/>
      <c r="C75" s="46"/>
      <c r="D75" s="46"/>
      <c r="E75" s="46"/>
      <c r="F75" s="46"/>
      <c r="G75" s="46"/>
      <c r="H75" s="48"/>
      <c r="I75" s="48"/>
      <c r="J75" s="46"/>
      <c r="K75" s="46"/>
      <c r="L75" s="46"/>
      <c r="M75" s="72"/>
      <c r="N75" s="72"/>
      <c r="O75" s="52"/>
      <c r="P75" s="52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ht="14.25" customHeight="1">
      <c r="A76" s="46"/>
      <c r="B76" s="46"/>
      <c r="C76" s="46"/>
      <c r="D76" s="46"/>
      <c r="E76" s="46"/>
      <c r="F76" s="46"/>
      <c r="G76" s="46"/>
      <c r="H76" s="48"/>
      <c r="I76" s="48"/>
      <c r="J76" s="46"/>
      <c r="K76" s="46"/>
      <c r="L76" s="46"/>
      <c r="M76" s="72"/>
      <c r="N76" s="72"/>
      <c r="O76" s="52"/>
      <c r="P76" s="52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ht="14.25" customHeight="1">
      <c r="A77" s="46"/>
      <c r="B77" s="46"/>
      <c r="C77" s="46"/>
      <c r="D77" s="46"/>
      <c r="E77" s="46"/>
      <c r="F77" s="46"/>
      <c r="G77" s="46"/>
      <c r="H77" s="48"/>
      <c r="I77" s="48"/>
      <c r="J77" s="46"/>
      <c r="K77" s="46"/>
      <c r="L77" s="46"/>
      <c r="M77" s="72"/>
      <c r="N77" s="72"/>
      <c r="O77" s="52"/>
      <c r="P77" s="52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ht="14.25" customHeight="1">
      <c r="A78" s="46"/>
      <c r="B78" s="46"/>
      <c r="C78" s="46"/>
      <c r="D78" s="46"/>
      <c r="E78" s="46"/>
      <c r="F78" s="46"/>
      <c r="G78" s="46"/>
      <c r="H78" s="48"/>
      <c r="I78" s="48"/>
      <c r="J78" s="46"/>
      <c r="K78" s="46"/>
      <c r="L78" s="46"/>
      <c r="M78" s="72"/>
      <c r="N78" s="72"/>
      <c r="O78" s="52"/>
      <c r="P78" s="52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ht="14.25" customHeight="1">
      <c r="A79" s="46"/>
      <c r="B79" s="46"/>
      <c r="C79" s="46"/>
      <c r="D79" s="46"/>
      <c r="E79" s="46"/>
      <c r="F79" s="46"/>
      <c r="G79" s="46"/>
      <c r="H79" s="48"/>
      <c r="I79" s="48"/>
      <c r="J79" s="46"/>
      <c r="K79" s="46"/>
      <c r="L79" s="46"/>
      <c r="M79" s="72"/>
      <c r="N79" s="72"/>
      <c r="O79" s="52"/>
      <c r="P79" s="52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ht="14.25" customHeight="1">
      <c r="A80" s="46"/>
      <c r="B80" s="46"/>
      <c r="C80" s="46"/>
      <c r="D80" s="46"/>
      <c r="E80" s="46"/>
      <c r="F80" s="46"/>
      <c r="G80" s="46"/>
      <c r="H80" s="48"/>
      <c r="I80" s="48"/>
      <c r="J80" s="46"/>
      <c r="K80" s="46"/>
      <c r="L80" s="46"/>
      <c r="M80" s="72"/>
      <c r="N80" s="72"/>
      <c r="O80" s="52"/>
      <c r="P80" s="52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ht="14.25" customHeight="1">
      <c r="A81" s="46"/>
      <c r="B81" s="46"/>
      <c r="C81" s="46"/>
      <c r="D81" s="46"/>
      <c r="E81" s="46"/>
      <c r="F81" s="46"/>
      <c r="G81" s="46"/>
      <c r="H81" s="48"/>
      <c r="I81" s="48"/>
      <c r="J81" s="46"/>
      <c r="K81" s="46"/>
      <c r="L81" s="46"/>
      <c r="M81" s="72"/>
      <c r="N81" s="72"/>
      <c r="O81" s="52"/>
      <c r="P81" s="52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ht="14.25" customHeight="1">
      <c r="A82" s="46"/>
      <c r="B82" s="46"/>
      <c r="C82" s="46"/>
      <c r="D82" s="46"/>
      <c r="E82" s="46"/>
      <c r="F82" s="46"/>
      <c r="G82" s="46"/>
      <c r="H82" s="48"/>
      <c r="I82" s="48"/>
      <c r="J82" s="46"/>
      <c r="K82" s="46"/>
      <c r="L82" s="46"/>
      <c r="M82" s="72"/>
      <c r="N82" s="72"/>
      <c r="O82" s="52"/>
      <c r="P82" s="52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ht="14.25" customHeight="1">
      <c r="A83" s="46"/>
      <c r="B83" s="46"/>
      <c r="C83" s="46"/>
      <c r="D83" s="46"/>
      <c r="E83" s="46"/>
      <c r="F83" s="46"/>
      <c r="G83" s="46"/>
      <c r="H83" s="48"/>
      <c r="I83" s="48"/>
      <c r="J83" s="46"/>
      <c r="K83" s="46"/>
      <c r="L83" s="46"/>
      <c r="M83" s="72"/>
      <c r="N83" s="72"/>
      <c r="O83" s="52"/>
      <c r="P83" s="52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ht="14.25" customHeight="1">
      <c r="A84" s="46"/>
      <c r="B84" s="46"/>
      <c r="C84" s="46"/>
      <c r="D84" s="46"/>
      <c r="E84" s="46"/>
      <c r="F84" s="46"/>
      <c r="G84" s="46"/>
      <c r="H84" s="48"/>
      <c r="I84" s="48"/>
      <c r="J84" s="46"/>
      <c r="K84" s="46"/>
      <c r="L84" s="46"/>
      <c r="M84" s="72"/>
      <c r="N84" s="72"/>
      <c r="O84" s="52"/>
      <c r="P84" s="52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ht="14.25" customHeight="1">
      <c r="A85" s="46"/>
      <c r="B85" s="46"/>
      <c r="C85" s="46"/>
      <c r="D85" s="46"/>
      <c r="E85" s="46"/>
      <c r="F85" s="46"/>
      <c r="G85" s="46"/>
      <c r="H85" s="48"/>
      <c r="I85" s="48"/>
      <c r="J85" s="46"/>
      <c r="K85" s="46"/>
      <c r="L85" s="46"/>
      <c r="M85" s="72"/>
      <c r="N85" s="72"/>
      <c r="O85" s="52"/>
      <c r="P85" s="52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ht="14.25" customHeight="1">
      <c r="A86" s="46"/>
      <c r="B86" s="46"/>
      <c r="C86" s="46"/>
      <c r="D86" s="46"/>
      <c r="E86" s="46"/>
      <c r="F86" s="46"/>
      <c r="G86" s="46"/>
      <c r="H86" s="48"/>
      <c r="I86" s="48"/>
      <c r="J86" s="46"/>
      <c r="K86" s="46"/>
      <c r="L86" s="46"/>
      <c r="M86" s="72"/>
      <c r="N86" s="72"/>
      <c r="O86" s="52"/>
      <c r="P86" s="52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ht="14.25" customHeight="1">
      <c r="A87" s="46"/>
      <c r="B87" s="46"/>
      <c r="C87" s="46"/>
      <c r="D87" s="46"/>
      <c r="E87" s="46"/>
      <c r="F87" s="46"/>
      <c r="G87" s="46"/>
      <c r="H87" s="48"/>
      <c r="I87" s="48"/>
      <c r="J87" s="46"/>
      <c r="K87" s="46"/>
      <c r="L87" s="46"/>
      <c r="M87" s="72"/>
      <c r="N87" s="72"/>
      <c r="O87" s="52"/>
      <c r="P87" s="52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ht="14.25" customHeight="1">
      <c r="A88" s="46"/>
      <c r="B88" s="46"/>
      <c r="C88" s="46"/>
      <c r="D88" s="46"/>
      <c r="E88" s="46"/>
      <c r="F88" s="46"/>
      <c r="G88" s="46"/>
      <c r="H88" s="48"/>
      <c r="I88" s="48"/>
      <c r="J88" s="46"/>
      <c r="K88" s="46"/>
      <c r="L88" s="46"/>
      <c r="M88" s="72"/>
      <c r="N88" s="72"/>
      <c r="O88" s="52"/>
      <c r="P88" s="52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ht="14.25" customHeight="1">
      <c r="A89" s="46"/>
      <c r="B89" s="46"/>
      <c r="C89" s="46"/>
      <c r="D89" s="46"/>
      <c r="E89" s="46"/>
      <c r="F89" s="46"/>
      <c r="G89" s="46"/>
      <c r="H89" s="48"/>
      <c r="I89" s="48"/>
      <c r="J89" s="46"/>
      <c r="K89" s="46"/>
      <c r="L89" s="46"/>
      <c r="M89" s="72"/>
      <c r="N89" s="72"/>
      <c r="O89" s="52"/>
      <c r="P89" s="52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ht="14.25" customHeight="1">
      <c r="A90" s="46"/>
      <c r="B90" s="46"/>
      <c r="C90" s="46"/>
      <c r="D90" s="46"/>
      <c r="E90" s="46"/>
      <c r="F90" s="46"/>
      <c r="G90" s="46"/>
      <c r="H90" s="48"/>
      <c r="I90" s="48"/>
      <c r="J90" s="46"/>
      <c r="K90" s="46"/>
      <c r="L90" s="46"/>
      <c r="M90" s="72"/>
      <c r="N90" s="72"/>
      <c r="O90" s="52"/>
      <c r="P90" s="52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ht="14.25" customHeight="1">
      <c r="A91" s="46"/>
      <c r="B91" s="46"/>
      <c r="C91" s="46"/>
      <c r="D91" s="46"/>
      <c r="E91" s="46"/>
      <c r="F91" s="46"/>
      <c r="G91" s="46"/>
      <c r="H91" s="48"/>
      <c r="I91" s="48"/>
      <c r="J91" s="46"/>
      <c r="K91" s="46"/>
      <c r="L91" s="46"/>
      <c r="M91" s="72"/>
      <c r="N91" s="72"/>
      <c r="O91" s="52"/>
      <c r="P91" s="52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ht="14.25" customHeight="1">
      <c r="A92" s="46"/>
      <c r="B92" s="46"/>
      <c r="C92" s="46"/>
      <c r="D92" s="46"/>
      <c r="E92" s="46"/>
      <c r="F92" s="46"/>
      <c r="G92" s="46"/>
      <c r="H92" s="48"/>
      <c r="I92" s="48"/>
      <c r="J92" s="46"/>
      <c r="K92" s="46"/>
      <c r="L92" s="46"/>
      <c r="M92" s="72"/>
      <c r="N92" s="72"/>
      <c r="O92" s="52"/>
      <c r="P92" s="52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 ht="14.25" customHeight="1">
      <c r="A93" s="46"/>
      <c r="B93" s="46"/>
      <c r="C93" s="46"/>
      <c r="D93" s="46"/>
      <c r="E93" s="46"/>
      <c r="F93" s="46"/>
      <c r="G93" s="46"/>
      <c r="H93" s="48"/>
      <c r="I93" s="48"/>
      <c r="J93" s="46"/>
      <c r="K93" s="46"/>
      <c r="L93" s="46"/>
      <c r="M93" s="72"/>
      <c r="N93" s="72"/>
      <c r="O93" s="52"/>
      <c r="P93" s="52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ht="14.25" customHeight="1">
      <c r="A94" s="46"/>
      <c r="B94" s="46"/>
      <c r="C94" s="46"/>
      <c r="D94" s="46"/>
      <c r="E94" s="46"/>
      <c r="F94" s="46"/>
      <c r="G94" s="46"/>
      <c r="H94" s="48"/>
      <c r="I94" s="48"/>
      <c r="J94" s="46"/>
      <c r="K94" s="46"/>
      <c r="L94" s="46"/>
      <c r="M94" s="72"/>
      <c r="N94" s="72"/>
      <c r="O94" s="52"/>
      <c r="P94" s="52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 ht="14.25" customHeight="1">
      <c r="A95" s="46"/>
      <c r="B95" s="46"/>
      <c r="C95" s="46"/>
      <c r="D95" s="46"/>
      <c r="E95" s="46"/>
      <c r="F95" s="46"/>
      <c r="G95" s="46"/>
      <c r="H95" s="48"/>
      <c r="I95" s="48"/>
      <c r="J95" s="46"/>
      <c r="K95" s="46"/>
      <c r="L95" s="46"/>
      <c r="M95" s="72"/>
      <c r="N95" s="72"/>
      <c r="O95" s="52"/>
      <c r="P95" s="52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ht="14.25" customHeight="1">
      <c r="A96" s="46"/>
      <c r="B96" s="46"/>
      <c r="C96" s="46"/>
      <c r="D96" s="46"/>
      <c r="E96" s="46"/>
      <c r="F96" s="46"/>
      <c r="G96" s="46"/>
      <c r="H96" s="48"/>
      <c r="I96" s="48"/>
      <c r="J96" s="46"/>
      <c r="K96" s="46"/>
      <c r="L96" s="46"/>
      <c r="M96" s="72"/>
      <c r="N96" s="72"/>
      <c r="O96" s="52"/>
      <c r="P96" s="52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 ht="14.25" customHeight="1">
      <c r="A97" s="46"/>
      <c r="B97" s="46"/>
      <c r="C97" s="46"/>
      <c r="D97" s="46"/>
      <c r="E97" s="46"/>
      <c r="F97" s="46"/>
      <c r="G97" s="46"/>
      <c r="H97" s="48"/>
      <c r="I97" s="48"/>
      <c r="J97" s="46"/>
      <c r="K97" s="46"/>
      <c r="L97" s="46"/>
      <c r="M97" s="72"/>
      <c r="N97" s="72"/>
      <c r="O97" s="52"/>
      <c r="P97" s="52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ht="14.25" customHeight="1">
      <c r="A98" s="46"/>
      <c r="B98" s="46"/>
      <c r="C98" s="46"/>
      <c r="D98" s="46"/>
      <c r="E98" s="46"/>
      <c r="F98" s="46"/>
      <c r="G98" s="46"/>
      <c r="H98" s="48"/>
      <c r="I98" s="48"/>
      <c r="J98" s="46"/>
      <c r="K98" s="46"/>
      <c r="L98" s="46"/>
      <c r="M98" s="72"/>
      <c r="N98" s="72"/>
      <c r="O98" s="52"/>
      <c r="P98" s="52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 ht="14.25" customHeight="1">
      <c r="A99" s="46"/>
      <c r="B99" s="46"/>
      <c r="C99" s="46"/>
      <c r="D99" s="46"/>
      <c r="E99" s="46"/>
      <c r="F99" s="46"/>
      <c r="G99" s="46"/>
      <c r="H99" s="48"/>
      <c r="I99" s="48"/>
      <c r="J99" s="46"/>
      <c r="K99" s="46"/>
      <c r="L99" s="46"/>
      <c r="M99" s="72"/>
      <c r="N99" s="72"/>
      <c r="O99" s="52"/>
      <c r="P99" s="52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ht="14.25" customHeight="1">
      <c r="A100" s="46"/>
      <c r="B100" s="46"/>
      <c r="C100" s="46"/>
      <c r="D100" s="46"/>
      <c r="E100" s="46"/>
      <c r="F100" s="46"/>
      <c r="G100" s="46"/>
      <c r="H100" s="48"/>
      <c r="I100" s="48"/>
      <c r="J100" s="46"/>
      <c r="K100" s="46"/>
      <c r="L100" s="46"/>
      <c r="M100" s="72"/>
      <c r="N100" s="72"/>
      <c r="O100" s="52"/>
      <c r="P100" s="52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 ht="14.25" customHeight="1">
      <c r="A101" s="46"/>
      <c r="B101" s="46"/>
      <c r="C101" s="46"/>
      <c r="D101" s="46"/>
      <c r="E101" s="46"/>
      <c r="F101" s="46"/>
      <c r="G101" s="46"/>
      <c r="H101" s="48"/>
      <c r="I101" s="48"/>
      <c r="J101" s="46"/>
      <c r="K101" s="46"/>
      <c r="L101" s="46"/>
      <c r="M101" s="72"/>
      <c r="N101" s="72"/>
      <c r="O101" s="52"/>
      <c r="P101" s="52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ht="14.25" customHeight="1">
      <c r="A102" s="46"/>
      <c r="B102" s="46"/>
      <c r="C102" s="46"/>
      <c r="D102" s="46"/>
      <c r="E102" s="46"/>
      <c r="F102" s="46"/>
      <c r="G102" s="46"/>
      <c r="H102" s="48"/>
      <c r="I102" s="48"/>
      <c r="J102" s="46"/>
      <c r="K102" s="46"/>
      <c r="L102" s="46"/>
      <c r="M102" s="72"/>
      <c r="N102" s="72"/>
      <c r="O102" s="52"/>
      <c r="P102" s="52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 ht="14.25" customHeight="1">
      <c r="A103" s="46"/>
      <c r="B103" s="46"/>
      <c r="C103" s="46"/>
      <c r="D103" s="46"/>
      <c r="E103" s="46"/>
      <c r="F103" s="46"/>
      <c r="G103" s="46"/>
      <c r="H103" s="48"/>
      <c r="I103" s="48"/>
      <c r="J103" s="46"/>
      <c r="K103" s="46"/>
      <c r="L103" s="46"/>
      <c r="M103" s="72"/>
      <c r="N103" s="72"/>
      <c r="O103" s="52"/>
      <c r="P103" s="52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 ht="14.25" customHeight="1">
      <c r="A104" s="46"/>
      <c r="B104" s="46"/>
      <c r="C104" s="46"/>
      <c r="D104" s="46"/>
      <c r="E104" s="46"/>
      <c r="F104" s="46"/>
      <c r="G104" s="46"/>
      <c r="H104" s="48"/>
      <c r="I104" s="48"/>
      <c r="J104" s="46"/>
      <c r="K104" s="46"/>
      <c r="L104" s="46"/>
      <c r="M104" s="72"/>
      <c r="N104" s="72"/>
      <c r="O104" s="52"/>
      <c r="P104" s="52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ht="14.25" customHeight="1">
      <c r="A105" s="46"/>
      <c r="B105" s="46"/>
      <c r="C105" s="46"/>
      <c r="D105" s="46"/>
      <c r="E105" s="46"/>
      <c r="F105" s="46"/>
      <c r="G105" s="46"/>
      <c r="H105" s="48"/>
      <c r="I105" s="48"/>
      <c r="J105" s="46"/>
      <c r="K105" s="46"/>
      <c r="L105" s="46"/>
      <c r="M105" s="72"/>
      <c r="N105" s="72"/>
      <c r="O105" s="52"/>
      <c r="P105" s="52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 ht="14.25" customHeight="1">
      <c r="A106" s="46"/>
      <c r="B106" s="46"/>
      <c r="C106" s="46"/>
      <c r="D106" s="46"/>
      <c r="E106" s="46"/>
      <c r="F106" s="46"/>
      <c r="G106" s="46"/>
      <c r="H106" s="48"/>
      <c r="I106" s="48"/>
      <c r="J106" s="46"/>
      <c r="K106" s="46"/>
      <c r="L106" s="46"/>
      <c r="M106" s="72"/>
      <c r="N106" s="72"/>
      <c r="O106" s="52"/>
      <c r="P106" s="52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 ht="14.25" customHeight="1">
      <c r="A107" s="46"/>
      <c r="B107" s="46"/>
      <c r="C107" s="46"/>
      <c r="D107" s="46"/>
      <c r="E107" s="46"/>
      <c r="F107" s="46"/>
      <c r="G107" s="46"/>
      <c r="H107" s="48"/>
      <c r="I107" s="48"/>
      <c r="J107" s="46"/>
      <c r="K107" s="46"/>
      <c r="L107" s="46"/>
      <c r="M107" s="72"/>
      <c r="N107" s="72"/>
      <c r="O107" s="52"/>
      <c r="P107" s="52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 ht="14.25" customHeight="1">
      <c r="A108" s="46"/>
      <c r="B108" s="46"/>
      <c r="C108" s="46"/>
      <c r="D108" s="46"/>
      <c r="E108" s="46"/>
      <c r="F108" s="46"/>
      <c r="G108" s="46"/>
      <c r="H108" s="48"/>
      <c r="I108" s="48"/>
      <c r="J108" s="46"/>
      <c r="K108" s="46"/>
      <c r="L108" s="46"/>
      <c r="M108" s="72"/>
      <c r="N108" s="72"/>
      <c r="O108" s="52"/>
      <c r="P108" s="52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ht="14.25" customHeight="1">
      <c r="A109" s="46"/>
      <c r="B109" s="46"/>
      <c r="C109" s="46"/>
      <c r="D109" s="46"/>
      <c r="E109" s="46"/>
      <c r="F109" s="46"/>
      <c r="G109" s="46"/>
      <c r="H109" s="48"/>
      <c r="I109" s="48"/>
      <c r="J109" s="46"/>
      <c r="K109" s="46"/>
      <c r="L109" s="46"/>
      <c r="M109" s="72"/>
      <c r="N109" s="72"/>
      <c r="O109" s="52"/>
      <c r="P109" s="52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ht="14.25" customHeight="1">
      <c r="A110" s="46"/>
      <c r="B110" s="46"/>
      <c r="C110" s="46"/>
      <c r="D110" s="46"/>
      <c r="E110" s="46"/>
      <c r="F110" s="46"/>
      <c r="G110" s="46"/>
      <c r="H110" s="48"/>
      <c r="I110" s="48"/>
      <c r="J110" s="46"/>
      <c r="K110" s="46"/>
      <c r="L110" s="46"/>
      <c r="M110" s="72"/>
      <c r="N110" s="72"/>
      <c r="O110" s="52"/>
      <c r="P110" s="52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 ht="14.25" customHeight="1">
      <c r="A111" s="46"/>
      <c r="B111" s="46"/>
      <c r="C111" s="46"/>
      <c r="D111" s="46"/>
      <c r="E111" s="46"/>
      <c r="F111" s="46"/>
      <c r="G111" s="46"/>
      <c r="H111" s="48"/>
      <c r="I111" s="48"/>
      <c r="J111" s="46"/>
      <c r="K111" s="46"/>
      <c r="L111" s="46"/>
      <c r="M111" s="72"/>
      <c r="N111" s="72"/>
      <c r="O111" s="52"/>
      <c r="P111" s="52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 ht="14.25" customHeight="1">
      <c r="A112" s="46"/>
      <c r="B112" s="46"/>
      <c r="C112" s="46"/>
      <c r="D112" s="46"/>
      <c r="E112" s="46"/>
      <c r="F112" s="46"/>
      <c r="G112" s="46"/>
      <c r="H112" s="48"/>
      <c r="I112" s="48"/>
      <c r="J112" s="46"/>
      <c r="K112" s="46"/>
      <c r="L112" s="46"/>
      <c r="M112" s="72"/>
      <c r="N112" s="72"/>
      <c r="O112" s="52"/>
      <c r="P112" s="52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 ht="14.25" customHeight="1">
      <c r="A113" s="46"/>
      <c r="B113" s="46"/>
      <c r="C113" s="46"/>
      <c r="D113" s="46"/>
      <c r="E113" s="46"/>
      <c r="F113" s="46"/>
      <c r="G113" s="46"/>
      <c r="H113" s="48"/>
      <c r="I113" s="48"/>
      <c r="J113" s="46"/>
      <c r="K113" s="46"/>
      <c r="L113" s="46"/>
      <c r="M113" s="72"/>
      <c r="N113" s="72"/>
      <c r="O113" s="52"/>
      <c r="P113" s="52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 ht="14.25" customHeight="1">
      <c r="A114" s="46"/>
      <c r="B114" s="46"/>
      <c r="C114" s="46"/>
      <c r="D114" s="46"/>
      <c r="E114" s="46"/>
      <c r="F114" s="46"/>
      <c r="G114" s="46"/>
      <c r="H114" s="48"/>
      <c r="I114" s="48"/>
      <c r="J114" s="46"/>
      <c r="K114" s="46"/>
      <c r="L114" s="46"/>
      <c r="M114" s="72"/>
      <c r="N114" s="72"/>
      <c r="O114" s="52"/>
      <c r="P114" s="52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 ht="14.25" customHeight="1">
      <c r="A115" s="46"/>
      <c r="B115" s="46"/>
      <c r="C115" s="46"/>
      <c r="D115" s="46"/>
      <c r="E115" s="46"/>
      <c r="F115" s="46"/>
      <c r="G115" s="46"/>
      <c r="H115" s="48"/>
      <c r="I115" s="48"/>
      <c r="J115" s="46"/>
      <c r="K115" s="46"/>
      <c r="L115" s="46"/>
      <c r="M115" s="72"/>
      <c r="N115" s="72"/>
      <c r="O115" s="52"/>
      <c r="P115" s="52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 ht="14.25" customHeight="1">
      <c r="A116" s="46"/>
      <c r="B116" s="46"/>
      <c r="C116" s="46"/>
      <c r="D116" s="46"/>
      <c r="E116" s="46"/>
      <c r="F116" s="46"/>
      <c r="G116" s="46"/>
      <c r="H116" s="48"/>
      <c r="I116" s="48"/>
      <c r="J116" s="46"/>
      <c r="K116" s="46"/>
      <c r="L116" s="46"/>
      <c r="M116" s="72"/>
      <c r="N116" s="72"/>
      <c r="O116" s="52"/>
      <c r="P116" s="52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 ht="14.25" customHeight="1">
      <c r="A117" s="46"/>
      <c r="B117" s="46"/>
      <c r="C117" s="46"/>
      <c r="D117" s="46"/>
      <c r="E117" s="46"/>
      <c r="F117" s="46"/>
      <c r="G117" s="46"/>
      <c r="H117" s="48"/>
      <c r="I117" s="48"/>
      <c r="J117" s="46"/>
      <c r="K117" s="46"/>
      <c r="L117" s="46"/>
      <c r="M117" s="72"/>
      <c r="N117" s="72"/>
      <c r="O117" s="52"/>
      <c r="P117" s="52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 ht="14.25" customHeight="1">
      <c r="A118" s="46"/>
      <c r="B118" s="46"/>
      <c r="C118" s="46"/>
      <c r="D118" s="46"/>
      <c r="E118" s="46"/>
      <c r="F118" s="46"/>
      <c r="G118" s="46"/>
      <c r="H118" s="48"/>
      <c r="I118" s="48"/>
      <c r="J118" s="46"/>
      <c r="K118" s="46"/>
      <c r="L118" s="46"/>
      <c r="M118" s="72"/>
      <c r="N118" s="72"/>
      <c r="O118" s="52"/>
      <c r="P118" s="52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 ht="14.25" customHeight="1">
      <c r="A119" s="46"/>
      <c r="B119" s="46"/>
      <c r="C119" s="46"/>
      <c r="D119" s="46"/>
      <c r="E119" s="46"/>
      <c r="F119" s="46"/>
      <c r="G119" s="46"/>
      <c r="H119" s="48"/>
      <c r="I119" s="48"/>
      <c r="J119" s="46"/>
      <c r="K119" s="46"/>
      <c r="L119" s="46"/>
      <c r="M119" s="72"/>
      <c r="N119" s="72"/>
      <c r="O119" s="52"/>
      <c r="P119" s="52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 ht="14.25" customHeight="1">
      <c r="A120" s="46"/>
      <c r="B120" s="46"/>
      <c r="C120" s="46"/>
      <c r="D120" s="46"/>
      <c r="E120" s="46"/>
      <c r="F120" s="46"/>
      <c r="G120" s="46"/>
      <c r="H120" s="48"/>
      <c r="I120" s="48"/>
      <c r="J120" s="46"/>
      <c r="K120" s="46"/>
      <c r="L120" s="46"/>
      <c r="M120" s="72"/>
      <c r="N120" s="72"/>
      <c r="O120" s="52"/>
      <c r="P120" s="52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 ht="14.25" customHeight="1">
      <c r="A121" s="46"/>
      <c r="B121" s="46"/>
      <c r="C121" s="46"/>
      <c r="D121" s="46"/>
      <c r="E121" s="46"/>
      <c r="F121" s="46"/>
      <c r="G121" s="46"/>
      <c r="H121" s="48"/>
      <c r="I121" s="48"/>
      <c r="J121" s="46"/>
      <c r="K121" s="46"/>
      <c r="L121" s="46"/>
      <c r="M121" s="72"/>
      <c r="N121" s="72"/>
      <c r="O121" s="52"/>
      <c r="P121" s="52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 ht="14.25" customHeight="1">
      <c r="A122" s="46"/>
      <c r="B122" s="46"/>
      <c r="C122" s="46"/>
      <c r="D122" s="46"/>
      <c r="E122" s="46"/>
      <c r="F122" s="46"/>
      <c r="G122" s="46"/>
      <c r="H122" s="48"/>
      <c r="I122" s="48"/>
      <c r="J122" s="46"/>
      <c r="K122" s="46"/>
      <c r="L122" s="46"/>
      <c r="M122" s="76"/>
      <c r="N122" s="76"/>
      <c r="O122" s="52"/>
      <c r="P122" s="52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 ht="14.25" customHeight="1">
      <c r="A123" s="46"/>
      <c r="B123" s="46"/>
      <c r="C123" s="46"/>
      <c r="D123" s="46"/>
      <c r="E123" s="46"/>
      <c r="F123" s="46"/>
      <c r="G123" s="46"/>
      <c r="H123" s="48"/>
      <c r="I123" s="48"/>
      <c r="J123" s="46"/>
      <c r="K123" s="46"/>
      <c r="L123" s="46"/>
      <c r="M123" s="76"/>
      <c r="N123" s="76"/>
      <c r="O123" s="52"/>
      <c r="P123" s="52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 ht="14.25" customHeight="1">
      <c r="A124" s="46"/>
      <c r="B124" s="46"/>
      <c r="C124" s="46"/>
      <c r="D124" s="46"/>
      <c r="E124" s="46"/>
      <c r="F124" s="46"/>
      <c r="G124" s="46"/>
      <c r="H124" s="48"/>
      <c r="I124" s="48"/>
      <c r="J124" s="46"/>
      <c r="K124" s="46"/>
      <c r="L124" s="46"/>
      <c r="M124" s="76"/>
      <c r="N124" s="76"/>
      <c r="O124" s="52"/>
      <c r="P124" s="52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 ht="14.25" customHeight="1">
      <c r="A125" s="46"/>
      <c r="B125" s="46"/>
      <c r="C125" s="46"/>
      <c r="D125" s="46"/>
      <c r="E125" s="46"/>
      <c r="F125" s="46"/>
      <c r="G125" s="46"/>
      <c r="H125" s="48"/>
      <c r="I125" s="48"/>
      <c r="J125" s="46"/>
      <c r="K125" s="46"/>
      <c r="L125" s="46"/>
      <c r="M125" s="76"/>
      <c r="N125" s="76"/>
      <c r="O125" s="52"/>
      <c r="P125" s="52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ht="14.2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 ht="14.2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 ht="14.2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 ht="14.2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ht="14.2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 ht="14.2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 ht="14.2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 ht="14.2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ht="14.2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 ht="14.2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 ht="14.2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 ht="14.2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 ht="14.2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 ht="14.2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 ht="14.2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 ht="14.2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ht="14.2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 ht="14.2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 ht="14.2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 ht="14.2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 ht="14.2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ht="14.2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 ht="14.2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 ht="14.2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 ht="14.2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ht="14.2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 ht="14.2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 ht="14.2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 ht="14.2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 ht="14.2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 ht="14.2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 ht="14.2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 ht="14.2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 ht="14.2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 ht="14.2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 ht="14.2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 ht="14.2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 ht="14.2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 ht="14.2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 ht="14.2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 ht="14.2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 ht="14.2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 ht="14.2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 ht="14.2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 ht="14.2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 ht="14.2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 ht="14.2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 ht="14.2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 ht="14.2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 ht="14.2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 ht="14.2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 ht="14.2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 ht="14.2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 ht="14.2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 ht="14.2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 ht="14.2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 ht="14.2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 ht="14.2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 ht="14.2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 ht="14.2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 ht="14.2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 ht="14.2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 ht="14.2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 ht="14.2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 ht="14.2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 ht="14.2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 ht="14.2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 ht="14.2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 ht="14.2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 ht="14.2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 ht="14.2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 ht="14.2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 ht="14.2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 ht="14.2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 ht="14.2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 ht="14.2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 ht="14.2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 ht="14.2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 ht="14.2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 ht="14.2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 ht="14.2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 ht="14.2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 ht="14.2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 ht="14.2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 ht="14.2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 ht="14.2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 ht="14.2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 ht="14.25" customHeight="1">
      <c r="A308" s="46"/>
      <c r="B308" s="46"/>
      <c r="C308" s="46"/>
      <c r="D308" s="46"/>
      <c r="E308" s="79"/>
      <c r="F308" s="79"/>
      <c r="G308" s="79"/>
      <c r="H308" s="48"/>
      <c r="I308" s="48"/>
      <c r="J308" s="79"/>
      <c r="K308" s="79"/>
      <c r="L308" s="79"/>
      <c r="M308" s="80"/>
      <c r="N308" s="80"/>
      <c r="O308" s="81"/>
      <c r="P308" s="81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</row>
    <row r="309" ht="14.25" customHeight="1">
      <c r="A309" s="46"/>
      <c r="B309" s="46"/>
      <c r="C309" s="46"/>
      <c r="D309" s="46"/>
      <c r="E309" s="79"/>
      <c r="F309" s="79"/>
      <c r="G309" s="79"/>
      <c r="H309" s="48"/>
      <c r="I309" s="48"/>
      <c r="J309" s="79"/>
      <c r="K309" s="79"/>
      <c r="L309" s="79"/>
      <c r="M309" s="80"/>
      <c r="N309" s="80"/>
      <c r="O309" s="81"/>
      <c r="P309" s="81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</row>
    <row r="310" ht="14.25" customHeight="1">
      <c r="A310" s="46"/>
      <c r="B310" s="46"/>
      <c r="C310" s="46"/>
      <c r="D310" s="46"/>
      <c r="E310" s="79"/>
      <c r="F310" s="79"/>
      <c r="G310" s="79"/>
      <c r="H310" s="48"/>
      <c r="I310" s="48"/>
      <c r="J310" s="79"/>
      <c r="K310" s="79"/>
      <c r="L310" s="79"/>
      <c r="M310" s="80"/>
      <c r="N310" s="80"/>
      <c r="O310" s="81"/>
      <c r="P310" s="81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</row>
    <row r="311" ht="14.25" customHeight="1">
      <c r="A311" s="46"/>
      <c r="B311" s="46"/>
      <c r="C311" s="46"/>
      <c r="D311" s="46"/>
      <c r="E311" s="79"/>
      <c r="F311" s="79"/>
      <c r="G311" s="79"/>
      <c r="H311" s="48"/>
      <c r="I311" s="48"/>
      <c r="J311" s="79"/>
      <c r="K311" s="79"/>
      <c r="L311" s="79"/>
      <c r="M311" s="80"/>
      <c r="N311" s="80"/>
      <c r="O311" s="81"/>
      <c r="P311" s="81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</row>
    <row r="312" ht="14.25" customHeight="1">
      <c r="A312" s="46"/>
      <c r="B312" s="46"/>
      <c r="C312" s="46"/>
      <c r="D312" s="46"/>
      <c r="E312" s="79"/>
      <c r="F312" s="79"/>
      <c r="G312" s="79"/>
      <c r="H312" s="48"/>
      <c r="I312" s="48"/>
      <c r="J312" s="79"/>
      <c r="K312" s="79"/>
      <c r="L312" s="79"/>
      <c r="M312" s="80"/>
      <c r="N312" s="80"/>
      <c r="O312" s="81"/>
      <c r="P312" s="81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</row>
    <row r="313" ht="14.25" customHeight="1">
      <c r="A313" s="46"/>
      <c r="B313" s="46"/>
      <c r="C313" s="46"/>
      <c r="D313" s="46"/>
      <c r="E313" s="79"/>
      <c r="F313" s="79"/>
      <c r="G313" s="79"/>
      <c r="H313" s="48"/>
      <c r="I313" s="48"/>
      <c r="J313" s="79"/>
      <c r="K313" s="79"/>
      <c r="L313" s="79"/>
      <c r="M313" s="80"/>
      <c r="N313" s="80"/>
      <c r="O313" s="81"/>
      <c r="P313" s="81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</row>
    <row r="314" ht="14.25" customHeight="1">
      <c r="A314" s="46"/>
      <c r="B314" s="46"/>
      <c r="C314" s="46"/>
      <c r="D314" s="46"/>
      <c r="E314" s="79"/>
      <c r="F314" s="79"/>
      <c r="G314" s="79"/>
      <c r="H314" s="48"/>
      <c r="I314" s="48"/>
      <c r="J314" s="79"/>
      <c r="K314" s="79"/>
      <c r="L314" s="79"/>
      <c r="M314" s="80"/>
      <c r="N314" s="80"/>
      <c r="O314" s="81"/>
      <c r="P314" s="81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</row>
    <row r="315" ht="14.25" customHeight="1">
      <c r="A315" s="46"/>
      <c r="B315" s="46"/>
      <c r="C315" s="46"/>
      <c r="D315" s="46"/>
      <c r="E315" s="79"/>
      <c r="F315" s="79"/>
      <c r="G315" s="79"/>
      <c r="H315" s="48"/>
      <c r="I315" s="48"/>
      <c r="J315" s="79"/>
      <c r="K315" s="79"/>
      <c r="L315" s="79"/>
      <c r="M315" s="80"/>
      <c r="N315" s="80"/>
      <c r="O315" s="81"/>
      <c r="P315" s="81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</row>
    <row r="316" ht="14.25" customHeight="1">
      <c r="A316" s="46"/>
      <c r="B316" s="46"/>
      <c r="C316" s="46"/>
      <c r="D316" s="46"/>
      <c r="E316" s="79"/>
      <c r="F316" s="79"/>
      <c r="G316" s="79"/>
      <c r="H316" s="48"/>
      <c r="I316" s="48"/>
      <c r="J316" s="79"/>
      <c r="K316" s="79"/>
      <c r="L316" s="79"/>
      <c r="M316" s="80"/>
      <c r="N316" s="80"/>
      <c r="O316" s="81"/>
      <c r="P316" s="81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</row>
    <row r="317" ht="14.25" customHeight="1">
      <c r="A317" s="46"/>
      <c r="B317" s="46"/>
      <c r="C317" s="46"/>
      <c r="D317" s="46"/>
      <c r="E317" s="79"/>
      <c r="F317" s="79"/>
      <c r="G317" s="79"/>
      <c r="H317" s="48"/>
      <c r="I317" s="48"/>
      <c r="J317" s="79"/>
      <c r="K317" s="79"/>
      <c r="L317" s="79"/>
      <c r="M317" s="80"/>
      <c r="N317" s="80"/>
      <c r="O317" s="81"/>
      <c r="P317" s="81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</row>
    <row r="318" ht="14.25" customHeight="1">
      <c r="A318" s="46"/>
      <c r="B318" s="46"/>
      <c r="C318" s="46"/>
      <c r="D318" s="46"/>
      <c r="E318" s="79"/>
      <c r="F318" s="79"/>
      <c r="G318" s="79"/>
      <c r="H318" s="48"/>
      <c r="I318" s="48"/>
      <c r="J318" s="79"/>
      <c r="K318" s="79"/>
      <c r="L318" s="79"/>
      <c r="M318" s="80"/>
      <c r="N318" s="80"/>
      <c r="O318" s="81"/>
      <c r="P318" s="81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</row>
    <row r="319" ht="14.25" customHeight="1">
      <c r="A319" s="46"/>
      <c r="B319" s="46"/>
      <c r="C319" s="46"/>
      <c r="D319" s="46"/>
      <c r="E319" s="79"/>
      <c r="F319" s="79"/>
      <c r="G319" s="79"/>
      <c r="H319" s="48"/>
      <c r="I319" s="48"/>
      <c r="J319" s="79"/>
      <c r="K319" s="79"/>
      <c r="L319" s="79"/>
      <c r="M319" s="80"/>
      <c r="N319" s="80"/>
      <c r="O319" s="81"/>
      <c r="P319" s="81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</row>
    <row r="320" ht="14.25" customHeight="1">
      <c r="A320" s="46"/>
      <c r="B320" s="46"/>
      <c r="C320" s="46"/>
      <c r="D320" s="46"/>
      <c r="E320" s="79"/>
      <c r="F320" s="79"/>
      <c r="G320" s="79"/>
      <c r="H320" s="48"/>
      <c r="I320" s="48"/>
      <c r="J320" s="79"/>
      <c r="K320" s="79"/>
      <c r="L320" s="79"/>
      <c r="M320" s="80"/>
      <c r="N320" s="80"/>
      <c r="O320" s="81"/>
      <c r="P320" s="81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</row>
    <row r="321" ht="14.25" customHeight="1">
      <c r="A321" s="46"/>
      <c r="B321" s="46"/>
      <c r="C321" s="46"/>
      <c r="D321" s="46"/>
      <c r="E321" s="79"/>
      <c r="F321" s="79"/>
      <c r="G321" s="79"/>
      <c r="H321" s="48"/>
      <c r="I321" s="48"/>
      <c r="J321" s="79"/>
      <c r="K321" s="79"/>
      <c r="L321" s="79"/>
      <c r="M321" s="80"/>
      <c r="N321" s="80"/>
      <c r="O321" s="81"/>
      <c r="P321" s="81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</row>
    <row r="322" ht="14.25" customHeight="1">
      <c r="A322" s="46"/>
      <c r="B322" s="46"/>
      <c r="C322" s="46"/>
      <c r="D322" s="46"/>
      <c r="E322" s="79"/>
      <c r="F322" s="79"/>
      <c r="G322" s="79"/>
      <c r="H322" s="48"/>
      <c r="I322" s="48"/>
      <c r="J322" s="79"/>
      <c r="K322" s="79"/>
      <c r="L322" s="79"/>
      <c r="M322" s="80"/>
      <c r="N322" s="80"/>
      <c r="O322" s="81"/>
      <c r="P322" s="81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</row>
    <row r="323" ht="14.25" customHeight="1">
      <c r="A323" s="46"/>
      <c r="B323" s="46"/>
      <c r="C323" s="46"/>
      <c r="D323" s="46"/>
      <c r="E323" s="79"/>
      <c r="F323" s="79"/>
      <c r="G323" s="79"/>
      <c r="H323" s="48"/>
      <c r="I323" s="48"/>
      <c r="J323" s="79"/>
      <c r="K323" s="79"/>
      <c r="L323" s="79"/>
      <c r="M323" s="80"/>
      <c r="N323" s="80"/>
      <c r="O323" s="81"/>
      <c r="P323" s="81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</row>
    <row r="324" ht="14.25" customHeight="1">
      <c r="A324" s="46"/>
      <c r="B324" s="46"/>
      <c r="C324" s="46"/>
      <c r="D324" s="46"/>
      <c r="E324" s="79"/>
      <c r="F324" s="79"/>
      <c r="G324" s="79"/>
      <c r="H324" s="48"/>
      <c r="I324" s="48"/>
      <c r="J324" s="79"/>
      <c r="K324" s="79"/>
      <c r="L324" s="79"/>
      <c r="M324" s="80"/>
      <c r="N324" s="80"/>
      <c r="O324" s="81"/>
      <c r="P324" s="81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</row>
    <row r="325" ht="14.25" customHeight="1">
      <c r="A325" s="46"/>
      <c r="B325" s="46"/>
      <c r="C325" s="46"/>
      <c r="D325" s="46"/>
      <c r="E325" s="79"/>
      <c r="F325" s="79"/>
      <c r="G325" s="79"/>
      <c r="H325" s="48"/>
      <c r="I325" s="48"/>
      <c r="J325" s="79"/>
      <c r="K325" s="79"/>
      <c r="L325" s="79"/>
      <c r="M325" s="80"/>
      <c r="N325" s="80"/>
      <c r="O325" s="81"/>
      <c r="P325" s="81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</row>
    <row r="326" ht="14.25" customHeight="1">
      <c r="A326" s="46"/>
      <c r="B326" s="46"/>
      <c r="C326" s="46"/>
      <c r="D326" s="46"/>
      <c r="E326" s="79"/>
      <c r="F326" s="79"/>
      <c r="G326" s="79"/>
      <c r="H326" s="48"/>
      <c r="I326" s="48"/>
      <c r="J326" s="79"/>
      <c r="K326" s="79"/>
      <c r="L326" s="79"/>
      <c r="M326" s="80"/>
      <c r="N326" s="80"/>
      <c r="O326" s="81"/>
      <c r="P326" s="81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</row>
    <row r="327" ht="14.25" customHeight="1">
      <c r="A327" s="46"/>
      <c r="B327" s="46"/>
      <c r="C327" s="46"/>
      <c r="D327" s="46"/>
      <c r="E327" s="79"/>
      <c r="F327" s="79"/>
      <c r="G327" s="79"/>
      <c r="H327" s="48"/>
      <c r="I327" s="48"/>
      <c r="J327" s="79"/>
      <c r="K327" s="79"/>
      <c r="L327" s="79"/>
      <c r="M327" s="80"/>
      <c r="N327" s="80"/>
      <c r="O327" s="81"/>
      <c r="P327" s="81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</row>
    <row r="328" ht="14.25" customHeight="1">
      <c r="A328" s="46"/>
      <c r="B328" s="46"/>
      <c r="C328" s="46"/>
      <c r="D328" s="46"/>
      <c r="E328" s="79"/>
      <c r="F328" s="79"/>
      <c r="G328" s="79"/>
      <c r="H328" s="48"/>
      <c r="I328" s="48"/>
      <c r="J328" s="79"/>
      <c r="K328" s="79"/>
      <c r="L328" s="79"/>
      <c r="M328" s="80"/>
      <c r="N328" s="80"/>
      <c r="O328" s="81"/>
      <c r="P328" s="81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</row>
    <row r="329" ht="14.25" customHeight="1">
      <c r="A329" s="46"/>
      <c r="B329" s="46"/>
      <c r="C329" s="46"/>
      <c r="D329" s="46"/>
      <c r="E329" s="79"/>
      <c r="F329" s="79"/>
      <c r="G329" s="79"/>
      <c r="H329" s="48"/>
      <c r="I329" s="48"/>
      <c r="J329" s="79"/>
      <c r="K329" s="79"/>
      <c r="L329" s="79"/>
      <c r="M329" s="80"/>
      <c r="N329" s="80"/>
      <c r="O329" s="81"/>
      <c r="P329" s="81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</row>
    <row r="330" ht="14.25" customHeight="1">
      <c r="A330" s="46"/>
      <c r="B330" s="46"/>
      <c r="C330" s="46"/>
      <c r="D330" s="46"/>
      <c r="E330" s="79"/>
      <c r="F330" s="79"/>
      <c r="G330" s="79"/>
      <c r="H330" s="48"/>
      <c r="I330" s="48"/>
      <c r="J330" s="79"/>
      <c r="K330" s="79"/>
      <c r="L330" s="79"/>
      <c r="M330" s="80"/>
      <c r="N330" s="80"/>
      <c r="O330" s="81"/>
      <c r="P330" s="81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</row>
    <row r="331" ht="14.25" customHeight="1">
      <c r="A331" s="46"/>
      <c r="B331" s="46"/>
      <c r="C331" s="46"/>
      <c r="D331" s="46"/>
      <c r="E331" s="79"/>
      <c r="F331" s="79"/>
      <c r="G331" s="79"/>
      <c r="H331" s="48"/>
      <c r="I331" s="48"/>
      <c r="J331" s="79"/>
      <c r="K331" s="79"/>
      <c r="L331" s="79"/>
      <c r="M331" s="80"/>
      <c r="N331" s="80"/>
      <c r="O331" s="81"/>
      <c r="P331" s="81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</row>
    <row r="332" ht="14.25" customHeight="1">
      <c r="A332" s="46"/>
      <c r="B332" s="46"/>
      <c r="C332" s="46"/>
      <c r="D332" s="46"/>
      <c r="E332" s="79"/>
      <c r="F332" s="79"/>
      <c r="G332" s="79"/>
      <c r="H332" s="48"/>
      <c r="I332" s="48"/>
      <c r="J332" s="79"/>
      <c r="K332" s="79"/>
      <c r="L332" s="79"/>
      <c r="M332" s="80"/>
      <c r="N332" s="80"/>
      <c r="O332" s="81"/>
      <c r="P332" s="81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</row>
    <row r="333" ht="14.25" customHeight="1">
      <c r="A333" s="46"/>
      <c r="B333" s="46"/>
      <c r="C333" s="46"/>
      <c r="D333" s="46"/>
      <c r="E333" s="79"/>
      <c r="F333" s="79"/>
      <c r="G333" s="79"/>
      <c r="H333" s="48"/>
      <c r="I333" s="48"/>
      <c r="J333" s="79"/>
      <c r="K333" s="79"/>
      <c r="L333" s="79"/>
      <c r="M333" s="80"/>
      <c r="N333" s="80"/>
      <c r="O333" s="81"/>
      <c r="P333" s="81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</row>
    <row r="334" ht="14.25" customHeight="1">
      <c r="A334" s="46"/>
      <c r="B334" s="46"/>
      <c r="C334" s="46"/>
      <c r="D334" s="46"/>
      <c r="E334" s="79"/>
      <c r="F334" s="79"/>
      <c r="G334" s="79"/>
      <c r="H334" s="48"/>
      <c r="I334" s="48"/>
      <c r="J334" s="79"/>
      <c r="K334" s="79"/>
      <c r="L334" s="79"/>
      <c r="M334" s="80"/>
      <c r="N334" s="80"/>
      <c r="O334" s="81"/>
      <c r="P334" s="81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</row>
    <row r="335" ht="14.25" customHeight="1">
      <c r="A335" s="46"/>
      <c r="B335" s="46"/>
      <c r="C335" s="46"/>
      <c r="D335" s="46"/>
      <c r="E335" s="79"/>
      <c r="F335" s="79"/>
      <c r="G335" s="79"/>
      <c r="H335" s="48"/>
      <c r="I335" s="48"/>
      <c r="J335" s="79"/>
      <c r="K335" s="79"/>
      <c r="L335" s="79"/>
      <c r="M335" s="80"/>
      <c r="N335" s="80"/>
      <c r="O335" s="81"/>
      <c r="P335" s="81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</row>
    <row r="336" ht="14.25" customHeight="1">
      <c r="A336" s="46"/>
      <c r="B336" s="46"/>
      <c r="C336" s="46"/>
      <c r="D336" s="46"/>
      <c r="E336" s="79"/>
      <c r="F336" s="79"/>
      <c r="G336" s="79"/>
      <c r="H336" s="48"/>
      <c r="I336" s="48"/>
      <c r="J336" s="79"/>
      <c r="K336" s="79"/>
      <c r="L336" s="79"/>
      <c r="M336" s="80"/>
      <c r="N336" s="80"/>
      <c r="O336" s="81"/>
      <c r="P336" s="81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</row>
    <row r="337" ht="14.25" customHeight="1">
      <c r="A337" s="46"/>
      <c r="B337" s="46"/>
      <c r="C337" s="46"/>
      <c r="D337" s="46"/>
      <c r="E337" s="79"/>
      <c r="F337" s="79"/>
      <c r="G337" s="79"/>
      <c r="H337" s="48"/>
      <c r="I337" s="48"/>
      <c r="J337" s="79"/>
      <c r="K337" s="79"/>
      <c r="L337" s="79"/>
      <c r="M337" s="80"/>
      <c r="N337" s="80"/>
      <c r="O337" s="81"/>
      <c r="P337" s="81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</row>
    <row r="338" ht="14.25" customHeight="1">
      <c r="A338" s="46"/>
      <c r="B338" s="46"/>
      <c r="C338" s="46"/>
      <c r="D338" s="46"/>
      <c r="E338" s="79"/>
      <c r="F338" s="79"/>
      <c r="G338" s="79"/>
      <c r="H338" s="48"/>
      <c r="I338" s="48"/>
      <c r="J338" s="79"/>
      <c r="K338" s="79"/>
      <c r="L338" s="79"/>
      <c r="M338" s="80"/>
      <c r="N338" s="80"/>
      <c r="O338" s="81"/>
      <c r="P338" s="81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</row>
    <row r="339" ht="14.25" customHeight="1">
      <c r="A339" s="46"/>
      <c r="B339" s="46"/>
      <c r="C339" s="46"/>
      <c r="D339" s="46"/>
      <c r="E339" s="79"/>
      <c r="F339" s="79"/>
      <c r="G339" s="79"/>
      <c r="H339" s="48"/>
      <c r="I339" s="48"/>
      <c r="J339" s="79"/>
      <c r="K339" s="79"/>
      <c r="L339" s="79"/>
      <c r="M339" s="80"/>
      <c r="N339" s="80"/>
      <c r="O339" s="81"/>
      <c r="P339" s="81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</row>
    <row r="340" ht="14.25" customHeight="1">
      <c r="A340" s="46"/>
      <c r="B340" s="46"/>
      <c r="C340" s="46"/>
      <c r="D340" s="46"/>
      <c r="E340" s="79"/>
      <c r="F340" s="79"/>
      <c r="G340" s="79"/>
      <c r="H340" s="48"/>
      <c r="I340" s="48"/>
      <c r="J340" s="79"/>
      <c r="K340" s="79"/>
      <c r="L340" s="79"/>
      <c r="M340" s="80"/>
      <c r="N340" s="80"/>
      <c r="O340" s="81"/>
      <c r="P340" s="81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</row>
    <row r="341" ht="14.25" customHeight="1">
      <c r="A341" s="46"/>
      <c r="B341" s="46"/>
      <c r="C341" s="46"/>
      <c r="D341" s="46"/>
      <c r="E341" s="79"/>
      <c r="F341" s="79"/>
      <c r="G341" s="79"/>
      <c r="H341" s="48"/>
      <c r="I341" s="48"/>
      <c r="J341" s="79"/>
      <c r="K341" s="79"/>
      <c r="L341" s="79"/>
      <c r="M341" s="80"/>
      <c r="N341" s="80"/>
      <c r="O341" s="81"/>
      <c r="P341" s="81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</row>
    <row r="342" ht="14.25" customHeight="1">
      <c r="A342" s="46"/>
      <c r="B342" s="46"/>
      <c r="C342" s="46"/>
      <c r="D342" s="46"/>
      <c r="E342" s="79"/>
      <c r="F342" s="79"/>
      <c r="G342" s="79"/>
      <c r="H342" s="48"/>
      <c r="I342" s="48"/>
      <c r="J342" s="79"/>
      <c r="K342" s="79"/>
      <c r="L342" s="79"/>
      <c r="M342" s="80"/>
      <c r="N342" s="80"/>
      <c r="O342" s="81"/>
      <c r="P342" s="81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</row>
    <row r="343" ht="14.25" customHeight="1">
      <c r="A343" s="46"/>
      <c r="B343" s="46"/>
      <c r="C343" s="46"/>
      <c r="D343" s="46"/>
      <c r="E343" s="79"/>
      <c r="F343" s="79"/>
      <c r="G343" s="79"/>
      <c r="H343" s="48"/>
      <c r="I343" s="48"/>
      <c r="J343" s="79"/>
      <c r="K343" s="79"/>
      <c r="L343" s="79"/>
      <c r="M343" s="80"/>
      <c r="N343" s="80"/>
      <c r="O343" s="81"/>
      <c r="P343" s="81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</row>
    <row r="344" ht="14.25" customHeight="1">
      <c r="A344" s="46"/>
      <c r="B344" s="46"/>
      <c r="C344" s="46"/>
      <c r="D344" s="46"/>
      <c r="E344" s="79"/>
      <c r="F344" s="79"/>
      <c r="G344" s="79"/>
      <c r="H344" s="48"/>
      <c r="I344" s="48"/>
      <c r="J344" s="79"/>
      <c r="K344" s="79"/>
      <c r="L344" s="79"/>
      <c r="M344" s="80"/>
      <c r="N344" s="80"/>
      <c r="O344" s="81"/>
      <c r="P344" s="81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</row>
    <row r="345" ht="14.25" customHeight="1">
      <c r="A345" s="46"/>
      <c r="B345" s="46"/>
      <c r="C345" s="46"/>
      <c r="D345" s="46"/>
      <c r="E345" s="79"/>
      <c r="F345" s="79"/>
      <c r="G345" s="79"/>
      <c r="H345" s="48"/>
      <c r="I345" s="48"/>
      <c r="J345" s="79"/>
      <c r="K345" s="79"/>
      <c r="L345" s="79"/>
      <c r="M345" s="80"/>
      <c r="N345" s="80"/>
      <c r="O345" s="81"/>
      <c r="P345" s="81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</row>
    <row r="346" ht="14.25" customHeight="1">
      <c r="A346" s="46"/>
      <c r="B346" s="46"/>
      <c r="C346" s="46"/>
      <c r="D346" s="46"/>
      <c r="E346" s="79"/>
      <c r="F346" s="79"/>
      <c r="G346" s="79"/>
      <c r="H346" s="48"/>
      <c r="I346" s="48"/>
      <c r="J346" s="79"/>
      <c r="K346" s="79"/>
      <c r="L346" s="79"/>
      <c r="M346" s="80"/>
      <c r="N346" s="80"/>
      <c r="O346" s="81"/>
      <c r="P346" s="81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</row>
    <row r="347" ht="14.25" customHeight="1">
      <c r="A347" s="46"/>
      <c r="B347" s="46"/>
      <c r="C347" s="46"/>
      <c r="D347" s="46"/>
      <c r="E347" s="79"/>
      <c r="F347" s="79"/>
      <c r="G347" s="79"/>
      <c r="H347" s="48"/>
      <c r="I347" s="48"/>
      <c r="J347" s="79"/>
      <c r="K347" s="79"/>
      <c r="L347" s="79"/>
      <c r="M347" s="80"/>
      <c r="N347" s="80"/>
      <c r="O347" s="81"/>
      <c r="P347" s="81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</row>
    <row r="348" ht="14.25" customHeight="1">
      <c r="A348" s="46"/>
      <c r="B348" s="46"/>
      <c r="C348" s="46"/>
      <c r="D348" s="46"/>
      <c r="E348" s="79"/>
      <c r="F348" s="79"/>
      <c r="G348" s="79"/>
      <c r="H348" s="48"/>
      <c r="I348" s="48"/>
      <c r="J348" s="79"/>
      <c r="K348" s="79"/>
      <c r="L348" s="79"/>
      <c r="M348" s="80"/>
      <c r="N348" s="80"/>
      <c r="O348" s="81"/>
      <c r="P348" s="81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</row>
    <row r="349" ht="14.25" customHeight="1">
      <c r="A349" s="46"/>
      <c r="B349" s="46"/>
      <c r="C349" s="46"/>
      <c r="D349" s="46"/>
      <c r="E349" s="79"/>
      <c r="F349" s="79"/>
      <c r="G349" s="79"/>
      <c r="H349" s="48"/>
      <c r="I349" s="48"/>
      <c r="J349" s="79"/>
      <c r="K349" s="79"/>
      <c r="L349" s="79"/>
      <c r="M349" s="80"/>
      <c r="N349" s="80"/>
      <c r="O349" s="81"/>
      <c r="P349" s="81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</row>
    <row r="350" ht="14.25" customHeight="1">
      <c r="A350" s="46"/>
      <c r="B350" s="46"/>
      <c r="C350" s="46"/>
      <c r="D350" s="46"/>
      <c r="E350" s="79"/>
      <c r="F350" s="79"/>
      <c r="G350" s="79"/>
      <c r="H350" s="48"/>
      <c r="I350" s="48"/>
      <c r="J350" s="79"/>
      <c r="K350" s="79"/>
      <c r="L350" s="79"/>
      <c r="M350" s="80"/>
      <c r="N350" s="80"/>
      <c r="O350" s="81"/>
      <c r="P350" s="81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</row>
    <row r="351" ht="14.25" customHeight="1">
      <c r="A351" s="46"/>
      <c r="B351" s="46"/>
      <c r="C351" s="46"/>
      <c r="D351" s="46"/>
      <c r="E351" s="79"/>
      <c r="F351" s="79"/>
      <c r="G351" s="79"/>
      <c r="H351" s="48"/>
      <c r="I351" s="48"/>
      <c r="J351" s="79"/>
      <c r="K351" s="79"/>
      <c r="L351" s="79"/>
      <c r="M351" s="80"/>
      <c r="N351" s="80"/>
      <c r="O351" s="81"/>
      <c r="P351" s="81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</row>
    <row r="352" ht="14.25" customHeight="1">
      <c r="A352" s="46"/>
      <c r="B352" s="46"/>
      <c r="C352" s="46"/>
      <c r="D352" s="46"/>
      <c r="E352" s="79"/>
      <c r="F352" s="79"/>
      <c r="G352" s="79"/>
      <c r="H352" s="48"/>
      <c r="I352" s="48"/>
      <c r="J352" s="79"/>
      <c r="K352" s="79"/>
      <c r="L352" s="79"/>
      <c r="M352" s="80"/>
      <c r="N352" s="80"/>
      <c r="O352" s="81"/>
      <c r="P352" s="81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</row>
    <row r="353" ht="14.25" customHeight="1">
      <c r="A353" s="46"/>
      <c r="B353" s="46"/>
      <c r="C353" s="46"/>
      <c r="D353" s="46"/>
      <c r="E353" s="79"/>
      <c r="F353" s="79"/>
      <c r="G353" s="79"/>
      <c r="H353" s="48"/>
      <c r="I353" s="48"/>
      <c r="J353" s="79"/>
      <c r="K353" s="79"/>
      <c r="L353" s="79"/>
      <c r="M353" s="80"/>
      <c r="N353" s="80"/>
      <c r="O353" s="81"/>
      <c r="P353" s="81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</row>
    <row r="354" ht="14.25" customHeight="1">
      <c r="A354" s="46"/>
      <c r="B354" s="46"/>
      <c r="C354" s="46"/>
      <c r="D354" s="46"/>
      <c r="E354" s="79"/>
      <c r="F354" s="79"/>
      <c r="G354" s="79"/>
      <c r="H354" s="48"/>
      <c r="I354" s="48"/>
      <c r="J354" s="79"/>
      <c r="K354" s="79"/>
      <c r="L354" s="79"/>
      <c r="M354" s="80"/>
      <c r="N354" s="80"/>
      <c r="O354" s="81"/>
      <c r="P354" s="81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</row>
    <row r="355" ht="14.25" customHeight="1">
      <c r="A355" s="46"/>
      <c r="B355" s="46"/>
      <c r="C355" s="46"/>
      <c r="D355" s="46"/>
      <c r="E355" s="79"/>
      <c r="F355" s="79"/>
      <c r="G355" s="79"/>
      <c r="H355" s="48"/>
      <c r="I355" s="48"/>
      <c r="J355" s="79"/>
      <c r="K355" s="79"/>
      <c r="L355" s="79"/>
      <c r="M355" s="80"/>
      <c r="N355" s="80"/>
      <c r="O355" s="81"/>
      <c r="P355" s="81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</row>
    <row r="356" ht="14.25" customHeight="1">
      <c r="A356" s="46"/>
      <c r="B356" s="46"/>
      <c r="C356" s="46"/>
      <c r="D356" s="46"/>
      <c r="E356" s="79"/>
      <c r="F356" s="79"/>
      <c r="G356" s="79"/>
      <c r="H356" s="48"/>
      <c r="I356" s="48"/>
      <c r="J356" s="79"/>
      <c r="K356" s="79"/>
      <c r="L356" s="79"/>
      <c r="M356" s="80"/>
      <c r="N356" s="80"/>
      <c r="O356" s="81"/>
      <c r="P356" s="81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</row>
    <row r="357" ht="14.25" customHeight="1">
      <c r="A357" s="46"/>
      <c r="B357" s="46"/>
      <c r="C357" s="46"/>
      <c r="D357" s="46"/>
      <c r="E357" s="79"/>
      <c r="F357" s="79"/>
      <c r="G357" s="79"/>
      <c r="H357" s="48"/>
      <c r="I357" s="48"/>
      <c r="J357" s="79"/>
      <c r="K357" s="79"/>
      <c r="L357" s="79"/>
      <c r="M357" s="80"/>
      <c r="N357" s="80"/>
      <c r="O357" s="81"/>
      <c r="P357" s="81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</row>
    <row r="358" ht="14.25" customHeight="1">
      <c r="A358" s="46"/>
      <c r="B358" s="46"/>
      <c r="C358" s="46"/>
      <c r="D358" s="46"/>
      <c r="E358" s="79"/>
      <c r="F358" s="79"/>
      <c r="G358" s="79"/>
      <c r="H358" s="48"/>
      <c r="I358" s="48"/>
      <c r="J358" s="79"/>
      <c r="K358" s="79"/>
      <c r="L358" s="79"/>
      <c r="M358" s="80"/>
      <c r="N358" s="80"/>
      <c r="O358" s="81"/>
      <c r="P358" s="81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</row>
    <row r="359" ht="14.25" customHeight="1">
      <c r="A359" s="46"/>
      <c r="B359" s="46"/>
      <c r="C359" s="46"/>
      <c r="D359" s="46"/>
      <c r="E359" s="79"/>
      <c r="F359" s="79"/>
      <c r="G359" s="79"/>
      <c r="H359" s="48"/>
      <c r="I359" s="48"/>
      <c r="J359" s="79"/>
      <c r="K359" s="79"/>
      <c r="L359" s="79"/>
      <c r="M359" s="80"/>
      <c r="N359" s="80"/>
      <c r="O359" s="81"/>
      <c r="P359" s="81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</row>
    <row r="360" ht="14.25" customHeight="1">
      <c r="A360" s="46"/>
      <c r="B360" s="46"/>
      <c r="C360" s="46"/>
      <c r="D360" s="46"/>
      <c r="E360" s="79"/>
      <c r="F360" s="79"/>
      <c r="G360" s="79"/>
      <c r="H360" s="48"/>
      <c r="I360" s="48"/>
      <c r="J360" s="79"/>
      <c r="K360" s="79"/>
      <c r="L360" s="79"/>
      <c r="M360" s="80"/>
      <c r="N360" s="80"/>
      <c r="O360" s="81"/>
      <c r="P360" s="81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</row>
    <row r="361" ht="14.25" customHeight="1">
      <c r="A361" s="46"/>
      <c r="B361" s="46"/>
      <c r="C361" s="46"/>
      <c r="D361" s="46"/>
      <c r="E361" s="79"/>
      <c r="F361" s="79"/>
      <c r="G361" s="79"/>
      <c r="H361" s="48"/>
      <c r="I361" s="48"/>
      <c r="J361" s="79"/>
      <c r="K361" s="79"/>
      <c r="L361" s="79"/>
      <c r="M361" s="80"/>
      <c r="N361" s="80"/>
      <c r="O361" s="81"/>
      <c r="P361" s="81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</row>
    <row r="362" ht="14.25" customHeight="1">
      <c r="A362" s="46"/>
      <c r="B362" s="46"/>
      <c r="C362" s="46"/>
      <c r="D362" s="46"/>
      <c r="E362" s="79"/>
      <c r="F362" s="79"/>
      <c r="G362" s="79"/>
      <c r="H362" s="48"/>
      <c r="I362" s="48"/>
      <c r="J362" s="79"/>
      <c r="K362" s="79"/>
      <c r="L362" s="79"/>
      <c r="M362" s="80"/>
      <c r="N362" s="80"/>
      <c r="O362" s="81"/>
      <c r="P362" s="81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</row>
    <row r="363" ht="14.25" customHeight="1">
      <c r="A363" s="46"/>
      <c r="B363" s="46"/>
      <c r="C363" s="46"/>
      <c r="D363" s="46"/>
      <c r="E363" s="79"/>
      <c r="F363" s="79"/>
      <c r="G363" s="79"/>
      <c r="H363" s="48"/>
      <c r="I363" s="48"/>
      <c r="J363" s="79"/>
      <c r="K363" s="79"/>
      <c r="L363" s="79"/>
      <c r="M363" s="80"/>
      <c r="N363" s="80"/>
      <c r="O363" s="81"/>
      <c r="P363" s="81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</row>
    <row r="364" ht="14.25" customHeight="1">
      <c r="A364" s="46"/>
      <c r="B364" s="46"/>
      <c r="C364" s="46"/>
      <c r="D364" s="46"/>
      <c r="E364" s="79"/>
      <c r="F364" s="79"/>
      <c r="G364" s="79"/>
      <c r="H364" s="48"/>
      <c r="I364" s="48"/>
      <c r="J364" s="79"/>
      <c r="K364" s="79"/>
      <c r="L364" s="79"/>
      <c r="M364" s="80"/>
      <c r="N364" s="80"/>
      <c r="O364" s="81"/>
      <c r="P364" s="81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</row>
    <row r="365" ht="14.25" customHeight="1">
      <c r="A365" s="46"/>
      <c r="B365" s="46"/>
      <c r="C365" s="46"/>
      <c r="D365" s="46"/>
      <c r="E365" s="79"/>
      <c r="F365" s="79"/>
      <c r="G365" s="79"/>
      <c r="H365" s="48"/>
      <c r="I365" s="48"/>
      <c r="J365" s="79"/>
      <c r="K365" s="79"/>
      <c r="L365" s="79"/>
      <c r="M365" s="80"/>
      <c r="N365" s="80"/>
      <c r="O365" s="81"/>
      <c r="P365" s="81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</row>
    <row r="366" ht="14.25" customHeight="1">
      <c r="A366" s="46"/>
      <c r="B366" s="46"/>
      <c r="C366" s="46"/>
      <c r="D366" s="46"/>
      <c r="E366" s="79"/>
      <c r="F366" s="79"/>
      <c r="G366" s="79"/>
      <c r="H366" s="48"/>
      <c r="I366" s="48"/>
      <c r="J366" s="79"/>
      <c r="K366" s="79"/>
      <c r="L366" s="79"/>
      <c r="M366" s="80"/>
      <c r="N366" s="80"/>
      <c r="O366" s="81"/>
      <c r="P366" s="81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</row>
    <row r="367" ht="14.25" customHeight="1">
      <c r="A367" s="46"/>
      <c r="B367" s="46"/>
      <c r="C367" s="46"/>
      <c r="D367" s="46"/>
      <c r="E367" s="79"/>
      <c r="F367" s="79"/>
      <c r="G367" s="79"/>
      <c r="H367" s="48"/>
      <c r="I367" s="48"/>
      <c r="J367" s="79"/>
      <c r="K367" s="79"/>
      <c r="L367" s="79"/>
      <c r="M367" s="80"/>
      <c r="N367" s="80"/>
      <c r="O367" s="81"/>
      <c r="P367" s="81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</row>
    <row r="368" ht="14.25" customHeight="1">
      <c r="A368" s="46"/>
      <c r="B368" s="46"/>
      <c r="C368" s="46"/>
      <c r="D368" s="46"/>
      <c r="E368" s="79"/>
      <c r="F368" s="79"/>
      <c r="G368" s="79"/>
      <c r="H368" s="48"/>
      <c r="I368" s="48"/>
      <c r="J368" s="79"/>
      <c r="K368" s="79"/>
      <c r="L368" s="79"/>
      <c r="M368" s="80"/>
      <c r="N368" s="80"/>
      <c r="O368" s="81"/>
      <c r="P368" s="81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</row>
    <row r="369" ht="14.25" customHeight="1">
      <c r="A369" s="46"/>
      <c r="B369" s="46"/>
      <c r="C369" s="46"/>
      <c r="D369" s="46"/>
      <c r="E369" s="79"/>
      <c r="F369" s="79"/>
      <c r="G369" s="79"/>
      <c r="H369" s="48"/>
      <c r="I369" s="48"/>
      <c r="J369" s="79"/>
      <c r="K369" s="79"/>
      <c r="L369" s="79"/>
      <c r="M369" s="80"/>
      <c r="N369" s="80"/>
      <c r="O369" s="81"/>
      <c r="P369" s="81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</row>
    <row r="370" ht="14.25" customHeight="1">
      <c r="A370" s="46"/>
      <c r="B370" s="46"/>
      <c r="C370" s="46"/>
      <c r="D370" s="46"/>
      <c r="E370" s="79"/>
      <c r="F370" s="79"/>
      <c r="G370" s="79"/>
      <c r="H370" s="48"/>
      <c r="I370" s="48"/>
      <c r="J370" s="79"/>
      <c r="K370" s="79"/>
      <c r="L370" s="79"/>
      <c r="M370" s="80"/>
      <c r="N370" s="80"/>
      <c r="O370" s="81"/>
      <c r="P370" s="81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</row>
    <row r="371" ht="14.25" customHeight="1">
      <c r="A371" s="46"/>
      <c r="B371" s="46"/>
      <c r="C371" s="46"/>
      <c r="D371" s="46"/>
      <c r="E371" s="79"/>
      <c r="F371" s="79"/>
      <c r="G371" s="79"/>
      <c r="H371" s="48"/>
      <c r="I371" s="48"/>
      <c r="J371" s="79"/>
      <c r="K371" s="79"/>
      <c r="L371" s="79"/>
      <c r="M371" s="80"/>
      <c r="N371" s="80"/>
      <c r="O371" s="81"/>
      <c r="P371" s="81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</row>
    <row r="372" ht="14.25" customHeight="1">
      <c r="A372" s="46"/>
      <c r="B372" s="46"/>
      <c r="C372" s="46"/>
      <c r="D372" s="46"/>
      <c r="E372" s="79"/>
      <c r="F372" s="79"/>
      <c r="G372" s="79"/>
      <c r="H372" s="48"/>
      <c r="I372" s="48"/>
      <c r="J372" s="79"/>
      <c r="K372" s="79"/>
      <c r="L372" s="79"/>
      <c r="M372" s="80"/>
      <c r="N372" s="80"/>
      <c r="O372" s="81"/>
      <c r="P372" s="81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</row>
    <row r="373" ht="14.25" customHeight="1">
      <c r="A373" s="46"/>
      <c r="B373" s="46"/>
      <c r="C373" s="46"/>
      <c r="D373" s="46"/>
      <c r="E373" s="79"/>
      <c r="F373" s="79"/>
      <c r="G373" s="79"/>
      <c r="H373" s="48"/>
      <c r="I373" s="48"/>
      <c r="J373" s="79"/>
      <c r="K373" s="79"/>
      <c r="L373" s="79"/>
      <c r="M373" s="80"/>
      <c r="N373" s="80"/>
      <c r="O373" s="81"/>
      <c r="P373" s="81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</row>
    <row r="374" ht="14.25" customHeight="1">
      <c r="A374" s="46"/>
      <c r="B374" s="46"/>
      <c r="C374" s="46"/>
      <c r="D374" s="46"/>
      <c r="E374" s="79"/>
      <c r="F374" s="79"/>
      <c r="G374" s="79"/>
      <c r="H374" s="48"/>
      <c r="I374" s="48"/>
      <c r="J374" s="79"/>
      <c r="K374" s="79"/>
      <c r="L374" s="79"/>
      <c r="M374" s="80"/>
      <c r="N374" s="80"/>
      <c r="O374" s="81"/>
      <c r="P374" s="81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</row>
    <row r="375" ht="14.25" customHeight="1">
      <c r="A375" s="46"/>
      <c r="B375" s="46"/>
      <c r="C375" s="46"/>
      <c r="D375" s="46"/>
      <c r="E375" s="79"/>
      <c r="F375" s="79"/>
      <c r="G375" s="79"/>
      <c r="H375" s="48"/>
      <c r="I375" s="48"/>
      <c r="J375" s="79"/>
      <c r="K375" s="79"/>
      <c r="L375" s="79"/>
      <c r="M375" s="80"/>
      <c r="N375" s="80"/>
      <c r="O375" s="81"/>
      <c r="P375" s="81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</row>
    <row r="376" ht="14.25" customHeight="1">
      <c r="A376" s="46"/>
      <c r="B376" s="46"/>
      <c r="C376" s="46"/>
      <c r="D376" s="46"/>
      <c r="E376" s="79"/>
      <c r="F376" s="79"/>
      <c r="G376" s="79"/>
      <c r="H376" s="48"/>
      <c r="I376" s="48"/>
      <c r="J376" s="79"/>
      <c r="K376" s="79"/>
      <c r="L376" s="79"/>
      <c r="M376" s="80"/>
      <c r="N376" s="80"/>
      <c r="O376" s="81"/>
      <c r="P376" s="81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</row>
    <row r="377" ht="14.25" customHeight="1">
      <c r="A377" s="46"/>
      <c r="B377" s="46"/>
      <c r="C377" s="46"/>
      <c r="D377" s="46"/>
      <c r="E377" s="79"/>
      <c r="F377" s="79"/>
      <c r="G377" s="79"/>
      <c r="H377" s="48"/>
      <c r="I377" s="48"/>
      <c r="J377" s="79"/>
      <c r="K377" s="79"/>
      <c r="L377" s="79"/>
      <c r="M377" s="80"/>
      <c r="N377" s="80"/>
      <c r="O377" s="81"/>
      <c r="P377" s="81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</row>
    <row r="378" ht="14.25" customHeight="1">
      <c r="A378" s="46"/>
      <c r="B378" s="46"/>
      <c r="C378" s="46"/>
      <c r="D378" s="46"/>
      <c r="E378" s="79"/>
      <c r="F378" s="79"/>
      <c r="G378" s="79"/>
      <c r="H378" s="48"/>
      <c r="I378" s="48"/>
      <c r="J378" s="79"/>
      <c r="K378" s="79"/>
      <c r="L378" s="79"/>
      <c r="M378" s="80"/>
      <c r="N378" s="80"/>
      <c r="O378" s="81"/>
      <c r="P378" s="81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</row>
    <row r="379" ht="14.25" customHeight="1">
      <c r="A379" s="46"/>
      <c r="B379" s="46"/>
      <c r="C379" s="46"/>
      <c r="D379" s="46"/>
      <c r="E379" s="79"/>
      <c r="F379" s="79"/>
      <c r="G379" s="79"/>
      <c r="H379" s="48"/>
      <c r="I379" s="48"/>
      <c r="J379" s="79"/>
      <c r="K379" s="79"/>
      <c r="L379" s="79"/>
      <c r="M379" s="80"/>
      <c r="N379" s="80"/>
      <c r="O379" s="81"/>
      <c r="P379" s="81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</row>
    <row r="380" ht="14.25" customHeight="1">
      <c r="A380" s="46"/>
      <c r="B380" s="46"/>
      <c r="C380" s="46"/>
      <c r="D380" s="46"/>
      <c r="E380" s="79"/>
      <c r="F380" s="79"/>
      <c r="G380" s="79"/>
      <c r="H380" s="48"/>
      <c r="I380" s="48"/>
      <c r="J380" s="79"/>
      <c r="K380" s="79"/>
      <c r="L380" s="79"/>
      <c r="M380" s="80"/>
      <c r="N380" s="80"/>
      <c r="O380" s="81"/>
      <c r="P380" s="81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</row>
    <row r="381" ht="14.25" customHeight="1">
      <c r="A381" s="46"/>
      <c r="B381" s="46"/>
      <c r="C381" s="46"/>
      <c r="D381" s="46"/>
      <c r="E381" s="79"/>
      <c r="F381" s="79"/>
      <c r="G381" s="79"/>
      <c r="H381" s="48"/>
      <c r="I381" s="48"/>
      <c r="J381" s="79"/>
      <c r="K381" s="79"/>
      <c r="L381" s="79"/>
      <c r="M381" s="80"/>
      <c r="N381" s="80"/>
      <c r="O381" s="81"/>
      <c r="P381" s="81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</row>
    <row r="382" ht="14.25" customHeight="1">
      <c r="A382" s="46"/>
      <c r="B382" s="46"/>
      <c r="C382" s="46"/>
      <c r="D382" s="46"/>
      <c r="E382" s="79"/>
      <c r="F382" s="79"/>
      <c r="G382" s="79"/>
      <c r="H382" s="48"/>
      <c r="I382" s="48"/>
      <c r="J382" s="79"/>
      <c r="K382" s="79"/>
      <c r="L382" s="79"/>
      <c r="M382" s="80"/>
      <c r="N382" s="80"/>
      <c r="O382" s="81"/>
      <c r="P382" s="81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</row>
    <row r="383" ht="14.25" customHeight="1">
      <c r="A383" s="46"/>
      <c r="B383" s="46"/>
      <c r="C383" s="46"/>
      <c r="D383" s="46"/>
      <c r="E383" s="79"/>
      <c r="F383" s="79"/>
      <c r="G383" s="79"/>
      <c r="H383" s="48"/>
      <c r="I383" s="48"/>
      <c r="J383" s="79"/>
      <c r="K383" s="79"/>
      <c r="L383" s="79"/>
      <c r="M383" s="80"/>
      <c r="N383" s="80"/>
      <c r="O383" s="81"/>
      <c r="P383" s="81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</row>
    <row r="384" ht="14.25" customHeight="1">
      <c r="A384" s="46"/>
      <c r="B384" s="46"/>
      <c r="C384" s="46"/>
      <c r="D384" s="46"/>
      <c r="E384" s="79"/>
      <c r="F384" s="79"/>
      <c r="G384" s="79"/>
      <c r="H384" s="48"/>
      <c r="I384" s="48"/>
      <c r="J384" s="79"/>
      <c r="K384" s="79"/>
      <c r="L384" s="79"/>
      <c r="M384" s="80"/>
      <c r="N384" s="80"/>
      <c r="O384" s="81"/>
      <c r="P384" s="81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</row>
    <row r="385" ht="14.25" customHeight="1">
      <c r="A385" s="46"/>
      <c r="B385" s="46"/>
      <c r="C385" s="46"/>
      <c r="D385" s="46"/>
      <c r="E385" s="79"/>
      <c r="F385" s="79"/>
      <c r="G385" s="79"/>
      <c r="H385" s="48"/>
      <c r="I385" s="48"/>
      <c r="J385" s="79"/>
      <c r="K385" s="79"/>
      <c r="L385" s="79"/>
      <c r="M385" s="80"/>
      <c r="N385" s="80"/>
      <c r="O385" s="81"/>
      <c r="P385" s="81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</row>
    <row r="386" ht="14.25" customHeight="1">
      <c r="A386" s="46"/>
      <c r="B386" s="46"/>
      <c r="C386" s="46"/>
      <c r="D386" s="46"/>
      <c r="E386" s="79"/>
      <c r="F386" s="79"/>
      <c r="G386" s="79"/>
      <c r="H386" s="48"/>
      <c r="I386" s="48"/>
      <c r="J386" s="79"/>
      <c r="K386" s="79"/>
      <c r="L386" s="79"/>
      <c r="M386" s="80"/>
      <c r="N386" s="80"/>
      <c r="O386" s="81"/>
      <c r="P386" s="81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</row>
    <row r="387" ht="14.25" customHeight="1">
      <c r="A387" s="46"/>
      <c r="B387" s="46"/>
      <c r="C387" s="46"/>
      <c r="D387" s="46"/>
      <c r="E387" s="79"/>
      <c r="F387" s="79"/>
      <c r="G387" s="79"/>
      <c r="H387" s="48"/>
      <c r="I387" s="48"/>
      <c r="J387" s="79"/>
      <c r="K387" s="79"/>
      <c r="L387" s="79"/>
      <c r="M387" s="80"/>
      <c r="N387" s="80"/>
      <c r="O387" s="81"/>
      <c r="P387" s="81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</row>
    <row r="388" ht="14.25" customHeight="1">
      <c r="A388" s="46"/>
      <c r="B388" s="46"/>
      <c r="C388" s="46"/>
      <c r="D388" s="46"/>
      <c r="E388" s="79"/>
      <c r="F388" s="79"/>
      <c r="G388" s="79"/>
      <c r="H388" s="48"/>
      <c r="I388" s="48"/>
      <c r="J388" s="79"/>
      <c r="K388" s="79"/>
      <c r="L388" s="79"/>
      <c r="M388" s="80"/>
      <c r="N388" s="80"/>
      <c r="O388" s="81"/>
      <c r="P388" s="81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</row>
    <row r="389" ht="14.25" customHeight="1">
      <c r="A389" s="46"/>
      <c r="B389" s="46"/>
      <c r="C389" s="46"/>
      <c r="D389" s="46"/>
      <c r="E389" s="79"/>
      <c r="F389" s="79"/>
      <c r="G389" s="79"/>
      <c r="H389" s="48"/>
      <c r="I389" s="48"/>
      <c r="J389" s="79"/>
      <c r="K389" s="79"/>
      <c r="L389" s="79"/>
      <c r="M389" s="80"/>
      <c r="N389" s="80"/>
      <c r="O389" s="81"/>
      <c r="P389" s="81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</row>
    <row r="390" ht="14.25" customHeight="1">
      <c r="A390" s="46"/>
      <c r="B390" s="46"/>
      <c r="C390" s="46"/>
      <c r="D390" s="46"/>
      <c r="E390" s="79"/>
      <c r="F390" s="79"/>
      <c r="G390" s="79"/>
      <c r="H390" s="48"/>
      <c r="I390" s="48"/>
      <c r="J390" s="79"/>
      <c r="K390" s="79"/>
      <c r="L390" s="79"/>
      <c r="M390" s="80"/>
      <c r="N390" s="80"/>
      <c r="O390" s="81"/>
      <c r="P390" s="81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</row>
    <row r="391" ht="14.25" customHeight="1">
      <c r="A391" s="46"/>
      <c r="B391" s="46"/>
      <c r="C391" s="46"/>
      <c r="D391" s="46"/>
      <c r="E391" s="79"/>
      <c r="F391" s="79"/>
      <c r="G391" s="79"/>
      <c r="H391" s="48"/>
      <c r="I391" s="48"/>
      <c r="J391" s="79"/>
      <c r="K391" s="79"/>
      <c r="L391" s="79"/>
      <c r="M391" s="80"/>
      <c r="N391" s="80"/>
      <c r="O391" s="81"/>
      <c r="P391" s="81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</row>
    <row r="392" ht="14.25" customHeight="1">
      <c r="A392" s="46"/>
      <c r="B392" s="46"/>
      <c r="C392" s="46"/>
      <c r="D392" s="46"/>
      <c r="E392" s="79"/>
      <c r="F392" s="79"/>
      <c r="G392" s="79"/>
      <c r="H392" s="48"/>
      <c r="I392" s="48"/>
      <c r="J392" s="79"/>
      <c r="K392" s="79"/>
      <c r="L392" s="79"/>
      <c r="M392" s="80"/>
      <c r="N392" s="80"/>
      <c r="O392" s="81"/>
      <c r="P392" s="81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</row>
    <row r="393" ht="14.25" customHeight="1">
      <c r="A393" s="46"/>
      <c r="B393" s="46"/>
      <c r="C393" s="46"/>
      <c r="D393" s="46"/>
      <c r="E393" s="79"/>
      <c r="F393" s="79"/>
      <c r="G393" s="79"/>
      <c r="H393" s="48"/>
      <c r="I393" s="48"/>
      <c r="J393" s="79"/>
      <c r="K393" s="79"/>
      <c r="L393" s="79"/>
      <c r="M393" s="80"/>
      <c r="N393" s="80"/>
      <c r="O393" s="81"/>
      <c r="P393" s="81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</row>
    <row r="394" ht="14.25" customHeight="1">
      <c r="A394" s="46"/>
      <c r="B394" s="46"/>
      <c r="C394" s="46"/>
      <c r="D394" s="46"/>
      <c r="E394" s="79"/>
      <c r="F394" s="79"/>
      <c r="G394" s="79"/>
      <c r="H394" s="48"/>
      <c r="I394" s="48"/>
      <c r="J394" s="79"/>
      <c r="K394" s="79"/>
      <c r="L394" s="79"/>
      <c r="M394" s="80"/>
      <c r="N394" s="80"/>
      <c r="O394" s="81"/>
      <c r="P394" s="81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</row>
    <row r="395" ht="14.25" customHeight="1">
      <c r="A395" s="46"/>
      <c r="B395" s="46"/>
      <c r="C395" s="46"/>
      <c r="D395" s="46"/>
      <c r="E395" s="79"/>
      <c r="F395" s="79"/>
      <c r="G395" s="79"/>
      <c r="H395" s="48"/>
      <c r="I395" s="48"/>
      <c r="J395" s="79"/>
      <c r="K395" s="79"/>
      <c r="L395" s="79"/>
      <c r="M395" s="80"/>
      <c r="N395" s="80"/>
      <c r="O395" s="81"/>
      <c r="P395" s="81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</row>
    <row r="396" ht="14.25" customHeight="1">
      <c r="A396" s="46"/>
      <c r="B396" s="46"/>
      <c r="C396" s="46"/>
      <c r="D396" s="46"/>
      <c r="E396" s="79"/>
      <c r="F396" s="79"/>
      <c r="G396" s="79"/>
      <c r="H396" s="48"/>
      <c r="I396" s="48"/>
      <c r="J396" s="79"/>
      <c r="K396" s="79"/>
      <c r="L396" s="79"/>
      <c r="M396" s="80"/>
      <c r="N396" s="80"/>
      <c r="O396" s="81"/>
      <c r="P396" s="81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</row>
    <row r="397" ht="14.25" customHeight="1">
      <c r="A397" s="46"/>
      <c r="B397" s="46"/>
      <c r="C397" s="46"/>
      <c r="D397" s="46"/>
      <c r="E397" s="79"/>
      <c r="F397" s="79"/>
      <c r="G397" s="79"/>
      <c r="H397" s="48"/>
      <c r="I397" s="48"/>
      <c r="J397" s="79"/>
      <c r="K397" s="79"/>
      <c r="L397" s="79"/>
      <c r="M397" s="80"/>
      <c r="N397" s="80"/>
      <c r="O397" s="81"/>
      <c r="P397" s="81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</row>
    <row r="398" ht="14.25" customHeight="1">
      <c r="A398" s="46"/>
      <c r="B398" s="46"/>
      <c r="C398" s="46"/>
      <c r="D398" s="46"/>
      <c r="E398" s="79"/>
      <c r="F398" s="79"/>
      <c r="G398" s="79"/>
      <c r="H398" s="48"/>
      <c r="I398" s="48"/>
      <c r="J398" s="79"/>
      <c r="K398" s="79"/>
      <c r="L398" s="79"/>
      <c r="M398" s="80"/>
      <c r="N398" s="80"/>
      <c r="O398" s="81"/>
      <c r="P398" s="81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</row>
    <row r="399" ht="14.25" customHeight="1">
      <c r="A399" s="46"/>
      <c r="B399" s="46"/>
      <c r="C399" s="46"/>
      <c r="D399" s="46"/>
      <c r="E399" s="79"/>
      <c r="F399" s="79"/>
      <c r="G399" s="79"/>
      <c r="H399" s="48"/>
      <c r="I399" s="48"/>
      <c r="J399" s="79"/>
      <c r="K399" s="79"/>
      <c r="L399" s="79"/>
      <c r="M399" s="80"/>
      <c r="N399" s="80"/>
      <c r="O399" s="81"/>
      <c r="P399" s="81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</row>
    <row r="400" ht="14.25" customHeight="1">
      <c r="A400" s="46"/>
      <c r="B400" s="46"/>
      <c r="C400" s="46"/>
      <c r="D400" s="46"/>
      <c r="E400" s="79"/>
      <c r="F400" s="79"/>
      <c r="G400" s="79"/>
      <c r="H400" s="48"/>
      <c r="I400" s="48"/>
      <c r="J400" s="79"/>
      <c r="K400" s="79"/>
      <c r="L400" s="79"/>
      <c r="M400" s="80"/>
      <c r="N400" s="80"/>
      <c r="O400" s="81"/>
      <c r="P400" s="81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</row>
    <row r="401" ht="14.25" customHeight="1">
      <c r="A401" s="46"/>
      <c r="B401" s="46"/>
      <c r="C401" s="46"/>
      <c r="D401" s="46"/>
      <c r="E401" s="79"/>
      <c r="F401" s="79"/>
      <c r="G401" s="79"/>
      <c r="H401" s="48"/>
      <c r="I401" s="48"/>
      <c r="J401" s="79"/>
      <c r="K401" s="79"/>
      <c r="L401" s="79"/>
      <c r="M401" s="80"/>
      <c r="N401" s="80"/>
      <c r="O401" s="81"/>
      <c r="P401" s="81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</row>
    <row r="402" ht="14.25" customHeight="1">
      <c r="A402" s="46"/>
      <c r="B402" s="46"/>
      <c r="C402" s="46"/>
      <c r="D402" s="46"/>
      <c r="E402" s="79"/>
      <c r="F402" s="79"/>
      <c r="G402" s="79"/>
      <c r="H402" s="48"/>
      <c r="I402" s="48"/>
      <c r="J402" s="79"/>
      <c r="K402" s="79"/>
      <c r="L402" s="79"/>
      <c r="M402" s="80"/>
      <c r="N402" s="80"/>
      <c r="O402" s="81"/>
      <c r="P402" s="81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</row>
    <row r="403" ht="14.25" customHeight="1">
      <c r="A403" s="46"/>
      <c r="B403" s="46"/>
      <c r="C403" s="46"/>
      <c r="D403" s="46"/>
      <c r="E403" s="79"/>
      <c r="F403" s="79"/>
      <c r="G403" s="79"/>
      <c r="H403" s="48"/>
      <c r="I403" s="48"/>
      <c r="J403" s="79"/>
      <c r="K403" s="79"/>
      <c r="L403" s="79"/>
      <c r="M403" s="80"/>
      <c r="N403" s="80"/>
      <c r="O403" s="81"/>
      <c r="P403" s="81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</row>
    <row r="404" ht="14.25" customHeight="1">
      <c r="A404" s="46"/>
      <c r="B404" s="46"/>
      <c r="C404" s="46"/>
      <c r="D404" s="46"/>
      <c r="E404" s="79"/>
      <c r="F404" s="79"/>
      <c r="G404" s="79"/>
      <c r="H404" s="48"/>
      <c r="I404" s="48"/>
      <c r="J404" s="79"/>
      <c r="K404" s="79"/>
      <c r="L404" s="79"/>
      <c r="M404" s="80"/>
      <c r="N404" s="80"/>
      <c r="O404" s="81"/>
      <c r="P404" s="81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</row>
    <row r="405" ht="14.25" customHeight="1">
      <c r="A405" s="46"/>
      <c r="B405" s="46"/>
      <c r="C405" s="46"/>
      <c r="D405" s="46"/>
      <c r="E405" s="79"/>
      <c r="F405" s="79"/>
      <c r="G405" s="79"/>
      <c r="H405" s="48"/>
      <c r="I405" s="48"/>
      <c r="J405" s="79"/>
      <c r="K405" s="79"/>
      <c r="L405" s="79"/>
      <c r="M405" s="80"/>
      <c r="N405" s="80"/>
      <c r="O405" s="81"/>
      <c r="P405" s="81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</row>
    <row r="406" ht="14.25" customHeight="1">
      <c r="A406" s="46"/>
      <c r="B406" s="46"/>
      <c r="C406" s="46"/>
      <c r="D406" s="46"/>
      <c r="E406" s="79"/>
      <c r="F406" s="79"/>
      <c r="G406" s="79"/>
      <c r="H406" s="48"/>
      <c r="I406" s="48"/>
      <c r="J406" s="79"/>
      <c r="K406" s="79"/>
      <c r="L406" s="79"/>
      <c r="M406" s="80"/>
      <c r="N406" s="80"/>
      <c r="O406" s="81"/>
      <c r="P406" s="81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</row>
    <row r="407" ht="14.25" customHeight="1">
      <c r="A407" s="46"/>
      <c r="B407" s="46"/>
      <c r="C407" s="46"/>
      <c r="D407" s="46"/>
      <c r="E407" s="79"/>
      <c r="F407" s="79"/>
      <c r="G407" s="79"/>
      <c r="H407" s="48"/>
      <c r="I407" s="48"/>
      <c r="J407" s="79"/>
      <c r="K407" s="79"/>
      <c r="L407" s="79"/>
      <c r="M407" s="80"/>
      <c r="N407" s="80"/>
      <c r="O407" s="81"/>
      <c r="P407" s="81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</row>
    <row r="408" ht="14.25" customHeight="1">
      <c r="A408" s="46"/>
      <c r="B408" s="46"/>
      <c r="C408" s="46"/>
      <c r="D408" s="46"/>
      <c r="E408" s="79"/>
      <c r="F408" s="79"/>
      <c r="G408" s="79"/>
      <c r="H408" s="48"/>
      <c r="I408" s="48"/>
      <c r="J408" s="79"/>
      <c r="K408" s="79"/>
      <c r="L408" s="79"/>
      <c r="M408" s="80"/>
      <c r="N408" s="80"/>
      <c r="O408" s="81"/>
      <c r="P408" s="81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</row>
    <row r="409" ht="14.25" customHeight="1">
      <c r="A409" s="46"/>
      <c r="B409" s="46"/>
      <c r="C409" s="46"/>
      <c r="D409" s="46"/>
      <c r="E409" s="79"/>
      <c r="F409" s="79"/>
      <c r="G409" s="79"/>
      <c r="H409" s="48"/>
      <c r="I409" s="48"/>
      <c r="J409" s="79"/>
      <c r="K409" s="79"/>
      <c r="L409" s="79"/>
      <c r="M409" s="80"/>
      <c r="N409" s="80"/>
      <c r="O409" s="81"/>
      <c r="P409" s="81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</row>
    <row r="410" ht="14.25" customHeight="1">
      <c r="A410" s="46"/>
      <c r="B410" s="46"/>
      <c r="C410" s="46"/>
      <c r="D410" s="46"/>
      <c r="E410" s="79"/>
      <c r="F410" s="79"/>
      <c r="G410" s="79"/>
      <c r="H410" s="48"/>
      <c r="I410" s="48"/>
      <c r="J410" s="79"/>
      <c r="K410" s="79"/>
      <c r="L410" s="79"/>
      <c r="M410" s="80"/>
      <c r="N410" s="80"/>
      <c r="O410" s="81"/>
      <c r="P410" s="81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</row>
    <row r="411" ht="14.25" customHeight="1">
      <c r="A411" s="46"/>
      <c r="B411" s="46"/>
      <c r="C411" s="46"/>
      <c r="D411" s="46"/>
      <c r="E411" s="79"/>
      <c r="F411" s="79"/>
      <c r="G411" s="79"/>
      <c r="H411" s="48"/>
      <c r="I411" s="48"/>
      <c r="J411" s="79"/>
      <c r="K411" s="79"/>
      <c r="L411" s="79"/>
      <c r="M411" s="80"/>
      <c r="N411" s="80"/>
      <c r="O411" s="81"/>
      <c r="P411" s="81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</row>
    <row r="412" ht="14.25" customHeight="1">
      <c r="A412" s="46"/>
      <c r="B412" s="46"/>
      <c r="C412" s="46"/>
      <c r="D412" s="46"/>
      <c r="E412" s="79"/>
      <c r="F412" s="79"/>
      <c r="G412" s="79"/>
      <c r="H412" s="48"/>
      <c r="I412" s="48"/>
      <c r="J412" s="79"/>
      <c r="K412" s="79"/>
      <c r="L412" s="79"/>
      <c r="M412" s="80"/>
      <c r="N412" s="80"/>
      <c r="O412" s="81"/>
      <c r="P412" s="81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</row>
    <row r="413" ht="14.25" customHeight="1">
      <c r="A413" s="46"/>
      <c r="B413" s="46"/>
      <c r="C413" s="46"/>
      <c r="D413" s="46"/>
      <c r="E413" s="79"/>
      <c r="F413" s="79"/>
      <c r="G413" s="79"/>
      <c r="H413" s="48"/>
      <c r="I413" s="48"/>
      <c r="J413" s="79"/>
      <c r="K413" s="79"/>
      <c r="L413" s="79"/>
      <c r="M413" s="80"/>
      <c r="N413" s="80"/>
      <c r="O413" s="81"/>
      <c r="P413" s="81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</row>
    <row r="414" ht="14.25" customHeight="1">
      <c r="A414" s="46"/>
      <c r="B414" s="46"/>
      <c r="C414" s="46"/>
      <c r="D414" s="46"/>
      <c r="E414" s="79"/>
      <c r="F414" s="79"/>
      <c r="G414" s="79"/>
      <c r="H414" s="48"/>
      <c r="I414" s="48"/>
      <c r="J414" s="79"/>
      <c r="K414" s="79"/>
      <c r="L414" s="79"/>
      <c r="M414" s="80"/>
      <c r="N414" s="80"/>
      <c r="O414" s="81"/>
      <c r="P414" s="81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</row>
    <row r="415" ht="14.25" customHeight="1">
      <c r="A415" s="46"/>
      <c r="B415" s="46"/>
      <c r="C415" s="46"/>
      <c r="D415" s="46"/>
      <c r="E415" s="79"/>
      <c r="F415" s="79"/>
      <c r="G415" s="79"/>
      <c r="H415" s="48"/>
      <c r="I415" s="48"/>
      <c r="J415" s="79"/>
      <c r="K415" s="79"/>
      <c r="L415" s="79"/>
      <c r="M415" s="80"/>
      <c r="N415" s="80"/>
      <c r="O415" s="81"/>
      <c r="P415" s="81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</row>
    <row r="416" ht="14.25" customHeight="1">
      <c r="A416" s="46"/>
      <c r="B416" s="46"/>
      <c r="C416" s="46"/>
      <c r="D416" s="46"/>
      <c r="E416" s="79"/>
      <c r="F416" s="79"/>
      <c r="G416" s="79"/>
      <c r="H416" s="48"/>
      <c r="I416" s="48"/>
      <c r="J416" s="79"/>
      <c r="K416" s="79"/>
      <c r="L416" s="79"/>
      <c r="M416" s="80"/>
      <c r="N416" s="80"/>
      <c r="O416" s="81"/>
      <c r="P416" s="81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</row>
    <row r="417" ht="14.25" customHeight="1">
      <c r="A417" s="46"/>
      <c r="B417" s="46"/>
      <c r="C417" s="46"/>
      <c r="D417" s="46"/>
      <c r="E417" s="79"/>
      <c r="F417" s="79"/>
      <c r="G417" s="79"/>
      <c r="H417" s="48"/>
      <c r="I417" s="48"/>
      <c r="J417" s="79"/>
      <c r="K417" s="79"/>
      <c r="L417" s="79"/>
      <c r="M417" s="80"/>
      <c r="N417" s="80"/>
      <c r="O417" s="81"/>
      <c r="P417" s="81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</row>
    <row r="418" ht="14.25" customHeight="1">
      <c r="A418" s="46"/>
      <c r="B418" s="46"/>
      <c r="C418" s="46"/>
      <c r="D418" s="46"/>
      <c r="E418" s="79"/>
      <c r="F418" s="79"/>
      <c r="G418" s="79"/>
      <c r="H418" s="48"/>
      <c r="I418" s="48"/>
      <c r="J418" s="79"/>
      <c r="K418" s="79"/>
      <c r="L418" s="79"/>
      <c r="M418" s="80"/>
      <c r="N418" s="80"/>
      <c r="O418" s="81"/>
      <c r="P418" s="81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</row>
    <row r="419" ht="14.25" customHeight="1">
      <c r="A419" s="46"/>
      <c r="B419" s="46"/>
      <c r="C419" s="46"/>
      <c r="D419" s="46"/>
      <c r="E419" s="79"/>
      <c r="F419" s="79"/>
      <c r="G419" s="79"/>
      <c r="H419" s="48"/>
      <c r="I419" s="48"/>
      <c r="J419" s="79"/>
      <c r="K419" s="79"/>
      <c r="L419" s="79"/>
      <c r="M419" s="80"/>
      <c r="N419" s="80"/>
      <c r="O419" s="81"/>
      <c r="P419" s="81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</row>
    <row r="420" ht="14.25" customHeight="1">
      <c r="A420" s="46"/>
      <c r="B420" s="46"/>
      <c r="C420" s="46"/>
      <c r="D420" s="46"/>
      <c r="E420" s="79"/>
      <c r="F420" s="79"/>
      <c r="G420" s="79"/>
      <c r="H420" s="48"/>
      <c r="I420" s="48"/>
      <c r="J420" s="79"/>
      <c r="K420" s="79"/>
      <c r="L420" s="79"/>
      <c r="M420" s="80"/>
      <c r="N420" s="80"/>
      <c r="O420" s="81"/>
      <c r="P420" s="81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</row>
    <row r="421" ht="14.25" customHeight="1">
      <c r="A421" s="46"/>
      <c r="B421" s="46"/>
      <c r="C421" s="46"/>
      <c r="D421" s="46"/>
      <c r="E421" s="79"/>
      <c r="F421" s="79"/>
      <c r="G421" s="79"/>
      <c r="H421" s="48"/>
      <c r="I421" s="48"/>
      <c r="J421" s="79"/>
      <c r="K421" s="79"/>
      <c r="L421" s="79"/>
      <c r="M421" s="80"/>
      <c r="N421" s="80"/>
      <c r="O421" s="81"/>
      <c r="P421" s="81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</row>
    <row r="422" ht="14.25" customHeight="1">
      <c r="A422" s="46"/>
      <c r="B422" s="46"/>
      <c r="C422" s="46"/>
      <c r="D422" s="46"/>
      <c r="E422" s="79"/>
      <c r="F422" s="79"/>
      <c r="G422" s="79"/>
      <c r="H422" s="48"/>
      <c r="I422" s="48"/>
      <c r="J422" s="79"/>
      <c r="K422" s="79"/>
      <c r="L422" s="79"/>
      <c r="M422" s="80"/>
      <c r="N422" s="80"/>
      <c r="O422" s="81"/>
      <c r="P422" s="81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</row>
    <row r="423" ht="14.25" customHeight="1">
      <c r="A423" s="46"/>
      <c r="B423" s="46"/>
      <c r="C423" s="46"/>
      <c r="D423" s="46"/>
      <c r="E423" s="79"/>
      <c r="F423" s="79"/>
      <c r="G423" s="79"/>
      <c r="H423" s="48"/>
      <c r="I423" s="48"/>
      <c r="J423" s="79"/>
      <c r="K423" s="79"/>
      <c r="L423" s="79"/>
      <c r="M423" s="80"/>
      <c r="N423" s="80"/>
      <c r="O423" s="81"/>
      <c r="P423" s="81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</row>
    <row r="424" ht="14.25" customHeight="1">
      <c r="A424" s="46"/>
      <c r="B424" s="46"/>
      <c r="C424" s="46"/>
      <c r="D424" s="46"/>
      <c r="E424" s="79"/>
      <c r="F424" s="79"/>
      <c r="G424" s="79"/>
      <c r="H424" s="48"/>
      <c r="I424" s="48"/>
      <c r="J424" s="79"/>
      <c r="K424" s="79"/>
      <c r="L424" s="79"/>
      <c r="M424" s="80"/>
      <c r="N424" s="80"/>
      <c r="O424" s="81"/>
      <c r="P424" s="81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</row>
    <row r="425" ht="14.25" customHeight="1">
      <c r="A425" s="46"/>
      <c r="B425" s="46"/>
      <c r="C425" s="46"/>
      <c r="D425" s="46"/>
      <c r="E425" s="79"/>
      <c r="F425" s="79"/>
      <c r="G425" s="79"/>
      <c r="H425" s="48"/>
      <c r="I425" s="48"/>
      <c r="J425" s="79"/>
      <c r="K425" s="79"/>
      <c r="L425" s="79"/>
      <c r="M425" s="80"/>
      <c r="N425" s="80"/>
      <c r="O425" s="81"/>
      <c r="P425" s="81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</row>
    <row r="426" ht="14.25" customHeight="1">
      <c r="A426" s="46"/>
      <c r="B426" s="46"/>
      <c r="C426" s="46"/>
      <c r="D426" s="46"/>
      <c r="E426" s="79"/>
      <c r="F426" s="79"/>
      <c r="G426" s="79"/>
      <c r="H426" s="48"/>
      <c r="I426" s="48"/>
      <c r="J426" s="79"/>
      <c r="K426" s="79"/>
      <c r="L426" s="79"/>
      <c r="M426" s="80"/>
      <c r="N426" s="80"/>
      <c r="O426" s="81"/>
      <c r="P426" s="81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</row>
    <row r="427" ht="14.25" customHeight="1">
      <c r="A427" s="46"/>
      <c r="B427" s="46"/>
      <c r="C427" s="46"/>
      <c r="D427" s="46"/>
      <c r="E427" s="79"/>
      <c r="F427" s="79"/>
      <c r="G427" s="79"/>
      <c r="H427" s="48"/>
      <c r="I427" s="48"/>
      <c r="J427" s="79"/>
      <c r="K427" s="79"/>
      <c r="L427" s="79"/>
      <c r="M427" s="80"/>
      <c r="N427" s="80"/>
      <c r="O427" s="81"/>
      <c r="P427" s="81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</row>
    <row r="428" ht="14.25" customHeight="1">
      <c r="A428" s="46"/>
      <c r="B428" s="46"/>
      <c r="C428" s="46"/>
      <c r="D428" s="46"/>
      <c r="E428" s="79"/>
      <c r="F428" s="79"/>
      <c r="G428" s="79"/>
      <c r="H428" s="48"/>
      <c r="I428" s="48"/>
      <c r="J428" s="79"/>
      <c r="K428" s="79"/>
      <c r="L428" s="79"/>
      <c r="M428" s="80"/>
      <c r="N428" s="80"/>
      <c r="O428" s="81"/>
      <c r="P428" s="81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</row>
    <row r="429" ht="14.25" customHeight="1">
      <c r="A429" s="46"/>
      <c r="B429" s="46"/>
      <c r="C429" s="46"/>
      <c r="D429" s="46"/>
      <c r="E429" s="79"/>
      <c r="F429" s="79"/>
      <c r="G429" s="79"/>
      <c r="H429" s="48"/>
      <c r="I429" s="48"/>
      <c r="J429" s="79"/>
      <c r="K429" s="79"/>
      <c r="L429" s="79"/>
      <c r="M429" s="80"/>
      <c r="N429" s="80"/>
      <c r="O429" s="81"/>
      <c r="P429" s="81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</row>
    <row r="430" ht="14.25" customHeight="1">
      <c r="A430" s="46"/>
      <c r="B430" s="46"/>
      <c r="C430" s="46"/>
      <c r="D430" s="46"/>
      <c r="E430" s="79"/>
      <c r="F430" s="79"/>
      <c r="G430" s="79"/>
      <c r="H430" s="48"/>
      <c r="I430" s="48"/>
      <c r="J430" s="79"/>
      <c r="K430" s="79"/>
      <c r="L430" s="79"/>
      <c r="M430" s="80"/>
      <c r="N430" s="80"/>
      <c r="O430" s="81"/>
      <c r="P430" s="81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</row>
    <row r="431" ht="14.25" customHeight="1">
      <c r="A431" s="46"/>
      <c r="B431" s="46"/>
      <c r="C431" s="46"/>
      <c r="D431" s="46"/>
      <c r="E431" s="79"/>
      <c r="F431" s="79"/>
      <c r="G431" s="79"/>
      <c r="H431" s="48"/>
      <c r="I431" s="48"/>
      <c r="J431" s="79"/>
      <c r="K431" s="79"/>
      <c r="L431" s="79"/>
      <c r="M431" s="80"/>
      <c r="N431" s="80"/>
      <c r="O431" s="81"/>
      <c r="P431" s="81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</row>
    <row r="432" ht="14.25" customHeight="1">
      <c r="A432" s="46"/>
      <c r="B432" s="46"/>
      <c r="C432" s="46"/>
      <c r="D432" s="46"/>
      <c r="E432" s="79"/>
      <c r="F432" s="79"/>
      <c r="G432" s="79"/>
      <c r="H432" s="48"/>
      <c r="I432" s="48"/>
      <c r="J432" s="79"/>
      <c r="K432" s="79"/>
      <c r="L432" s="79"/>
      <c r="M432" s="80"/>
      <c r="N432" s="80"/>
      <c r="O432" s="81"/>
      <c r="P432" s="81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</row>
    <row r="433" ht="14.25" customHeight="1">
      <c r="A433" s="46"/>
      <c r="B433" s="46"/>
      <c r="C433" s="46"/>
      <c r="D433" s="46"/>
      <c r="E433" s="79"/>
      <c r="F433" s="79"/>
      <c r="G433" s="79"/>
      <c r="H433" s="48"/>
      <c r="I433" s="48"/>
      <c r="J433" s="79"/>
      <c r="K433" s="79"/>
      <c r="L433" s="79"/>
      <c r="M433" s="80"/>
      <c r="N433" s="80"/>
      <c r="O433" s="81"/>
      <c r="P433" s="81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</row>
    <row r="434" ht="14.25" customHeight="1">
      <c r="A434" s="46"/>
      <c r="B434" s="46"/>
      <c r="C434" s="46"/>
      <c r="D434" s="46"/>
      <c r="E434" s="79"/>
      <c r="F434" s="79"/>
      <c r="G434" s="79"/>
      <c r="H434" s="48"/>
      <c r="I434" s="48"/>
      <c r="J434" s="79"/>
      <c r="K434" s="79"/>
      <c r="L434" s="79"/>
      <c r="M434" s="80"/>
      <c r="N434" s="80"/>
      <c r="O434" s="81"/>
      <c r="P434" s="81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</row>
    <row r="435" ht="14.25" customHeight="1">
      <c r="A435" s="46"/>
      <c r="B435" s="46"/>
      <c r="C435" s="46"/>
      <c r="D435" s="46"/>
      <c r="E435" s="79"/>
      <c r="F435" s="79"/>
      <c r="G435" s="79"/>
      <c r="H435" s="48"/>
      <c r="I435" s="48"/>
      <c r="J435" s="79"/>
      <c r="K435" s="79"/>
      <c r="L435" s="79"/>
      <c r="M435" s="80"/>
      <c r="N435" s="80"/>
      <c r="O435" s="81"/>
      <c r="P435" s="81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</row>
    <row r="436" ht="14.25" customHeight="1">
      <c r="A436" s="46"/>
      <c r="B436" s="46"/>
      <c r="C436" s="46"/>
      <c r="D436" s="46"/>
      <c r="E436" s="79"/>
      <c r="F436" s="79"/>
      <c r="G436" s="79"/>
      <c r="H436" s="48"/>
      <c r="I436" s="48"/>
      <c r="J436" s="79"/>
      <c r="K436" s="79"/>
      <c r="L436" s="79"/>
      <c r="M436" s="80"/>
      <c r="N436" s="80"/>
      <c r="O436" s="81"/>
      <c r="P436" s="81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</row>
    <row r="437" ht="14.25" customHeight="1">
      <c r="A437" s="46"/>
      <c r="B437" s="46"/>
      <c r="C437" s="46"/>
      <c r="D437" s="46"/>
      <c r="E437" s="79"/>
      <c r="F437" s="79"/>
      <c r="G437" s="79"/>
      <c r="H437" s="48"/>
      <c r="I437" s="48"/>
      <c r="J437" s="79"/>
      <c r="K437" s="79"/>
      <c r="L437" s="79"/>
      <c r="M437" s="80"/>
      <c r="N437" s="80"/>
      <c r="O437" s="81"/>
      <c r="P437" s="81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</row>
    <row r="438" ht="14.25" customHeight="1">
      <c r="A438" s="46"/>
      <c r="B438" s="46"/>
      <c r="C438" s="46"/>
      <c r="D438" s="46"/>
      <c r="E438" s="79"/>
      <c r="F438" s="79"/>
      <c r="G438" s="79"/>
      <c r="H438" s="48"/>
      <c r="I438" s="48"/>
      <c r="J438" s="79"/>
      <c r="K438" s="79"/>
      <c r="L438" s="79"/>
      <c r="M438" s="80"/>
      <c r="N438" s="80"/>
      <c r="O438" s="81"/>
      <c r="P438" s="81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</row>
    <row r="439" ht="14.25" customHeight="1">
      <c r="A439" s="46"/>
      <c r="B439" s="46"/>
      <c r="C439" s="46"/>
      <c r="D439" s="46"/>
      <c r="E439" s="79"/>
      <c r="F439" s="79"/>
      <c r="G439" s="79"/>
      <c r="H439" s="48"/>
      <c r="I439" s="48"/>
      <c r="J439" s="79"/>
      <c r="K439" s="79"/>
      <c r="L439" s="79"/>
      <c r="M439" s="80"/>
      <c r="N439" s="80"/>
      <c r="O439" s="81"/>
      <c r="P439" s="81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</row>
    <row r="440" ht="14.25" customHeight="1">
      <c r="A440" s="46"/>
      <c r="B440" s="46"/>
      <c r="C440" s="46"/>
      <c r="D440" s="46"/>
      <c r="E440" s="79"/>
      <c r="F440" s="79"/>
      <c r="G440" s="79"/>
      <c r="H440" s="48"/>
      <c r="I440" s="48"/>
      <c r="J440" s="79"/>
      <c r="K440" s="79"/>
      <c r="L440" s="79"/>
      <c r="M440" s="80"/>
      <c r="N440" s="80"/>
      <c r="O440" s="81"/>
      <c r="P440" s="81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</row>
    <row r="441" ht="14.25" customHeight="1">
      <c r="A441" s="46"/>
      <c r="B441" s="46"/>
      <c r="C441" s="46"/>
      <c r="D441" s="46"/>
      <c r="E441" s="79"/>
      <c r="F441" s="79"/>
      <c r="G441" s="79"/>
      <c r="H441" s="48"/>
      <c r="I441" s="48"/>
      <c r="J441" s="79"/>
      <c r="K441" s="79"/>
      <c r="L441" s="79"/>
      <c r="M441" s="80"/>
      <c r="N441" s="80"/>
      <c r="O441" s="81"/>
      <c r="P441" s="81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</row>
    <row r="442" ht="14.25" customHeight="1">
      <c r="A442" s="46"/>
      <c r="B442" s="46"/>
      <c r="C442" s="46"/>
      <c r="D442" s="46"/>
      <c r="E442" s="79"/>
      <c r="F442" s="79"/>
      <c r="G442" s="79"/>
      <c r="H442" s="48"/>
      <c r="I442" s="48"/>
      <c r="J442" s="79"/>
      <c r="K442" s="79"/>
      <c r="L442" s="79"/>
      <c r="M442" s="80"/>
      <c r="N442" s="80"/>
      <c r="O442" s="81"/>
      <c r="P442" s="81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</row>
    <row r="443" ht="14.25" customHeight="1">
      <c r="A443" s="46"/>
      <c r="B443" s="46"/>
      <c r="C443" s="46"/>
      <c r="D443" s="46"/>
      <c r="E443" s="79"/>
      <c r="F443" s="79"/>
      <c r="G443" s="79"/>
      <c r="H443" s="48"/>
      <c r="I443" s="48"/>
      <c r="J443" s="79"/>
      <c r="K443" s="79"/>
      <c r="L443" s="79"/>
      <c r="M443" s="80"/>
      <c r="N443" s="80"/>
      <c r="O443" s="81"/>
      <c r="P443" s="81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</row>
    <row r="444" ht="14.25" customHeight="1">
      <c r="A444" s="46"/>
      <c r="B444" s="46"/>
      <c r="C444" s="46"/>
      <c r="D444" s="46"/>
      <c r="E444" s="79"/>
      <c r="F444" s="79"/>
      <c r="G444" s="79"/>
      <c r="H444" s="48"/>
      <c r="I444" s="48"/>
      <c r="J444" s="79"/>
      <c r="K444" s="79"/>
      <c r="L444" s="79"/>
      <c r="M444" s="80"/>
      <c r="N444" s="80"/>
      <c r="O444" s="81"/>
      <c r="P444" s="81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</row>
    <row r="445" ht="14.25" customHeight="1">
      <c r="A445" s="46"/>
      <c r="B445" s="46"/>
      <c r="C445" s="46"/>
      <c r="D445" s="46"/>
      <c r="E445" s="79"/>
      <c r="F445" s="79"/>
      <c r="G445" s="79"/>
      <c r="H445" s="48"/>
      <c r="I445" s="48"/>
      <c r="J445" s="79"/>
      <c r="K445" s="79"/>
      <c r="L445" s="79"/>
      <c r="M445" s="80"/>
      <c r="N445" s="80"/>
      <c r="O445" s="81"/>
      <c r="P445" s="81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</row>
    <row r="446" ht="14.25" customHeight="1">
      <c r="A446" s="46"/>
      <c r="B446" s="46"/>
      <c r="C446" s="46"/>
      <c r="D446" s="46"/>
      <c r="E446" s="79"/>
      <c r="F446" s="79"/>
      <c r="G446" s="79"/>
      <c r="H446" s="48"/>
      <c r="I446" s="48"/>
      <c r="J446" s="79"/>
      <c r="K446" s="79"/>
      <c r="L446" s="79"/>
      <c r="M446" s="80"/>
      <c r="N446" s="80"/>
      <c r="O446" s="81"/>
      <c r="P446" s="81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</row>
    <row r="447" ht="14.25" customHeight="1">
      <c r="A447" s="46"/>
      <c r="B447" s="46"/>
      <c r="C447" s="46"/>
      <c r="D447" s="46"/>
      <c r="E447" s="79"/>
      <c r="F447" s="79"/>
      <c r="G447" s="79"/>
      <c r="H447" s="48"/>
      <c r="I447" s="48"/>
      <c r="J447" s="79"/>
      <c r="K447" s="79"/>
      <c r="L447" s="79"/>
      <c r="M447" s="80"/>
      <c r="N447" s="80"/>
      <c r="O447" s="81"/>
      <c r="P447" s="81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</row>
    <row r="448" ht="14.25" customHeight="1">
      <c r="A448" s="46"/>
      <c r="B448" s="46"/>
      <c r="C448" s="46"/>
      <c r="D448" s="46"/>
      <c r="E448" s="79"/>
      <c r="F448" s="79"/>
      <c r="G448" s="79"/>
      <c r="H448" s="48"/>
      <c r="I448" s="48"/>
      <c r="J448" s="79"/>
      <c r="K448" s="79"/>
      <c r="L448" s="79"/>
      <c r="M448" s="80"/>
      <c r="N448" s="80"/>
      <c r="O448" s="81"/>
      <c r="P448" s="81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</row>
    <row r="449" ht="14.25" customHeight="1">
      <c r="A449" s="46"/>
      <c r="B449" s="46"/>
      <c r="C449" s="46"/>
      <c r="D449" s="46"/>
      <c r="E449" s="79"/>
      <c r="F449" s="79"/>
      <c r="G449" s="79"/>
      <c r="H449" s="48"/>
      <c r="I449" s="48"/>
      <c r="J449" s="79"/>
      <c r="K449" s="79"/>
      <c r="L449" s="79"/>
      <c r="M449" s="80"/>
      <c r="N449" s="80"/>
      <c r="O449" s="81"/>
      <c r="P449" s="81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</row>
    <row r="450" ht="14.25" customHeight="1">
      <c r="A450" s="46"/>
      <c r="B450" s="46"/>
      <c r="C450" s="46"/>
      <c r="D450" s="46"/>
      <c r="E450" s="79"/>
      <c r="F450" s="79"/>
      <c r="G450" s="79"/>
      <c r="H450" s="48"/>
      <c r="I450" s="48"/>
      <c r="J450" s="79"/>
      <c r="K450" s="79"/>
      <c r="L450" s="79"/>
      <c r="M450" s="80"/>
      <c r="N450" s="80"/>
      <c r="O450" s="81"/>
      <c r="P450" s="81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</row>
    <row r="451" ht="14.25" customHeight="1">
      <c r="A451" s="46"/>
      <c r="B451" s="46"/>
      <c r="C451" s="46"/>
      <c r="D451" s="46"/>
      <c r="E451" s="79"/>
      <c r="F451" s="79"/>
      <c r="G451" s="79"/>
      <c r="H451" s="48"/>
      <c r="I451" s="48"/>
      <c r="J451" s="79"/>
      <c r="K451" s="79"/>
      <c r="L451" s="79"/>
      <c r="M451" s="80"/>
      <c r="N451" s="80"/>
      <c r="O451" s="81"/>
      <c r="P451" s="81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</row>
    <row r="452" ht="14.25" customHeight="1">
      <c r="A452" s="46"/>
      <c r="B452" s="46"/>
      <c r="C452" s="46"/>
      <c r="D452" s="46"/>
      <c r="E452" s="79"/>
      <c r="F452" s="79"/>
      <c r="G452" s="79"/>
      <c r="H452" s="48"/>
      <c r="I452" s="48"/>
      <c r="J452" s="79"/>
      <c r="K452" s="79"/>
      <c r="L452" s="79"/>
      <c r="M452" s="80"/>
      <c r="N452" s="80"/>
      <c r="O452" s="81"/>
      <c r="P452" s="81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</row>
    <row r="453" ht="14.25" customHeight="1">
      <c r="A453" s="46"/>
      <c r="B453" s="46"/>
      <c r="C453" s="46"/>
      <c r="D453" s="46"/>
      <c r="E453" s="79"/>
      <c r="F453" s="79"/>
      <c r="G453" s="79"/>
      <c r="H453" s="48"/>
      <c r="I453" s="48"/>
      <c r="J453" s="79"/>
      <c r="K453" s="79"/>
      <c r="L453" s="79"/>
      <c r="M453" s="80"/>
      <c r="N453" s="80"/>
      <c r="O453" s="81"/>
      <c r="P453" s="81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</row>
    <row r="454" ht="14.25" customHeight="1">
      <c r="A454" s="46"/>
      <c r="B454" s="46"/>
      <c r="C454" s="46"/>
      <c r="D454" s="46"/>
      <c r="E454" s="79"/>
      <c r="F454" s="79"/>
      <c r="G454" s="79"/>
      <c r="H454" s="48"/>
      <c r="I454" s="48"/>
      <c r="J454" s="79"/>
      <c r="K454" s="79"/>
      <c r="L454" s="79"/>
      <c r="M454" s="80"/>
      <c r="N454" s="80"/>
      <c r="O454" s="81"/>
      <c r="P454" s="81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</row>
    <row r="455" ht="14.25" customHeight="1">
      <c r="A455" s="46"/>
      <c r="B455" s="46"/>
      <c r="C455" s="46"/>
      <c r="D455" s="46"/>
      <c r="E455" s="79"/>
      <c r="F455" s="79"/>
      <c r="G455" s="79"/>
      <c r="H455" s="48"/>
      <c r="I455" s="48"/>
      <c r="J455" s="79"/>
      <c r="K455" s="79"/>
      <c r="L455" s="79"/>
      <c r="M455" s="80"/>
      <c r="N455" s="80"/>
      <c r="O455" s="81"/>
      <c r="P455" s="81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</row>
    <row r="456" ht="14.25" customHeight="1">
      <c r="A456" s="46"/>
      <c r="B456" s="46"/>
      <c r="C456" s="46"/>
      <c r="D456" s="46"/>
      <c r="E456" s="79"/>
      <c r="F456" s="79"/>
      <c r="G456" s="79"/>
      <c r="H456" s="48"/>
      <c r="I456" s="48"/>
      <c r="J456" s="79"/>
      <c r="K456" s="79"/>
      <c r="L456" s="79"/>
      <c r="M456" s="80"/>
      <c r="N456" s="80"/>
      <c r="O456" s="81"/>
      <c r="P456" s="81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</row>
    <row r="457" ht="14.25" customHeight="1">
      <c r="A457" s="46"/>
      <c r="B457" s="46"/>
      <c r="C457" s="46"/>
      <c r="D457" s="46"/>
      <c r="E457" s="79"/>
      <c r="F457" s="79"/>
      <c r="G457" s="79"/>
      <c r="H457" s="48"/>
      <c r="I457" s="48"/>
      <c r="J457" s="79"/>
      <c r="K457" s="79"/>
      <c r="L457" s="79"/>
      <c r="M457" s="80"/>
      <c r="N457" s="80"/>
      <c r="O457" s="81"/>
      <c r="P457" s="81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</row>
    <row r="458" ht="14.25" customHeight="1">
      <c r="A458" s="46"/>
      <c r="B458" s="46"/>
      <c r="C458" s="46"/>
      <c r="D458" s="46"/>
      <c r="E458" s="79"/>
      <c r="F458" s="79"/>
      <c r="G458" s="79"/>
      <c r="H458" s="48"/>
      <c r="I458" s="48"/>
      <c r="J458" s="79"/>
      <c r="K458" s="79"/>
      <c r="L458" s="79"/>
      <c r="M458" s="80"/>
      <c r="N458" s="80"/>
      <c r="O458" s="81"/>
      <c r="P458" s="81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</row>
    <row r="459" ht="14.25" customHeight="1">
      <c r="A459" s="46"/>
      <c r="B459" s="46"/>
      <c r="C459" s="46"/>
      <c r="D459" s="46"/>
      <c r="E459" s="79"/>
      <c r="F459" s="79"/>
      <c r="G459" s="79"/>
      <c r="H459" s="48"/>
      <c r="I459" s="48"/>
      <c r="J459" s="79"/>
      <c r="K459" s="79"/>
      <c r="L459" s="79"/>
      <c r="M459" s="80"/>
      <c r="N459" s="80"/>
      <c r="O459" s="81"/>
      <c r="P459" s="81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</row>
    <row r="460" ht="14.25" customHeight="1">
      <c r="A460" s="46"/>
      <c r="B460" s="46"/>
      <c r="C460" s="46"/>
      <c r="D460" s="46"/>
      <c r="E460" s="79"/>
      <c r="F460" s="79"/>
      <c r="G460" s="79"/>
      <c r="H460" s="48"/>
      <c r="I460" s="48"/>
      <c r="J460" s="79"/>
      <c r="K460" s="79"/>
      <c r="L460" s="79"/>
      <c r="M460" s="80"/>
      <c r="N460" s="80"/>
      <c r="O460" s="81"/>
      <c r="P460" s="81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</row>
    <row r="461" ht="14.25" customHeight="1">
      <c r="A461" s="46"/>
      <c r="B461" s="46"/>
      <c r="C461" s="46"/>
      <c r="D461" s="46"/>
      <c r="E461" s="79"/>
      <c r="F461" s="79"/>
      <c r="G461" s="79"/>
      <c r="H461" s="48"/>
      <c r="I461" s="48"/>
      <c r="J461" s="79"/>
      <c r="K461" s="79"/>
      <c r="L461" s="79"/>
      <c r="M461" s="80"/>
      <c r="N461" s="80"/>
      <c r="O461" s="81"/>
      <c r="P461" s="81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</row>
    <row r="462" ht="14.25" customHeight="1">
      <c r="A462" s="46"/>
      <c r="B462" s="46"/>
      <c r="C462" s="46"/>
      <c r="D462" s="46"/>
      <c r="E462" s="79"/>
      <c r="F462" s="79"/>
      <c r="G462" s="79"/>
      <c r="H462" s="48"/>
      <c r="I462" s="48"/>
      <c r="J462" s="79"/>
      <c r="K462" s="79"/>
      <c r="L462" s="79"/>
      <c r="M462" s="80"/>
      <c r="N462" s="80"/>
      <c r="O462" s="81"/>
      <c r="P462" s="81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</row>
    <row r="463" ht="14.25" customHeight="1">
      <c r="A463" s="46"/>
      <c r="B463" s="46"/>
      <c r="C463" s="46"/>
      <c r="D463" s="46"/>
      <c r="E463" s="79"/>
      <c r="F463" s="79"/>
      <c r="G463" s="79"/>
      <c r="H463" s="48"/>
      <c r="I463" s="48"/>
      <c r="J463" s="79"/>
      <c r="K463" s="79"/>
      <c r="L463" s="79"/>
      <c r="M463" s="80"/>
      <c r="N463" s="80"/>
      <c r="O463" s="81"/>
      <c r="P463" s="81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</row>
    <row r="464" ht="14.25" customHeight="1">
      <c r="A464" s="46"/>
      <c r="B464" s="46"/>
      <c r="C464" s="46"/>
      <c r="D464" s="46"/>
      <c r="E464" s="79"/>
      <c r="F464" s="79"/>
      <c r="G464" s="79"/>
      <c r="H464" s="48"/>
      <c r="I464" s="48"/>
      <c r="J464" s="79"/>
      <c r="K464" s="79"/>
      <c r="L464" s="79"/>
      <c r="M464" s="80"/>
      <c r="N464" s="80"/>
      <c r="O464" s="81"/>
      <c r="P464" s="81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</row>
    <row r="465" ht="14.25" customHeight="1">
      <c r="A465" s="46"/>
      <c r="B465" s="46"/>
      <c r="C465" s="46"/>
      <c r="D465" s="46"/>
      <c r="E465" s="79"/>
      <c r="F465" s="79"/>
      <c r="G465" s="79"/>
      <c r="H465" s="48"/>
      <c r="I465" s="48"/>
      <c r="J465" s="79"/>
      <c r="K465" s="79"/>
      <c r="L465" s="79"/>
      <c r="M465" s="80"/>
      <c r="N465" s="80"/>
      <c r="O465" s="81"/>
      <c r="P465" s="81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</row>
    <row r="466" ht="14.25" customHeight="1">
      <c r="A466" s="46"/>
      <c r="B466" s="46"/>
      <c r="C466" s="46"/>
      <c r="D466" s="46"/>
      <c r="E466" s="79"/>
      <c r="F466" s="79"/>
      <c r="G466" s="79"/>
      <c r="H466" s="48"/>
      <c r="I466" s="48"/>
      <c r="J466" s="79"/>
      <c r="K466" s="79"/>
      <c r="L466" s="79"/>
      <c r="M466" s="80"/>
      <c r="N466" s="80"/>
      <c r="O466" s="81"/>
      <c r="P466" s="81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</row>
    <row r="467" ht="14.25" customHeight="1">
      <c r="A467" s="46"/>
      <c r="B467" s="46"/>
      <c r="C467" s="46"/>
      <c r="D467" s="46"/>
      <c r="E467" s="79"/>
      <c r="F467" s="79"/>
      <c r="G467" s="79"/>
      <c r="H467" s="48"/>
      <c r="I467" s="48"/>
      <c r="J467" s="79"/>
      <c r="K467" s="79"/>
      <c r="L467" s="79"/>
      <c r="M467" s="80"/>
      <c r="N467" s="80"/>
      <c r="O467" s="81"/>
      <c r="P467" s="81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</row>
    <row r="468" ht="14.25" customHeight="1">
      <c r="A468" s="46"/>
      <c r="B468" s="46"/>
      <c r="C468" s="46"/>
      <c r="D468" s="46"/>
      <c r="E468" s="79"/>
      <c r="F468" s="79"/>
      <c r="G468" s="79"/>
      <c r="H468" s="48"/>
      <c r="I468" s="48"/>
      <c r="J468" s="79"/>
      <c r="K468" s="79"/>
      <c r="L468" s="79"/>
      <c r="M468" s="80"/>
      <c r="N468" s="80"/>
      <c r="O468" s="81"/>
      <c r="P468" s="81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</row>
    <row r="469" ht="14.25" customHeight="1">
      <c r="A469" s="46"/>
      <c r="B469" s="46"/>
      <c r="C469" s="46"/>
      <c r="D469" s="46"/>
      <c r="E469" s="79"/>
      <c r="F469" s="79"/>
      <c r="G469" s="79"/>
      <c r="H469" s="48"/>
      <c r="I469" s="48"/>
      <c r="J469" s="79"/>
      <c r="K469" s="79"/>
      <c r="L469" s="79"/>
      <c r="M469" s="80"/>
      <c r="N469" s="80"/>
      <c r="O469" s="81"/>
      <c r="P469" s="81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</row>
    <row r="470" ht="14.25" customHeight="1">
      <c r="A470" s="46"/>
      <c r="B470" s="46"/>
      <c r="C470" s="46"/>
      <c r="D470" s="46"/>
      <c r="E470" s="79"/>
      <c r="F470" s="79"/>
      <c r="G470" s="79"/>
      <c r="H470" s="48"/>
      <c r="I470" s="48"/>
      <c r="J470" s="79"/>
      <c r="K470" s="79"/>
      <c r="L470" s="79"/>
      <c r="M470" s="80"/>
      <c r="N470" s="80"/>
      <c r="O470" s="81"/>
      <c r="P470" s="81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</row>
    <row r="471" ht="14.25" customHeight="1">
      <c r="A471" s="46"/>
      <c r="B471" s="46"/>
      <c r="C471" s="46"/>
      <c r="D471" s="46"/>
      <c r="E471" s="79"/>
      <c r="F471" s="79"/>
      <c r="G471" s="79"/>
      <c r="H471" s="48"/>
      <c r="I471" s="48"/>
      <c r="J471" s="79"/>
      <c r="K471" s="79"/>
      <c r="L471" s="79"/>
      <c r="M471" s="80"/>
      <c r="N471" s="80"/>
      <c r="O471" s="81"/>
      <c r="P471" s="81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</row>
    <row r="472" ht="14.25" customHeight="1">
      <c r="A472" s="46"/>
      <c r="B472" s="46"/>
      <c r="C472" s="46"/>
      <c r="D472" s="46"/>
      <c r="E472" s="79"/>
      <c r="F472" s="79"/>
      <c r="G472" s="79"/>
      <c r="H472" s="48"/>
      <c r="I472" s="48"/>
      <c r="J472" s="79"/>
      <c r="K472" s="79"/>
      <c r="L472" s="79"/>
      <c r="M472" s="80"/>
      <c r="N472" s="80"/>
      <c r="O472" s="81"/>
      <c r="P472" s="81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</row>
    <row r="473" ht="14.25" customHeight="1">
      <c r="A473" s="46"/>
      <c r="B473" s="46"/>
      <c r="C473" s="46"/>
      <c r="D473" s="46"/>
      <c r="E473" s="79"/>
      <c r="F473" s="79"/>
      <c r="G473" s="79"/>
      <c r="H473" s="48"/>
      <c r="I473" s="48"/>
      <c r="J473" s="79"/>
      <c r="K473" s="79"/>
      <c r="L473" s="79"/>
      <c r="M473" s="80"/>
      <c r="N473" s="80"/>
      <c r="O473" s="81"/>
      <c r="P473" s="81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</row>
    <row r="474" ht="14.25" customHeight="1">
      <c r="A474" s="46"/>
      <c r="B474" s="46"/>
      <c r="C474" s="46"/>
      <c r="D474" s="46"/>
      <c r="E474" s="79"/>
      <c r="F474" s="79"/>
      <c r="G474" s="79"/>
      <c r="H474" s="48"/>
      <c r="I474" s="48"/>
      <c r="J474" s="79"/>
      <c r="K474" s="79"/>
      <c r="L474" s="79"/>
      <c r="M474" s="80"/>
      <c r="N474" s="80"/>
      <c r="O474" s="81"/>
      <c r="P474" s="81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</row>
    <row r="475" ht="14.25" customHeight="1">
      <c r="A475" s="46"/>
      <c r="B475" s="46"/>
      <c r="C475" s="46"/>
      <c r="D475" s="46"/>
      <c r="E475" s="79"/>
      <c r="F475" s="79"/>
      <c r="G475" s="79"/>
      <c r="H475" s="48"/>
      <c r="I475" s="48"/>
      <c r="J475" s="79"/>
      <c r="K475" s="79"/>
      <c r="L475" s="79"/>
      <c r="M475" s="80"/>
      <c r="N475" s="80"/>
      <c r="O475" s="81"/>
      <c r="P475" s="81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</row>
    <row r="476" ht="14.25" customHeight="1">
      <c r="A476" s="46"/>
      <c r="B476" s="46"/>
      <c r="C476" s="46"/>
      <c r="D476" s="46"/>
      <c r="E476" s="79"/>
      <c r="F476" s="79"/>
      <c r="G476" s="79"/>
      <c r="H476" s="48"/>
      <c r="I476" s="48"/>
      <c r="J476" s="79"/>
      <c r="K476" s="79"/>
      <c r="L476" s="79"/>
      <c r="M476" s="80"/>
      <c r="N476" s="80"/>
      <c r="O476" s="81"/>
      <c r="P476" s="81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</row>
    <row r="477" ht="14.25" customHeight="1">
      <c r="A477" s="46"/>
      <c r="B477" s="46"/>
      <c r="C477" s="46"/>
      <c r="D477" s="46"/>
      <c r="E477" s="79"/>
      <c r="F477" s="79"/>
      <c r="G477" s="79"/>
      <c r="H477" s="48"/>
      <c r="I477" s="48"/>
      <c r="J477" s="79"/>
      <c r="K477" s="79"/>
      <c r="L477" s="79"/>
      <c r="M477" s="80"/>
      <c r="N477" s="80"/>
      <c r="O477" s="81"/>
      <c r="P477" s="81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</row>
    <row r="478" ht="14.25" customHeight="1">
      <c r="A478" s="46"/>
      <c r="B478" s="46"/>
      <c r="C478" s="46"/>
      <c r="D478" s="46"/>
      <c r="E478" s="79"/>
      <c r="F478" s="79"/>
      <c r="G478" s="79"/>
      <c r="H478" s="48"/>
      <c r="I478" s="48"/>
      <c r="J478" s="79"/>
      <c r="K478" s="79"/>
      <c r="L478" s="79"/>
      <c r="M478" s="80"/>
      <c r="N478" s="80"/>
      <c r="O478" s="81"/>
      <c r="P478" s="81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</row>
    <row r="479" ht="14.25" customHeight="1">
      <c r="A479" s="46"/>
      <c r="B479" s="46"/>
      <c r="C479" s="46"/>
      <c r="D479" s="46"/>
      <c r="E479" s="79"/>
      <c r="F479" s="79"/>
      <c r="G479" s="79"/>
      <c r="H479" s="48"/>
      <c r="I479" s="48"/>
      <c r="J479" s="79"/>
      <c r="K479" s="79"/>
      <c r="L479" s="79"/>
      <c r="M479" s="80"/>
      <c r="N479" s="80"/>
      <c r="O479" s="81"/>
      <c r="P479" s="81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</row>
    <row r="480" ht="14.25" customHeight="1">
      <c r="A480" s="46"/>
      <c r="B480" s="46"/>
      <c r="C480" s="46"/>
      <c r="D480" s="46"/>
      <c r="E480" s="79"/>
      <c r="F480" s="79"/>
      <c r="G480" s="79"/>
      <c r="H480" s="48"/>
      <c r="I480" s="48"/>
      <c r="J480" s="79"/>
      <c r="K480" s="79"/>
      <c r="L480" s="79"/>
      <c r="M480" s="80"/>
      <c r="N480" s="80"/>
      <c r="O480" s="81"/>
      <c r="P480" s="81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</row>
    <row r="481" ht="14.25" customHeight="1">
      <c r="A481" s="46"/>
      <c r="B481" s="46"/>
      <c r="C481" s="46"/>
      <c r="D481" s="46"/>
      <c r="E481" s="79"/>
      <c r="F481" s="79"/>
      <c r="G481" s="79"/>
      <c r="H481" s="48"/>
      <c r="I481" s="48"/>
      <c r="J481" s="79"/>
      <c r="K481" s="79"/>
      <c r="L481" s="79"/>
      <c r="M481" s="80"/>
      <c r="N481" s="80"/>
      <c r="O481" s="81"/>
      <c r="P481" s="81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</row>
    <row r="482" ht="14.25" customHeight="1">
      <c r="A482" s="46"/>
      <c r="B482" s="46"/>
      <c r="C482" s="46"/>
      <c r="D482" s="46"/>
      <c r="E482" s="79"/>
      <c r="F482" s="79"/>
      <c r="G482" s="79"/>
      <c r="H482" s="48"/>
      <c r="I482" s="48"/>
      <c r="J482" s="79"/>
      <c r="K482" s="79"/>
      <c r="L482" s="79"/>
      <c r="M482" s="80"/>
      <c r="N482" s="80"/>
      <c r="O482" s="81"/>
      <c r="P482" s="81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</row>
    <row r="483" ht="14.25" customHeight="1">
      <c r="A483" s="46"/>
      <c r="B483" s="46"/>
      <c r="C483" s="46"/>
      <c r="D483" s="46"/>
      <c r="E483" s="79"/>
      <c r="F483" s="79"/>
      <c r="G483" s="79"/>
      <c r="H483" s="48"/>
      <c r="I483" s="48"/>
      <c r="J483" s="79"/>
      <c r="K483" s="79"/>
      <c r="L483" s="79"/>
      <c r="M483" s="80"/>
      <c r="N483" s="80"/>
      <c r="O483" s="81"/>
      <c r="P483" s="81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</row>
    <row r="484" ht="14.25" customHeight="1">
      <c r="A484" s="46"/>
      <c r="B484" s="46"/>
      <c r="C484" s="46"/>
      <c r="D484" s="46"/>
      <c r="E484" s="79"/>
      <c r="F484" s="79"/>
      <c r="G484" s="79"/>
      <c r="H484" s="48"/>
      <c r="I484" s="48"/>
      <c r="J484" s="79"/>
      <c r="K484" s="79"/>
      <c r="L484" s="79"/>
      <c r="M484" s="80"/>
      <c r="N484" s="80"/>
      <c r="O484" s="81"/>
      <c r="P484" s="81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</row>
    <row r="485" ht="14.25" customHeight="1">
      <c r="A485" s="46"/>
      <c r="B485" s="46"/>
      <c r="C485" s="46"/>
      <c r="D485" s="46"/>
      <c r="E485" s="79"/>
      <c r="F485" s="79"/>
      <c r="G485" s="79"/>
      <c r="H485" s="48"/>
      <c r="I485" s="48"/>
      <c r="J485" s="79"/>
      <c r="K485" s="79"/>
      <c r="L485" s="79"/>
      <c r="M485" s="80"/>
      <c r="N485" s="80"/>
      <c r="O485" s="81"/>
      <c r="P485" s="81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</row>
    <row r="486" ht="14.25" customHeight="1">
      <c r="A486" s="46"/>
      <c r="B486" s="46"/>
      <c r="C486" s="46"/>
      <c r="D486" s="46"/>
      <c r="E486" s="79"/>
      <c r="F486" s="79"/>
      <c r="G486" s="79"/>
      <c r="H486" s="48"/>
      <c r="I486" s="48"/>
      <c r="J486" s="79"/>
      <c r="K486" s="79"/>
      <c r="L486" s="79"/>
      <c r="M486" s="80"/>
      <c r="N486" s="80"/>
      <c r="O486" s="81"/>
      <c r="P486" s="81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</row>
    <row r="487" ht="14.25" customHeight="1">
      <c r="A487" s="46"/>
      <c r="B487" s="46"/>
      <c r="C487" s="46"/>
      <c r="D487" s="46"/>
      <c r="E487" s="79"/>
      <c r="F487" s="79"/>
      <c r="G487" s="79"/>
      <c r="H487" s="48"/>
      <c r="I487" s="48"/>
      <c r="J487" s="79"/>
      <c r="K487" s="79"/>
      <c r="L487" s="79"/>
      <c r="M487" s="80"/>
      <c r="N487" s="80"/>
      <c r="O487" s="81"/>
      <c r="P487" s="81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</row>
    <row r="488" ht="14.25" customHeight="1">
      <c r="A488" s="46"/>
      <c r="B488" s="46"/>
      <c r="C488" s="46"/>
      <c r="D488" s="46"/>
      <c r="E488" s="79"/>
      <c r="F488" s="79"/>
      <c r="G488" s="79"/>
      <c r="H488" s="48"/>
      <c r="I488" s="48"/>
      <c r="J488" s="79"/>
      <c r="K488" s="79"/>
      <c r="L488" s="79"/>
      <c r="M488" s="80"/>
      <c r="N488" s="80"/>
      <c r="O488" s="81"/>
      <c r="P488" s="81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</row>
    <row r="489" ht="14.25" customHeight="1">
      <c r="A489" s="46"/>
      <c r="B489" s="46"/>
      <c r="C489" s="46"/>
      <c r="D489" s="46"/>
      <c r="E489" s="79"/>
      <c r="F489" s="79"/>
      <c r="G489" s="79"/>
      <c r="H489" s="48"/>
      <c r="I489" s="48"/>
      <c r="J489" s="79"/>
      <c r="K489" s="79"/>
      <c r="L489" s="79"/>
      <c r="M489" s="80"/>
      <c r="N489" s="80"/>
      <c r="O489" s="81"/>
      <c r="P489" s="81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</row>
    <row r="490" ht="14.25" customHeight="1">
      <c r="A490" s="46"/>
      <c r="B490" s="46"/>
      <c r="C490" s="46"/>
      <c r="D490" s="46"/>
      <c r="E490" s="79"/>
      <c r="F490" s="79"/>
      <c r="G490" s="79"/>
      <c r="H490" s="48"/>
      <c r="I490" s="48"/>
      <c r="J490" s="79"/>
      <c r="K490" s="79"/>
      <c r="L490" s="79"/>
      <c r="M490" s="80"/>
      <c r="N490" s="80"/>
      <c r="O490" s="81"/>
      <c r="P490" s="81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</row>
    <row r="491" ht="14.25" customHeight="1">
      <c r="A491" s="46"/>
      <c r="B491" s="46"/>
      <c r="C491" s="46"/>
      <c r="D491" s="46"/>
      <c r="E491" s="79"/>
      <c r="F491" s="79"/>
      <c r="G491" s="79"/>
      <c r="H491" s="48"/>
      <c r="I491" s="48"/>
      <c r="J491" s="79"/>
      <c r="K491" s="79"/>
      <c r="L491" s="79"/>
      <c r="M491" s="80"/>
      <c r="N491" s="80"/>
      <c r="O491" s="81"/>
      <c r="P491" s="81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</row>
    <row r="492" ht="14.25" customHeight="1">
      <c r="A492" s="46"/>
      <c r="B492" s="46"/>
      <c r="C492" s="46"/>
      <c r="D492" s="46"/>
      <c r="E492" s="79"/>
      <c r="F492" s="79"/>
      <c r="G492" s="79"/>
      <c r="H492" s="48"/>
      <c r="I492" s="48"/>
      <c r="J492" s="79"/>
      <c r="K492" s="79"/>
      <c r="L492" s="79"/>
      <c r="M492" s="80"/>
      <c r="N492" s="80"/>
      <c r="O492" s="81"/>
      <c r="P492" s="81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</row>
    <row r="493" ht="14.25" customHeight="1">
      <c r="A493" s="46"/>
      <c r="B493" s="46"/>
      <c r="C493" s="46"/>
      <c r="D493" s="46"/>
      <c r="E493" s="79"/>
      <c r="F493" s="79"/>
      <c r="G493" s="79"/>
      <c r="H493" s="48"/>
      <c r="I493" s="48"/>
      <c r="J493" s="79"/>
      <c r="K493" s="79"/>
      <c r="L493" s="79"/>
      <c r="M493" s="80"/>
      <c r="N493" s="80"/>
      <c r="O493" s="81"/>
      <c r="P493" s="81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</row>
    <row r="494" ht="14.25" customHeight="1">
      <c r="A494" s="46"/>
      <c r="B494" s="46"/>
      <c r="C494" s="46"/>
      <c r="D494" s="46"/>
      <c r="E494" s="79"/>
      <c r="F494" s="79"/>
      <c r="G494" s="79"/>
      <c r="H494" s="48"/>
      <c r="I494" s="48"/>
      <c r="J494" s="79"/>
      <c r="K494" s="79"/>
      <c r="L494" s="79"/>
      <c r="M494" s="80"/>
      <c r="N494" s="80"/>
      <c r="O494" s="81"/>
      <c r="P494" s="81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</row>
    <row r="495" ht="14.25" customHeight="1">
      <c r="A495" s="46"/>
      <c r="B495" s="46"/>
      <c r="C495" s="46"/>
      <c r="D495" s="46"/>
      <c r="E495" s="79"/>
      <c r="F495" s="79"/>
      <c r="G495" s="79"/>
      <c r="H495" s="48"/>
      <c r="I495" s="48"/>
      <c r="J495" s="79"/>
      <c r="K495" s="79"/>
      <c r="L495" s="79"/>
      <c r="M495" s="80"/>
      <c r="N495" s="80"/>
      <c r="O495" s="81"/>
      <c r="P495" s="81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</row>
    <row r="496" ht="14.25" customHeight="1">
      <c r="A496" s="46"/>
      <c r="B496" s="46"/>
      <c r="C496" s="46"/>
      <c r="D496" s="46"/>
      <c r="E496" s="79"/>
      <c r="F496" s="79"/>
      <c r="G496" s="79"/>
      <c r="H496" s="48"/>
      <c r="I496" s="48"/>
      <c r="J496" s="79"/>
      <c r="K496" s="79"/>
      <c r="L496" s="79"/>
      <c r="M496" s="80"/>
      <c r="N496" s="80"/>
      <c r="O496" s="81"/>
      <c r="P496" s="81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</row>
    <row r="497" ht="14.25" customHeight="1">
      <c r="A497" s="46"/>
      <c r="B497" s="46"/>
      <c r="C497" s="46"/>
      <c r="D497" s="46"/>
      <c r="E497" s="79"/>
      <c r="F497" s="79"/>
      <c r="G497" s="79"/>
      <c r="H497" s="48"/>
      <c r="I497" s="48"/>
      <c r="J497" s="79"/>
      <c r="K497" s="79"/>
      <c r="L497" s="79"/>
      <c r="M497" s="80"/>
      <c r="N497" s="80"/>
      <c r="O497" s="81"/>
      <c r="P497" s="81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</row>
    <row r="498" ht="14.25" customHeight="1">
      <c r="A498" s="46"/>
      <c r="B498" s="46"/>
      <c r="C498" s="46"/>
      <c r="D498" s="46"/>
      <c r="E498" s="79"/>
      <c r="F498" s="79"/>
      <c r="G498" s="79"/>
      <c r="H498" s="48"/>
      <c r="I498" s="48"/>
      <c r="J498" s="79"/>
      <c r="K498" s="79"/>
      <c r="L498" s="79"/>
      <c r="M498" s="80"/>
      <c r="N498" s="80"/>
      <c r="O498" s="81"/>
      <c r="P498" s="81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</row>
    <row r="499" ht="14.25" customHeight="1">
      <c r="A499" s="46"/>
      <c r="B499" s="46"/>
      <c r="C499" s="46"/>
      <c r="D499" s="46"/>
      <c r="E499" s="79"/>
      <c r="F499" s="79"/>
      <c r="G499" s="79"/>
      <c r="H499" s="48"/>
      <c r="I499" s="48"/>
      <c r="J499" s="79"/>
      <c r="K499" s="79"/>
      <c r="L499" s="79"/>
      <c r="M499" s="80"/>
      <c r="N499" s="80"/>
      <c r="O499" s="81"/>
      <c r="P499" s="81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</row>
    <row r="500" ht="14.25" customHeight="1">
      <c r="A500" s="46"/>
      <c r="B500" s="46"/>
      <c r="C500" s="46"/>
      <c r="D500" s="46"/>
      <c r="E500" s="79"/>
      <c r="F500" s="79"/>
      <c r="G500" s="79"/>
      <c r="H500" s="48"/>
      <c r="I500" s="48"/>
      <c r="J500" s="79"/>
      <c r="K500" s="79"/>
      <c r="L500" s="79"/>
      <c r="M500" s="80"/>
      <c r="N500" s="80"/>
      <c r="O500" s="81"/>
      <c r="P500" s="81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</row>
    <row r="501" ht="14.25" customHeight="1">
      <c r="A501" s="46"/>
      <c r="B501" s="46"/>
      <c r="C501" s="46"/>
      <c r="D501" s="46"/>
      <c r="E501" s="79"/>
      <c r="F501" s="79"/>
      <c r="G501" s="79"/>
      <c r="H501" s="48"/>
      <c r="I501" s="48"/>
      <c r="J501" s="79"/>
      <c r="K501" s="79"/>
      <c r="L501" s="79"/>
      <c r="M501" s="80"/>
      <c r="N501" s="80"/>
      <c r="O501" s="81"/>
      <c r="P501" s="81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</row>
    <row r="502" ht="14.25" customHeight="1">
      <c r="A502" s="46"/>
      <c r="B502" s="46"/>
      <c r="C502" s="46"/>
      <c r="D502" s="46"/>
      <c r="E502" s="79"/>
      <c r="F502" s="79"/>
      <c r="G502" s="79"/>
      <c r="H502" s="48"/>
      <c r="I502" s="48"/>
      <c r="J502" s="79"/>
      <c r="K502" s="79"/>
      <c r="L502" s="79"/>
      <c r="M502" s="80"/>
      <c r="N502" s="80"/>
      <c r="O502" s="81"/>
      <c r="P502" s="81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</row>
    <row r="503" ht="14.25" customHeight="1">
      <c r="A503" s="46"/>
      <c r="B503" s="46"/>
      <c r="C503" s="46"/>
      <c r="D503" s="46"/>
      <c r="E503" s="79"/>
      <c r="F503" s="79"/>
      <c r="G503" s="79"/>
      <c r="H503" s="48"/>
      <c r="I503" s="48"/>
      <c r="J503" s="79"/>
      <c r="K503" s="79"/>
      <c r="L503" s="79"/>
      <c r="M503" s="80"/>
      <c r="N503" s="80"/>
      <c r="O503" s="81"/>
      <c r="P503" s="81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</row>
    <row r="504" ht="14.25" customHeight="1">
      <c r="A504" s="46"/>
      <c r="B504" s="46"/>
      <c r="C504" s="46"/>
      <c r="D504" s="46"/>
      <c r="E504" s="79"/>
      <c r="F504" s="79"/>
      <c r="G504" s="79"/>
      <c r="H504" s="48"/>
      <c r="I504" s="48"/>
      <c r="J504" s="79"/>
      <c r="K504" s="79"/>
      <c r="L504" s="79"/>
      <c r="M504" s="80"/>
      <c r="N504" s="80"/>
      <c r="O504" s="81"/>
      <c r="P504" s="81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</row>
    <row r="505" ht="14.25" customHeight="1">
      <c r="A505" s="46"/>
      <c r="B505" s="46"/>
      <c r="C505" s="46"/>
      <c r="D505" s="46"/>
      <c r="E505" s="79"/>
      <c r="F505" s="79"/>
      <c r="G505" s="79"/>
      <c r="H505" s="48"/>
      <c r="I505" s="48"/>
      <c r="J505" s="79"/>
      <c r="K505" s="79"/>
      <c r="L505" s="79"/>
      <c r="M505" s="80"/>
      <c r="N505" s="80"/>
      <c r="O505" s="81"/>
      <c r="P505" s="81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</row>
    <row r="506" ht="14.25" customHeight="1">
      <c r="A506" s="46"/>
      <c r="B506" s="46"/>
      <c r="C506" s="46"/>
      <c r="D506" s="46"/>
      <c r="E506" s="79"/>
      <c r="F506" s="79"/>
      <c r="G506" s="79"/>
      <c r="H506" s="48"/>
      <c r="I506" s="48"/>
      <c r="J506" s="79"/>
      <c r="K506" s="79"/>
      <c r="L506" s="79"/>
      <c r="M506" s="80"/>
      <c r="N506" s="80"/>
      <c r="O506" s="81"/>
      <c r="P506" s="81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</row>
    <row r="507" ht="14.25" customHeight="1">
      <c r="A507" s="46"/>
      <c r="B507" s="46"/>
      <c r="C507" s="46"/>
      <c r="D507" s="46"/>
      <c r="E507" s="79"/>
      <c r="F507" s="79"/>
      <c r="G507" s="79"/>
      <c r="H507" s="48"/>
      <c r="I507" s="48"/>
      <c r="J507" s="79"/>
      <c r="K507" s="79"/>
      <c r="L507" s="79"/>
      <c r="M507" s="80"/>
      <c r="N507" s="80"/>
      <c r="O507" s="81"/>
      <c r="P507" s="81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</row>
    <row r="508" ht="14.25" customHeight="1">
      <c r="A508" s="46"/>
      <c r="B508" s="46"/>
      <c r="C508" s="46"/>
      <c r="D508" s="46"/>
      <c r="E508" s="79"/>
      <c r="F508" s="79"/>
      <c r="G508" s="79"/>
      <c r="H508" s="48"/>
      <c r="I508" s="48"/>
      <c r="J508" s="79"/>
      <c r="K508" s="79"/>
      <c r="L508" s="79"/>
      <c r="M508" s="80"/>
      <c r="N508" s="80"/>
      <c r="O508" s="81"/>
      <c r="P508" s="81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</row>
    <row r="509" ht="14.25" customHeight="1">
      <c r="A509" s="46"/>
      <c r="B509" s="46"/>
      <c r="C509" s="46"/>
      <c r="D509" s="46"/>
      <c r="E509" s="79"/>
      <c r="F509" s="79"/>
      <c r="G509" s="79"/>
      <c r="H509" s="48"/>
      <c r="I509" s="48"/>
      <c r="J509" s="79"/>
      <c r="K509" s="79"/>
      <c r="L509" s="79"/>
      <c r="M509" s="80"/>
      <c r="N509" s="80"/>
      <c r="O509" s="81"/>
      <c r="P509" s="81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</row>
    <row r="510" ht="14.25" customHeight="1">
      <c r="A510" s="46"/>
      <c r="B510" s="46"/>
      <c r="C510" s="46"/>
      <c r="D510" s="46"/>
      <c r="E510" s="79"/>
      <c r="F510" s="79"/>
      <c r="G510" s="79"/>
      <c r="H510" s="48"/>
      <c r="I510" s="48"/>
      <c r="J510" s="79"/>
      <c r="K510" s="79"/>
      <c r="L510" s="79"/>
      <c r="M510" s="80"/>
      <c r="N510" s="80"/>
      <c r="O510" s="81"/>
      <c r="P510" s="81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</row>
    <row r="511" ht="14.25" customHeight="1">
      <c r="A511" s="46"/>
      <c r="B511" s="46"/>
      <c r="C511" s="46"/>
      <c r="D511" s="46"/>
      <c r="E511" s="79"/>
      <c r="F511" s="79"/>
      <c r="G511" s="79"/>
      <c r="H511" s="48"/>
      <c r="I511" s="48"/>
      <c r="J511" s="79"/>
      <c r="K511" s="79"/>
      <c r="L511" s="79"/>
      <c r="M511" s="80"/>
      <c r="N511" s="80"/>
      <c r="O511" s="81"/>
      <c r="P511" s="81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</row>
    <row r="512" ht="14.25" customHeight="1">
      <c r="A512" s="46"/>
      <c r="B512" s="46"/>
      <c r="C512" s="46"/>
      <c r="D512" s="46"/>
      <c r="E512" s="79"/>
      <c r="F512" s="79"/>
      <c r="G512" s="79"/>
      <c r="H512" s="48"/>
      <c r="I512" s="48"/>
      <c r="J512" s="79"/>
      <c r="K512" s="79"/>
      <c r="L512" s="79"/>
      <c r="M512" s="80"/>
      <c r="N512" s="80"/>
      <c r="O512" s="81"/>
      <c r="P512" s="81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</row>
    <row r="513" ht="14.25" customHeight="1">
      <c r="A513" s="46"/>
      <c r="B513" s="46"/>
      <c r="C513" s="46"/>
      <c r="D513" s="46"/>
      <c r="E513" s="79"/>
      <c r="F513" s="79"/>
      <c r="G513" s="79"/>
      <c r="H513" s="48"/>
      <c r="I513" s="48"/>
      <c r="J513" s="79"/>
      <c r="K513" s="79"/>
      <c r="L513" s="79"/>
      <c r="M513" s="80"/>
      <c r="N513" s="80"/>
      <c r="O513" s="81"/>
      <c r="P513" s="81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</row>
    <row r="514" ht="14.25" customHeight="1">
      <c r="A514" s="46"/>
      <c r="B514" s="46"/>
      <c r="C514" s="46"/>
      <c r="D514" s="46"/>
      <c r="E514" s="79"/>
      <c r="F514" s="79"/>
      <c r="G514" s="79"/>
      <c r="H514" s="48"/>
      <c r="I514" s="48"/>
      <c r="J514" s="79"/>
      <c r="K514" s="79"/>
      <c r="L514" s="79"/>
      <c r="M514" s="80"/>
      <c r="N514" s="80"/>
      <c r="O514" s="81"/>
      <c r="P514" s="81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</row>
    <row r="515" ht="14.25" customHeight="1">
      <c r="A515" s="46"/>
      <c r="B515" s="46"/>
      <c r="C515" s="46"/>
      <c r="D515" s="46"/>
      <c r="E515" s="79"/>
      <c r="F515" s="79"/>
      <c r="G515" s="79"/>
      <c r="H515" s="48"/>
      <c r="I515" s="48"/>
      <c r="J515" s="79"/>
      <c r="K515" s="79"/>
      <c r="L515" s="79"/>
      <c r="M515" s="80"/>
      <c r="N515" s="80"/>
      <c r="O515" s="81"/>
      <c r="P515" s="81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</row>
    <row r="516" ht="14.25" customHeight="1">
      <c r="A516" s="46"/>
      <c r="B516" s="46"/>
      <c r="C516" s="46"/>
      <c r="D516" s="46"/>
      <c r="E516" s="79"/>
      <c r="F516" s="79"/>
      <c r="G516" s="79"/>
      <c r="H516" s="48"/>
      <c r="I516" s="48"/>
      <c r="J516" s="79"/>
      <c r="K516" s="79"/>
      <c r="L516" s="79"/>
      <c r="M516" s="80"/>
      <c r="N516" s="80"/>
      <c r="O516" s="81"/>
      <c r="P516" s="81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</row>
    <row r="517" ht="14.25" customHeight="1">
      <c r="A517" s="46"/>
      <c r="B517" s="46"/>
      <c r="C517" s="46"/>
      <c r="D517" s="46"/>
      <c r="E517" s="79"/>
      <c r="F517" s="79"/>
      <c r="G517" s="79"/>
      <c r="H517" s="48"/>
      <c r="I517" s="48"/>
      <c r="J517" s="79"/>
      <c r="K517" s="79"/>
      <c r="L517" s="79"/>
      <c r="M517" s="80"/>
      <c r="N517" s="80"/>
      <c r="O517" s="81"/>
      <c r="P517" s="81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</row>
    <row r="518" ht="14.25" customHeight="1">
      <c r="A518" s="46"/>
      <c r="B518" s="46"/>
      <c r="C518" s="46"/>
      <c r="D518" s="46"/>
      <c r="E518" s="79"/>
      <c r="F518" s="79"/>
      <c r="G518" s="79"/>
      <c r="H518" s="48"/>
      <c r="I518" s="48"/>
      <c r="J518" s="79"/>
      <c r="K518" s="79"/>
      <c r="L518" s="79"/>
      <c r="M518" s="80"/>
      <c r="N518" s="80"/>
      <c r="O518" s="81"/>
      <c r="P518" s="81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</row>
    <row r="519" ht="14.25" customHeight="1">
      <c r="A519" s="46"/>
      <c r="B519" s="46"/>
      <c r="C519" s="46"/>
      <c r="D519" s="46"/>
      <c r="E519" s="79"/>
      <c r="F519" s="79"/>
      <c r="G519" s="79"/>
      <c r="H519" s="48"/>
      <c r="I519" s="48"/>
      <c r="J519" s="79"/>
      <c r="K519" s="79"/>
      <c r="L519" s="79"/>
      <c r="M519" s="80"/>
      <c r="N519" s="80"/>
      <c r="O519" s="81"/>
      <c r="P519" s="81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</row>
    <row r="520" ht="14.25" customHeight="1">
      <c r="A520" s="46"/>
      <c r="B520" s="46"/>
      <c r="C520" s="46"/>
      <c r="D520" s="46"/>
      <c r="E520" s="79"/>
      <c r="F520" s="79"/>
      <c r="G520" s="79"/>
      <c r="H520" s="48"/>
      <c r="I520" s="48"/>
      <c r="J520" s="79"/>
      <c r="K520" s="79"/>
      <c r="L520" s="79"/>
      <c r="M520" s="80"/>
      <c r="N520" s="80"/>
      <c r="O520" s="81"/>
      <c r="P520" s="81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</row>
    <row r="521" ht="14.25" customHeight="1">
      <c r="A521" s="46"/>
      <c r="B521" s="46"/>
      <c r="C521" s="46"/>
      <c r="D521" s="46"/>
      <c r="E521" s="79"/>
      <c r="F521" s="79"/>
      <c r="G521" s="79"/>
      <c r="H521" s="48"/>
      <c r="I521" s="48"/>
      <c r="J521" s="79"/>
      <c r="K521" s="79"/>
      <c r="L521" s="79"/>
      <c r="M521" s="80"/>
      <c r="N521" s="80"/>
      <c r="O521" s="81"/>
      <c r="P521" s="81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</row>
    <row r="522" ht="14.25" customHeight="1">
      <c r="A522" s="46"/>
      <c r="B522" s="46"/>
      <c r="C522" s="46"/>
      <c r="D522" s="46"/>
      <c r="E522" s="79"/>
      <c r="F522" s="79"/>
      <c r="G522" s="79"/>
      <c r="H522" s="48"/>
      <c r="I522" s="48"/>
      <c r="J522" s="79"/>
      <c r="K522" s="79"/>
      <c r="L522" s="79"/>
      <c r="M522" s="80"/>
      <c r="N522" s="80"/>
      <c r="O522" s="81"/>
      <c r="P522" s="81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</row>
    <row r="523" ht="14.25" customHeight="1">
      <c r="A523" s="46"/>
      <c r="B523" s="46"/>
      <c r="C523" s="46"/>
      <c r="D523" s="46"/>
      <c r="E523" s="79"/>
      <c r="F523" s="79"/>
      <c r="G523" s="79"/>
      <c r="H523" s="48"/>
      <c r="I523" s="48"/>
      <c r="J523" s="79"/>
      <c r="K523" s="79"/>
      <c r="L523" s="79"/>
      <c r="M523" s="80"/>
      <c r="N523" s="80"/>
      <c r="O523" s="81"/>
      <c r="P523" s="81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</row>
    <row r="524" ht="14.25" customHeight="1">
      <c r="A524" s="46"/>
      <c r="B524" s="46"/>
      <c r="C524" s="46"/>
      <c r="D524" s="46"/>
      <c r="E524" s="79"/>
      <c r="F524" s="79"/>
      <c r="G524" s="79"/>
      <c r="H524" s="48"/>
      <c r="I524" s="48"/>
      <c r="J524" s="79"/>
      <c r="K524" s="79"/>
      <c r="L524" s="79"/>
      <c r="M524" s="80"/>
      <c r="N524" s="80"/>
      <c r="O524" s="81"/>
      <c r="P524" s="81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</row>
    <row r="525" ht="14.25" customHeight="1">
      <c r="A525" s="46"/>
      <c r="B525" s="46"/>
      <c r="C525" s="46"/>
      <c r="D525" s="46"/>
      <c r="E525" s="79"/>
      <c r="F525" s="79"/>
      <c r="G525" s="79"/>
      <c r="H525" s="48"/>
      <c r="I525" s="48"/>
      <c r="J525" s="79"/>
      <c r="K525" s="79"/>
      <c r="L525" s="79"/>
      <c r="M525" s="80"/>
      <c r="N525" s="80"/>
      <c r="O525" s="81"/>
      <c r="P525" s="81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</row>
    <row r="526" ht="14.25" customHeight="1">
      <c r="A526" s="46"/>
      <c r="B526" s="46"/>
      <c r="C526" s="46"/>
      <c r="D526" s="46"/>
      <c r="E526" s="79"/>
      <c r="F526" s="79"/>
      <c r="G526" s="79"/>
      <c r="H526" s="48"/>
      <c r="I526" s="48"/>
      <c r="J526" s="79"/>
      <c r="K526" s="79"/>
      <c r="L526" s="79"/>
      <c r="M526" s="80"/>
      <c r="N526" s="80"/>
      <c r="O526" s="81"/>
      <c r="P526" s="81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</row>
    <row r="527" ht="14.25" customHeight="1">
      <c r="A527" s="46"/>
      <c r="B527" s="46"/>
      <c r="C527" s="46"/>
      <c r="D527" s="46"/>
      <c r="E527" s="79"/>
      <c r="F527" s="79"/>
      <c r="G527" s="79"/>
      <c r="H527" s="48"/>
      <c r="I527" s="48"/>
      <c r="J527" s="79"/>
      <c r="K527" s="79"/>
      <c r="L527" s="79"/>
      <c r="M527" s="80"/>
      <c r="N527" s="80"/>
      <c r="O527" s="81"/>
      <c r="P527" s="81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</row>
    <row r="528" ht="14.25" customHeight="1">
      <c r="A528" s="46"/>
      <c r="B528" s="46"/>
      <c r="C528" s="46"/>
      <c r="D528" s="46"/>
      <c r="E528" s="79"/>
      <c r="F528" s="79"/>
      <c r="G528" s="79"/>
      <c r="H528" s="48"/>
      <c r="I528" s="48"/>
      <c r="J528" s="79"/>
      <c r="K528" s="79"/>
      <c r="L528" s="79"/>
      <c r="M528" s="80"/>
      <c r="N528" s="80"/>
      <c r="O528" s="81"/>
      <c r="P528" s="81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</row>
    <row r="529" ht="14.25" customHeight="1">
      <c r="A529" s="46"/>
      <c r="B529" s="46"/>
      <c r="C529" s="46"/>
      <c r="D529" s="46"/>
      <c r="E529" s="79"/>
      <c r="F529" s="79"/>
      <c r="G529" s="79"/>
      <c r="H529" s="48"/>
      <c r="I529" s="48"/>
      <c r="J529" s="79"/>
      <c r="K529" s="79"/>
      <c r="L529" s="79"/>
      <c r="M529" s="80"/>
      <c r="N529" s="80"/>
      <c r="O529" s="81"/>
      <c r="P529" s="81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</row>
    <row r="530" ht="14.25" customHeight="1">
      <c r="A530" s="46"/>
      <c r="B530" s="46"/>
      <c r="C530" s="46"/>
      <c r="D530" s="46"/>
      <c r="E530" s="79"/>
      <c r="F530" s="79"/>
      <c r="G530" s="79"/>
      <c r="H530" s="48"/>
      <c r="I530" s="48"/>
      <c r="J530" s="79"/>
      <c r="K530" s="79"/>
      <c r="L530" s="79"/>
      <c r="M530" s="80"/>
      <c r="N530" s="80"/>
      <c r="O530" s="81"/>
      <c r="P530" s="81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</row>
    <row r="531" ht="14.25" customHeight="1">
      <c r="A531" s="46"/>
      <c r="B531" s="46"/>
      <c r="C531" s="46"/>
      <c r="D531" s="46"/>
      <c r="E531" s="79"/>
      <c r="F531" s="79"/>
      <c r="G531" s="79"/>
      <c r="H531" s="48"/>
      <c r="I531" s="48"/>
      <c r="J531" s="79"/>
      <c r="K531" s="79"/>
      <c r="L531" s="79"/>
      <c r="M531" s="80"/>
      <c r="N531" s="80"/>
      <c r="O531" s="81"/>
      <c r="P531" s="81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</row>
    <row r="532" ht="14.25" customHeight="1">
      <c r="A532" s="46"/>
      <c r="B532" s="46"/>
      <c r="C532" s="46"/>
      <c r="D532" s="46"/>
      <c r="E532" s="79"/>
      <c r="F532" s="79"/>
      <c r="G532" s="79"/>
      <c r="H532" s="48"/>
      <c r="I532" s="48"/>
      <c r="J532" s="79"/>
      <c r="K532" s="79"/>
      <c r="L532" s="79"/>
      <c r="M532" s="80"/>
      <c r="N532" s="80"/>
      <c r="O532" s="81"/>
      <c r="P532" s="81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</row>
    <row r="533" ht="14.25" customHeight="1">
      <c r="A533" s="46"/>
      <c r="B533" s="46"/>
      <c r="C533" s="46"/>
      <c r="D533" s="46"/>
      <c r="E533" s="79"/>
      <c r="F533" s="79"/>
      <c r="G533" s="79"/>
      <c r="H533" s="48"/>
      <c r="I533" s="48"/>
      <c r="J533" s="79"/>
      <c r="K533" s="79"/>
      <c r="L533" s="79"/>
      <c r="M533" s="80"/>
      <c r="N533" s="80"/>
      <c r="O533" s="81"/>
      <c r="P533" s="81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</row>
    <row r="534" ht="14.25" customHeight="1">
      <c r="A534" s="46"/>
      <c r="B534" s="46"/>
      <c r="C534" s="46"/>
      <c r="D534" s="46"/>
      <c r="E534" s="79"/>
      <c r="F534" s="79"/>
      <c r="G534" s="79"/>
      <c r="H534" s="48"/>
      <c r="I534" s="48"/>
      <c r="J534" s="79"/>
      <c r="K534" s="79"/>
      <c r="L534" s="79"/>
      <c r="M534" s="80"/>
      <c r="N534" s="80"/>
      <c r="O534" s="81"/>
      <c r="P534" s="81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</row>
    <row r="535" ht="14.25" customHeight="1">
      <c r="A535" s="46"/>
      <c r="B535" s="46"/>
      <c r="C535" s="46"/>
      <c r="D535" s="46"/>
      <c r="E535" s="79"/>
      <c r="F535" s="79"/>
      <c r="G535" s="79"/>
      <c r="H535" s="48"/>
      <c r="I535" s="48"/>
      <c r="J535" s="79"/>
      <c r="K535" s="79"/>
      <c r="L535" s="79"/>
      <c r="M535" s="80"/>
      <c r="N535" s="80"/>
      <c r="O535" s="81"/>
      <c r="P535" s="81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</row>
    <row r="536" ht="14.25" customHeight="1">
      <c r="A536" s="46"/>
      <c r="B536" s="46"/>
      <c r="C536" s="46"/>
      <c r="D536" s="46"/>
      <c r="E536" s="79"/>
      <c r="F536" s="79"/>
      <c r="G536" s="79"/>
      <c r="H536" s="48"/>
      <c r="I536" s="48"/>
      <c r="J536" s="79"/>
      <c r="K536" s="79"/>
      <c r="L536" s="79"/>
      <c r="M536" s="80"/>
      <c r="N536" s="80"/>
      <c r="O536" s="81"/>
      <c r="P536" s="81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</row>
    <row r="537" ht="14.25" customHeight="1">
      <c r="A537" s="46"/>
      <c r="B537" s="46"/>
      <c r="C537" s="46"/>
      <c r="D537" s="46"/>
      <c r="E537" s="79"/>
      <c r="F537" s="79"/>
      <c r="G537" s="79"/>
      <c r="H537" s="48"/>
      <c r="I537" s="48"/>
      <c r="J537" s="79"/>
      <c r="K537" s="79"/>
      <c r="L537" s="79"/>
      <c r="M537" s="80"/>
      <c r="N537" s="80"/>
      <c r="O537" s="81"/>
      <c r="P537" s="81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</row>
    <row r="538" ht="14.25" customHeight="1">
      <c r="A538" s="46"/>
      <c r="B538" s="46"/>
      <c r="C538" s="46"/>
      <c r="D538" s="46"/>
      <c r="E538" s="79"/>
      <c r="F538" s="79"/>
      <c r="G538" s="79"/>
      <c r="H538" s="48"/>
      <c r="I538" s="48"/>
      <c r="J538" s="79"/>
      <c r="K538" s="79"/>
      <c r="L538" s="79"/>
      <c r="M538" s="80"/>
      <c r="N538" s="80"/>
      <c r="O538" s="81"/>
      <c r="P538" s="81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</row>
    <row r="539" ht="14.25" customHeight="1">
      <c r="A539" s="46"/>
      <c r="B539" s="46"/>
      <c r="C539" s="46"/>
      <c r="D539" s="46"/>
      <c r="E539" s="79"/>
      <c r="F539" s="79"/>
      <c r="G539" s="79"/>
      <c r="H539" s="48"/>
      <c r="I539" s="48"/>
      <c r="J539" s="79"/>
      <c r="K539" s="79"/>
      <c r="L539" s="79"/>
      <c r="M539" s="80"/>
      <c r="N539" s="80"/>
      <c r="O539" s="81"/>
      <c r="P539" s="81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</row>
    <row r="540" ht="14.25" customHeight="1">
      <c r="A540" s="46"/>
      <c r="B540" s="46"/>
      <c r="C540" s="46"/>
      <c r="D540" s="46"/>
      <c r="E540" s="79"/>
      <c r="F540" s="79"/>
      <c r="G540" s="79"/>
      <c r="H540" s="48"/>
      <c r="I540" s="48"/>
      <c r="J540" s="79"/>
      <c r="K540" s="79"/>
      <c r="L540" s="79"/>
      <c r="M540" s="80"/>
      <c r="N540" s="80"/>
      <c r="O540" s="81"/>
      <c r="P540" s="81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</row>
    <row r="541" ht="14.25" customHeight="1">
      <c r="A541" s="46"/>
      <c r="B541" s="46"/>
      <c r="C541" s="46"/>
      <c r="D541" s="46"/>
      <c r="E541" s="79"/>
      <c r="F541" s="79"/>
      <c r="G541" s="79"/>
      <c r="H541" s="48"/>
      <c r="I541" s="48"/>
      <c r="J541" s="79"/>
      <c r="K541" s="79"/>
      <c r="L541" s="79"/>
      <c r="M541" s="80"/>
      <c r="N541" s="80"/>
      <c r="O541" s="81"/>
      <c r="P541" s="81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</row>
    <row r="542" ht="14.25" customHeight="1">
      <c r="A542" s="46"/>
      <c r="B542" s="46"/>
      <c r="C542" s="46"/>
      <c r="D542" s="46"/>
      <c r="E542" s="79"/>
      <c r="F542" s="79"/>
      <c r="G542" s="79"/>
      <c r="H542" s="48"/>
      <c r="I542" s="48"/>
      <c r="J542" s="79"/>
      <c r="K542" s="79"/>
      <c r="L542" s="79"/>
      <c r="M542" s="80"/>
      <c r="N542" s="80"/>
      <c r="O542" s="81"/>
      <c r="P542" s="81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</row>
    <row r="543" ht="14.25" customHeight="1">
      <c r="A543" s="46"/>
      <c r="B543" s="46"/>
      <c r="C543" s="46"/>
      <c r="D543" s="46"/>
      <c r="E543" s="79"/>
      <c r="F543" s="79"/>
      <c r="G543" s="79"/>
      <c r="H543" s="48"/>
      <c r="I543" s="48"/>
      <c r="J543" s="79"/>
      <c r="K543" s="79"/>
      <c r="L543" s="79"/>
      <c r="M543" s="80"/>
      <c r="N543" s="80"/>
      <c r="O543" s="81"/>
      <c r="P543" s="81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</row>
    <row r="544" ht="14.25" customHeight="1">
      <c r="A544" s="46"/>
      <c r="B544" s="46"/>
      <c r="C544" s="46"/>
      <c r="D544" s="46"/>
      <c r="E544" s="79"/>
      <c r="F544" s="79"/>
      <c r="G544" s="79"/>
      <c r="H544" s="48"/>
      <c r="I544" s="48"/>
      <c r="J544" s="79"/>
      <c r="K544" s="79"/>
      <c r="L544" s="79"/>
      <c r="M544" s="80"/>
      <c r="N544" s="80"/>
      <c r="O544" s="81"/>
      <c r="P544" s="81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</row>
    <row r="545" ht="14.25" customHeight="1">
      <c r="A545" s="46"/>
      <c r="B545" s="46"/>
      <c r="C545" s="46"/>
      <c r="D545" s="46"/>
      <c r="E545" s="79"/>
      <c r="F545" s="79"/>
      <c r="G545" s="79"/>
      <c r="H545" s="48"/>
      <c r="I545" s="48"/>
      <c r="J545" s="79"/>
      <c r="K545" s="79"/>
      <c r="L545" s="79"/>
      <c r="M545" s="80"/>
      <c r="N545" s="80"/>
      <c r="O545" s="81"/>
      <c r="P545" s="81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</row>
    <row r="546" ht="14.25" customHeight="1">
      <c r="A546" s="46"/>
      <c r="B546" s="46"/>
      <c r="C546" s="46"/>
      <c r="D546" s="46"/>
      <c r="E546" s="79"/>
      <c r="F546" s="79"/>
      <c r="G546" s="79"/>
      <c r="H546" s="48"/>
      <c r="I546" s="48"/>
      <c r="J546" s="79"/>
      <c r="K546" s="79"/>
      <c r="L546" s="79"/>
      <c r="M546" s="80"/>
      <c r="N546" s="80"/>
      <c r="O546" s="81"/>
      <c r="P546" s="81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</row>
    <row r="547" ht="14.25" customHeight="1">
      <c r="A547" s="46"/>
      <c r="B547" s="46"/>
      <c r="C547" s="46"/>
      <c r="D547" s="46"/>
      <c r="E547" s="79"/>
      <c r="F547" s="79"/>
      <c r="G547" s="79"/>
      <c r="H547" s="48"/>
      <c r="I547" s="48"/>
      <c r="J547" s="79"/>
      <c r="K547" s="79"/>
      <c r="L547" s="79"/>
      <c r="M547" s="80"/>
      <c r="N547" s="80"/>
      <c r="O547" s="81"/>
      <c r="P547" s="81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</row>
    <row r="548" ht="14.25" customHeight="1">
      <c r="A548" s="46"/>
      <c r="B548" s="46"/>
      <c r="C548" s="46"/>
      <c r="D548" s="46"/>
      <c r="E548" s="79"/>
      <c r="F548" s="79"/>
      <c r="G548" s="79"/>
      <c r="H548" s="48"/>
      <c r="I548" s="48"/>
      <c r="J548" s="79"/>
      <c r="K548" s="79"/>
      <c r="L548" s="79"/>
      <c r="M548" s="80"/>
      <c r="N548" s="80"/>
      <c r="O548" s="81"/>
      <c r="P548" s="81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</row>
    <row r="549" ht="14.25" customHeight="1">
      <c r="A549" s="46"/>
      <c r="B549" s="46"/>
      <c r="C549" s="46"/>
      <c r="D549" s="46"/>
      <c r="E549" s="79"/>
      <c r="F549" s="79"/>
      <c r="G549" s="79"/>
      <c r="H549" s="48"/>
      <c r="I549" s="48"/>
      <c r="J549" s="79"/>
      <c r="K549" s="79"/>
      <c r="L549" s="79"/>
      <c r="M549" s="80"/>
      <c r="N549" s="80"/>
      <c r="O549" s="81"/>
      <c r="P549" s="81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</row>
    <row r="550" ht="14.25" customHeight="1">
      <c r="A550" s="46"/>
      <c r="B550" s="46"/>
      <c r="C550" s="46"/>
      <c r="D550" s="46"/>
      <c r="E550" s="79"/>
      <c r="F550" s="79"/>
      <c r="G550" s="79"/>
      <c r="H550" s="48"/>
      <c r="I550" s="48"/>
      <c r="J550" s="79"/>
      <c r="K550" s="79"/>
      <c r="L550" s="79"/>
      <c r="M550" s="80"/>
      <c r="N550" s="80"/>
      <c r="O550" s="81"/>
      <c r="P550" s="81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</row>
    <row r="551" ht="14.25" customHeight="1">
      <c r="A551" s="46"/>
      <c r="B551" s="46"/>
      <c r="C551" s="46"/>
      <c r="D551" s="46"/>
      <c r="E551" s="79"/>
      <c r="F551" s="79"/>
      <c r="G551" s="79"/>
      <c r="H551" s="48"/>
      <c r="I551" s="48"/>
      <c r="J551" s="79"/>
      <c r="K551" s="79"/>
      <c r="L551" s="79"/>
      <c r="M551" s="80"/>
      <c r="N551" s="80"/>
      <c r="O551" s="81"/>
      <c r="P551" s="81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</row>
    <row r="552" ht="14.25" customHeight="1">
      <c r="A552" s="46"/>
      <c r="B552" s="46"/>
      <c r="C552" s="46"/>
      <c r="D552" s="46"/>
      <c r="E552" s="79"/>
      <c r="F552" s="79"/>
      <c r="G552" s="79"/>
      <c r="H552" s="48"/>
      <c r="I552" s="48"/>
      <c r="J552" s="79"/>
      <c r="K552" s="79"/>
      <c r="L552" s="79"/>
      <c r="M552" s="80"/>
      <c r="N552" s="80"/>
      <c r="O552" s="81"/>
      <c r="P552" s="81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</row>
    <row r="553" ht="14.25" customHeight="1">
      <c r="A553" s="46"/>
      <c r="B553" s="46"/>
      <c r="C553" s="46"/>
      <c r="D553" s="46"/>
      <c r="E553" s="79"/>
      <c r="F553" s="79"/>
      <c r="G553" s="79"/>
      <c r="H553" s="48"/>
      <c r="I553" s="48"/>
      <c r="J553" s="79"/>
      <c r="K553" s="79"/>
      <c r="L553" s="79"/>
      <c r="M553" s="80"/>
      <c r="N553" s="80"/>
      <c r="O553" s="81"/>
      <c r="P553" s="81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</row>
    <row r="554" ht="14.25" customHeight="1">
      <c r="A554" s="46"/>
      <c r="B554" s="46"/>
      <c r="C554" s="46"/>
      <c r="D554" s="46"/>
      <c r="E554" s="79"/>
      <c r="F554" s="79"/>
      <c r="G554" s="79"/>
      <c r="H554" s="48"/>
      <c r="I554" s="48"/>
      <c r="J554" s="79"/>
      <c r="K554" s="79"/>
      <c r="L554" s="79"/>
      <c r="M554" s="80"/>
      <c r="N554" s="80"/>
      <c r="O554" s="81"/>
      <c r="P554" s="81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</row>
    <row r="555" ht="14.25" customHeight="1">
      <c r="A555" s="46"/>
      <c r="B555" s="46"/>
      <c r="C555" s="46"/>
      <c r="D555" s="46"/>
      <c r="E555" s="79"/>
      <c r="F555" s="79"/>
      <c r="G555" s="79"/>
      <c r="H555" s="48"/>
      <c r="I555" s="48"/>
      <c r="J555" s="79"/>
      <c r="K555" s="79"/>
      <c r="L555" s="79"/>
      <c r="M555" s="80"/>
      <c r="N555" s="80"/>
      <c r="O555" s="81"/>
      <c r="P555" s="81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</row>
    <row r="556" ht="14.25" customHeight="1">
      <c r="A556" s="46"/>
      <c r="B556" s="46"/>
      <c r="C556" s="46"/>
      <c r="D556" s="46"/>
      <c r="E556" s="79"/>
      <c r="F556" s="79"/>
      <c r="G556" s="79"/>
      <c r="H556" s="48"/>
      <c r="I556" s="48"/>
      <c r="J556" s="79"/>
      <c r="K556" s="79"/>
      <c r="L556" s="79"/>
      <c r="M556" s="80"/>
      <c r="N556" s="80"/>
      <c r="O556" s="81"/>
      <c r="P556" s="81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</row>
    <row r="557" ht="14.25" customHeight="1">
      <c r="A557" s="46"/>
      <c r="B557" s="46"/>
      <c r="C557" s="46"/>
      <c r="D557" s="46"/>
      <c r="E557" s="79"/>
      <c r="F557" s="79"/>
      <c r="G557" s="79"/>
      <c r="H557" s="48"/>
      <c r="I557" s="48"/>
      <c r="J557" s="79"/>
      <c r="K557" s="79"/>
      <c r="L557" s="79"/>
      <c r="M557" s="80"/>
      <c r="N557" s="80"/>
      <c r="O557" s="81"/>
      <c r="P557" s="81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</row>
    <row r="558" ht="14.25" customHeight="1">
      <c r="A558" s="46"/>
      <c r="B558" s="46"/>
      <c r="C558" s="46"/>
      <c r="D558" s="46"/>
      <c r="E558" s="79"/>
      <c r="F558" s="79"/>
      <c r="G558" s="79"/>
      <c r="H558" s="48"/>
      <c r="I558" s="48"/>
      <c r="J558" s="79"/>
      <c r="K558" s="79"/>
      <c r="L558" s="79"/>
      <c r="M558" s="80"/>
      <c r="N558" s="80"/>
      <c r="O558" s="81"/>
      <c r="P558" s="81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</row>
    <row r="559" ht="14.25" customHeight="1">
      <c r="A559" s="46"/>
      <c r="B559" s="46"/>
      <c r="C559" s="46"/>
      <c r="D559" s="46"/>
      <c r="E559" s="79"/>
      <c r="F559" s="79"/>
      <c r="G559" s="79"/>
      <c r="H559" s="48"/>
      <c r="I559" s="48"/>
      <c r="J559" s="79"/>
      <c r="K559" s="79"/>
      <c r="L559" s="79"/>
      <c r="M559" s="80"/>
      <c r="N559" s="80"/>
      <c r="O559" s="81"/>
      <c r="P559" s="81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</row>
    <row r="560" ht="14.25" customHeight="1">
      <c r="A560" s="46"/>
      <c r="B560" s="46"/>
      <c r="C560" s="46"/>
      <c r="D560" s="46"/>
      <c r="E560" s="79"/>
      <c r="F560" s="79"/>
      <c r="G560" s="79"/>
      <c r="H560" s="48"/>
      <c r="I560" s="48"/>
      <c r="J560" s="79"/>
      <c r="K560" s="79"/>
      <c r="L560" s="79"/>
      <c r="M560" s="80"/>
      <c r="N560" s="80"/>
      <c r="O560" s="81"/>
      <c r="P560" s="81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</row>
    <row r="561" ht="14.25" customHeight="1">
      <c r="A561" s="46"/>
      <c r="B561" s="46"/>
      <c r="C561" s="46"/>
      <c r="D561" s="46"/>
      <c r="E561" s="79"/>
      <c r="F561" s="79"/>
      <c r="G561" s="79"/>
      <c r="H561" s="48"/>
      <c r="I561" s="48"/>
      <c r="J561" s="79"/>
      <c r="K561" s="79"/>
      <c r="L561" s="79"/>
      <c r="M561" s="80"/>
      <c r="N561" s="80"/>
      <c r="O561" s="81"/>
      <c r="P561" s="81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</row>
    <row r="562" ht="14.25" customHeight="1">
      <c r="A562" s="46"/>
      <c r="B562" s="46"/>
      <c r="C562" s="46"/>
      <c r="D562" s="46"/>
      <c r="E562" s="79"/>
      <c r="F562" s="79"/>
      <c r="G562" s="79"/>
      <c r="H562" s="48"/>
      <c r="I562" s="48"/>
      <c r="J562" s="79"/>
      <c r="K562" s="79"/>
      <c r="L562" s="79"/>
      <c r="M562" s="80"/>
      <c r="N562" s="80"/>
      <c r="O562" s="81"/>
      <c r="P562" s="81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</row>
    <row r="563" ht="14.25" customHeight="1">
      <c r="A563" s="46"/>
      <c r="B563" s="46"/>
      <c r="C563" s="46"/>
      <c r="D563" s="46"/>
      <c r="E563" s="79"/>
      <c r="F563" s="79"/>
      <c r="G563" s="79"/>
      <c r="H563" s="48"/>
      <c r="I563" s="48"/>
      <c r="J563" s="79"/>
      <c r="K563" s="79"/>
      <c r="L563" s="79"/>
      <c r="M563" s="80"/>
      <c r="N563" s="80"/>
      <c r="O563" s="81"/>
      <c r="P563" s="81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</row>
    <row r="564" ht="14.25" customHeight="1">
      <c r="A564" s="46"/>
      <c r="B564" s="46"/>
      <c r="C564" s="46"/>
      <c r="D564" s="46"/>
      <c r="E564" s="79"/>
      <c r="F564" s="79"/>
      <c r="G564" s="79"/>
      <c r="H564" s="48"/>
      <c r="I564" s="48"/>
      <c r="J564" s="79"/>
      <c r="K564" s="79"/>
      <c r="L564" s="79"/>
      <c r="M564" s="80"/>
      <c r="N564" s="80"/>
      <c r="O564" s="81"/>
      <c r="P564" s="81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</row>
    <row r="565" ht="14.25" customHeight="1">
      <c r="A565" s="46"/>
      <c r="B565" s="46"/>
      <c r="C565" s="46"/>
      <c r="D565" s="46"/>
      <c r="E565" s="79"/>
      <c r="F565" s="79"/>
      <c r="G565" s="79"/>
      <c r="H565" s="48"/>
      <c r="I565" s="48"/>
      <c r="J565" s="79"/>
      <c r="K565" s="79"/>
      <c r="L565" s="79"/>
      <c r="M565" s="80"/>
      <c r="N565" s="80"/>
      <c r="O565" s="81"/>
      <c r="P565" s="81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</row>
    <row r="566" ht="14.25" customHeight="1">
      <c r="A566" s="46"/>
      <c r="B566" s="46"/>
      <c r="C566" s="46"/>
      <c r="D566" s="46"/>
      <c r="E566" s="79"/>
      <c r="F566" s="79"/>
      <c r="G566" s="79"/>
      <c r="H566" s="48"/>
      <c r="I566" s="48"/>
      <c r="J566" s="79"/>
      <c r="K566" s="79"/>
      <c r="L566" s="79"/>
      <c r="M566" s="80"/>
      <c r="N566" s="80"/>
      <c r="O566" s="81"/>
      <c r="P566" s="81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</row>
    <row r="567" ht="14.25" customHeight="1">
      <c r="A567" s="46"/>
      <c r="B567" s="46"/>
      <c r="C567" s="46"/>
      <c r="D567" s="46"/>
      <c r="E567" s="79"/>
      <c r="F567" s="79"/>
      <c r="G567" s="79"/>
      <c r="H567" s="48"/>
      <c r="I567" s="48"/>
      <c r="J567" s="79"/>
      <c r="K567" s="79"/>
      <c r="L567" s="79"/>
      <c r="M567" s="80"/>
      <c r="N567" s="80"/>
      <c r="O567" s="81"/>
      <c r="P567" s="81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</row>
    <row r="568" ht="14.25" customHeight="1">
      <c r="A568" s="46"/>
      <c r="B568" s="46"/>
      <c r="C568" s="46"/>
      <c r="D568" s="46"/>
      <c r="E568" s="79"/>
      <c r="F568" s="79"/>
      <c r="G568" s="79"/>
      <c r="H568" s="48"/>
      <c r="I568" s="48"/>
      <c r="J568" s="79"/>
      <c r="K568" s="79"/>
      <c r="L568" s="79"/>
      <c r="M568" s="80"/>
      <c r="N568" s="80"/>
      <c r="O568" s="81"/>
      <c r="P568" s="81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</row>
    <row r="569" ht="14.25" customHeight="1">
      <c r="A569" s="46"/>
      <c r="B569" s="46"/>
      <c r="C569" s="46"/>
      <c r="D569" s="46"/>
      <c r="E569" s="79"/>
      <c r="F569" s="79"/>
      <c r="G569" s="79"/>
      <c r="H569" s="48"/>
      <c r="I569" s="48"/>
      <c r="J569" s="79"/>
      <c r="K569" s="79"/>
      <c r="L569" s="79"/>
      <c r="M569" s="80"/>
      <c r="N569" s="80"/>
      <c r="O569" s="81"/>
      <c r="P569" s="81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</row>
    <row r="570" ht="14.25" customHeight="1">
      <c r="A570" s="46"/>
      <c r="B570" s="46"/>
      <c r="C570" s="46"/>
      <c r="D570" s="46"/>
      <c r="E570" s="79"/>
      <c r="F570" s="79"/>
      <c r="G570" s="79"/>
      <c r="H570" s="48"/>
      <c r="I570" s="48"/>
      <c r="J570" s="79"/>
      <c r="K570" s="79"/>
      <c r="L570" s="79"/>
      <c r="M570" s="80"/>
      <c r="N570" s="80"/>
      <c r="O570" s="81"/>
      <c r="P570" s="81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</row>
    <row r="571" ht="14.25" customHeight="1">
      <c r="A571" s="46"/>
      <c r="B571" s="46"/>
      <c r="C571" s="46"/>
      <c r="D571" s="46"/>
      <c r="E571" s="79"/>
      <c r="F571" s="79"/>
      <c r="G571" s="79"/>
      <c r="H571" s="48"/>
      <c r="I571" s="48"/>
      <c r="J571" s="79"/>
      <c r="K571" s="79"/>
      <c r="L571" s="79"/>
      <c r="M571" s="80"/>
      <c r="N571" s="80"/>
      <c r="O571" s="81"/>
      <c r="P571" s="81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</row>
    <row r="572" ht="14.25" customHeight="1">
      <c r="A572" s="46"/>
      <c r="B572" s="46"/>
      <c r="C572" s="46"/>
      <c r="D572" s="46"/>
      <c r="E572" s="79"/>
      <c r="F572" s="79"/>
      <c r="G572" s="79"/>
      <c r="H572" s="48"/>
      <c r="I572" s="48"/>
      <c r="J572" s="79"/>
      <c r="K572" s="79"/>
      <c r="L572" s="79"/>
      <c r="M572" s="80"/>
      <c r="N572" s="80"/>
      <c r="O572" s="81"/>
      <c r="P572" s="81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</row>
    <row r="573" ht="14.25" customHeight="1">
      <c r="A573" s="46"/>
      <c r="B573" s="46"/>
      <c r="C573" s="46"/>
      <c r="D573" s="46"/>
      <c r="E573" s="79"/>
      <c r="F573" s="79"/>
      <c r="G573" s="79"/>
      <c r="H573" s="48"/>
      <c r="I573" s="48"/>
      <c r="J573" s="79"/>
      <c r="K573" s="79"/>
      <c r="L573" s="79"/>
      <c r="M573" s="80"/>
      <c r="N573" s="80"/>
      <c r="O573" s="81"/>
      <c r="P573" s="81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</row>
    <row r="574" ht="14.25" customHeight="1">
      <c r="A574" s="46"/>
      <c r="B574" s="46"/>
      <c r="C574" s="46"/>
      <c r="D574" s="46"/>
      <c r="E574" s="79"/>
      <c r="F574" s="79"/>
      <c r="G574" s="79"/>
      <c r="H574" s="48"/>
      <c r="I574" s="48"/>
      <c r="J574" s="79"/>
      <c r="K574" s="79"/>
      <c r="L574" s="79"/>
      <c r="M574" s="80"/>
      <c r="N574" s="80"/>
      <c r="O574" s="81"/>
      <c r="P574" s="81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</row>
    <row r="575" ht="14.25" customHeight="1">
      <c r="A575" s="46"/>
      <c r="B575" s="46"/>
      <c r="C575" s="46"/>
      <c r="D575" s="46"/>
      <c r="E575" s="79"/>
      <c r="F575" s="79"/>
      <c r="G575" s="79"/>
      <c r="H575" s="48"/>
      <c r="I575" s="48"/>
      <c r="J575" s="79"/>
      <c r="K575" s="79"/>
      <c r="L575" s="79"/>
      <c r="M575" s="80"/>
      <c r="N575" s="80"/>
      <c r="O575" s="81"/>
      <c r="P575" s="81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</row>
    <row r="576" ht="14.25" customHeight="1">
      <c r="A576" s="46"/>
      <c r="B576" s="46"/>
      <c r="C576" s="46"/>
      <c r="D576" s="46"/>
      <c r="E576" s="79"/>
      <c r="F576" s="79"/>
      <c r="G576" s="79"/>
      <c r="H576" s="48"/>
      <c r="I576" s="48"/>
      <c r="J576" s="79"/>
      <c r="K576" s="79"/>
      <c r="L576" s="79"/>
      <c r="M576" s="80"/>
      <c r="N576" s="80"/>
      <c r="O576" s="81"/>
      <c r="P576" s="81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</row>
    <row r="577" ht="14.25" customHeight="1">
      <c r="A577" s="46"/>
      <c r="B577" s="46"/>
      <c r="C577" s="46"/>
      <c r="D577" s="46"/>
      <c r="E577" s="79"/>
      <c r="F577" s="79"/>
      <c r="G577" s="79"/>
      <c r="H577" s="48"/>
      <c r="I577" s="48"/>
      <c r="J577" s="79"/>
      <c r="K577" s="79"/>
      <c r="L577" s="79"/>
      <c r="M577" s="80"/>
      <c r="N577" s="80"/>
      <c r="O577" s="81"/>
      <c r="P577" s="81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</row>
    <row r="578" ht="14.25" customHeight="1">
      <c r="A578" s="46"/>
      <c r="B578" s="46"/>
      <c r="C578" s="46"/>
      <c r="D578" s="46"/>
      <c r="E578" s="79"/>
      <c r="F578" s="79"/>
      <c r="G578" s="79"/>
      <c r="H578" s="48"/>
      <c r="I578" s="48"/>
      <c r="J578" s="79"/>
      <c r="K578" s="79"/>
      <c r="L578" s="79"/>
      <c r="M578" s="80"/>
      <c r="N578" s="80"/>
      <c r="O578" s="81"/>
      <c r="P578" s="81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</row>
    <row r="579" ht="14.25" customHeight="1">
      <c r="A579" s="46"/>
      <c r="B579" s="46"/>
      <c r="C579" s="46"/>
      <c r="D579" s="46"/>
      <c r="E579" s="79"/>
      <c r="F579" s="79"/>
      <c r="G579" s="79"/>
      <c r="H579" s="48"/>
      <c r="I579" s="48"/>
      <c r="J579" s="79"/>
      <c r="K579" s="79"/>
      <c r="L579" s="79"/>
      <c r="M579" s="80"/>
      <c r="N579" s="80"/>
      <c r="O579" s="81"/>
      <c r="P579" s="81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</row>
    <row r="580" ht="14.25" customHeight="1">
      <c r="A580" s="46"/>
      <c r="B580" s="46"/>
      <c r="C580" s="46"/>
      <c r="D580" s="46"/>
      <c r="E580" s="79"/>
      <c r="F580" s="79"/>
      <c r="G580" s="79"/>
      <c r="H580" s="48"/>
      <c r="I580" s="48"/>
      <c r="J580" s="79"/>
      <c r="K580" s="79"/>
      <c r="L580" s="79"/>
      <c r="M580" s="80"/>
      <c r="N580" s="80"/>
      <c r="O580" s="81"/>
      <c r="P580" s="81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</row>
    <row r="581" ht="14.25" customHeight="1">
      <c r="A581" s="46"/>
      <c r="B581" s="46"/>
      <c r="C581" s="46"/>
      <c r="D581" s="46"/>
      <c r="E581" s="79"/>
      <c r="F581" s="79"/>
      <c r="G581" s="79"/>
      <c r="H581" s="48"/>
      <c r="I581" s="48"/>
      <c r="J581" s="79"/>
      <c r="K581" s="79"/>
      <c r="L581" s="79"/>
      <c r="M581" s="80"/>
      <c r="N581" s="80"/>
      <c r="O581" s="81"/>
      <c r="P581" s="81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</row>
    <row r="582" ht="14.25" customHeight="1">
      <c r="A582" s="46"/>
      <c r="B582" s="46"/>
      <c r="C582" s="46"/>
      <c r="D582" s="46"/>
      <c r="E582" s="79"/>
      <c r="F582" s="79"/>
      <c r="G582" s="79"/>
      <c r="H582" s="48"/>
      <c r="I582" s="48"/>
      <c r="J582" s="79"/>
      <c r="K582" s="79"/>
      <c r="L582" s="79"/>
      <c r="M582" s="80"/>
      <c r="N582" s="80"/>
      <c r="O582" s="81"/>
      <c r="P582" s="81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</row>
    <row r="583" ht="14.25" customHeight="1">
      <c r="A583" s="46"/>
      <c r="B583" s="46"/>
      <c r="C583" s="46"/>
      <c r="D583" s="46"/>
      <c r="E583" s="79"/>
      <c r="F583" s="79"/>
      <c r="G583" s="79"/>
      <c r="H583" s="48"/>
      <c r="I583" s="48"/>
      <c r="J583" s="79"/>
      <c r="K583" s="79"/>
      <c r="L583" s="79"/>
      <c r="M583" s="80"/>
      <c r="N583" s="80"/>
      <c r="O583" s="81"/>
      <c r="P583" s="81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</row>
    <row r="584" ht="14.25" customHeight="1">
      <c r="A584" s="46"/>
      <c r="B584" s="46"/>
      <c r="C584" s="46"/>
      <c r="D584" s="46"/>
      <c r="E584" s="79"/>
      <c r="F584" s="79"/>
      <c r="G584" s="79"/>
      <c r="H584" s="48"/>
      <c r="I584" s="48"/>
      <c r="J584" s="79"/>
      <c r="K584" s="79"/>
      <c r="L584" s="79"/>
      <c r="M584" s="80"/>
      <c r="N584" s="80"/>
      <c r="O584" s="81"/>
      <c r="P584" s="81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</row>
    <row r="585" ht="14.25" customHeight="1">
      <c r="A585" s="46"/>
      <c r="B585" s="46"/>
      <c r="C585" s="46"/>
      <c r="D585" s="46"/>
      <c r="E585" s="79"/>
      <c r="F585" s="79"/>
      <c r="G585" s="79"/>
      <c r="H585" s="48"/>
      <c r="I585" s="48"/>
      <c r="J585" s="79"/>
      <c r="K585" s="79"/>
      <c r="L585" s="79"/>
      <c r="M585" s="80"/>
      <c r="N585" s="80"/>
      <c r="O585" s="81"/>
      <c r="P585" s="81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</row>
    <row r="586" ht="14.25" customHeight="1">
      <c r="A586" s="46"/>
      <c r="B586" s="46"/>
      <c r="C586" s="46"/>
      <c r="D586" s="46"/>
      <c r="E586" s="79"/>
      <c r="F586" s="79"/>
      <c r="G586" s="79"/>
      <c r="H586" s="48"/>
      <c r="I586" s="48"/>
      <c r="J586" s="79"/>
      <c r="K586" s="79"/>
      <c r="L586" s="79"/>
      <c r="M586" s="80"/>
      <c r="N586" s="80"/>
      <c r="O586" s="81"/>
      <c r="P586" s="81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</row>
    <row r="587" ht="14.25" customHeight="1">
      <c r="A587" s="46"/>
      <c r="B587" s="46"/>
      <c r="C587" s="46"/>
      <c r="D587" s="46"/>
      <c r="E587" s="79"/>
      <c r="F587" s="79"/>
      <c r="G587" s="79"/>
      <c r="H587" s="48"/>
      <c r="I587" s="48"/>
      <c r="J587" s="79"/>
      <c r="K587" s="79"/>
      <c r="L587" s="79"/>
      <c r="M587" s="80"/>
      <c r="N587" s="80"/>
      <c r="O587" s="81"/>
      <c r="P587" s="81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</row>
    <row r="588" ht="14.25" customHeight="1">
      <c r="A588" s="46"/>
      <c r="B588" s="46"/>
      <c r="C588" s="46"/>
      <c r="D588" s="46"/>
      <c r="E588" s="79"/>
      <c r="F588" s="79"/>
      <c r="G588" s="79"/>
      <c r="H588" s="48"/>
      <c r="I588" s="48"/>
      <c r="J588" s="79"/>
      <c r="K588" s="79"/>
      <c r="L588" s="79"/>
      <c r="M588" s="80"/>
      <c r="N588" s="80"/>
      <c r="O588" s="81"/>
      <c r="P588" s="81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</row>
    <row r="589" ht="14.25" customHeight="1">
      <c r="A589" s="46"/>
      <c r="B589" s="46"/>
      <c r="C589" s="46"/>
      <c r="D589" s="46"/>
      <c r="E589" s="79"/>
      <c r="F589" s="79"/>
      <c r="G589" s="79"/>
      <c r="H589" s="48"/>
      <c r="I589" s="48"/>
      <c r="J589" s="79"/>
      <c r="K589" s="79"/>
      <c r="L589" s="79"/>
      <c r="M589" s="80"/>
      <c r="N589" s="80"/>
      <c r="O589" s="81"/>
      <c r="P589" s="81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</row>
    <row r="590" ht="14.25" customHeight="1">
      <c r="A590" s="46"/>
      <c r="B590" s="46"/>
      <c r="C590" s="46"/>
      <c r="D590" s="46"/>
      <c r="E590" s="79"/>
      <c r="F590" s="79"/>
      <c r="G590" s="79"/>
      <c r="H590" s="48"/>
      <c r="I590" s="48"/>
      <c r="J590" s="79"/>
      <c r="K590" s="79"/>
      <c r="L590" s="79"/>
      <c r="M590" s="80"/>
      <c r="N590" s="80"/>
      <c r="O590" s="81"/>
      <c r="P590" s="81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</row>
    <row r="591" ht="14.25" customHeight="1">
      <c r="A591" s="46"/>
      <c r="B591" s="46"/>
      <c r="C591" s="46"/>
      <c r="D591" s="46"/>
      <c r="E591" s="79"/>
      <c r="F591" s="79"/>
      <c r="G591" s="79"/>
      <c r="H591" s="48"/>
      <c r="I591" s="48"/>
      <c r="J591" s="79"/>
      <c r="K591" s="79"/>
      <c r="L591" s="79"/>
      <c r="M591" s="80"/>
      <c r="N591" s="80"/>
      <c r="O591" s="81"/>
      <c r="P591" s="81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</row>
    <row r="592" ht="14.25" customHeight="1">
      <c r="A592" s="46"/>
      <c r="B592" s="46"/>
      <c r="C592" s="46"/>
      <c r="D592" s="46"/>
      <c r="E592" s="79"/>
      <c r="F592" s="79"/>
      <c r="G592" s="79"/>
      <c r="H592" s="48"/>
      <c r="I592" s="48"/>
      <c r="J592" s="79"/>
      <c r="K592" s="79"/>
      <c r="L592" s="79"/>
      <c r="M592" s="80"/>
      <c r="N592" s="80"/>
      <c r="O592" s="81"/>
      <c r="P592" s="81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</row>
    <row r="593" ht="14.25" customHeight="1">
      <c r="A593" s="46"/>
      <c r="B593" s="46"/>
      <c r="C593" s="46"/>
      <c r="D593" s="46"/>
      <c r="E593" s="79"/>
      <c r="F593" s="79"/>
      <c r="G593" s="79"/>
      <c r="H593" s="48"/>
      <c r="I593" s="48"/>
      <c r="J593" s="79"/>
      <c r="K593" s="79"/>
      <c r="L593" s="79"/>
      <c r="M593" s="80"/>
      <c r="N593" s="80"/>
      <c r="O593" s="81"/>
      <c r="P593" s="81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</row>
    <row r="594" ht="14.25" customHeight="1">
      <c r="A594" s="46"/>
      <c r="B594" s="46"/>
      <c r="C594" s="46"/>
      <c r="D594" s="46"/>
      <c r="E594" s="79"/>
      <c r="F594" s="79"/>
      <c r="G594" s="79"/>
      <c r="H594" s="48"/>
      <c r="I594" s="48"/>
      <c r="J594" s="79"/>
      <c r="K594" s="79"/>
      <c r="L594" s="79"/>
      <c r="M594" s="80"/>
      <c r="N594" s="80"/>
      <c r="O594" s="81"/>
      <c r="P594" s="81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</row>
    <row r="595" ht="14.25" customHeight="1">
      <c r="A595" s="46"/>
      <c r="B595" s="46"/>
      <c r="C595" s="46"/>
      <c r="D595" s="46"/>
      <c r="E595" s="79"/>
      <c r="F595" s="79"/>
      <c r="G595" s="79"/>
      <c r="H595" s="48"/>
      <c r="I595" s="48"/>
      <c r="J595" s="79"/>
      <c r="K595" s="79"/>
      <c r="L595" s="79"/>
      <c r="M595" s="80"/>
      <c r="N595" s="80"/>
      <c r="O595" s="81"/>
      <c r="P595" s="81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</row>
    <row r="596" ht="14.25" customHeight="1">
      <c r="A596" s="46"/>
      <c r="B596" s="46"/>
      <c r="C596" s="46"/>
      <c r="D596" s="46"/>
      <c r="E596" s="79"/>
      <c r="F596" s="79"/>
      <c r="G596" s="79"/>
      <c r="H596" s="48"/>
      <c r="I596" s="48"/>
      <c r="J596" s="79"/>
      <c r="K596" s="79"/>
      <c r="L596" s="79"/>
      <c r="M596" s="80"/>
      <c r="N596" s="80"/>
      <c r="O596" s="81"/>
      <c r="P596" s="81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</row>
    <row r="597" ht="14.25" customHeight="1">
      <c r="A597" s="46"/>
      <c r="B597" s="46"/>
      <c r="C597" s="46"/>
      <c r="D597" s="46"/>
      <c r="E597" s="79"/>
      <c r="F597" s="79"/>
      <c r="G597" s="79"/>
      <c r="H597" s="48"/>
      <c r="I597" s="48"/>
      <c r="J597" s="79"/>
      <c r="K597" s="79"/>
      <c r="L597" s="79"/>
      <c r="M597" s="80"/>
      <c r="N597" s="80"/>
      <c r="O597" s="81"/>
      <c r="P597" s="81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</row>
    <row r="598" ht="14.25" customHeight="1">
      <c r="A598" s="46"/>
      <c r="B598" s="46"/>
      <c r="C598" s="46"/>
      <c r="D598" s="46"/>
      <c r="E598" s="79"/>
      <c r="F598" s="79"/>
      <c r="G598" s="79"/>
      <c r="H598" s="48"/>
      <c r="I598" s="48"/>
      <c r="J598" s="79"/>
      <c r="K598" s="79"/>
      <c r="L598" s="79"/>
      <c r="M598" s="80"/>
      <c r="N598" s="80"/>
      <c r="O598" s="81"/>
      <c r="P598" s="81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</row>
    <row r="599" ht="14.25" customHeight="1">
      <c r="A599" s="46"/>
      <c r="B599" s="46"/>
      <c r="C599" s="46"/>
      <c r="D599" s="46"/>
      <c r="E599" s="79"/>
      <c r="F599" s="79"/>
      <c r="G599" s="79"/>
      <c r="H599" s="48"/>
      <c r="I599" s="48"/>
      <c r="J599" s="79"/>
      <c r="K599" s="79"/>
      <c r="L599" s="79"/>
      <c r="M599" s="80"/>
      <c r="N599" s="80"/>
      <c r="O599" s="81"/>
      <c r="P599" s="81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</row>
    <row r="600" ht="14.25" customHeight="1">
      <c r="A600" s="46"/>
      <c r="B600" s="46"/>
      <c r="C600" s="46"/>
      <c r="D600" s="46"/>
      <c r="E600" s="79"/>
      <c r="F600" s="79"/>
      <c r="G600" s="79"/>
      <c r="H600" s="48"/>
      <c r="I600" s="48"/>
      <c r="J600" s="79"/>
      <c r="K600" s="79"/>
      <c r="L600" s="79"/>
      <c r="M600" s="80"/>
      <c r="N600" s="80"/>
      <c r="O600" s="81"/>
      <c r="P600" s="81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</row>
    <row r="601" ht="14.25" customHeight="1">
      <c r="A601" s="46"/>
      <c r="B601" s="46"/>
      <c r="C601" s="46"/>
      <c r="D601" s="46"/>
      <c r="E601" s="79"/>
      <c r="F601" s="79"/>
      <c r="G601" s="79"/>
      <c r="H601" s="48"/>
      <c r="I601" s="48"/>
      <c r="J601" s="79"/>
      <c r="K601" s="79"/>
      <c r="L601" s="79"/>
      <c r="M601" s="80"/>
      <c r="N601" s="80"/>
      <c r="O601" s="81"/>
      <c r="P601" s="81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</row>
    <row r="602" ht="14.25" customHeight="1">
      <c r="A602" s="46"/>
      <c r="B602" s="46"/>
      <c r="C602" s="46"/>
      <c r="D602" s="46"/>
      <c r="E602" s="79"/>
      <c r="F602" s="79"/>
      <c r="G602" s="79"/>
      <c r="H602" s="48"/>
      <c r="I602" s="48"/>
      <c r="J602" s="79"/>
      <c r="K602" s="79"/>
      <c r="L602" s="79"/>
      <c r="M602" s="80"/>
      <c r="N602" s="80"/>
      <c r="O602" s="81"/>
      <c r="P602" s="81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</row>
    <row r="603" ht="14.25" customHeight="1">
      <c r="A603" s="46"/>
      <c r="B603" s="46"/>
      <c r="C603" s="46"/>
      <c r="D603" s="46"/>
      <c r="E603" s="79"/>
      <c r="F603" s="79"/>
      <c r="G603" s="79"/>
      <c r="H603" s="48"/>
      <c r="I603" s="48"/>
      <c r="J603" s="79"/>
      <c r="K603" s="79"/>
      <c r="L603" s="79"/>
      <c r="M603" s="80"/>
      <c r="N603" s="80"/>
      <c r="O603" s="81"/>
      <c r="P603" s="81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</row>
    <row r="604" ht="14.25" customHeight="1">
      <c r="A604" s="46"/>
      <c r="B604" s="46"/>
      <c r="C604" s="46"/>
      <c r="D604" s="46"/>
      <c r="E604" s="79"/>
      <c r="F604" s="79"/>
      <c r="G604" s="79"/>
      <c r="H604" s="48"/>
      <c r="I604" s="48"/>
      <c r="J604" s="79"/>
      <c r="K604" s="79"/>
      <c r="L604" s="79"/>
      <c r="M604" s="80"/>
      <c r="N604" s="80"/>
      <c r="O604" s="81"/>
      <c r="P604" s="81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</row>
    <row r="605" ht="14.25" customHeight="1">
      <c r="A605" s="46"/>
      <c r="B605" s="46"/>
      <c r="C605" s="46"/>
      <c r="D605" s="46"/>
      <c r="E605" s="79"/>
      <c r="F605" s="79"/>
      <c r="G605" s="79"/>
      <c r="H605" s="48"/>
      <c r="I605" s="48"/>
      <c r="J605" s="79"/>
      <c r="K605" s="79"/>
      <c r="L605" s="79"/>
      <c r="M605" s="80"/>
      <c r="N605" s="80"/>
      <c r="O605" s="81"/>
      <c r="P605" s="81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</row>
    <row r="606" ht="14.25" customHeight="1">
      <c r="A606" s="46"/>
      <c r="B606" s="46"/>
      <c r="C606" s="46"/>
      <c r="D606" s="46"/>
      <c r="E606" s="79"/>
      <c r="F606" s="79"/>
      <c r="G606" s="79"/>
      <c r="H606" s="48"/>
      <c r="I606" s="48"/>
      <c r="J606" s="79"/>
      <c r="K606" s="79"/>
      <c r="L606" s="79"/>
      <c r="M606" s="80"/>
      <c r="N606" s="80"/>
      <c r="O606" s="81"/>
      <c r="P606" s="81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</row>
    <row r="607" ht="14.25" customHeight="1">
      <c r="A607" s="46"/>
      <c r="B607" s="46"/>
      <c r="C607" s="46"/>
      <c r="D607" s="46"/>
      <c r="E607" s="79"/>
      <c r="F607" s="79"/>
      <c r="G607" s="79"/>
      <c r="H607" s="48"/>
      <c r="I607" s="48"/>
      <c r="J607" s="79"/>
      <c r="K607" s="79"/>
      <c r="L607" s="79"/>
      <c r="M607" s="80"/>
      <c r="N607" s="80"/>
      <c r="O607" s="81"/>
      <c r="P607" s="81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</row>
    <row r="608" ht="14.25" customHeight="1">
      <c r="A608" s="46"/>
      <c r="B608" s="46"/>
      <c r="C608" s="46"/>
      <c r="D608" s="46"/>
      <c r="E608" s="79"/>
      <c r="F608" s="79"/>
      <c r="G608" s="79"/>
      <c r="H608" s="48"/>
      <c r="I608" s="48"/>
      <c r="J608" s="79"/>
      <c r="K608" s="79"/>
      <c r="L608" s="79"/>
      <c r="M608" s="80"/>
      <c r="N608" s="80"/>
      <c r="O608" s="81"/>
      <c r="P608" s="81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</row>
    <row r="609" ht="14.25" customHeight="1">
      <c r="A609" s="46"/>
      <c r="B609" s="46"/>
      <c r="C609" s="46"/>
      <c r="D609" s="46"/>
      <c r="E609" s="79"/>
      <c r="F609" s="79"/>
      <c r="G609" s="79"/>
      <c r="H609" s="48"/>
      <c r="I609" s="48"/>
      <c r="J609" s="79"/>
      <c r="K609" s="79"/>
      <c r="L609" s="79"/>
      <c r="M609" s="80"/>
      <c r="N609" s="80"/>
      <c r="O609" s="81"/>
      <c r="P609" s="81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</row>
    <row r="610" ht="14.25" customHeight="1">
      <c r="A610" s="46"/>
      <c r="B610" s="46"/>
      <c r="C610" s="46"/>
      <c r="D610" s="46"/>
      <c r="E610" s="79"/>
      <c r="F610" s="79"/>
      <c r="G610" s="79"/>
      <c r="H610" s="48"/>
      <c r="I610" s="48"/>
      <c r="J610" s="79"/>
      <c r="K610" s="79"/>
      <c r="L610" s="79"/>
      <c r="M610" s="80"/>
      <c r="N610" s="80"/>
      <c r="O610" s="81"/>
      <c r="P610" s="81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</row>
    <row r="611" ht="14.25" customHeight="1">
      <c r="A611" s="46"/>
      <c r="B611" s="46"/>
      <c r="C611" s="46"/>
      <c r="D611" s="46"/>
      <c r="E611" s="79"/>
      <c r="F611" s="79"/>
      <c r="G611" s="79"/>
      <c r="H611" s="48"/>
      <c r="I611" s="48"/>
      <c r="J611" s="79"/>
      <c r="K611" s="79"/>
      <c r="L611" s="79"/>
      <c r="M611" s="80"/>
      <c r="N611" s="80"/>
      <c r="O611" s="81"/>
      <c r="P611" s="81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</row>
    <row r="612" ht="14.25" customHeight="1">
      <c r="A612" s="46"/>
      <c r="B612" s="46"/>
      <c r="C612" s="46"/>
      <c r="D612" s="46"/>
      <c r="E612" s="79"/>
      <c r="F612" s="79"/>
      <c r="G612" s="79"/>
      <c r="H612" s="48"/>
      <c r="I612" s="48"/>
      <c r="J612" s="79"/>
      <c r="K612" s="79"/>
      <c r="L612" s="79"/>
      <c r="M612" s="80"/>
      <c r="N612" s="80"/>
      <c r="O612" s="81"/>
      <c r="P612" s="81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</row>
    <row r="613" ht="14.25" customHeight="1">
      <c r="A613" s="46"/>
      <c r="B613" s="46"/>
      <c r="C613" s="46"/>
      <c r="D613" s="46"/>
      <c r="E613" s="79"/>
      <c r="F613" s="79"/>
      <c r="G613" s="79"/>
      <c r="H613" s="48"/>
      <c r="I613" s="48"/>
      <c r="J613" s="79"/>
      <c r="K613" s="79"/>
      <c r="L613" s="79"/>
      <c r="M613" s="80"/>
      <c r="N613" s="80"/>
      <c r="O613" s="81"/>
      <c r="P613" s="81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</row>
    <row r="614" ht="14.25" customHeight="1">
      <c r="A614" s="46"/>
      <c r="B614" s="46"/>
      <c r="C614" s="46"/>
      <c r="D614" s="46"/>
      <c r="E614" s="79"/>
      <c r="F614" s="79"/>
      <c r="G614" s="79"/>
      <c r="H614" s="48"/>
      <c r="I614" s="48"/>
      <c r="J614" s="79"/>
      <c r="K614" s="79"/>
      <c r="L614" s="79"/>
      <c r="M614" s="80"/>
      <c r="N614" s="80"/>
      <c r="O614" s="81"/>
      <c r="P614" s="81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</row>
    <row r="615" ht="14.25" customHeight="1">
      <c r="A615" s="46"/>
      <c r="B615" s="46"/>
      <c r="C615" s="46"/>
      <c r="D615" s="46"/>
      <c r="E615" s="79"/>
      <c r="F615" s="79"/>
      <c r="G615" s="79"/>
      <c r="H615" s="48"/>
      <c r="I615" s="48"/>
      <c r="J615" s="79"/>
      <c r="K615" s="79"/>
      <c r="L615" s="79"/>
      <c r="M615" s="80"/>
      <c r="N615" s="80"/>
      <c r="O615" s="81"/>
      <c r="P615" s="81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</row>
    <row r="616" ht="14.25" customHeight="1">
      <c r="A616" s="46"/>
      <c r="B616" s="46"/>
      <c r="C616" s="46"/>
      <c r="D616" s="46"/>
      <c r="E616" s="79"/>
      <c r="F616" s="79"/>
      <c r="G616" s="79"/>
      <c r="H616" s="48"/>
      <c r="I616" s="48"/>
      <c r="J616" s="79"/>
      <c r="K616" s="79"/>
      <c r="L616" s="79"/>
      <c r="M616" s="80"/>
      <c r="N616" s="80"/>
      <c r="O616" s="81"/>
      <c r="P616" s="81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</row>
    <row r="617" ht="14.25" customHeight="1">
      <c r="A617" s="46"/>
      <c r="B617" s="46"/>
      <c r="C617" s="46"/>
      <c r="D617" s="46"/>
      <c r="E617" s="79"/>
      <c r="F617" s="79"/>
      <c r="G617" s="79"/>
      <c r="H617" s="48"/>
      <c r="I617" s="48"/>
      <c r="J617" s="79"/>
      <c r="K617" s="79"/>
      <c r="L617" s="79"/>
      <c r="M617" s="80"/>
      <c r="N617" s="80"/>
      <c r="O617" s="81"/>
      <c r="P617" s="81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</row>
    <row r="618" ht="14.25" customHeight="1">
      <c r="A618" s="46"/>
      <c r="B618" s="46"/>
      <c r="C618" s="46"/>
      <c r="D618" s="46"/>
      <c r="E618" s="79"/>
      <c r="F618" s="79"/>
      <c r="G618" s="79"/>
      <c r="H618" s="48"/>
      <c r="I618" s="48"/>
      <c r="J618" s="79"/>
      <c r="K618" s="79"/>
      <c r="L618" s="79"/>
      <c r="M618" s="80"/>
      <c r="N618" s="80"/>
      <c r="O618" s="81"/>
      <c r="P618" s="81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</row>
    <row r="619" ht="14.25" customHeight="1">
      <c r="A619" s="46"/>
      <c r="B619" s="46"/>
      <c r="C619" s="46"/>
      <c r="D619" s="46"/>
      <c r="E619" s="79"/>
      <c r="F619" s="79"/>
      <c r="G619" s="79"/>
      <c r="H619" s="48"/>
      <c r="I619" s="48"/>
      <c r="J619" s="79"/>
      <c r="K619" s="79"/>
      <c r="L619" s="79"/>
      <c r="M619" s="80"/>
      <c r="N619" s="80"/>
      <c r="O619" s="81"/>
      <c r="P619" s="81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</row>
    <row r="620" ht="14.25" customHeight="1">
      <c r="A620" s="46"/>
      <c r="B620" s="46"/>
      <c r="C620" s="46"/>
      <c r="D620" s="46"/>
      <c r="E620" s="79"/>
      <c r="F620" s="79"/>
      <c r="G620" s="79"/>
      <c r="H620" s="48"/>
      <c r="I620" s="48"/>
      <c r="J620" s="79"/>
      <c r="K620" s="79"/>
      <c r="L620" s="79"/>
      <c r="M620" s="80"/>
      <c r="N620" s="80"/>
      <c r="O620" s="81"/>
      <c r="P620" s="81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</row>
    <row r="621" ht="14.25" customHeight="1">
      <c r="A621" s="46"/>
      <c r="B621" s="46"/>
      <c r="C621" s="46"/>
      <c r="D621" s="46"/>
      <c r="E621" s="79"/>
      <c r="F621" s="79"/>
      <c r="G621" s="79"/>
      <c r="H621" s="48"/>
      <c r="I621" s="48"/>
      <c r="J621" s="79"/>
      <c r="K621" s="79"/>
      <c r="L621" s="79"/>
      <c r="M621" s="80"/>
      <c r="N621" s="80"/>
      <c r="O621" s="81"/>
      <c r="P621" s="81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</row>
    <row r="622" ht="14.25" customHeight="1">
      <c r="A622" s="46"/>
      <c r="B622" s="46"/>
      <c r="C622" s="46"/>
      <c r="D622" s="46"/>
      <c r="E622" s="79"/>
      <c r="F622" s="79"/>
      <c r="G622" s="79"/>
      <c r="H622" s="48"/>
      <c r="I622" s="48"/>
      <c r="J622" s="79"/>
      <c r="K622" s="79"/>
      <c r="L622" s="79"/>
      <c r="M622" s="80"/>
      <c r="N622" s="80"/>
      <c r="O622" s="81"/>
      <c r="P622" s="81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</row>
    <row r="623" ht="14.25" customHeight="1">
      <c r="A623" s="46"/>
      <c r="B623" s="46"/>
      <c r="C623" s="46"/>
      <c r="D623" s="46"/>
      <c r="E623" s="79"/>
      <c r="F623" s="79"/>
      <c r="G623" s="79"/>
      <c r="H623" s="48"/>
      <c r="I623" s="48"/>
      <c r="J623" s="79"/>
      <c r="K623" s="79"/>
      <c r="L623" s="79"/>
      <c r="M623" s="80"/>
      <c r="N623" s="80"/>
      <c r="O623" s="81"/>
      <c r="P623" s="81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</row>
    <row r="624" ht="14.25" customHeight="1">
      <c r="A624" s="46"/>
      <c r="B624" s="46"/>
      <c r="C624" s="46"/>
      <c r="D624" s="46"/>
      <c r="E624" s="79"/>
      <c r="F624" s="79"/>
      <c r="G624" s="79"/>
      <c r="H624" s="48"/>
      <c r="I624" s="48"/>
      <c r="J624" s="79"/>
      <c r="K624" s="79"/>
      <c r="L624" s="79"/>
      <c r="M624" s="80"/>
      <c r="N624" s="80"/>
      <c r="O624" s="81"/>
      <c r="P624" s="81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</row>
    <row r="625" ht="14.25" customHeight="1">
      <c r="A625" s="46"/>
      <c r="B625" s="46"/>
      <c r="C625" s="46"/>
      <c r="D625" s="46"/>
      <c r="E625" s="79"/>
      <c r="F625" s="79"/>
      <c r="G625" s="79"/>
      <c r="H625" s="48"/>
      <c r="I625" s="48"/>
      <c r="J625" s="79"/>
      <c r="K625" s="79"/>
      <c r="L625" s="79"/>
      <c r="M625" s="80"/>
      <c r="N625" s="80"/>
      <c r="O625" s="81"/>
      <c r="P625" s="81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</row>
    <row r="626" ht="14.25" customHeight="1">
      <c r="A626" s="46"/>
      <c r="B626" s="46"/>
      <c r="C626" s="46"/>
      <c r="D626" s="46"/>
      <c r="E626" s="79"/>
      <c r="F626" s="79"/>
      <c r="G626" s="79"/>
      <c r="H626" s="48"/>
      <c r="I626" s="48"/>
      <c r="J626" s="79"/>
      <c r="K626" s="79"/>
      <c r="L626" s="79"/>
      <c r="M626" s="80"/>
      <c r="N626" s="80"/>
      <c r="O626" s="81"/>
      <c r="P626" s="81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</row>
    <row r="627" ht="14.25" customHeight="1">
      <c r="A627" s="46"/>
      <c r="B627" s="46"/>
      <c r="C627" s="46"/>
      <c r="D627" s="46"/>
      <c r="E627" s="79"/>
      <c r="F627" s="79"/>
      <c r="G627" s="79"/>
      <c r="H627" s="48"/>
      <c r="I627" s="48"/>
      <c r="J627" s="79"/>
      <c r="K627" s="79"/>
      <c r="L627" s="79"/>
      <c r="M627" s="80"/>
      <c r="N627" s="80"/>
      <c r="O627" s="81"/>
      <c r="P627" s="81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</row>
    <row r="628" ht="14.25" customHeight="1">
      <c r="A628" s="46"/>
      <c r="B628" s="46"/>
      <c r="C628" s="46"/>
      <c r="D628" s="46"/>
      <c r="E628" s="79"/>
      <c r="F628" s="79"/>
      <c r="G628" s="79"/>
      <c r="H628" s="48"/>
      <c r="I628" s="48"/>
      <c r="J628" s="79"/>
      <c r="K628" s="79"/>
      <c r="L628" s="79"/>
      <c r="M628" s="80"/>
      <c r="N628" s="80"/>
      <c r="O628" s="81"/>
      <c r="P628" s="81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</row>
    <row r="629" ht="14.25" customHeight="1">
      <c r="A629" s="46"/>
      <c r="B629" s="46"/>
      <c r="C629" s="46"/>
      <c r="D629" s="46"/>
      <c r="E629" s="79"/>
      <c r="F629" s="79"/>
      <c r="G629" s="79"/>
      <c r="H629" s="48"/>
      <c r="I629" s="48"/>
      <c r="J629" s="79"/>
      <c r="K629" s="79"/>
      <c r="L629" s="79"/>
      <c r="M629" s="80"/>
      <c r="N629" s="80"/>
      <c r="O629" s="81"/>
      <c r="P629" s="81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</row>
    <row r="630" ht="14.25" customHeight="1">
      <c r="A630" s="46"/>
      <c r="B630" s="46"/>
      <c r="C630" s="46"/>
      <c r="D630" s="46"/>
      <c r="E630" s="79"/>
      <c r="F630" s="79"/>
      <c r="G630" s="79"/>
      <c r="H630" s="48"/>
      <c r="I630" s="48"/>
      <c r="J630" s="79"/>
      <c r="K630" s="79"/>
      <c r="L630" s="79"/>
      <c r="M630" s="80"/>
      <c r="N630" s="80"/>
      <c r="O630" s="81"/>
      <c r="P630" s="81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</row>
    <row r="631" ht="14.25" customHeight="1">
      <c r="A631" s="46"/>
      <c r="B631" s="46"/>
      <c r="C631" s="46"/>
      <c r="D631" s="46"/>
      <c r="E631" s="79"/>
      <c r="F631" s="79"/>
      <c r="G631" s="79"/>
      <c r="H631" s="48"/>
      <c r="I631" s="48"/>
      <c r="J631" s="79"/>
      <c r="K631" s="79"/>
      <c r="L631" s="79"/>
      <c r="M631" s="80"/>
      <c r="N631" s="80"/>
      <c r="O631" s="81"/>
      <c r="P631" s="81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</row>
    <row r="632" ht="14.25" customHeight="1">
      <c r="A632" s="46"/>
      <c r="B632" s="46"/>
      <c r="C632" s="46"/>
      <c r="D632" s="46"/>
      <c r="E632" s="79"/>
      <c r="F632" s="79"/>
      <c r="G632" s="79"/>
      <c r="H632" s="48"/>
      <c r="I632" s="48"/>
      <c r="J632" s="79"/>
      <c r="K632" s="79"/>
      <c r="L632" s="79"/>
      <c r="M632" s="80"/>
      <c r="N632" s="80"/>
      <c r="O632" s="81"/>
      <c r="P632" s="81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</row>
    <row r="633" ht="14.25" customHeight="1">
      <c r="A633" s="46"/>
      <c r="B633" s="46"/>
      <c r="C633" s="46"/>
      <c r="D633" s="46"/>
      <c r="E633" s="79"/>
      <c r="F633" s="79"/>
      <c r="G633" s="79"/>
      <c r="H633" s="48"/>
      <c r="I633" s="48"/>
      <c r="J633" s="79"/>
      <c r="K633" s="79"/>
      <c r="L633" s="79"/>
      <c r="M633" s="80"/>
      <c r="N633" s="80"/>
      <c r="O633" s="81"/>
      <c r="P633" s="81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</row>
    <row r="634" ht="14.25" customHeight="1">
      <c r="A634" s="46"/>
      <c r="B634" s="46"/>
      <c r="C634" s="46"/>
      <c r="D634" s="46"/>
      <c r="E634" s="79"/>
      <c r="F634" s="79"/>
      <c r="G634" s="79"/>
      <c r="H634" s="48"/>
      <c r="I634" s="48"/>
      <c r="J634" s="79"/>
      <c r="K634" s="79"/>
      <c r="L634" s="79"/>
      <c r="M634" s="80"/>
      <c r="N634" s="80"/>
      <c r="O634" s="81"/>
      <c r="P634" s="81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</row>
    <row r="635" ht="14.25" customHeight="1">
      <c r="A635" s="46"/>
      <c r="B635" s="46"/>
      <c r="C635" s="46"/>
      <c r="D635" s="46"/>
      <c r="E635" s="79"/>
      <c r="F635" s="79"/>
      <c r="G635" s="79"/>
      <c r="H635" s="48"/>
      <c r="I635" s="48"/>
      <c r="J635" s="79"/>
      <c r="K635" s="79"/>
      <c r="L635" s="79"/>
      <c r="M635" s="80"/>
      <c r="N635" s="80"/>
      <c r="O635" s="81"/>
      <c r="P635" s="81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</row>
    <row r="636" ht="14.25" customHeight="1">
      <c r="A636" s="46"/>
      <c r="B636" s="46"/>
      <c r="C636" s="46"/>
      <c r="D636" s="46"/>
      <c r="E636" s="79"/>
      <c r="F636" s="79"/>
      <c r="G636" s="79"/>
      <c r="H636" s="48"/>
      <c r="I636" s="48"/>
      <c r="J636" s="79"/>
      <c r="K636" s="79"/>
      <c r="L636" s="79"/>
      <c r="M636" s="80"/>
      <c r="N636" s="80"/>
      <c r="O636" s="81"/>
      <c r="P636" s="81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</row>
    <row r="637" ht="14.25" customHeight="1">
      <c r="A637" s="46"/>
      <c r="B637" s="46"/>
      <c r="C637" s="46"/>
      <c r="D637" s="46"/>
      <c r="E637" s="79"/>
      <c r="F637" s="79"/>
      <c r="G637" s="79"/>
      <c r="H637" s="48"/>
      <c r="I637" s="48"/>
      <c r="J637" s="79"/>
      <c r="K637" s="79"/>
      <c r="L637" s="79"/>
      <c r="M637" s="80"/>
      <c r="N637" s="80"/>
      <c r="O637" s="81"/>
      <c r="P637" s="81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</row>
    <row r="638" ht="14.25" customHeight="1">
      <c r="A638" s="46"/>
      <c r="B638" s="46"/>
      <c r="C638" s="46"/>
      <c r="D638" s="46"/>
      <c r="E638" s="79"/>
      <c r="F638" s="79"/>
      <c r="G638" s="79"/>
      <c r="H638" s="48"/>
      <c r="I638" s="48"/>
      <c r="J638" s="79"/>
      <c r="K638" s="79"/>
      <c r="L638" s="79"/>
      <c r="M638" s="80"/>
      <c r="N638" s="80"/>
      <c r="O638" s="81"/>
      <c r="P638" s="81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</row>
    <row r="639" ht="14.25" customHeight="1">
      <c r="A639" s="46"/>
      <c r="B639" s="46"/>
      <c r="C639" s="46"/>
      <c r="D639" s="46"/>
      <c r="E639" s="79"/>
      <c r="F639" s="79"/>
      <c r="G639" s="79"/>
      <c r="H639" s="48"/>
      <c r="I639" s="48"/>
      <c r="J639" s="79"/>
      <c r="K639" s="79"/>
      <c r="L639" s="79"/>
      <c r="M639" s="80"/>
      <c r="N639" s="80"/>
      <c r="O639" s="81"/>
      <c r="P639" s="81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</row>
    <row r="640" ht="14.25" customHeight="1">
      <c r="A640" s="46"/>
      <c r="B640" s="46"/>
      <c r="C640" s="46"/>
      <c r="D640" s="46"/>
      <c r="E640" s="79"/>
      <c r="F640" s="79"/>
      <c r="G640" s="79"/>
      <c r="H640" s="48"/>
      <c r="I640" s="48"/>
      <c r="J640" s="79"/>
      <c r="K640" s="79"/>
      <c r="L640" s="79"/>
      <c r="M640" s="80"/>
      <c r="N640" s="80"/>
      <c r="O640" s="81"/>
      <c r="P640" s="81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</row>
    <row r="641" ht="14.25" customHeight="1">
      <c r="A641" s="46"/>
      <c r="B641" s="46"/>
      <c r="C641" s="46"/>
      <c r="D641" s="46"/>
      <c r="E641" s="79"/>
      <c r="F641" s="79"/>
      <c r="G641" s="79"/>
      <c r="H641" s="48"/>
      <c r="I641" s="48"/>
      <c r="J641" s="79"/>
      <c r="K641" s="79"/>
      <c r="L641" s="79"/>
      <c r="M641" s="80"/>
      <c r="N641" s="80"/>
      <c r="O641" s="81"/>
      <c r="P641" s="81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</row>
    <row r="642" ht="14.25" customHeight="1">
      <c r="A642" s="46"/>
      <c r="B642" s="46"/>
      <c r="C642" s="46"/>
      <c r="D642" s="46"/>
      <c r="E642" s="79"/>
      <c r="F642" s="79"/>
      <c r="G642" s="79"/>
      <c r="H642" s="48"/>
      <c r="I642" s="48"/>
      <c r="J642" s="79"/>
      <c r="K642" s="79"/>
      <c r="L642" s="79"/>
      <c r="M642" s="80"/>
      <c r="N642" s="80"/>
      <c r="O642" s="81"/>
      <c r="P642" s="81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</row>
    <row r="643" ht="14.25" customHeight="1">
      <c r="A643" s="46"/>
      <c r="B643" s="46"/>
      <c r="C643" s="46"/>
      <c r="D643" s="46"/>
      <c r="E643" s="79"/>
      <c r="F643" s="79"/>
      <c r="G643" s="79"/>
      <c r="H643" s="48"/>
      <c r="I643" s="48"/>
      <c r="J643" s="79"/>
      <c r="K643" s="79"/>
      <c r="L643" s="79"/>
      <c r="M643" s="80"/>
      <c r="N643" s="80"/>
      <c r="O643" s="81"/>
      <c r="P643" s="81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</row>
    <row r="644" ht="14.25" customHeight="1">
      <c r="A644" s="46"/>
      <c r="B644" s="46"/>
      <c r="C644" s="46"/>
      <c r="D644" s="46"/>
      <c r="E644" s="79"/>
      <c r="F644" s="79"/>
      <c r="G644" s="79"/>
      <c r="H644" s="48"/>
      <c r="I644" s="48"/>
      <c r="J644" s="79"/>
      <c r="K644" s="79"/>
      <c r="L644" s="79"/>
      <c r="M644" s="80"/>
      <c r="N644" s="80"/>
      <c r="O644" s="81"/>
      <c r="P644" s="81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</row>
    <row r="645" ht="14.25" customHeight="1">
      <c r="A645" s="46"/>
      <c r="B645" s="46"/>
      <c r="C645" s="46"/>
      <c r="D645" s="46"/>
      <c r="E645" s="79"/>
      <c r="F645" s="79"/>
      <c r="G645" s="79"/>
      <c r="H645" s="48"/>
      <c r="I645" s="48"/>
      <c r="J645" s="79"/>
      <c r="K645" s="79"/>
      <c r="L645" s="79"/>
      <c r="M645" s="80"/>
      <c r="N645" s="80"/>
      <c r="O645" s="81"/>
      <c r="P645" s="81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</row>
    <row r="646" ht="14.25" customHeight="1">
      <c r="A646" s="46"/>
      <c r="B646" s="46"/>
      <c r="C646" s="46"/>
      <c r="D646" s="46"/>
      <c r="E646" s="79"/>
      <c r="F646" s="79"/>
      <c r="G646" s="79"/>
      <c r="H646" s="48"/>
      <c r="I646" s="48"/>
      <c r="J646" s="79"/>
      <c r="K646" s="79"/>
      <c r="L646" s="79"/>
      <c r="M646" s="80"/>
      <c r="N646" s="80"/>
      <c r="O646" s="81"/>
      <c r="P646" s="81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</row>
    <row r="647" ht="14.25" customHeight="1">
      <c r="A647" s="46"/>
      <c r="B647" s="46"/>
      <c r="C647" s="46"/>
      <c r="D647" s="46"/>
      <c r="E647" s="79"/>
      <c r="F647" s="79"/>
      <c r="G647" s="79"/>
      <c r="H647" s="48"/>
      <c r="I647" s="48"/>
      <c r="J647" s="79"/>
      <c r="K647" s="79"/>
      <c r="L647" s="79"/>
      <c r="M647" s="80"/>
      <c r="N647" s="80"/>
      <c r="O647" s="81"/>
      <c r="P647" s="81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</row>
    <row r="648" ht="14.25" customHeight="1">
      <c r="A648" s="46"/>
      <c r="B648" s="46"/>
      <c r="C648" s="46"/>
      <c r="D648" s="46"/>
      <c r="E648" s="79"/>
      <c r="F648" s="79"/>
      <c r="G648" s="79"/>
      <c r="H648" s="48"/>
      <c r="I648" s="48"/>
      <c r="J648" s="79"/>
      <c r="K648" s="79"/>
      <c r="L648" s="79"/>
      <c r="M648" s="80"/>
      <c r="N648" s="80"/>
      <c r="O648" s="81"/>
      <c r="P648" s="81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</row>
    <row r="649" ht="14.25" customHeight="1">
      <c r="A649" s="46"/>
      <c r="B649" s="46"/>
      <c r="C649" s="46"/>
      <c r="D649" s="46"/>
      <c r="E649" s="79"/>
      <c r="F649" s="79"/>
      <c r="G649" s="79"/>
      <c r="H649" s="48"/>
      <c r="I649" s="48"/>
      <c r="J649" s="79"/>
      <c r="K649" s="79"/>
      <c r="L649" s="79"/>
      <c r="M649" s="80"/>
      <c r="N649" s="80"/>
      <c r="O649" s="81"/>
      <c r="P649" s="81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</row>
    <row r="650" ht="14.25" customHeight="1">
      <c r="A650" s="46"/>
      <c r="B650" s="46"/>
      <c r="C650" s="46"/>
      <c r="D650" s="46"/>
      <c r="E650" s="79"/>
      <c r="F650" s="79"/>
      <c r="G650" s="79"/>
      <c r="H650" s="48"/>
      <c r="I650" s="48"/>
      <c r="J650" s="79"/>
      <c r="K650" s="79"/>
      <c r="L650" s="79"/>
      <c r="M650" s="80"/>
      <c r="N650" s="80"/>
      <c r="O650" s="81"/>
      <c r="P650" s="81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</row>
    <row r="651" ht="14.25" customHeight="1">
      <c r="A651" s="46"/>
      <c r="B651" s="46"/>
      <c r="C651" s="46"/>
      <c r="D651" s="46"/>
      <c r="E651" s="79"/>
      <c r="F651" s="79"/>
      <c r="G651" s="79"/>
      <c r="H651" s="48"/>
      <c r="I651" s="48"/>
      <c r="J651" s="79"/>
      <c r="K651" s="79"/>
      <c r="L651" s="79"/>
      <c r="M651" s="80"/>
      <c r="N651" s="80"/>
      <c r="O651" s="81"/>
      <c r="P651" s="81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</row>
    <row r="652" ht="14.25" customHeight="1">
      <c r="A652" s="46"/>
      <c r="B652" s="46"/>
      <c r="C652" s="46"/>
      <c r="D652" s="46"/>
      <c r="E652" s="79"/>
      <c r="F652" s="79"/>
      <c r="G652" s="79"/>
      <c r="H652" s="48"/>
      <c r="I652" s="48"/>
      <c r="J652" s="79"/>
      <c r="K652" s="79"/>
      <c r="L652" s="79"/>
      <c r="M652" s="80"/>
      <c r="N652" s="80"/>
      <c r="O652" s="81"/>
      <c r="P652" s="81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</row>
    <row r="653" ht="14.25" customHeight="1">
      <c r="A653" s="46"/>
      <c r="B653" s="46"/>
      <c r="C653" s="46"/>
      <c r="D653" s="46"/>
      <c r="E653" s="79"/>
      <c r="F653" s="79"/>
      <c r="G653" s="79"/>
      <c r="H653" s="48"/>
      <c r="I653" s="48"/>
      <c r="J653" s="79"/>
      <c r="K653" s="79"/>
      <c r="L653" s="79"/>
      <c r="M653" s="80"/>
      <c r="N653" s="80"/>
      <c r="O653" s="81"/>
      <c r="P653" s="81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</row>
    <row r="654" ht="14.25" customHeight="1">
      <c r="A654" s="46"/>
      <c r="B654" s="46"/>
      <c r="C654" s="46"/>
      <c r="D654" s="46"/>
      <c r="E654" s="79"/>
      <c r="F654" s="79"/>
      <c r="G654" s="79"/>
      <c r="H654" s="48"/>
      <c r="I654" s="48"/>
      <c r="J654" s="79"/>
      <c r="K654" s="79"/>
      <c r="L654" s="79"/>
      <c r="M654" s="80"/>
      <c r="N654" s="80"/>
      <c r="O654" s="81"/>
      <c r="P654" s="81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</row>
    <row r="655" ht="14.25" customHeight="1">
      <c r="A655" s="46"/>
      <c r="B655" s="46"/>
      <c r="C655" s="46"/>
      <c r="D655" s="46"/>
      <c r="E655" s="79"/>
      <c r="F655" s="79"/>
      <c r="G655" s="79"/>
      <c r="H655" s="48"/>
      <c r="I655" s="48"/>
      <c r="J655" s="79"/>
      <c r="K655" s="79"/>
      <c r="L655" s="79"/>
      <c r="M655" s="80"/>
      <c r="N655" s="80"/>
      <c r="O655" s="81"/>
      <c r="P655" s="81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</row>
    <row r="656" ht="14.25" customHeight="1">
      <c r="A656" s="46"/>
      <c r="B656" s="46"/>
      <c r="C656" s="46"/>
      <c r="D656" s="46"/>
      <c r="E656" s="79"/>
      <c r="F656" s="79"/>
      <c r="G656" s="79"/>
      <c r="H656" s="48"/>
      <c r="I656" s="48"/>
      <c r="J656" s="79"/>
      <c r="K656" s="79"/>
      <c r="L656" s="79"/>
      <c r="M656" s="80"/>
      <c r="N656" s="80"/>
      <c r="O656" s="81"/>
      <c r="P656" s="81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</row>
    <row r="657" ht="14.25" customHeight="1">
      <c r="A657" s="46"/>
      <c r="B657" s="46"/>
      <c r="C657" s="46"/>
      <c r="D657" s="46"/>
      <c r="E657" s="79"/>
      <c r="F657" s="79"/>
      <c r="G657" s="79"/>
      <c r="H657" s="48"/>
      <c r="I657" s="48"/>
      <c r="J657" s="79"/>
      <c r="K657" s="79"/>
      <c r="L657" s="79"/>
      <c r="M657" s="80"/>
      <c r="N657" s="80"/>
      <c r="O657" s="81"/>
      <c r="P657" s="81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</row>
    <row r="658" ht="14.25" customHeight="1">
      <c r="A658" s="46"/>
      <c r="B658" s="46"/>
      <c r="C658" s="46"/>
      <c r="D658" s="46"/>
      <c r="E658" s="79"/>
      <c r="F658" s="79"/>
      <c r="G658" s="79"/>
      <c r="H658" s="48"/>
      <c r="I658" s="48"/>
      <c r="J658" s="79"/>
      <c r="K658" s="79"/>
      <c r="L658" s="79"/>
      <c r="M658" s="80"/>
      <c r="N658" s="80"/>
      <c r="O658" s="81"/>
      <c r="P658" s="81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</row>
    <row r="659" ht="14.25" customHeight="1">
      <c r="A659" s="46"/>
      <c r="B659" s="46"/>
      <c r="C659" s="46"/>
      <c r="D659" s="46"/>
      <c r="E659" s="79"/>
      <c r="F659" s="79"/>
      <c r="G659" s="79"/>
      <c r="H659" s="48"/>
      <c r="I659" s="48"/>
      <c r="J659" s="79"/>
      <c r="K659" s="79"/>
      <c r="L659" s="79"/>
      <c r="M659" s="80"/>
      <c r="N659" s="80"/>
      <c r="O659" s="81"/>
      <c r="P659" s="81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</row>
    <row r="660" ht="14.25" customHeight="1">
      <c r="A660" s="46"/>
      <c r="B660" s="46"/>
      <c r="C660" s="46"/>
      <c r="D660" s="46"/>
      <c r="E660" s="79"/>
      <c r="F660" s="79"/>
      <c r="G660" s="79"/>
      <c r="H660" s="48"/>
      <c r="I660" s="48"/>
      <c r="J660" s="79"/>
      <c r="K660" s="79"/>
      <c r="L660" s="79"/>
      <c r="M660" s="80"/>
      <c r="N660" s="80"/>
      <c r="O660" s="81"/>
      <c r="P660" s="81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</row>
    <row r="661" ht="14.25" customHeight="1">
      <c r="A661" s="46"/>
      <c r="B661" s="46"/>
      <c r="C661" s="46"/>
      <c r="D661" s="46"/>
      <c r="E661" s="79"/>
      <c r="F661" s="79"/>
      <c r="G661" s="79"/>
      <c r="H661" s="48"/>
      <c r="I661" s="48"/>
      <c r="J661" s="79"/>
      <c r="K661" s="79"/>
      <c r="L661" s="79"/>
      <c r="M661" s="80"/>
      <c r="N661" s="80"/>
      <c r="O661" s="81"/>
      <c r="P661" s="81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</row>
    <row r="662" ht="14.25" customHeight="1">
      <c r="A662" s="46"/>
      <c r="B662" s="46"/>
      <c r="C662" s="46"/>
      <c r="D662" s="46"/>
      <c r="E662" s="79"/>
      <c r="F662" s="79"/>
      <c r="G662" s="79"/>
      <c r="H662" s="48"/>
      <c r="I662" s="48"/>
      <c r="J662" s="79"/>
      <c r="K662" s="79"/>
      <c r="L662" s="79"/>
      <c r="M662" s="80"/>
      <c r="N662" s="80"/>
      <c r="O662" s="81"/>
      <c r="P662" s="81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</row>
    <row r="663" ht="14.25" customHeight="1">
      <c r="A663" s="46"/>
      <c r="B663" s="46"/>
      <c r="C663" s="46"/>
      <c r="D663" s="46"/>
      <c r="E663" s="79"/>
      <c r="F663" s="79"/>
      <c r="G663" s="79"/>
      <c r="H663" s="48"/>
      <c r="I663" s="48"/>
      <c r="J663" s="79"/>
      <c r="K663" s="79"/>
      <c r="L663" s="79"/>
      <c r="M663" s="80"/>
      <c r="N663" s="80"/>
      <c r="O663" s="81"/>
      <c r="P663" s="81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</row>
    <row r="664" ht="14.25" customHeight="1">
      <c r="A664" s="46"/>
      <c r="B664" s="46"/>
      <c r="C664" s="46"/>
      <c r="D664" s="46"/>
      <c r="E664" s="79"/>
      <c r="F664" s="79"/>
      <c r="G664" s="79"/>
      <c r="H664" s="48"/>
      <c r="I664" s="48"/>
      <c r="J664" s="79"/>
      <c r="K664" s="79"/>
      <c r="L664" s="79"/>
      <c r="M664" s="80"/>
      <c r="N664" s="80"/>
      <c r="O664" s="81"/>
      <c r="P664" s="81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</row>
    <row r="665" ht="14.25" customHeight="1">
      <c r="A665" s="46"/>
      <c r="B665" s="46"/>
      <c r="C665" s="46"/>
      <c r="D665" s="46"/>
      <c r="E665" s="79"/>
      <c r="F665" s="79"/>
      <c r="G665" s="79"/>
      <c r="H665" s="48"/>
      <c r="I665" s="48"/>
      <c r="J665" s="79"/>
      <c r="K665" s="79"/>
      <c r="L665" s="79"/>
      <c r="M665" s="80"/>
      <c r="N665" s="80"/>
      <c r="O665" s="81"/>
      <c r="P665" s="81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</row>
    <row r="666" ht="14.25" customHeight="1">
      <c r="A666" s="46"/>
      <c r="B666" s="46"/>
      <c r="C666" s="46"/>
      <c r="D666" s="46"/>
      <c r="E666" s="79"/>
      <c r="F666" s="79"/>
      <c r="G666" s="79"/>
      <c r="H666" s="48"/>
      <c r="I666" s="48"/>
      <c r="J666" s="79"/>
      <c r="K666" s="79"/>
      <c r="L666" s="79"/>
      <c r="M666" s="80"/>
      <c r="N666" s="80"/>
      <c r="O666" s="81"/>
      <c r="P666" s="81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</row>
    <row r="667" ht="14.25" customHeight="1">
      <c r="A667" s="46"/>
      <c r="B667" s="46"/>
      <c r="C667" s="46"/>
      <c r="D667" s="46"/>
      <c r="E667" s="79"/>
      <c r="F667" s="79"/>
      <c r="G667" s="79"/>
      <c r="H667" s="48"/>
      <c r="I667" s="48"/>
      <c r="J667" s="79"/>
      <c r="K667" s="79"/>
      <c r="L667" s="79"/>
      <c r="M667" s="80"/>
      <c r="N667" s="80"/>
      <c r="O667" s="81"/>
      <c r="P667" s="81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</row>
    <row r="668" ht="14.25" customHeight="1">
      <c r="A668" s="46"/>
      <c r="B668" s="46"/>
      <c r="C668" s="46"/>
      <c r="D668" s="46"/>
      <c r="E668" s="79"/>
      <c r="F668" s="79"/>
      <c r="G668" s="79"/>
      <c r="H668" s="48"/>
      <c r="I668" s="48"/>
      <c r="J668" s="79"/>
      <c r="K668" s="79"/>
      <c r="L668" s="79"/>
      <c r="M668" s="80"/>
      <c r="N668" s="80"/>
      <c r="O668" s="81"/>
      <c r="P668" s="81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</row>
    <row r="669" ht="14.25" customHeight="1">
      <c r="A669" s="46"/>
      <c r="B669" s="46"/>
      <c r="C669" s="46"/>
      <c r="D669" s="46"/>
      <c r="E669" s="79"/>
      <c r="F669" s="79"/>
      <c r="G669" s="79"/>
      <c r="H669" s="48"/>
      <c r="I669" s="48"/>
      <c r="J669" s="79"/>
      <c r="K669" s="79"/>
      <c r="L669" s="79"/>
      <c r="M669" s="80"/>
      <c r="N669" s="80"/>
      <c r="O669" s="81"/>
      <c r="P669" s="81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</row>
    <row r="670" ht="14.25" customHeight="1">
      <c r="A670" s="46"/>
      <c r="B670" s="46"/>
      <c r="C670" s="46"/>
      <c r="D670" s="46"/>
      <c r="E670" s="79"/>
      <c r="F670" s="79"/>
      <c r="G670" s="79"/>
      <c r="H670" s="48"/>
      <c r="I670" s="48"/>
      <c r="J670" s="79"/>
      <c r="K670" s="79"/>
      <c r="L670" s="79"/>
      <c r="M670" s="80"/>
      <c r="N670" s="80"/>
      <c r="O670" s="81"/>
      <c r="P670" s="81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</row>
    <row r="671" ht="14.25" customHeight="1">
      <c r="A671" s="46"/>
      <c r="B671" s="46"/>
      <c r="C671" s="46"/>
      <c r="D671" s="46"/>
      <c r="E671" s="79"/>
      <c r="F671" s="79"/>
      <c r="G671" s="79"/>
      <c r="H671" s="48"/>
      <c r="I671" s="48"/>
      <c r="J671" s="79"/>
      <c r="K671" s="79"/>
      <c r="L671" s="79"/>
      <c r="M671" s="80"/>
      <c r="N671" s="80"/>
      <c r="O671" s="81"/>
      <c r="P671" s="81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</row>
    <row r="672" ht="14.25" customHeight="1">
      <c r="A672" s="46"/>
      <c r="B672" s="46"/>
      <c r="C672" s="46"/>
      <c r="D672" s="46"/>
      <c r="E672" s="79"/>
      <c r="F672" s="79"/>
      <c r="G672" s="79"/>
      <c r="H672" s="48"/>
      <c r="I672" s="48"/>
      <c r="J672" s="79"/>
      <c r="K672" s="79"/>
      <c r="L672" s="79"/>
      <c r="M672" s="80"/>
      <c r="N672" s="80"/>
      <c r="O672" s="81"/>
      <c r="P672" s="81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</row>
    <row r="673" ht="14.25" customHeight="1">
      <c r="A673" s="46"/>
      <c r="B673" s="46"/>
      <c r="C673" s="46"/>
      <c r="D673" s="46"/>
      <c r="E673" s="79"/>
      <c r="F673" s="79"/>
      <c r="G673" s="79"/>
      <c r="H673" s="48"/>
      <c r="I673" s="48"/>
      <c r="J673" s="79"/>
      <c r="K673" s="79"/>
      <c r="L673" s="79"/>
      <c r="M673" s="80"/>
      <c r="N673" s="80"/>
      <c r="O673" s="81"/>
      <c r="P673" s="81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</row>
    <row r="674" ht="14.25" customHeight="1">
      <c r="A674" s="46"/>
      <c r="B674" s="46"/>
      <c r="C674" s="46"/>
      <c r="D674" s="46"/>
      <c r="E674" s="79"/>
      <c r="F674" s="79"/>
      <c r="G674" s="79"/>
      <c r="H674" s="48"/>
      <c r="I674" s="48"/>
      <c r="J674" s="79"/>
      <c r="K674" s="79"/>
      <c r="L674" s="79"/>
      <c r="M674" s="80"/>
      <c r="N674" s="80"/>
      <c r="O674" s="81"/>
      <c r="P674" s="81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</row>
    <row r="675" ht="14.25" customHeight="1">
      <c r="A675" s="46"/>
      <c r="B675" s="46"/>
      <c r="C675" s="46"/>
      <c r="D675" s="46"/>
      <c r="E675" s="79"/>
      <c r="F675" s="79"/>
      <c r="G675" s="79"/>
      <c r="H675" s="48"/>
      <c r="I675" s="48"/>
      <c r="J675" s="79"/>
      <c r="K675" s="79"/>
      <c r="L675" s="79"/>
      <c r="M675" s="80"/>
      <c r="N675" s="80"/>
      <c r="O675" s="81"/>
      <c r="P675" s="81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</row>
    <row r="676" ht="14.25" customHeight="1">
      <c r="A676" s="46"/>
      <c r="B676" s="46"/>
      <c r="C676" s="46"/>
      <c r="D676" s="46"/>
      <c r="E676" s="79"/>
      <c r="F676" s="79"/>
      <c r="G676" s="79"/>
      <c r="H676" s="48"/>
      <c r="I676" s="48"/>
      <c r="J676" s="79"/>
      <c r="K676" s="79"/>
      <c r="L676" s="79"/>
      <c r="M676" s="80"/>
      <c r="N676" s="80"/>
      <c r="O676" s="81"/>
      <c r="P676" s="81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</row>
    <row r="677" ht="14.25" customHeight="1">
      <c r="A677" s="46"/>
      <c r="B677" s="46"/>
      <c r="C677" s="46"/>
      <c r="D677" s="46"/>
      <c r="E677" s="79"/>
      <c r="F677" s="79"/>
      <c r="G677" s="79"/>
      <c r="H677" s="48"/>
      <c r="I677" s="48"/>
      <c r="J677" s="79"/>
      <c r="K677" s="79"/>
      <c r="L677" s="79"/>
      <c r="M677" s="80"/>
      <c r="N677" s="80"/>
      <c r="O677" s="81"/>
      <c r="P677" s="81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</row>
    <row r="678" ht="14.25" customHeight="1">
      <c r="A678" s="46"/>
      <c r="B678" s="46"/>
      <c r="C678" s="46"/>
      <c r="D678" s="46"/>
      <c r="E678" s="79"/>
      <c r="F678" s="79"/>
      <c r="G678" s="79"/>
      <c r="H678" s="48"/>
      <c r="I678" s="48"/>
      <c r="J678" s="79"/>
      <c r="K678" s="79"/>
      <c r="L678" s="79"/>
      <c r="M678" s="80"/>
      <c r="N678" s="80"/>
      <c r="O678" s="81"/>
      <c r="P678" s="81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</row>
    <row r="679" ht="14.25" customHeight="1">
      <c r="A679" s="46"/>
      <c r="B679" s="46"/>
      <c r="C679" s="46"/>
      <c r="D679" s="46"/>
      <c r="E679" s="79"/>
      <c r="F679" s="79"/>
      <c r="G679" s="79"/>
      <c r="H679" s="48"/>
      <c r="I679" s="48"/>
      <c r="J679" s="79"/>
      <c r="K679" s="79"/>
      <c r="L679" s="79"/>
      <c r="M679" s="80"/>
      <c r="N679" s="80"/>
      <c r="O679" s="81"/>
      <c r="P679" s="81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</row>
    <row r="680" ht="14.25" customHeight="1">
      <c r="A680" s="46"/>
      <c r="B680" s="46"/>
      <c r="C680" s="46"/>
      <c r="D680" s="46"/>
      <c r="E680" s="79"/>
      <c r="F680" s="79"/>
      <c r="G680" s="79"/>
      <c r="H680" s="48"/>
      <c r="I680" s="48"/>
      <c r="J680" s="79"/>
      <c r="K680" s="79"/>
      <c r="L680" s="79"/>
      <c r="M680" s="80"/>
      <c r="N680" s="80"/>
      <c r="O680" s="81"/>
      <c r="P680" s="81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</row>
    <row r="681" ht="14.25" customHeight="1">
      <c r="A681" s="46"/>
      <c r="B681" s="46"/>
      <c r="C681" s="46"/>
      <c r="D681" s="46"/>
      <c r="E681" s="79"/>
      <c r="F681" s="79"/>
      <c r="G681" s="79"/>
      <c r="H681" s="48"/>
      <c r="I681" s="48"/>
      <c r="J681" s="79"/>
      <c r="K681" s="79"/>
      <c r="L681" s="79"/>
      <c r="M681" s="80"/>
      <c r="N681" s="80"/>
      <c r="O681" s="81"/>
      <c r="P681" s="81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</row>
    <row r="682" ht="14.25" customHeight="1">
      <c r="A682" s="46"/>
      <c r="B682" s="46"/>
      <c r="C682" s="46"/>
      <c r="D682" s="46"/>
      <c r="E682" s="79"/>
      <c r="F682" s="79"/>
      <c r="G682" s="79"/>
      <c r="H682" s="48"/>
      <c r="I682" s="48"/>
      <c r="J682" s="79"/>
      <c r="K682" s="79"/>
      <c r="L682" s="79"/>
      <c r="M682" s="80"/>
      <c r="N682" s="80"/>
      <c r="O682" s="81"/>
      <c r="P682" s="81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</row>
    <row r="683" ht="14.25" customHeight="1">
      <c r="A683" s="46"/>
      <c r="B683" s="46"/>
      <c r="C683" s="46"/>
      <c r="D683" s="46"/>
      <c r="E683" s="79"/>
      <c r="F683" s="79"/>
      <c r="G683" s="79"/>
      <c r="H683" s="48"/>
      <c r="I683" s="48"/>
      <c r="J683" s="79"/>
      <c r="K683" s="79"/>
      <c r="L683" s="79"/>
      <c r="M683" s="80"/>
      <c r="N683" s="80"/>
      <c r="O683" s="81"/>
      <c r="P683" s="81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</row>
    <row r="684" ht="14.25" customHeight="1">
      <c r="A684" s="46"/>
      <c r="B684" s="46"/>
      <c r="C684" s="46"/>
      <c r="D684" s="46"/>
      <c r="E684" s="79"/>
      <c r="F684" s="79"/>
      <c r="G684" s="79"/>
      <c r="H684" s="48"/>
      <c r="I684" s="48"/>
      <c r="J684" s="79"/>
      <c r="K684" s="79"/>
      <c r="L684" s="79"/>
      <c r="M684" s="80"/>
      <c r="N684" s="80"/>
      <c r="O684" s="81"/>
      <c r="P684" s="81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</row>
    <row r="685" ht="14.25" customHeight="1">
      <c r="A685" s="46"/>
      <c r="B685" s="46"/>
      <c r="C685" s="46"/>
      <c r="D685" s="46"/>
      <c r="E685" s="79"/>
      <c r="F685" s="79"/>
      <c r="G685" s="79"/>
      <c r="H685" s="48"/>
      <c r="I685" s="48"/>
      <c r="J685" s="79"/>
      <c r="K685" s="79"/>
      <c r="L685" s="79"/>
      <c r="M685" s="80"/>
      <c r="N685" s="80"/>
      <c r="O685" s="81"/>
      <c r="P685" s="81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</row>
    <row r="686" ht="14.25" customHeight="1">
      <c r="A686" s="46"/>
      <c r="B686" s="46"/>
      <c r="C686" s="46"/>
      <c r="D686" s="46"/>
      <c r="E686" s="79"/>
      <c r="F686" s="79"/>
      <c r="G686" s="79"/>
      <c r="H686" s="48"/>
      <c r="I686" s="48"/>
      <c r="J686" s="79"/>
      <c r="K686" s="79"/>
      <c r="L686" s="79"/>
      <c r="M686" s="80"/>
      <c r="N686" s="80"/>
      <c r="O686" s="81"/>
      <c r="P686" s="81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</row>
    <row r="687" ht="14.25" customHeight="1">
      <c r="A687" s="46"/>
      <c r="B687" s="46"/>
      <c r="C687" s="46"/>
      <c r="D687" s="46"/>
      <c r="E687" s="79"/>
      <c r="F687" s="79"/>
      <c r="G687" s="79"/>
      <c r="H687" s="48"/>
      <c r="I687" s="48"/>
      <c r="J687" s="79"/>
      <c r="K687" s="79"/>
      <c r="L687" s="79"/>
      <c r="M687" s="80"/>
      <c r="N687" s="80"/>
      <c r="O687" s="81"/>
      <c r="P687" s="81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</row>
    <row r="688" ht="14.25" customHeight="1">
      <c r="A688" s="46"/>
      <c r="B688" s="46"/>
      <c r="C688" s="46"/>
      <c r="D688" s="46"/>
      <c r="E688" s="79"/>
      <c r="F688" s="79"/>
      <c r="G688" s="79"/>
      <c r="H688" s="48"/>
      <c r="I688" s="48"/>
      <c r="J688" s="79"/>
      <c r="K688" s="79"/>
      <c r="L688" s="79"/>
      <c r="M688" s="80"/>
      <c r="N688" s="80"/>
      <c r="O688" s="81"/>
      <c r="P688" s="81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</row>
    <row r="689" ht="14.25" customHeight="1">
      <c r="A689" s="46"/>
      <c r="B689" s="46"/>
      <c r="C689" s="46"/>
      <c r="D689" s="46"/>
      <c r="E689" s="79"/>
      <c r="F689" s="79"/>
      <c r="G689" s="79"/>
      <c r="H689" s="48"/>
      <c r="I689" s="48"/>
      <c r="J689" s="79"/>
      <c r="K689" s="79"/>
      <c r="L689" s="79"/>
      <c r="M689" s="80"/>
      <c r="N689" s="80"/>
      <c r="O689" s="81"/>
      <c r="P689" s="81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</row>
    <row r="690" ht="14.25" customHeight="1">
      <c r="A690" s="46"/>
      <c r="B690" s="46"/>
      <c r="C690" s="46"/>
      <c r="D690" s="46"/>
      <c r="E690" s="79"/>
      <c r="F690" s="79"/>
      <c r="G690" s="79"/>
      <c r="H690" s="48"/>
      <c r="I690" s="48"/>
      <c r="J690" s="79"/>
      <c r="K690" s="79"/>
      <c r="L690" s="79"/>
      <c r="M690" s="80"/>
      <c r="N690" s="80"/>
      <c r="O690" s="81"/>
      <c r="P690" s="81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</row>
    <row r="691" ht="14.25" customHeight="1">
      <c r="A691" s="46"/>
      <c r="B691" s="46"/>
      <c r="C691" s="46"/>
      <c r="D691" s="46"/>
      <c r="E691" s="79"/>
      <c r="F691" s="79"/>
      <c r="G691" s="79"/>
      <c r="H691" s="48"/>
      <c r="I691" s="48"/>
      <c r="J691" s="79"/>
      <c r="K691" s="79"/>
      <c r="L691" s="79"/>
      <c r="M691" s="80"/>
      <c r="N691" s="80"/>
      <c r="O691" s="81"/>
      <c r="P691" s="81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</row>
    <row r="692" ht="14.25" customHeight="1">
      <c r="A692" s="46"/>
      <c r="B692" s="46"/>
      <c r="C692" s="46"/>
      <c r="D692" s="46"/>
      <c r="E692" s="79"/>
      <c r="F692" s="79"/>
      <c r="G692" s="79"/>
      <c r="H692" s="48"/>
      <c r="I692" s="48"/>
      <c r="J692" s="79"/>
      <c r="K692" s="79"/>
      <c r="L692" s="79"/>
      <c r="M692" s="80"/>
      <c r="N692" s="80"/>
      <c r="O692" s="81"/>
      <c r="P692" s="81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</row>
    <row r="693" ht="14.25" customHeight="1">
      <c r="A693" s="46"/>
      <c r="B693" s="46"/>
      <c r="C693" s="46"/>
      <c r="D693" s="46"/>
      <c r="E693" s="79"/>
      <c r="F693" s="79"/>
      <c r="G693" s="79"/>
      <c r="H693" s="48"/>
      <c r="I693" s="48"/>
      <c r="J693" s="79"/>
      <c r="K693" s="79"/>
      <c r="L693" s="79"/>
      <c r="M693" s="80"/>
      <c r="N693" s="80"/>
      <c r="O693" s="81"/>
      <c r="P693" s="81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</row>
    <row r="694" ht="14.25" customHeight="1">
      <c r="A694" s="46"/>
      <c r="B694" s="46"/>
      <c r="C694" s="46"/>
      <c r="D694" s="46"/>
      <c r="E694" s="79"/>
      <c r="F694" s="79"/>
      <c r="G694" s="79"/>
      <c r="H694" s="48"/>
      <c r="I694" s="48"/>
      <c r="J694" s="79"/>
      <c r="K694" s="79"/>
      <c r="L694" s="79"/>
      <c r="M694" s="80"/>
      <c r="N694" s="80"/>
      <c r="O694" s="81"/>
      <c r="P694" s="81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</row>
    <row r="695" ht="14.25" customHeight="1">
      <c r="A695" s="46"/>
      <c r="B695" s="46"/>
      <c r="C695" s="46"/>
      <c r="D695" s="46"/>
      <c r="E695" s="79"/>
      <c r="F695" s="79"/>
      <c r="G695" s="79"/>
      <c r="H695" s="48"/>
      <c r="I695" s="48"/>
      <c r="J695" s="79"/>
      <c r="K695" s="79"/>
      <c r="L695" s="79"/>
      <c r="M695" s="80"/>
      <c r="N695" s="80"/>
      <c r="O695" s="81"/>
      <c r="P695" s="81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</row>
    <row r="696" ht="14.25" customHeight="1">
      <c r="A696" s="46"/>
      <c r="B696" s="46"/>
      <c r="C696" s="46"/>
      <c r="D696" s="46"/>
      <c r="E696" s="79"/>
      <c r="F696" s="79"/>
      <c r="G696" s="79"/>
      <c r="H696" s="48"/>
      <c r="I696" s="48"/>
      <c r="J696" s="79"/>
      <c r="K696" s="79"/>
      <c r="L696" s="79"/>
      <c r="M696" s="80"/>
      <c r="N696" s="80"/>
      <c r="O696" s="81"/>
      <c r="P696" s="81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</row>
    <row r="697" ht="14.25" customHeight="1">
      <c r="A697" s="46"/>
      <c r="B697" s="46"/>
      <c r="C697" s="46"/>
      <c r="D697" s="46"/>
      <c r="E697" s="79"/>
      <c r="F697" s="79"/>
      <c r="G697" s="79"/>
      <c r="H697" s="48"/>
      <c r="I697" s="48"/>
      <c r="J697" s="79"/>
      <c r="K697" s="79"/>
      <c r="L697" s="79"/>
      <c r="M697" s="80"/>
      <c r="N697" s="80"/>
      <c r="O697" s="81"/>
      <c r="P697" s="81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</row>
    <row r="698" ht="14.25" customHeight="1">
      <c r="A698" s="46"/>
      <c r="B698" s="46"/>
      <c r="C698" s="46"/>
      <c r="D698" s="46"/>
      <c r="E698" s="79"/>
      <c r="F698" s="79"/>
      <c r="G698" s="79"/>
      <c r="H698" s="48"/>
      <c r="I698" s="48"/>
      <c r="J698" s="79"/>
      <c r="K698" s="79"/>
      <c r="L698" s="79"/>
      <c r="M698" s="80"/>
      <c r="N698" s="80"/>
      <c r="O698" s="81"/>
      <c r="P698" s="81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</row>
    <row r="699" ht="14.25" customHeight="1">
      <c r="A699" s="46"/>
      <c r="B699" s="46"/>
      <c r="C699" s="46"/>
      <c r="D699" s="46"/>
      <c r="E699" s="79"/>
      <c r="F699" s="79"/>
      <c r="G699" s="79"/>
      <c r="H699" s="48"/>
      <c r="I699" s="48"/>
      <c r="J699" s="79"/>
      <c r="K699" s="79"/>
      <c r="L699" s="79"/>
      <c r="M699" s="80"/>
      <c r="N699" s="80"/>
      <c r="O699" s="81"/>
      <c r="P699" s="81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</row>
    <row r="700" ht="14.25" customHeight="1">
      <c r="A700" s="46"/>
      <c r="B700" s="46"/>
      <c r="C700" s="46"/>
      <c r="D700" s="46"/>
      <c r="E700" s="79"/>
      <c r="F700" s="79"/>
      <c r="G700" s="79"/>
      <c r="H700" s="48"/>
      <c r="I700" s="48"/>
      <c r="J700" s="79"/>
      <c r="K700" s="79"/>
      <c r="L700" s="79"/>
      <c r="M700" s="80"/>
      <c r="N700" s="80"/>
      <c r="O700" s="81"/>
      <c r="P700" s="81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</row>
    <row r="701" ht="14.25" customHeight="1">
      <c r="A701" s="46"/>
      <c r="B701" s="46"/>
      <c r="C701" s="46"/>
      <c r="D701" s="46"/>
      <c r="E701" s="79"/>
      <c r="F701" s="79"/>
      <c r="G701" s="79"/>
      <c r="H701" s="48"/>
      <c r="I701" s="48"/>
      <c r="J701" s="79"/>
      <c r="K701" s="79"/>
      <c r="L701" s="79"/>
      <c r="M701" s="80"/>
      <c r="N701" s="80"/>
      <c r="O701" s="81"/>
      <c r="P701" s="81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</row>
    <row r="702" ht="14.25" customHeight="1">
      <c r="A702" s="46"/>
      <c r="B702" s="46"/>
      <c r="C702" s="46"/>
      <c r="D702" s="46"/>
      <c r="E702" s="79"/>
      <c r="F702" s="79"/>
      <c r="G702" s="79"/>
      <c r="H702" s="48"/>
      <c r="I702" s="48"/>
      <c r="J702" s="79"/>
      <c r="K702" s="79"/>
      <c r="L702" s="79"/>
      <c r="M702" s="80"/>
      <c r="N702" s="80"/>
      <c r="O702" s="81"/>
      <c r="P702" s="81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</row>
    <row r="703" ht="14.25" customHeight="1">
      <c r="A703" s="46"/>
      <c r="B703" s="46"/>
      <c r="C703" s="46"/>
      <c r="D703" s="46"/>
      <c r="E703" s="79"/>
      <c r="F703" s="79"/>
      <c r="G703" s="79"/>
      <c r="H703" s="48"/>
      <c r="I703" s="48"/>
      <c r="J703" s="79"/>
      <c r="K703" s="79"/>
      <c r="L703" s="79"/>
      <c r="M703" s="80"/>
      <c r="N703" s="80"/>
      <c r="O703" s="81"/>
      <c r="P703" s="81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</row>
    <row r="704" ht="14.25" customHeight="1">
      <c r="A704" s="46"/>
      <c r="B704" s="46"/>
      <c r="C704" s="46"/>
      <c r="D704" s="46"/>
      <c r="E704" s="79"/>
      <c r="F704" s="79"/>
      <c r="G704" s="79"/>
      <c r="H704" s="48"/>
      <c r="I704" s="48"/>
      <c r="J704" s="79"/>
      <c r="K704" s="79"/>
      <c r="L704" s="79"/>
      <c r="M704" s="80"/>
      <c r="N704" s="80"/>
      <c r="O704" s="81"/>
      <c r="P704" s="81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</row>
    <row r="705" ht="14.25" customHeight="1">
      <c r="A705" s="46"/>
      <c r="B705" s="46"/>
      <c r="C705" s="46"/>
      <c r="D705" s="46"/>
      <c r="E705" s="79"/>
      <c r="F705" s="79"/>
      <c r="G705" s="79"/>
      <c r="H705" s="48"/>
      <c r="I705" s="48"/>
      <c r="J705" s="79"/>
      <c r="K705" s="79"/>
      <c r="L705" s="79"/>
      <c r="M705" s="80"/>
      <c r="N705" s="80"/>
      <c r="O705" s="81"/>
      <c r="P705" s="81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</row>
    <row r="706" ht="14.25" customHeight="1">
      <c r="A706" s="46"/>
      <c r="B706" s="46"/>
      <c r="C706" s="46"/>
      <c r="D706" s="46"/>
      <c r="E706" s="79"/>
      <c r="F706" s="79"/>
      <c r="G706" s="79"/>
      <c r="H706" s="48"/>
      <c r="I706" s="48"/>
      <c r="J706" s="79"/>
      <c r="K706" s="79"/>
      <c r="L706" s="79"/>
      <c r="M706" s="80"/>
      <c r="N706" s="80"/>
      <c r="O706" s="81"/>
      <c r="P706" s="81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</row>
    <row r="707" ht="14.25" customHeight="1">
      <c r="A707" s="46"/>
      <c r="B707" s="46"/>
      <c r="C707" s="46"/>
      <c r="D707" s="46"/>
      <c r="E707" s="79"/>
      <c r="F707" s="79"/>
      <c r="G707" s="79"/>
      <c r="H707" s="48"/>
      <c r="I707" s="48"/>
      <c r="J707" s="79"/>
      <c r="K707" s="79"/>
      <c r="L707" s="79"/>
      <c r="M707" s="80"/>
      <c r="N707" s="80"/>
      <c r="O707" s="81"/>
      <c r="P707" s="81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</row>
    <row r="708" ht="14.25" customHeight="1">
      <c r="A708" s="46"/>
      <c r="B708" s="46"/>
      <c r="C708" s="46"/>
      <c r="D708" s="46"/>
      <c r="E708" s="79"/>
      <c r="F708" s="79"/>
      <c r="G708" s="79"/>
      <c r="H708" s="48"/>
      <c r="I708" s="48"/>
      <c r="J708" s="79"/>
      <c r="K708" s="79"/>
      <c r="L708" s="79"/>
      <c r="M708" s="80"/>
      <c r="N708" s="80"/>
      <c r="O708" s="81"/>
      <c r="P708" s="81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</row>
    <row r="709" ht="14.25" customHeight="1">
      <c r="A709" s="46"/>
      <c r="B709" s="46"/>
      <c r="C709" s="46"/>
      <c r="D709" s="46"/>
      <c r="E709" s="79"/>
      <c r="F709" s="79"/>
      <c r="G709" s="79"/>
      <c r="H709" s="48"/>
      <c r="I709" s="48"/>
      <c r="J709" s="79"/>
      <c r="K709" s="79"/>
      <c r="L709" s="79"/>
      <c r="M709" s="80"/>
      <c r="N709" s="80"/>
      <c r="O709" s="81"/>
      <c r="P709" s="81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</row>
    <row r="710" ht="14.25" customHeight="1">
      <c r="A710" s="46"/>
      <c r="B710" s="46"/>
      <c r="C710" s="46"/>
      <c r="D710" s="46"/>
      <c r="E710" s="79"/>
      <c r="F710" s="79"/>
      <c r="G710" s="79"/>
      <c r="H710" s="48"/>
      <c r="I710" s="48"/>
      <c r="J710" s="79"/>
      <c r="K710" s="79"/>
      <c r="L710" s="79"/>
      <c r="M710" s="80"/>
      <c r="N710" s="80"/>
      <c r="O710" s="81"/>
      <c r="P710" s="81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</row>
    <row r="711" ht="14.25" customHeight="1">
      <c r="A711" s="46"/>
      <c r="B711" s="46"/>
      <c r="C711" s="46"/>
      <c r="D711" s="46"/>
      <c r="E711" s="79"/>
      <c r="F711" s="79"/>
      <c r="G711" s="79"/>
      <c r="H711" s="48"/>
      <c r="I711" s="48"/>
      <c r="J711" s="79"/>
      <c r="K711" s="79"/>
      <c r="L711" s="79"/>
      <c r="M711" s="80"/>
      <c r="N711" s="80"/>
      <c r="O711" s="81"/>
      <c r="P711" s="81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</row>
    <row r="712" ht="14.25" customHeight="1">
      <c r="A712" s="46"/>
      <c r="B712" s="46"/>
      <c r="C712" s="46"/>
      <c r="D712" s="46"/>
      <c r="E712" s="79"/>
      <c r="F712" s="79"/>
      <c r="G712" s="79"/>
      <c r="H712" s="48"/>
      <c r="I712" s="48"/>
      <c r="J712" s="79"/>
      <c r="K712" s="79"/>
      <c r="L712" s="79"/>
      <c r="M712" s="80"/>
      <c r="N712" s="80"/>
      <c r="O712" s="81"/>
      <c r="P712" s="81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</row>
    <row r="713" ht="14.25" customHeight="1">
      <c r="A713" s="46"/>
      <c r="B713" s="46"/>
      <c r="C713" s="46"/>
      <c r="D713" s="46"/>
      <c r="E713" s="79"/>
      <c r="F713" s="79"/>
      <c r="G713" s="79"/>
      <c r="H713" s="48"/>
      <c r="I713" s="48"/>
      <c r="J713" s="79"/>
      <c r="K713" s="79"/>
      <c r="L713" s="79"/>
      <c r="M713" s="80"/>
      <c r="N713" s="80"/>
      <c r="O713" s="81"/>
      <c r="P713" s="81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</row>
    <row r="714" ht="14.25" customHeight="1">
      <c r="A714" s="46"/>
      <c r="B714" s="46"/>
      <c r="C714" s="46"/>
      <c r="D714" s="46"/>
      <c r="E714" s="79"/>
      <c r="F714" s="79"/>
      <c r="G714" s="79"/>
      <c r="H714" s="48"/>
      <c r="I714" s="48"/>
      <c r="J714" s="79"/>
      <c r="K714" s="79"/>
      <c r="L714" s="79"/>
      <c r="M714" s="80"/>
      <c r="N714" s="80"/>
      <c r="O714" s="81"/>
      <c r="P714" s="81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</row>
    <row r="715" ht="14.25" customHeight="1">
      <c r="A715" s="46"/>
      <c r="B715" s="46"/>
      <c r="C715" s="46"/>
      <c r="D715" s="46"/>
      <c r="E715" s="79"/>
      <c r="F715" s="79"/>
      <c r="G715" s="79"/>
      <c r="H715" s="48"/>
      <c r="I715" s="48"/>
      <c r="J715" s="79"/>
      <c r="K715" s="79"/>
      <c r="L715" s="79"/>
      <c r="M715" s="80"/>
      <c r="N715" s="80"/>
      <c r="O715" s="81"/>
      <c r="P715" s="81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</row>
    <row r="716" ht="14.25" customHeight="1">
      <c r="A716" s="46"/>
      <c r="B716" s="46"/>
      <c r="C716" s="46"/>
      <c r="D716" s="46"/>
      <c r="E716" s="79"/>
      <c r="F716" s="79"/>
      <c r="G716" s="79"/>
      <c r="H716" s="48"/>
      <c r="I716" s="48"/>
      <c r="J716" s="79"/>
      <c r="K716" s="79"/>
      <c r="L716" s="79"/>
      <c r="M716" s="80"/>
      <c r="N716" s="80"/>
      <c r="O716" s="81"/>
      <c r="P716" s="81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</row>
    <row r="717" ht="14.25" customHeight="1">
      <c r="A717" s="46"/>
      <c r="B717" s="46"/>
      <c r="C717" s="46"/>
      <c r="D717" s="46"/>
      <c r="E717" s="79"/>
      <c r="F717" s="79"/>
      <c r="G717" s="79"/>
      <c r="H717" s="48"/>
      <c r="I717" s="48"/>
      <c r="J717" s="79"/>
      <c r="K717" s="79"/>
      <c r="L717" s="79"/>
      <c r="M717" s="80"/>
      <c r="N717" s="80"/>
      <c r="O717" s="81"/>
      <c r="P717" s="81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</row>
    <row r="718" ht="14.25" customHeight="1">
      <c r="A718" s="46"/>
      <c r="B718" s="46"/>
      <c r="C718" s="46"/>
      <c r="D718" s="46"/>
      <c r="E718" s="79"/>
      <c r="F718" s="79"/>
      <c r="G718" s="79"/>
      <c r="H718" s="48"/>
      <c r="I718" s="48"/>
      <c r="J718" s="79"/>
      <c r="K718" s="79"/>
      <c r="L718" s="79"/>
      <c r="M718" s="80"/>
      <c r="N718" s="80"/>
      <c r="O718" s="81"/>
      <c r="P718" s="81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</row>
    <row r="719" ht="14.25" customHeight="1">
      <c r="A719" s="46"/>
      <c r="B719" s="46"/>
      <c r="C719" s="46"/>
      <c r="D719" s="46"/>
      <c r="E719" s="79"/>
      <c r="F719" s="79"/>
      <c r="G719" s="79"/>
      <c r="H719" s="48"/>
      <c r="I719" s="48"/>
      <c r="J719" s="79"/>
      <c r="K719" s="79"/>
      <c r="L719" s="79"/>
      <c r="M719" s="80"/>
      <c r="N719" s="80"/>
      <c r="O719" s="81"/>
      <c r="P719" s="81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</row>
    <row r="720" ht="14.25" customHeight="1">
      <c r="A720" s="46"/>
      <c r="B720" s="46"/>
      <c r="C720" s="46"/>
      <c r="D720" s="46"/>
      <c r="E720" s="79"/>
      <c r="F720" s="79"/>
      <c r="G720" s="79"/>
      <c r="H720" s="48"/>
      <c r="I720" s="48"/>
      <c r="J720" s="79"/>
      <c r="K720" s="79"/>
      <c r="L720" s="79"/>
      <c r="M720" s="80"/>
      <c r="N720" s="80"/>
      <c r="O720" s="81"/>
      <c r="P720" s="81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</row>
    <row r="721" ht="14.25" customHeight="1">
      <c r="A721" s="46"/>
      <c r="B721" s="46"/>
      <c r="C721" s="46"/>
      <c r="D721" s="46"/>
      <c r="E721" s="79"/>
      <c r="F721" s="79"/>
      <c r="G721" s="79"/>
      <c r="H721" s="48"/>
      <c r="I721" s="48"/>
      <c r="J721" s="79"/>
      <c r="K721" s="79"/>
      <c r="L721" s="79"/>
      <c r="M721" s="80"/>
      <c r="N721" s="80"/>
      <c r="O721" s="81"/>
      <c r="P721" s="81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</row>
    <row r="722" ht="14.25" customHeight="1">
      <c r="A722" s="46"/>
      <c r="B722" s="46"/>
      <c r="C722" s="46"/>
      <c r="D722" s="46"/>
      <c r="E722" s="79"/>
      <c r="F722" s="79"/>
      <c r="G722" s="79"/>
      <c r="H722" s="48"/>
      <c r="I722" s="48"/>
      <c r="J722" s="79"/>
      <c r="K722" s="79"/>
      <c r="L722" s="79"/>
      <c r="M722" s="80"/>
      <c r="N722" s="80"/>
      <c r="O722" s="81"/>
      <c r="P722" s="81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</row>
    <row r="723" ht="14.25" customHeight="1">
      <c r="A723" s="46"/>
      <c r="B723" s="46"/>
      <c r="C723" s="46"/>
      <c r="D723" s="46"/>
      <c r="E723" s="79"/>
      <c r="F723" s="79"/>
      <c r="G723" s="79"/>
      <c r="H723" s="48"/>
      <c r="I723" s="48"/>
      <c r="J723" s="79"/>
      <c r="K723" s="79"/>
      <c r="L723" s="79"/>
      <c r="M723" s="80"/>
      <c r="N723" s="80"/>
      <c r="O723" s="81"/>
      <c r="P723" s="81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</row>
    <row r="724" ht="14.25" customHeight="1">
      <c r="A724" s="46"/>
      <c r="B724" s="46"/>
      <c r="C724" s="46"/>
      <c r="D724" s="46"/>
      <c r="E724" s="79"/>
      <c r="F724" s="79"/>
      <c r="G724" s="79"/>
      <c r="H724" s="48"/>
      <c r="I724" s="48"/>
      <c r="J724" s="79"/>
      <c r="K724" s="79"/>
      <c r="L724" s="79"/>
      <c r="M724" s="80"/>
      <c r="N724" s="80"/>
      <c r="O724" s="81"/>
      <c r="P724" s="81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</row>
    <row r="725" ht="14.25" customHeight="1">
      <c r="A725" s="46"/>
      <c r="B725" s="46"/>
      <c r="C725" s="46"/>
      <c r="D725" s="46"/>
      <c r="E725" s="79"/>
      <c r="F725" s="79"/>
      <c r="G725" s="79"/>
      <c r="H725" s="48"/>
      <c r="I725" s="48"/>
      <c r="J725" s="79"/>
      <c r="K725" s="79"/>
      <c r="L725" s="79"/>
      <c r="M725" s="80"/>
      <c r="N725" s="80"/>
      <c r="O725" s="81"/>
      <c r="P725" s="81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</row>
    <row r="726" ht="14.25" customHeight="1">
      <c r="A726" s="46"/>
      <c r="B726" s="46"/>
      <c r="C726" s="46"/>
      <c r="D726" s="46"/>
      <c r="E726" s="79"/>
      <c r="F726" s="79"/>
      <c r="G726" s="79"/>
      <c r="H726" s="48"/>
      <c r="I726" s="48"/>
      <c r="J726" s="79"/>
      <c r="K726" s="79"/>
      <c r="L726" s="79"/>
      <c r="M726" s="80"/>
      <c r="N726" s="80"/>
      <c r="O726" s="81"/>
      <c r="P726" s="81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</row>
    <row r="727" ht="14.25" customHeight="1">
      <c r="A727" s="46"/>
      <c r="B727" s="46"/>
      <c r="C727" s="46"/>
      <c r="D727" s="46"/>
      <c r="E727" s="79"/>
      <c r="F727" s="79"/>
      <c r="G727" s="79"/>
      <c r="H727" s="48"/>
      <c r="I727" s="48"/>
      <c r="J727" s="79"/>
      <c r="K727" s="79"/>
      <c r="L727" s="79"/>
      <c r="M727" s="80"/>
      <c r="N727" s="80"/>
      <c r="O727" s="81"/>
      <c r="P727" s="81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</row>
    <row r="728" ht="14.25" customHeight="1">
      <c r="A728" s="46"/>
      <c r="B728" s="46"/>
      <c r="C728" s="46"/>
      <c r="D728" s="46"/>
      <c r="E728" s="79"/>
      <c r="F728" s="79"/>
      <c r="G728" s="79"/>
      <c r="H728" s="48"/>
      <c r="I728" s="48"/>
      <c r="J728" s="79"/>
      <c r="K728" s="79"/>
      <c r="L728" s="79"/>
      <c r="M728" s="80"/>
      <c r="N728" s="80"/>
      <c r="O728" s="81"/>
      <c r="P728" s="81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</row>
    <row r="729" ht="14.25" customHeight="1">
      <c r="A729" s="46"/>
      <c r="B729" s="46"/>
      <c r="C729" s="46"/>
      <c r="D729" s="46"/>
      <c r="E729" s="79"/>
      <c r="F729" s="79"/>
      <c r="G729" s="79"/>
      <c r="H729" s="48"/>
      <c r="I729" s="48"/>
      <c r="J729" s="79"/>
      <c r="K729" s="79"/>
      <c r="L729" s="79"/>
      <c r="M729" s="80"/>
      <c r="N729" s="80"/>
      <c r="O729" s="81"/>
      <c r="P729" s="81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</row>
    <row r="730" ht="14.25" customHeight="1">
      <c r="A730" s="46"/>
      <c r="B730" s="46"/>
      <c r="C730" s="46"/>
      <c r="D730" s="46"/>
      <c r="E730" s="79"/>
      <c r="F730" s="79"/>
      <c r="G730" s="79"/>
      <c r="H730" s="48"/>
      <c r="I730" s="48"/>
      <c r="J730" s="79"/>
      <c r="K730" s="79"/>
      <c r="L730" s="79"/>
      <c r="M730" s="80"/>
      <c r="N730" s="80"/>
      <c r="O730" s="81"/>
      <c r="P730" s="81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</row>
    <row r="731" ht="14.25" customHeight="1">
      <c r="A731" s="46"/>
      <c r="B731" s="46"/>
      <c r="C731" s="46"/>
      <c r="D731" s="46"/>
      <c r="E731" s="79"/>
      <c r="F731" s="79"/>
      <c r="G731" s="79"/>
      <c r="H731" s="48"/>
      <c r="I731" s="48"/>
      <c r="J731" s="79"/>
      <c r="K731" s="79"/>
      <c r="L731" s="79"/>
      <c r="M731" s="80"/>
      <c r="N731" s="80"/>
      <c r="O731" s="81"/>
      <c r="P731" s="81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</row>
    <row r="732" ht="14.25" customHeight="1">
      <c r="A732" s="46"/>
      <c r="B732" s="46"/>
      <c r="C732" s="46"/>
      <c r="D732" s="46"/>
      <c r="E732" s="79"/>
      <c r="F732" s="79"/>
      <c r="G732" s="79"/>
      <c r="H732" s="48"/>
      <c r="I732" s="48"/>
      <c r="J732" s="79"/>
      <c r="K732" s="79"/>
      <c r="L732" s="79"/>
      <c r="M732" s="80"/>
      <c r="N732" s="80"/>
      <c r="O732" s="81"/>
      <c r="P732" s="81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</row>
    <row r="733" ht="14.25" customHeight="1">
      <c r="A733" s="46"/>
      <c r="B733" s="46"/>
      <c r="C733" s="46"/>
      <c r="D733" s="46"/>
      <c r="E733" s="79"/>
      <c r="F733" s="79"/>
      <c r="G733" s="79"/>
      <c r="H733" s="48"/>
      <c r="I733" s="48"/>
      <c r="J733" s="79"/>
      <c r="K733" s="79"/>
      <c r="L733" s="79"/>
      <c r="M733" s="80"/>
      <c r="N733" s="80"/>
      <c r="O733" s="81"/>
      <c r="P733" s="81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</row>
    <row r="734" ht="14.25" customHeight="1">
      <c r="A734" s="46"/>
      <c r="B734" s="46"/>
      <c r="C734" s="46"/>
      <c r="D734" s="46"/>
      <c r="E734" s="79"/>
      <c r="F734" s="79"/>
      <c r="G734" s="79"/>
      <c r="H734" s="48"/>
      <c r="I734" s="48"/>
      <c r="J734" s="79"/>
      <c r="K734" s="79"/>
      <c r="L734" s="79"/>
      <c r="M734" s="80"/>
      <c r="N734" s="80"/>
      <c r="O734" s="81"/>
      <c r="P734" s="81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</row>
    <row r="735" ht="14.25" customHeight="1">
      <c r="A735" s="46"/>
      <c r="B735" s="46"/>
      <c r="C735" s="46"/>
      <c r="D735" s="46"/>
      <c r="E735" s="79"/>
      <c r="F735" s="79"/>
      <c r="G735" s="79"/>
      <c r="H735" s="48"/>
      <c r="I735" s="48"/>
      <c r="J735" s="79"/>
      <c r="K735" s="79"/>
      <c r="L735" s="79"/>
      <c r="M735" s="80"/>
      <c r="N735" s="80"/>
      <c r="O735" s="81"/>
      <c r="P735" s="81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</row>
    <row r="736" ht="14.25" customHeight="1">
      <c r="A736" s="46"/>
      <c r="B736" s="46"/>
      <c r="C736" s="46"/>
      <c r="D736" s="46"/>
      <c r="E736" s="79"/>
      <c r="F736" s="79"/>
      <c r="G736" s="79"/>
      <c r="H736" s="48"/>
      <c r="I736" s="48"/>
      <c r="J736" s="79"/>
      <c r="K736" s="79"/>
      <c r="L736" s="79"/>
      <c r="M736" s="80"/>
      <c r="N736" s="80"/>
      <c r="O736" s="81"/>
      <c r="P736" s="81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</row>
    <row r="737" ht="14.25" customHeight="1">
      <c r="A737" s="46"/>
      <c r="B737" s="46"/>
      <c r="C737" s="46"/>
      <c r="D737" s="46"/>
      <c r="E737" s="79"/>
      <c r="F737" s="79"/>
      <c r="G737" s="79"/>
      <c r="H737" s="48"/>
      <c r="I737" s="48"/>
      <c r="J737" s="79"/>
      <c r="K737" s="79"/>
      <c r="L737" s="79"/>
      <c r="M737" s="80"/>
      <c r="N737" s="80"/>
      <c r="O737" s="81"/>
      <c r="P737" s="81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</row>
    <row r="738" ht="14.25" customHeight="1">
      <c r="A738" s="46"/>
      <c r="B738" s="46"/>
      <c r="C738" s="46"/>
      <c r="D738" s="46"/>
      <c r="E738" s="79"/>
      <c r="F738" s="79"/>
      <c r="G738" s="79"/>
      <c r="H738" s="48"/>
      <c r="I738" s="48"/>
      <c r="J738" s="79"/>
      <c r="K738" s="79"/>
      <c r="L738" s="79"/>
      <c r="M738" s="80"/>
      <c r="N738" s="80"/>
      <c r="O738" s="81"/>
      <c r="P738" s="81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</row>
    <row r="739" ht="14.25" customHeight="1">
      <c r="A739" s="46"/>
      <c r="B739" s="46"/>
      <c r="C739" s="46"/>
      <c r="D739" s="46"/>
      <c r="E739" s="79"/>
      <c r="F739" s="79"/>
      <c r="G739" s="79"/>
      <c r="H739" s="48"/>
      <c r="I739" s="48"/>
      <c r="J739" s="79"/>
      <c r="K739" s="79"/>
      <c r="L739" s="79"/>
      <c r="M739" s="80"/>
      <c r="N739" s="80"/>
      <c r="O739" s="81"/>
      <c r="P739" s="81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</row>
    <row r="740" ht="14.25" customHeight="1">
      <c r="A740" s="46"/>
      <c r="B740" s="46"/>
      <c r="C740" s="46"/>
      <c r="D740" s="46"/>
      <c r="E740" s="79"/>
      <c r="F740" s="79"/>
      <c r="G740" s="79"/>
      <c r="H740" s="48"/>
      <c r="I740" s="48"/>
      <c r="J740" s="79"/>
      <c r="K740" s="79"/>
      <c r="L740" s="79"/>
      <c r="M740" s="80"/>
      <c r="N740" s="80"/>
      <c r="O740" s="81"/>
      <c r="P740" s="81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</row>
    <row r="741" ht="14.25" customHeight="1">
      <c r="A741" s="46"/>
      <c r="B741" s="46"/>
      <c r="C741" s="46"/>
      <c r="D741" s="46"/>
      <c r="E741" s="79"/>
      <c r="F741" s="79"/>
      <c r="G741" s="79"/>
      <c r="H741" s="48"/>
      <c r="I741" s="48"/>
      <c r="J741" s="79"/>
      <c r="K741" s="79"/>
      <c r="L741" s="79"/>
      <c r="M741" s="80"/>
      <c r="N741" s="80"/>
      <c r="O741" s="81"/>
      <c r="P741" s="81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</row>
    <row r="742" ht="14.25" customHeight="1">
      <c r="A742" s="46"/>
      <c r="B742" s="46"/>
      <c r="C742" s="46"/>
      <c r="D742" s="46"/>
      <c r="E742" s="79"/>
      <c r="F742" s="79"/>
      <c r="G742" s="79"/>
      <c r="H742" s="48"/>
      <c r="I742" s="48"/>
      <c r="J742" s="79"/>
      <c r="K742" s="79"/>
      <c r="L742" s="79"/>
      <c r="M742" s="80"/>
      <c r="N742" s="80"/>
      <c r="O742" s="81"/>
      <c r="P742" s="81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</row>
    <row r="743" ht="14.25" customHeight="1">
      <c r="A743" s="46"/>
      <c r="B743" s="46"/>
      <c r="C743" s="46"/>
      <c r="D743" s="46"/>
      <c r="E743" s="79"/>
      <c r="F743" s="79"/>
      <c r="G743" s="79"/>
      <c r="H743" s="48"/>
      <c r="I743" s="48"/>
      <c r="J743" s="79"/>
      <c r="K743" s="79"/>
      <c r="L743" s="79"/>
      <c r="M743" s="80"/>
      <c r="N743" s="80"/>
      <c r="O743" s="81"/>
      <c r="P743" s="81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</row>
    <row r="744" ht="14.25" customHeight="1">
      <c r="A744" s="46"/>
      <c r="B744" s="46"/>
      <c r="C744" s="46"/>
      <c r="D744" s="46"/>
      <c r="E744" s="79"/>
      <c r="F744" s="79"/>
      <c r="G744" s="79"/>
      <c r="H744" s="48"/>
      <c r="I744" s="48"/>
      <c r="J744" s="79"/>
      <c r="K744" s="79"/>
      <c r="L744" s="79"/>
      <c r="M744" s="80"/>
      <c r="N744" s="80"/>
      <c r="O744" s="81"/>
      <c r="P744" s="81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</row>
    <row r="745" ht="14.25" customHeight="1">
      <c r="A745" s="46"/>
      <c r="B745" s="46"/>
      <c r="C745" s="46"/>
      <c r="D745" s="46"/>
      <c r="E745" s="79"/>
      <c r="F745" s="79"/>
      <c r="G745" s="79"/>
      <c r="H745" s="48"/>
      <c r="I745" s="48"/>
      <c r="J745" s="79"/>
      <c r="K745" s="79"/>
      <c r="L745" s="79"/>
      <c r="M745" s="80"/>
      <c r="N745" s="80"/>
      <c r="O745" s="81"/>
      <c r="P745" s="81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</row>
    <row r="746" ht="14.25" customHeight="1">
      <c r="A746" s="46"/>
      <c r="B746" s="46"/>
      <c r="C746" s="46"/>
      <c r="D746" s="46"/>
      <c r="E746" s="79"/>
      <c r="F746" s="79"/>
      <c r="G746" s="79"/>
      <c r="H746" s="48"/>
      <c r="I746" s="48"/>
      <c r="J746" s="79"/>
      <c r="K746" s="79"/>
      <c r="L746" s="79"/>
      <c r="M746" s="80"/>
      <c r="N746" s="80"/>
      <c r="O746" s="81"/>
      <c r="P746" s="81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</row>
    <row r="747" ht="14.25" customHeight="1">
      <c r="A747" s="46"/>
      <c r="B747" s="46"/>
      <c r="C747" s="46"/>
      <c r="D747" s="46"/>
      <c r="E747" s="79"/>
      <c r="F747" s="79"/>
      <c r="G747" s="79"/>
      <c r="H747" s="48"/>
      <c r="I747" s="48"/>
      <c r="J747" s="79"/>
      <c r="K747" s="79"/>
      <c r="L747" s="79"/>
      <c r="M747" s="80"/>
      <c r="N747" s="80"/>
      <c r="O747" s="81"/>
      <c r="P747" s="81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</row>
    <row r="748" ht="14.25" customHeight="1">
      <c r="A748" s="46"/>
      <c r="B748" s="46"/>
      <c r="C748" s="46"/>
      <c r="D748" s="46"/>
      <c r="E748" s="79"/>
      <c r="F748" s="79"/>
      <c r="G748" s="79"/>
      <c r="H748" s="48"/>
      <c r="I748" s="48"/>
      <c r="J748" s="79"/>
      <c r="K748" s="79"/>
      <c r="L748" s="79"/>
      <c r="M748" s="80"/>
      <c r="N748" s="80"/>
      <c r="O748" s="81"/>
      <c r="P748" s="81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</row>
    <row r="749" ht="14.25" customHeight="1">
      <c r="A749" s="46"/>
      <c r="B749" s="46"/>
      <c r="C749" s="46"/>
      <c r="D749" s="46"/>
      <c r="E749" s="79"/>
      <c r="F749" s="79"/>
      <c r="G749" s="79"/>
      <c r="H749" s="48"/>
      <c r="I749" s="48"/>
      <c r="J749" s="79"/>
      <c r="K749" s="79"/>
      <c r="L749" s="79"/>
      <c r="M749" s="80"/>
      <c r="N749" s="80"/>
      <c r="O749" s="81"/>
      <c r="P749" s="81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</row>
    <row r="750" ht="14.25" customHeight="1">
      <c r="A750" s="46"/>
      <c r="B750" s="46"/>
      <c r="C750" s="46"/>
      <c r="D750" s="46"/>
      <c r="E750" s="79"/>
      <c r="F750" s="79"/>
      <c r="G750" s="79"/>
      <c r="H750" s="48"/>
      <c r="I750" s="48"/>
      <c r="J750" s="79"/>
      <c r="K750" s="79"/>
      <c r="L750" s="79"/>
      <c r="M750" s="80"/>
      <c r="N750" s="80"/>
      <c r="O750" s="81"/>
      <c r="P750" s="81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</row>
    <row r="751" ht="14.25" customHeight="1">
      <c r="A751" s="46"/>
      <c r="B751" s="46"/>
      <c r="C751" s="46"/>
      <c r="D751" s="46"/>
      <c r="E751" s="79"/>
      <c r="F751" s="79"/>
      <c r="G751" s="79"/>
      <c r="H751" s="48"/>
      <c r="I751" s="48"/>
      <c r="J751" s="79"/>
      <c r="K751" s="79"/>
      <c r="L751" s="79"/>
      <c r="M751" s="80"/>
      <c r="N751" s="80"/>
      <c r="O751" s="81"/>
      <c r="P751" s="81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</row>
    <row r="752" ht="14.25" customHeight="1">
      <c r="A752" s="46"/>
      <c r="B752" s="46"/>
      <c r="C752" s="46"/>
      <c r="D752" s="46"/>
      <c r="E752" s="79"/>
      <c r="F752" s="79"/>
      <c r="G752" s="79"/>
      <c r="H752" s="48"/>
      <c r="I752" s="48"/>
      <c r="J752" s="79"/>
      <c r="K752" s="79"/>
      <c r="L752" s="79"/>
      <c r="M752" s="80"/>
      <c r="N752" s="80"/>
      <c r="O752" s="81"/>
      <c r="P752" s="81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</row>
    <row r="753" ht="14.25" customHeight="1">
      <c r="A753" s="46"/>
      <c r="B753" s="46"/>
      <c r="C753" s="46"/>
      <c r="D753" s="46"/>
      <c r="E753" s="79"/>
      <c r="F753" s="79"/>
      <c r="G753" s="79"/>
      <c r="H753" s="48"/>
      <c r="I753" s="48"/>
      <c r="J753" s="79"/>
      <c r="K753" s="79"/>
      <c r="L753" s="79"/>
      <c r="M753" s="80"/>
      <c r="N753" s="80"/>
      <c r="O753" s="81"/>
      <c r="P753" s="81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</row>
    <row r="754" ht="14.25" customHeight="1">
      <c r="A754" s="46"/>
      <c r="B754" s="46"/>
      <c r="C754" s="46"/>
      <c r="D754" s="46"/>
      <c r="E754" s="79"/>
      <c r="F754" s="79"/>
      <c r="G754" s="79"/>
      <c r="H754" s="48"/>
      <c r="I754" s="48"/>
      <c r="J754" s="79"/>
      <c r="K754" s="79"/>
      <c r="L754" s="79"/>
      <c r="M754" s="80"/>
      <c r="N754" s="80"/>
      <c r="O754" s="81"/>
      <c r="P754" s="81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</row>
    <row r="755" ht="14.25" customHeight="1">
      <c r="A755" s="46"/>
      <c r="B755" s="46"/>
      <c r="C755" s="46"/>
      <c r="D755" s="46"/>
      <c r="E755" s="79"/>
      <c r="F755" s="79"/>
      <c r="G755" s="79"/>
      <c r="H755" s="48"/>
      <c r="I755" s="48"/>
      <c r="J755" s="79"/>
      <c r="K755" s="79"/>
      <c r="L755" s="79"/>
      <c r="M755" s="80"/>
      <c r="N755" s="80"/>
      <c r="O755" s="81"/>
      <c r="P755" s="81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</row>
    <row r="756" ht="14.25" customHeight="1">
      <c r="A756" s="46"/>
      <c r="B756" s="46"/>
      <c r="C756" s="46"/>
      <c r="D756" s="46"/>
      <c r="E756" s="79"/>
      <c r="F756" s="79"/>
      <c r="G756" s="79"/>
      <c r="H756" s="48"/>
      <c r="I756" s="48"/>
      <c r="J756" s="79"/>
      <c r="K756" s="79"/>
      <c r="L756" s="79"/>
      <c r="M756" s="80"/>
      <c r="N756" s="80"/>
      <c r="O756" s="81"/>
      <c r="P756" s="81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</row>
    <row r="757" ht="14.25" customHeight="1">
      <c r="A757" s="46"/>
      <c r="B757" s="46"/>
      <c r="C757" s="46"/>
      <c r="D757" s="46"/>
      <c r="E757" s="79"/>
      <c r="F757" s="79"/>
      <c r="G757" s="79"/>
      <c r="H757" s="48"/>
      <c r="I757" s="48"/>
      <c r="J757" s="79"/>
      <c r="K757" s="79"/>
      <c r="L757" s="79"/>
      <c r="M757" s="80"/>
      <c r="N757" s="80"/>
      <c r="O757" s="81"/>
      <c r="P757" s="81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</row>
    <row r="758" ht="14.25" customHeight="1">
      <c r="A758" s="46"/>
      <c r="B758" s="46"/>
      <c r="C758" s="46"/>
      <c r="D758" s="46"/>
      <c r="E758" s="79"/>
      <c r="F758" s="79"/>
      <c r="G758" s="79"/>
      <c r="H758" s="48"/>
      <c r="I758" s="48"/>
      <c r="J758" s="79"/>
      <c r="K758" s="79"/>
      <c r="L758" s="79"/>
      <c r="M758" s="80"/>
      <c r="N758" s="80"/>
      <c r="O758" s="81"/>
      <c r="P758" s="81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</row>
    <row r="759" ht="14.25" customHeight="1">
      <c r="A759" s="46"/>
      <c r="B759" s="46"/>
      <c r="C759" s="46"/>
      <c r="D759" s="46"/>
      <c r="E759" s="79"/>
      <c r="F759" s="79"/>
      <c r="G759" s="79"/>
      <c r="H759" s="48"/>
      <c r="I759" s="48"/>
      <c r="J759" s="79"/>
      <c r="K759" s="79"/>
      <c r="L759" s="79"/>
      <c r="M759" s="80"/>
      <c r="N759" s="80"/>
      <c r="O759" s="81"/>
      <c r="P759" s="81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</row>
    <row r="760" ht="14.25" customHeight="1">
      <c r="A760" s="46"/>
      <c r="B760" s="46"/>
      <c r="C760" s="46"/>
      <c r="D760" s="46"/>
      <c r="E760" s="79"/>
      <c r="F760" s="79"/>
      <c r="G760" s="79"/>
      <c r="H760" s="48"/>
      <c r="I760" s="48"/>
      <c r="J760" s="79"/>
      <c r="K760" s="79"/>
      <c r="L760" s="79"/>
      <c r="M760" s="80"/>
      <c r="N760" s="80"/>
      <c r="O760" s="81"/>
      <c r="P760" s="81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</row>
    <row r="761" ht="14.25" customHeight="1">
      <c r="A761" s="46"/>
      <c r="B761" s="46"/>
      <c r="C761" s="46"/>
      <c r="D761" s="46"/>
      <c r="E761" s="79"/>
      <c r="F761" s="79"/>
      <c r="G761" s="79"/>
      <c r="H761" s="48"/>
      <c r="I761" s="48"/>
      <c r="J761" s="79"/>
      <c r="K761" s="79"/>
      <c r="L761" s="79"/>
      <c r="M761" s="80"/>
      <c r="N761" s="80"/>
      <c r="O761" s="81"/>
      <c r="P761" s="81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</row>
    <row r="762" ht="14.25" customHeight="1">
      <c r="A762" s="46"/>
      <c r="B762" s="46"/>
      <c r="C762" s="46"/>
      <c r="D762" s="46"/>
      <c r="E762" s="79"/>
      <c r="F762" s="79"/>
      <c r="G762" s="79"/>
      <c r="H762" s="48"/>
      <c r="I762" s="48"/>
      <c r="J762" s="79"/>
      <c r="K762" s="79"/>
      <c r="L762" s="79"/>
      <c r="M762" s="80"/>
      <c r="N762" s="80"/>
      <c r="O762" s="81"/>
      <c r="P762" s="81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</row>
    <row r="763" ht="14.25" customHeight="1">
      <c r="A763" s="46"/>
      <c r="B763" s="46"/>
      <c r="C763" s="46"/>
      <c r="D763" s="46"/>
      <c r="E763" s="79"/>
      <c r="F763" s="79"/>
      <c r="G763" s="79"/>
      <c r="H763" s="48"/>
      <c r="I763" s="48"/>
      <c r="J763" s="79"/>
      <c r="K763" s="79"/>
      <c r="L763" s="79"/>
      <c r="M763" s="80"/>
      <c r="N763" s="80"/>
      <c r="O763" s="81"/>
      <c r="P763" s="81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</row>
    <row r="764" ht="14.25" customHeight="1">
      <c r="A764" s="46"/>
      <c r="B764" s="46"/>
      <c r="C764" s="46"/>
      <c r="D764" s="46"/>
      <c r="E764" s="79"/>
      <c r="F764" s="79"/>
      <c r="G764" s="79"/>
      <c r="H764" s="48"/>
      <c r="I764" s="48"/>
      <c r="J764" s="79"/>
      <c r="K764" s="79"/>
      <c r="L764" s="79"/>
      <c r="M764" s="80"/>
      <c r="N764" s="80"/>
      <c r="O764" s="81"/>
      <c r="P764" s="81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</row>
    <row r="765" ht="14.25" customHeight="1">
      <c r="A765" s="46"/>
      <c r="B765" s="46"/>
      <c r="C765" s="46"/>
      <c r="D765" s="46"/>
      <c r="E765" s="79"/>
      <c r="F765" s="79"/>
      <c r="G765" s="79"/>
      <c r="H765" s="48"/>
      <c r="I765" s="48"/>
      <c r="J765" s="79"/>
      <c r="K765" s="79"/>
      <c r="L765" s="79"/>
      <c r="M765" s="80"/>
      <c r="N765" s="80"/>
      <c r="O765" s="81"/>
      <c r="P765" s="81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</row>
    <row r="766" ht="14.25" customHeight="1">
      <c r="A766" s="46"/>
      <c r="B766" s="46"/>
      <c r="C766" s="46"/>
      <c r="D766" s="46"/>
      <c r="E766" s="79"/>
      <c r="F766" s="79"/>
      <c r="G766" s="79"/>
      <c r="H766" s="48"/>
      <c r="I766" s="48"/>
      <c r="J766" s="79"/>
      <c r="K766" s="79"/>
      <c r="L766" s="79"/>
      <c r="M766" s="80"/>
      <c r="N766" s="80"/>
      <c r="O766" s="81"/>
      <c r="P766" s="81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</row>
    <row r="767" ht="14.25" customHeight="1">
      <c r="A767" s="46"/>
      <c r="B767" s="46"/>
      <c r="C767" s="46"/>
      <c r="D767" s="46"/>
      <c r="E767" s="79"/>
      <c r="F767" s="79"/>
      <c r="G767" s="79"/>
      <c r="H767" s="48"/>
      <c r="I767" s="48"/>
      <c r="J767" s="79"/>
      <c r="K767" s="79"/>
      <c r="L767" s="79"/>
      <c r="M767" s="80"/>
      <c r="N767" s="80"/>
      <c r="O767" s="81"/>
      <c r="P767" s="81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</row>
    <row r="768" ht="14.25" customHeight="1">
      <c r="A768" s="46"/>
      <c r="B768" s="46"/>
      <c r="C768" s="46"/>
      <c r="D768" s="46"/>
      <c r="E768" s="79"/>
      <c r="F768" s="79"/>
      <c r="G768" s="79"/>
      <c r="H768" s="48"/>
      <c r="I768" s="48"/>
      <c r="J768" s="79"/>
      <c r="K768" s="79"/>
      <c r="L768" s="79"/>
      <c r="M768" s="80"/>
      <c r="N768" s="80"/>
      <c r="O768" s="81"/>
      <c r="P768" s="81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</row>
    <row r="769" ht="14.25" customHeight="1">
      <c r="A769" s="46"/>
      <c r="B769" s="46"/>
      <c r="C769" s="46"/>
      <c r="D769" s="46"/>
      <c r="E769" s="79"/>
      <c r="F769" s="79"/>
      <c r="G769" s="79"/>
      <c r="H769" s="48"/>
      <c r="I769" s="48"/>
      <c r="J769" s="79"/>
      <c r="K769" s="79"/>
      <c r="L769" s="79"/>
      <c r="M769" s="80"/>
      <c r="N769" s="80"/>
      <c r="O769" s="81"/>
      <c r="P769" s="81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</row>
    <row r="770" ht="14.25" customHeight="1">
      <c r="A770" s="46"/>
      <c r="B770" s="46"/>
      <c r="C770" s="46"/>
      <c r="D770" s="46"/>
      <c r="E770" s="79"/>
      <c r="F770" s="79"/>
      <c r="G770" s="79"/>
      <c r="H770" s="48"/>
      <c r="I770" s="48"/>
      <c r="J770" s="79"/>
      <c r="K770" s="79"/>
      <c r="L770" s="79"/>
      <c r="M770" s="80"/>
      <c r="N770" s="80"/>
      <c r="O770" s="81"/>
      <c r="P770" s="81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</row>
    <row r="771" ht="14.25" customHeight="1">
      <c r="A771" s="46"/>
      <c r="B771" s="46"/>
      <c r="C771" s="46"/>
      <c r="D771" s="46"/>
      <c r="E771" s="79"/>
      <c r="F771" s="79"/>
      <c r="G771" s="79"/>
      <c r="H771" s="48"/>
      <c r="I771" s="48"/>
      <c r="J771" s="79"/>
      <c r="K771" s="79"/>
      <c r="L771" s="79"/>
      <c r="M771" s="80"/>
      <c r="N771" s="80"/>
      <c r="O771" s="81"/>
      <c r="P771" s="81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</row>
    <row r="772" ht="14.25" customHeight="1">
      <c r="A772" s="46"/>
      <c r="B772" s="46"/>
      <c r="C772" s="46"/>
      <c r="D772" s="46"/>
      <c r="E772" s="79"/>
      <c r="F772" s="79"/>
      <c r="G772" s="79"/>
      <c r="H772" s="48"/>
      <c r="I772" s="48"/>
      <c r="J772" s="79"/>
      <c r="K772" s="79"/>
      <c r="L772" s="79"/>
      <c r="M772" s="80"/>
      <c r="N772" s="80"/>
      <c r="O772" s="81"/>
      <c r="P772" s="81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</row>
    <row r="773" ht="14.25" customHeight="1">
      <c r="A773" s="46"/>
      <c r="B773" s="46"/>
      <c r="C773" s="46"/>
      <c r="D773" s="46"/>
      <c r="E773" s="79"/>
      <c r="F773" s="79"/>
      <c r="G773" s="79"/>
      <c r="H773" s="48"/>
      <c r="I773" s="48"/>
      <c r="J773" s="79"/>
      <c r="K773" s="79"/>
      <c r="L773" s="79"/>
      <c r="M773" s="80"/>
      <c r="N773" s="80"/>
      <c r="O773" s="81"/>
      <c r="P773" s="81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</row>
    <row r="774" ht="14.25" customHeight="1">
      <c r="A774" s="46"/>
      <c r="B774" s="46"/>
      <c r="C774" s="46"/>
      <c r="D774" s="46"/>
      <c r="E774" s="79"/>
      <c r="F774" s="79"/>
      <c r="G774" s="79"/>
      <c r="H774" s="48"/>
      <c r="I774" s="48"/>
      <c r="J774" s="79"/>
      <c r="K774" s="79"/>
      <c r="L774" s="79"/>
      <c r="M774" s="80"/>
      <c r="N774" s="80"/>
      <c r="O774" s="81"/>
      <c r="P774" s="81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</row>
    <row r="775" ht="14.25" customHeight="1">
      <c r="A775" s="46"/>
      <c r="B775" s="46"/>
      <c r="C775" s="46"/>
      <c r="D775" s="46"/>
      <c r="E775" s="79"/>
      <c r="F775" s="79"/>
      <c r="G775" s="79"/>
      <c r="H775" s="48"/>
      <c r="I775" s="48"/>
      <c r="J775" s="79"/>
      <c r="K775" s="79"/>
      <c r="L775" s="79"/>
      <c r="M775" s="80"/>
      <c r="N775" s="80"/>
      <c r="O775" s="81"/>
      <c r="P775" s="81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</row>
    <row r="776" ht="14.25" customHeight="1">
      <c r="A776" s="46"/>
      <c r="B776" s="46"/>
      <c r="C776" s="46"/>
      <c r="D776" s="46"/>
      <c r="E776" s="79"/>
      <c r="F776" s="79"/>
      <c r="G776" s="79"/>
      <c r="H776" s="48"/>
      <c r="I776" s="48"/>
      <c r="J776" s="79"/>
      <c r="K776" s="79"/>
      <c r="L776" s="79"/>
      <c r="M776" s="80"/>
      <c r="N776" s="80"/>
      <c r="O776" s="81"/>
      <c r="P776" s="81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</row>
    <row r="777" ht="14.25" customHeight="1">
      <c r="A777" s="46"/>
      <c r="B777" s="46"/>
      <c r="C777" s="46"/>
      <c r="D777" s="46"/>
      <c r="E777" s="79"/>
      <c r="F777" s="79"/>
      <c r="G777" s="79"/>
      <c r="H777" s="48"/>
      <c r="I777" s="48"/>
      <c r="J777" s="79"/>
      <c r="K777" s="79"/>
      <c r="L777" s="79"/>
      <c r="M777" s="80"/>
      <c r="N777" s="80"/>
      <c r="O777" s="81"/>
      <c r="P777" s="81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</row>
    <row r="778" ht="14.25" customHeight="1">
      <c r="A778" s="46"/>
      <c r="B778" s="46"/>
      <c r="C778" s="46"/>
      <c r="D778" s="46"/>
      <c r="E778" s="79"/>
      <c r="F778" s="79"/>
      <c r="G778" s="79"/>
      <c r="H778" s="48"/>
      <c r="I778" s="48"/>
      <c r="J778" s="79"/>
      <c r="K778" s="79"/>
      <c r="L778" s="79"/>
      <c r="M778" s="80"/>
      <c r="N778" s="80"/>
      <c r="O778" s="81"/>
      <c r="P778" s="81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</row>
    <row r="779" ht="14.25" customHeight="1">
      <c r="A779" s="46"/>
      <c r="B779" s="46"/>
      <c r="C779" s="46"/>
      <c r="D779" s="46"/>
      <c r="E779" s="79"/>
      <c r="F779" s="79"/>
      <c r="G779" s="79"/>
      <c r="H779" s="48"/>
      <c r="I779" s="48"/>
      <c r="J779" s="79"/>
      <c r="K779" s="79"/>
      <c r="L779" s="79"/>
      <c r="M779" s="80"/>
      <c r="N779" s="80"/>
      <c r="O779" s="81"/>
      <c r="P779" s="81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</row>
    <row r="780" ht="14.25" customHeight="1">
      <c r="A780" s="46"/>
      <c r="B780" s="46"/>
      <c r="C780" s="46"/>
      <c r="D780" s="46"/>
      <c r="E780" s="79"/>
      <c r="F780" s="79"/>
      <c r="G780" s="79"/>
      <c r="H780" s="48"/>
      <c r="I780" s="48"/>
      <c r="J780" s="79"/>
      <c r="K780" s="79"/>
      <c r="L780" s="79"/>
      <c r="M780" s="80"/>
      <c r="N780" s="80"/>
      <c r="O780" s="81"/>
      <c r="P780" s="81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</row>
    <row r="781" ht="14.25" customHeight="1">
      <c r="A781" s="46"/>
      <c r="B781" s="46"/>
      <c r="C781" s="46"/>
      <c r="D781" s="46"/>
      <c r="E781" s="79"/>
      <c r="F781" s="79"/>
      <c r="G781" s="79"/>
      <c r="H781" s="48"/>
      <c r="I781" s="48"/>
      <c r="J781" s="79"/>
      <c r="K781" s="79"/>
      <c r="L781" s="79"/>
      <c r="M781" s="80"/>
      <c r="N781" s="80"/>
      <c r="O781" s="81"/>
      <c r="P781" s="81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</row>
    <row r="782" ht="14.25" customHeight="1">
      <c r="A782" s="46"/>
      <c r="B782" s="46"/>
      <c r="C782" s="46"/>
      <c r="D782" s="46"/>
      <c r="E782" s="79"/>
      <c r="F782" s="79"/>
      <c r="G782" s="79"/>
      <c r="H782" s="48"/>
      <c r="I782" s="48"/>
      <c r="J782" s="79"/>
      <c r="K782" s="79"/>
      <c r="L782" s="79"/>
      <c r="M782" s="80"/>
      <c r="N782" s="80"/>
      <c r="O782" s="81"/>
      <c r="P782" s="81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</row>
    <row r="783" ht="14.25" customHeight="1">
      <c r="A783" s="46"/>
      <c r="B783" s="46"/>
      <c r="C783" s="46"/>
      <c r="D783" s="46"/>
      <c r="E783" s="79"/>
      <c r="F783" s="79"/>
      <c r="G783" s="79"/>
      <c r="H783" s="48"/>
      <c r="I783" s="48"/>
      <c r="J783" s="79"/>
      <c r="K783" s="79"/>
      <c r="L783" s="79"/>
      <c r="M783" s="80"/>
      <c r="N783" s="80"/>
      <c r="O783" s="81"/>
      <c r="P783" s="81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</row>
    <row r="784" ht="14.25" customHeight="1">
      <c r="A784" s="46"/>
      <c r="B784" s="46"/>
      <c r="C784" s="46"/>
      <c r="D784" s="46"/>
      <c r="E784" s="79"/>
      <c r="F784" s="79"/>
      <c r="G784" s="79"/>
      <c r="H784" s="48"/>
      <c r="I784" s="48"/>
      <c r="J784" s="79"/>
      <c r="K784" s="79"/>
      <c r="L784" s="79"/>
      <c r="M784" s="80"/>
      <c r="N784" s="80"/>
      <c r="O784" s="81"/>
      <c r="P784" s="81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</row>
    <row r="785" ht="14.25" customHeight="1">
      <c r="A785" s="46"/>
      <c r="B785" s="46"/>
      <c r="C785" s="46"/>
      <c r="D785" s="46"/>
      <c r="E785" s="79"/>
      <c r="F785" s="79"/>
      <c r="G785" s="79"/>
      <c r="H785" s="48"/>
      <c r="I785" s="48"/>
      <c r="J785" s="79"/>
      <c r="K785" s="79"/>
      <c r="L785" s="79"/>
      <c r="M785" s="80"/>
      <c r="N785" s="80"/>
      <c r="O785" s="81"/>
      <c r="P785" s="81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</row>
    <row r="786" ht="14.25" customHeight="1">
      <c r="A786" s="46"/>
      <c r="B786" s="46"/>
      <c r="C786" s="46"/>
      <c r="D786" s="46"/>
      <c r="E786" s="79"/>
      <c r="F786" s="79"/>
      <c r="G786" s="79"/>
      <c r="H786" s="48"/>
      <c r="I786" s="48"/>
      <c r="J786" s="79"/>
      <c r="K786" s="79"/>
      <c r="L786" s="79"/>
      <c r="M786" s="80"/>
      <c r="N786" s="80"/>
      <c r="O786" s="81"/>
      <c r="P786" s="81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</row>
    <row r="787" ht="14.25" customHeight="1">
      <c r="A787" s="46"/>
      <c r="B787" s="46"/>
      <c r="C787" s="46"/>
      <c r="D787" s="46"/>
      <c r="E787" s="79"/>
      <c r="F787" s="79"/>
      <c r="G787" s="79"/>
      <c r="H787" s="48"/>
      <c r="I787" s="48"/>
      <c r="J787" s="79"/>
      <c r="K787" s="79"/>
      <c r="L787" s="79"/>
      <c r="M787" s="80"/>
      <c r="N787" s="80"/>
      <c r="O787" s="81"/>
      <c r="P787" s="81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</row>
    <row r="788" ht="14.25" customHeight="1">
      <c r="A788" s="46"/>
      <c r="B788" s="46"/>
      <c r="C788" s="46"/>
      <c r="D788" s="46"/>
      <c r="E788" s="79"/>
      <c r="F788" s="79"/>
      <c r="G788" s="79"/>
      <c r="H788" s="48"/>
      <c r="I788" s="48"/>
      <c r="J788" s="79"/>
      <c r="K788" s="79"/>
      <c r="L788" s="79"/>
      <c r="M788" s="80"/>
      <c r="N788" s="80"/>
      <c r="O788" s="81"/>
      <c r="P788" s="81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</row>
    <row r="789" ht="14.25" customHeight="1">
      <c r="A789" s="46"/>
      <c r="B789" s="46"/>
      <c r="C789" s="46"/>
      <c r="D789" s="46"/>
      <c r="E789" s="79"/>
      <c r="F789" s="79"/>
      <c r="G789" s="79"/>
      <c r="H789" s="48"/>
      <c r="I789" s="48"/>
      <c r="J789" s="79"/>
      <c r="K789" s="79"/>
      <c r="L789" s="79"/>
      <c r="M789" s="80"/>
      <c r="N789" s="80"/>
      <c r="O789" s="81"/>
      <c r="P789" s="81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</row>
    <row r="790" ht="14.25" customHeight="1">
      <c r="A790" s="46"/>
      <c r="B790" s="46"/>
      <c r="C790" s="46"/>
      <c r="D790" s="46"/>
      <c r="E790" s="79"/>
      <c r="F790" s="79"/>
      <c r="G790" s="79"/>
      <c r="H790" s="48"/>
      <c r="I790" s="48"/>
      <c r="J790" s="79"/>
      <c r="K790" s="79"/>
      <c r="L790" s="79"/>
      <c r="M790" s="80"/>
      <c r="N790" s="80"/>
      <c r="O790" s="81"/>
      <c r="P790" s="81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</row>
    <row r="791" ht="14.25" customHeight="1">
      <c r="A791" s="46"/>
      <c r="B791" s="46"/>
      <c r="C791" s="46"/>
      <c r="D791" s="46"/>
      <c r="E791" s="79"/>
      <c r="F791" s="79"/>
      <c r="G791" s="79"/>
      <c r="H791" s="48"/>
      <c r="I791" s="48"/>
      <c r="J791" s="79"/>
      <c r="K791" s="79"/>
      <c r="L791" s="79"/>
      <c r="M791" s="80"/>
      <c r="N791" s="80"/>
      <c r="O791" s="81"/>
      <c r="P791" s="81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</row>
    <row r="792" ht="14.25" customHeight="1">
      <c r="A792" s="46"/>
      <c r="B792" s="46"/>
      <c r="C792" s="46"/>
      <c r="D792" s="46"/>
      <c r="E792" s="79"/>
      <c r="F792" s="79"/>
      <c r="G792" s="79"/>
      <c r="H792" s="48"/>
      <c r="I792" s="48"/>
      <c r="J792" s="79"/>
      <c r="K792" s="79"/>
      <c r="L792" s="79"/>
      <c r="M792" s="80"/>
      <c r="N792" s="80"/>
      <c r="O792" s="81"/>
      <c r="P792" s="81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</row>
    <row r="793" ht="14.25" customHeight="1">
      <c r="A793" s="46"/>
      <c r="B793" s="46"/>
      <c r="C793" s="46"/>
      <c r="D793" s="46"/>
      <c r="E793" s="79"/>
      <c r="F793" s="79"/>
      <c r="G793" s="79"/>
      <c r="H793" s="48"/>
      <c r="I793" s="48"/>
      <c r="J793" s="79"/>
      <c r="K793" s="79"/>
      <c r="L793" s="79"/>
      <c r="M793" s="80"/>
      <c r="N793" s="80"/>
      <c r="O793" s="81"/>
      <c r="P793" s="81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</row>
    <row r="794" ht="14.25" customHeight="1">
      <c r="A794" s="46"/>
      <c r="B794" s="46"/>
      <c r="C794" s="46"/>
      <c r="D794" s="46"/>
      <c r="E794" s="79"/>
      <c r="F794" s="79"/>
      <c r="G794" s="79"/>
      <c r="H794" s="48"/>
      <c r="I794" s="48"/>
      <c r="J794" s="79"/>
      <c r="K794" s="79"/>
      <c r="L794" s="79"/>
      <c r="M794" s="80"/>
      <c r="N794" s="80"/>
      <c r="O794" s="81"/>
      <c r="P794" s="81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</row>
    <row r="795" ht="14.25" customHeight="1">
      <c r="A795" s="46"/>
      <c r="B795" s="46"/>
      <c r="C795" s="46"/>
      <c r="D795" s="46"/>
      <c r="E795" s="79"/>
      <c r="F795" s="79"/>
      <c r="G795" s="79"/>
      <c r="H795" s="48"/>
      <c r="I795" s="48"/>
      <c r="J795" s="79"/>
      <c r="K795" s="79"/>
      <c r="L795" s="79"/>
      <c r="M795" s="80"/>
      <c r="N795" s="80"/>
      <c r="O795" s="81"/>
      <c r="P795" s="81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</row>
    <row r="796" ht="14.25" customHeight="1">
      <c r="A796" s="46"/>
      <c r="B796" s="46"/>
      <c r="C796" s="46"/>
      <c r="D796" s="46"/>
      <c r="E796" s="79"/>
      <c r="F796" s="79"/>
      <c r="G796" s="79"/>
      <c r="H796" s="48"/>
      <c r="I796" s="48"/>
      <c r="J796" s="79"/>
      <c r="K796" s="79"/>
      <c r="L796" s="79"/>
      <c r="M796" s="80"/>
      <c r="N796" s="80"/>
      <c r="O796" s="81"/>
      <c r="P796" s="81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</row>
    <row r="797" ht="14.25" customHeight="1">
      <c r="A797" s="46"/>
      <c r="B797" s="46"/>
      <c r="C797" s="46"/>
      <c r="D797" s="46"/>
      <c r="E797" s="79"/>
      <c r="F797" s="79"/>
      <c r="G797" s="79"/>
      <c r="H797" s="48"/>
      <c r="I797" s="48"/>
      <c r="J797" s="79"/>
      <c r="K797" s="79"/>
      <c r="L797" s="79"/>
      <c r="M797" s="80"/>
      <c r="N797" s="80"/>
      <c r="O797" s="81"/>
      <c r="P797" s="81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</row>
    <row r="798" ht="14.25" customHeight="1">
      <c r="A798" s="46"/>
      <c r="B798" s="46"/>
      <c r="C798" s="46"/>
      <c r="D798" s="46"/>
      <c r="E798" s="79"/>
      <c r="F798" s="79"/>
      <c r="G798" s="79"/>
      <c r="H798" s="48"/>
      <c r="I798" s="48"/>
      <c r="J798" s="79"/>
      <c r="K798" s="79"/>
      <c r="L798" s="79"/>
      <c r="M798" s="80"/>
      <c r="N798" s="80"/>
      <c r="O798" s="81"/>
      <c r="P798" s="81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</row>
    <row r="799" ht="14.25" customHeight="1">
      <c r="A799" s="46"/>
      <c r="B799" s="46"/>
      <c r="C799" s="46"/>
      <c r="D799" s="46"/>
      <c r="E799" s="79"/>
      <c r="F799" s="79"/>
      <c r="G799" s="79"/>
      <c r="H799" s="48"/>
      <c r="I799" s="48"/>
      <c r="J799" s="79"/>
      <c r="K799" s="79"/>
      <c r="L799" s="79"/>
      <c r="M799" s="80"/>
      <c r="N799" s="80"/>
      <c r="O799" s="81"/>
      <c r="P799" s="81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</row>
    <row r="800" ht="14.25" customHeight="1">
      <c r="A800" s="46"/>
      <c r="B800" s="46"/>
      <c r="C800" s="46"/>
      <c r="D800" s="46"/>
      <c r="E800" s="79"/>
      <c r="F800" s="79"/>
      <c r="G800" s="79"/>
      <c r="H800" s="48"/>
      <c r="I800" s="48"/>
      <c r="J800" s="79"/>
      <c r="K800" s="79"/>
      <c r="L800" s="79"/>
      <c r="M800" s="80"/>
      <c r="N800" s="80"/>
      <c r="O800" s="81"/>
      <c r="P800" s="81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</row>
    <row r="801" ht="14.25" customHeight="1">
      <c r="A801" s="46"/>
      <c r="B801" s="46"/>
      <c r="C801" s="46"/>
      <c r="D801" s="46"/>
      <c r="E801" s="79"/>
      <c r="F801" s="79"/>
      <c r="G801" s="79"/>
      <c r="H801" s="48"/>
      <c r="I801" s="48"/>
      <c r="J801" s="79"/>
      <c r="K801" s="79"/>
      <c r="L801" s="79"/>
      <c r="M801" s="80"/>
      <c r="N801" s="80"/>
      <c r="O801" s="81"/>
      <c r="P801" s="81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</row>
    <row r="802" ht="14.25" customHeight="1">
      <c r="A802" s="46"/>
      <c r="B802" s="46"/>
      <c r="C802" s="46"/>
      <c r="D802" s="46"/>
      <c r="E802" s="79"/>
      <c r="F802" s="79"/>
      <c r="G802" s="79"/>
      <c r="H802" s="48"/>
      <c r="I802" s="48"/>
      <c r="J802" s="79"/>
      <c r="K802" s="79"/>
      <c r="L802" s="79"/>
      <c r="M802" s="80"/>
      <c r="N802" s="80"/>
      <c r="O802" s="81"/>
      <c r="P802" s="81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</row>
    <row r="803" ht="14.25" customHeight="1">
      <c r="A803" s="46"/>
      <c r="B803" s="46"/>
      <c r="C803" s="46"/>
      <c r="D803" s="46"/>
      <c r="E803" s="79"/>
      <c r="F803" s="79"/>
      <c r="G803" s="79"/>
      <c r="H803" s="48"/>
      <c r="I803" s="48"/>
      <c r="J803" s="79"/>
      <c r="K803" s="79"/>
      <c r="L803" s="79"/>
      <c r="M803" s="80"/>
      <c r="N803" s="80"/>
      <c r="O803" s="81"/>
      <c r="P803" s="81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</row>
    <row r="804" ht="14.25" customHeight="1">
      <c r="A804" s="46"/>
      <c r="B804" s="46"/>
      <c r="C804" s="46"/>
      <c r="D804" s="46"/>
      <c r="E804" s="79"/>
      <c r="F804" s="79"/>
      <c r="G804" s="79"/>
      <c r="H804" s="48"/>
      <c r="I804" s="48"/>
      <c r="J804" s="79"/>
      <c r="K804" s="79"/>
      <c r="L804" s="79"/>
      <c r="M804" s="80"/>
      <c r="N804" s="80"/>
      <c r="O804" s="81"/>
      <c r="P804" s="81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</row>
    <row r="805" ht="14.25" customHeight="1">
      <c r="A805" s="46"/>
      <c r="B805" s="46"/>
      <c r="C805" s="46"/>
      <c r="D805" s="46"/>
      <c r="E805" s="79"/>
      <c r="F805" s="79"/>
      <c r="G805" s="79"/>
      <c r="H805" s="48"/>
      <c r="I805" s="48"/>
      <c r="J805" s="79"/>
      <c r="K805" s="79"/>
      <c r="L805" s="79"/>
      <c r="M805" s="80"/>
      <c r="N805" s="80"/>
      <c r="O805" s="81"/>
      <c r="P805" s="81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</row>
    <row r="806" ht="14.25" customHeight="1">
      <c r="A806" s="46"/>
      <c r="B806" s="46"/>
      <c r="C806" s="46"/>
      <c r="D806" s="46"/>
      <c r="E806" s="79"/>
      <c r="F806" s="79"/>
      <c r="G806" s="79"/>
      <c r="H806" s="48"/>
      <c r="I806" s="48"/>
      <c r="J806" s="79"/>
      <c r="K806" s="79"/>
      <c r="L806" s="79"/>
      <c r="M806" s="80"/>
      <c r="N806" s="80"/>
      <c r="O806" s="81"/>
      <c r="P806" s="81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</row>
    <row r="807" ht="14.25" customHeight="1">
      <c r="A807" s="46"/>
      <c r="B807" s="46"/>
      <c r="C807" s="46"/>
      <c r="D807" s="46"/>
      <c r="E807" s="79"/>
      <c r="F807" s="79"/>
      <c r="G807" s="79"/>
      <c r="H807" s="48"/>
      <c r="I807" s="48"/>
      <c r="J807" s="79"/>
      <c r="K807" s="79"/>
      <c r="L807" s="79"/>
      <c r="M807" s="80"/>
      <c r="N807" s="80"/>
      <c r="O807" s="81"/>
      <c r="P807" s="81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</row>
    <row r="808" ht="14.25" customHeight="1">
      <c r="A808" s="46"/>
      <c r="B808" s="46"/>
      <c r="C808" s="46"/>
      <c r="D808" s="46"/>
      <c r="E808" s="79"/>
      <c r="F808" s="79"/>
      <c r="G808" s="79"/>
      <c r="H808" s="48"/>
      <c r="I808" s="48"/>
      <c r="J808" s="79"/>
      <c r="K808" s="79"/>
      <c r="L808" s="79"/>
      <c r="M808" s="80"/>
      <c r="N808" s="80"/>
      <c r="O808" s="81"/>
      <c r="P808" s="81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</row>
    <row r="809" ht="14.25" customHeight="1">
      <c r="A809" s="46"/>
      <c r="B809" s="46"/>
      <c r="C809" s="46"/>
      <c r="D809" s="46"/>
      <c r="E809" s="79"/>
      <c r="F809" s="79"/>
      <c r="G809" s="79"/>
      <c r="H809" s="48"/>
      <c r="I809" s="48"/>
      <c r="J809" s="79"/>
      <c r="K809" s="79"/>
      <c r="L809" s="79"/>
      <c r="M809" s="80"/>
      <c r="N809" s="80"/>
      <c r="O809" s="81"/>
      <c r="P809" s="81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</row>
    <row r="810" ht="14.25" customHeight="1">
      <c r="A810" s="46"/>
      <c r="B810" s="46"/>
      <c r="C810" s="46"/>
      <c r="D810" s="46"/>
      <c r="E810" s="79"/>
      <c r="F810" s="79"/>
      <c r="G810" s="79"/>
      <c r="H810" s="48"/>
      <c r="I810" s="48"/>
      <c r="J810" s="79"/>
      <c r="K810" s="79"/>
      <c r="L810" s="79"/>
      <c r="M810" s="80"/>
      <c r="N810" s="80"/>
      <c r="O810" s="81"/>
      <c r="P810" s="81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</row>
    <row r="811" ht="14.25" customHeight="1">
      <c r="A811" s="46"/>
      <c r="B811" s="46"/>
      <c r="C811" s="46"/>
      <c r="D811" s="46"/>
      <c r="E811" s="79"/>
      <c r="F811" s="79"/>
      <c r="G811" s="79"/>
      <c r="H811" s="48"/>
      <c r="I811" s="48"/>
      <c r="J811" s="79"/>
      <c r="K811" s="79"/>
      <c r="L811" s="79"/>
      <c r="M811" s="80"/>
      <c r="N811" s="80"/>
      <c r="O811" s="81"/>
      <c r="P811" s="81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</row>
    <row r="812" ht="14.25" customHeight="1">
      <c r="A812" s="46"/>
      <c r="B812" s="46"/>
      <c r="C812" s="46"/>
      <c r="D812" s="46"/>
      <c r="E812" s="79"/>
      <c r="F812" s="79"/>
      <c r="G812" s="79"/>
      <c r="H812" s="48"/>
      <c r="I812" s="48"/>
      <c r="J812" s="79"/>
      <c r="K812" s="79"/>
      <c r="L812" s="79"/>
      <c r="M812" s="80"/>
      <c r="N812" s="80"/>
      <c r="O812" s="81"/>
      <c r="P812" s="81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</row>
    <row r="813" ht="14.25" customHeight="1">
      <c r="A813" s="46"/>
      <c r="B813" s="46"/>
      <c r="C813" s="46"/>
      <c r="D813" s="46"/>
      <c r="E813" s="79"/>
      <c r="F813" s="79"/>
      <c r="G813" s="79"/>
      <c r="H813" s="48"/>
      <c r="I813" s="48"/>
      <c r="J813" s="79"/>
      <c r="K813" s="79"/>
      <c r="L813" s="79"/>
      <c r="M813" s="80"/>
      <c r="N813" s="80"/>
      <c r="O813" s="81"/>
      <c r="P813" s="81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</row>
    <row r="814" ht="14.25" customHeight="1">
      <c r="A814" s="46"/>
      <c r="B814" s="46"/>
      <c r="C814" s="46"/>
      <c r="D814" s="46"/>
      <c r="E814" s="79"/>
      <c r="F814" s="79"/>
      <c r="G814" s="79"/>
      <c r="H814" s="48"/>
      <c r="I814" s="48"/>
      <c r="J814" s="79"/>
      <c r="K814" s="79"/>
      <c r="L814" s="79"/>
      <c r="M814" s="80"/>
      <c r="N814" s="80"/>
      <c r="O814" s="81"/>
      <c r="P814" s="81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</row>
    <row r="815" ht="14.25" customHeight="1">
      <c r="A815" s="46"/>
      <c r="B815" s="46"/>
      <c r="C815" s="46"/>
      <c r="D815" s="46"/>
      <c r="E815" s="79"/>
      <c r="F815" s="79"/>
      <c r="G815" s="79"/>
      <c r="H815" s="48"/>
      <c r="I815" s="48"/>
      <c r="J815" s="79"/>
      <c r="K815" s="79"/>
      <c r="L815" s="79"/>
      <c r="M815" s="80"/>
      <c r="N815" s="80"/>
      <c r="O815" s="81"/>
      <c r="P815" s="81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</row>
    <row r="816" ht="14.25" customHeight="1">
      <c r="A816" s="46"/>
      <c r="B816" s="46"/>
      <c r="C816" s="46"/>
      <c r="D816" s="46"/>
      <c r="E816" s="79"/>
      <c r="F816" s="79"/>
      <c r="G816" s="79"/>
      <c r="H816" s="48"/>
      <c r="I816" s="48"/>
      <c r="J816" s="79"/>
      <c r="K816" s="79"/>
      <c r="L816" s="79"/>
      <c r="M816" s="80"/>
      <c r="N816" s="80"/>
      <c r="O816" s="81"/>
      <c r="P816" s="81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</row>
    <row r="817" ht="14.25" customHeight="1">
      <c r="A817" s="46"/>
      <c r="B817" s="46"/>
      <c r="C817" s="46"/>
      <c r="D817" s="46"/>
      <c r="E817" s="79"/>
      <c r="F817" s="79"/>
      <c r="G817" s="79"/>
      <c r="H817" s="48"/>
      <c r="I817" s="48"/>
      <c r="J817" s="79"/>
      <c r="K817" s="79"/>
      <c r="L817" s="79"/>
      <c r="M817" s="80"/>
      <c r="N817" s="80"/>
      <c r="O817" s="81"/>
      <c r="P817" s="81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</row>
    <row r="818" ht="14.25" customHeight="1">
      <c r="A818" s="46"/>
      <c r="B818" s="46"/>
      <c r="C818" s="46"/>
      <c r="D818" s="46"/>
      <c r="E818" s="79"/>
      <c r="F818" s="79"/>
      <c r="G818" s="79"/>
      <c r="H818" s="48"/>
      <c r="I818" s="48"/>
      <c r="J818" s="79"/>
      <c r="K818" s="79"/>
      <c r="L818" s="79"/>
      <c r="M818" s="80"/>
      <c r="N818" s="80"/>
      <c r="O818" s="81"/>
      <c r="P818" s="81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</row>
    <row r="819" ht="14.25" customHeight="1">
      <c r="A819" s="46"/>
      <c r="B819" s="46"/>
      <c r="C819" s="46"/>
      <c r="D819" s="46"/>
      <c r="E819" s="79"/>
      <c r="F819" s="79"/>
      <c r="G819" s="79"/>
      <c r="H819" s="48"/>
      <c r="I819" s="48"/>
      <c r="J819" s="79"/>
      <c r="K819" s="79"/>
      <c r="L819" s="79"/>
      <c r="M819" s="80"/>
      <c r="N819" s="80"/>
      <c r="O819" s="81"/>
      <c r="P819" s="81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</row>
    <row r="820" ht="14.25" customHeight="1">
      <c r="A820" s="46"/>
      <c r="B820" s="46"/>
      <c r="C820" s="46"/>
      <c r="D820" s="46"/>
      <c r="E820" s="79"/>
      <c r="F820" s="79"/>
      <c r="G820" s="79"/>
      <c r="H820" s="48"/>
      <c r="I820" s="48"/>
      <c r="J820" s="79"/>
      <c r="K820" s="79"/>
      <c r="L820" s="79"/>
      <c r="M820" s="80"/>
      <c r="N820" s="80"/>
      <c r="O820" s="81"/>
      <c r="P820" s="81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</row>
    <row r="821" ht="14.25" customHeight="1">
      <c r="A821" s="46"/>
      <c r="B821" s="46"/>
      <c r="C821" s="46"/>
      <c r="D821" s="46"/>
      <c r="E821" s="79"/>
      <c r="F821" s="79"/>
      <c r="G821" s="79"/>
      <c r="H821" s="48"/>
      <c r="I821" s="48"/>
      <c r="J821" s="79"/>
      <c r="K821" s="79"/>
      <c r="L821" s="79"/>
      <c r="M821" s="80"/>
      <c r="N821" s="80"/>
      <c r="O821" s="81"/>
      <c r="P821" s="81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</row>
    <row r="822" ht="14.25" customHeight="1">
      <c r="A822" s="46"/>
      <c r="B822" s="46"/>
      <c r="C822" s="46"/>
      <c r="D822" s="46"/>
      <c r="E822" s="79"/>
      <c r="F822" s="79"/>
      <c r="G822" s="79"/>
      <c r="H822" s="48"/>
      <c r="I822" s="48"/>
      <c r="J822" s="79"/>
      <c r="K822" s="79"/>
      <c r="L822" s="79"/>
      <c r="M822" s="80"/>
      <c r="N822" s="80"/>
      <c r="O822" s="81"/>
      <c r="P822" s="81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</row>
    <row r="823" ht="14.25" customHeight="1">
      <c r="A823" s="46"/>
      <c r="B823" s="46"/>
      <c r="C823" s="46"/>
      <c r="D823" s="46"/>
      <c r="E823" s="79"/>
      <c r="F823" s="79"/>
      <c r="G823" s="79"/>
      <c r="H823" s="48"/>
      <c r="I823" s="48"/>
      <c r="J823" s="79"/>
      <c r="K823" s="79"/>
      <c r="L823" s="79"/>
      <c r="M823" s="80"/>
      <c r="N823" s="80"/>
      <c r="O823" s="81"/>
      <c r="P823" s="81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</row>
    <row r="824" ht="14.25" customHeight="1">
      <c r="A824" s="46"/>
      <c r="B824" s="46"/>
      <c r="C824" s="46"/>
      <c r="D824" s="46"/>
      <c r="E824" s="79"/>
      <c r="F824" s="79"/>
      <c r="G824" s="79"/>
      <c r="H824" s="48"/>
      <c r="I824" s="48"/>
      <c r="J824" s="79"/>
      <c r="K824" s="79"/>
      <c r="L824" s="79"/>
      <c r="M824" s="80"/>
      <c r="N824" s="80"/>
      <c r="O824" s="81"/>
      <c r="P824" s="81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</row>
    <row r="825" ht="14.25" customHeight="1">
      <c r="A825" s="46"/>
      <c r="B825" s="46"/>
      <c r="C825" s="46"/>
      <c r="D825" s="46"/>
      <c r="E825" s="79"/>
      <c r="F825" s="79"/>
      <c r="G825" s="79"/>
      <c r="H825" s="48"/>
      <c r="I825" s="48"/>
      <c r="J825" s="79"/>
      <c r="K825" s="79"/>
      <c r="L825" s="79"/>
      <c r="M825" s="80"/>
      <c r="N825" s="80"/>
      <c r="O825" s="81"/>
      <c r="P825" s="81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</row>
    <row r="826" ht="14.25" customHeight="1">
      <c r="A826" s="46"/>
      <c r="B826" s="46"/>
      <c r="C826" s="46"/>
      <c r="D826" s="46"/>
      <c r="E826" s="79"/>
      <c r="F826" s="79"/>
      <c r="G826" s="79"/>
      <c r="H826" s="48"/>
      <c r="I826" s="48"/>
      <c r="J826" s="79"/>
      <c r="K826" s="79"/>
      <c r="L826" s="79"/>
      <c r="M826" s="80"/>
      <c r="N826" s="80"/>
      <c r="O826" s="81"/>
      <c r="P826" s="81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</row>
    <row r="827" ht="14.25" customHeight="1">
      <c r="A827" s="46"/>
      <c r="B827" s="46"/>
      <c r="C827" s="46"/>
      <c r="D827" s="46"/>
      <c r="E827" s="79"/>
      <c r="F827" s="79"/>
      <c r="G827" s="79"/>
      <c r="H827" s="48"/>
      <c r="I827" s="48"/>
      <c r="J827" s="79"/>
      <c r="K827" s="79"/>
      <c r="L827" s="79"/>
      <c r="M827" s="80"/>
      <c r="N827" s="80"/>
      <c r="O827" s="81"/>
      <c r="P827" s="81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</row>
    <row r="828" ht="14.25" customHeight="1">
      <c r="A828" s="46"/>
      <c r="B828" s="46"/>
      <c r="C828" s="46"/>
      <c r="D828" s="46"/>
      <c r="E828" s="79"/>
      <c r="F828" s="79"/>
      <c r="G828" s="79"/>
      <c r="H828" s="48"/>
      <c r="I828" s="48"/>
      <c r="J828" s="79"/>
      <c r="K828" s="79"/>
      <c r="L828" s="79"/>
      <c r="M828" s="80"/>
      <c r="N828" s="80"/>
      <c r="O828" s="81"/>
      <c r="P828" s="81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</row>
    <row r="829" ht="14.25" customHeight="1">
      <c r="A829" s="46"/>
      <c r="B829" s="46"/>
      <c r="C829" s="46"/>
      <c r="D829" s="46"/>
      <c r="E829" s="79"/>
      <c r="F829" s="79"/>
      <c r="G829" s="79"/>
      <c r="H829" s="48"/>
      <c r="I829" s="48"/>
      <c r="J829" s="79"/>
      <c r="K829" s="79"/>
      <c r="L829" s="79"/>
      <c r="M829" s="80"/>
      <c r="N829" s="80"/>
      <c r="O829" s="81"/>
      <c r="P829" s="81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</row>
    <row r="830" ht="14.25" customHeight="1">
      <c r="A830" s="46"/>
      <c r="B830" s="46"/>
      <c r="C830" s="46"/>
      <c r="D830" s="46"/>
      <c r="E830" s="79"/>
      <c r="F830" s="79"/>
      <c r="G830" s="79"/>
      <c r="H830" s="48"/>
      <c r="I830" s="48"/>
      <c r="J830" s="79"/>
      <c r="K830" s="79"/>
      <c r="L830" s="79"/>
      <c r="M830" s="80"/>
      <c r="N830" s="80"/>
      <c r="O830" s="81"/>
      <c r="P830" s="81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</row>
    <row r="831" ht="14.25" customHeight="1">
      <c r="A831" s="46"/>
      <c r="B831" s="46"/>
      <c r="C831" s="46"/>
      <c r="D831" s="46"/>
      <c r="E831" s="79"/>
      <c r="F831" s="79"/>
      <c r="G831" s="79"/>
      <c r="H831" s="48"/>
      <c r="I831" s="48"/>
      <c r="J831" s="79"/>
      <c r="K831" s="79"/>
      <c r="L831" s="79"/>
      <c r="M831" s="80"/>
      <c r="N831" s="80"/>
      <c r="O831" s="81"/>
      <c r="P831" s="81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</row>
    <row r="832" ht="14.25" customHeight="1">
      <c r="A832" s="46"/>
      <c r="B832" s="46"/>
      <c r="C832" s="46"/>
      <c r="D832" s="46"/>
      <c r="E832" s="79"/>
      <c r="F832" s="79"/>
      <c r="G832" s="79"/>
      <c r="H832" s="48"/>
      <c r="I832" s="48"/>
      <c r="J832" s="79"/>
      <c r="K832" s="79"/>
      <c r="L832" s="79"/>
      <c r="M832" s="80"/>
      <c r="N832" s="80"/>
      <c r="O832" s="81"/>
      <c r="P832" s="81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</row>
    <row r="833" ht="14.25" customHeight="1">
      <c r="A833" s="46"/>
      <c r="B833" s="46"/>
      <c r="C833" s="46"/>
      <c r="D833" s="46"/>
      <c r="E833" s="79"/>
      <c r="F833" s="79"/>
      <c r="G833" s="79"/>
      <c r="H833" s="48"/>
      <c r="I833" s="48"/>
      <c r="J833" s="79"/>
      <c r="K833" s="79"/>
      <c r="L833" s="79"/>
      <c r="M833" s="80"/>
      <c r="N833" s="80"/>
      <c r="O833" s="81"/>
      <c r="P833" s="81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</row>
    <row r="834" ht="14.25" customHeight="1">
      <c r="A834" s="46"/>
      <c r="B834" s="46"/>
      <c r="C834" s="46"/>
      <c r="D834" s="46"/>
      <c r="E834" s="79"/>
      <c r="F834" s="79"/>
      <c r="G834" s="79"/>
      <c r="H834" s="48"/>
      <c r="I834" s="48"/>
      <c r="J834" s="79"/>
      <c r="K834" s="79"/>
      <c r="L834" s="79"/>
      <c r="M834" s="80"/>
      <c r="N834" s="80"/>
      <c r="O834" s="81"/>
      <c r="P834" s="81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</row>
    <row r="835" ht="14.25" customHeight="1">
      <c r="A835" s="46"/>
      <c r="B835" s="46"/>
      <c r="C835" s="46"/>
      <c r="D835" s="46"/>
      <c r="E835" s="79"/>
      <c r="F835" s="79"/>
      <c r="G835" s="79"/>
      <c r="H835" s="48"/>
      <c r="I835" s="48"/>
      <c r="J835" s="79"/>
      <c r="K835" s="79"/>
      <c r="L835" s="79"/>
      <c r="M835" s="80"/>
      <c r="N835" s="80"/>
      <c r="O835" s="81"/>
      <c r="P835" s="81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</row>
    <row r="836" ht="14.25" customHeight="1">
      <c r="A836" s="46"/>
      <c r="B836" s="46"/>
      <c r="C836" s="46"/>
      <c r="D836" s="46"/>
      <c r="E836" s="79"/>
      <c r="F836" s="79"/>
      <c r="G836" s="79"/>
      <c r="H836" s="48"/>
      <c r="I836" s="48"/>
      <c r="J836" s="79"/>
      <c r="K836" s="79"/>
      <c r="L836" s="79"/>
      <c r="M836" s="80"/>
      <c r="N836" s="80"/>
      <c r="O836" s="81"/>
      <c r="P836" s="81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</row>
    <row r="837" ht="14.25" customHeight="1">
      <c r="A837" s="46"/>
      <c r="B837" s="46"/>
      <c r="C837" s="46"/>
      <c r="D837" s="46"/>
      <c r="E837" s="79"/>
      <c r="F837" s="79"/>
      <c r="G837" s="79"/>
      <c r="H837" s="48"/>
      <c r="I837" s="48"/>
      <c r="J837" s="79"/>
      <c r="K837" s="79"/>
      <c r="L837" s="79"/>
      <c r="M837" s="80"/>
      <c r="N837" s="80"/>
      <c r="O837" s="81"/>
      <c r="P837" s="81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</row>
    <row r="838" ht="14.25" customHeight="1">
      <c r="A838" s="46"/>
      <c r="B838" s="46"/>
      <c r="C838" s="46"/>
      <c r="D838" s="46"/>
      <c r="E838" s="79"/>
      <c r="F838" s="79"/>
      <c r="G838" s="79"/>
      <c r="H838" s="48"/>
      <c r="I838" s="48"/>
      <c r="J838" s="79"/>
      <c r="K838" s="79"/>
      <c r="L838" s="79"/>
      <c r="M838" s="80"/>
      <c r="N838" s="80"/>
      <c r="O838" s="81"/>
      <c r="P838" s="81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</row>
    <row r="839" ht="14.25" customHeight="1">
      <c r="A839" s="46"/>
      <c r="B839" s="46"/>
      <c r="C839" s="46"/>
      <c r="D839" s="46"/>
      <c r="E839" s="79"/>
      <c r="F839" s="79"/>
      <c r="G839" s="79"/>
      <c r="H839" s="48"/>
      <c r="I839" s="48"/>
      <c r="J839" s="79"/>
      <c r="K839" s="79"/>
      <c r="L839" s="79"/>
      <c r="M839" s="80"/>
      <c r="N839" s="80"/>
      <c r="O839" s="81"/>
      <c r="P839" s="81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</row>
    <row r="840" ht="14.25" customHeight="1">
      <c r="A840" s="46"/>
      <c r="B840" s="46"/>
      <c r="C840" s="46"/>
      <c r="D840" s="46"/>
      <c r="E840" s="79"/>
      <c r="F840" s="79"/>
      <c r="G840" s="79"/>
      <c r="H840" s="48"/>
      <c r="I840" s="48"/>
      <c r="J840" s="79"/>
      <c r="K840" s="79"/>
      <c r="L840" s="79"/>
      <c r="M840" s="80"/>
      <c r="N840" s="80"/>
      <c r="O840" s="81"/>
      <c r="P840" s="81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</row>
    <row r="841" ht="14.25" customHeight="1">
      <c r="A841" s="46"/>
      <c r="B841" s="46"/>
      <c r="C841" s="46"/>
      <c r="D841" s="46"/>
      <c r="E841" s="79"/>
      <c r="F841" s="79"/>
      <c r="G841" s="79"/>
      <c r="H841" s="48"/>
      <c r="I841" s="48"/>
      <c r="J841" s="79"/>
      <c r="K841" s="79"/>
      <c r="L841" s="79"/>
      <c r="M841" s="80"/>
      <c r="N841" s="80"/>
      <c r="O841" s="81"/>
      <c r="P841" s="81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</row>
    <row r="842" ht="14.25" customHeight="1">
      <c r="A842" s="46"/>
      <c r="B842" s="46"/>
      <c r="C842" s="46"/>
      <c r="D842" s="46"/>
      <c r="E842" s="79"/>
      <c r="F842" s="79"/>
      <c r="G842" s="79"/>
      <c r="H842" s="48"/>
      <c r="I842" s="48"/>
      <c r="J842" s="79"/>
      <c r="K842" s="79"/>
      <c r="L842" s="79"/>
      <c r="M842" s="80"/>
      <c r="N842" s="80"/>
      <c r="O842" s="81"/>
      <c r="P842" s="81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</row>
    <row r="843" ht="14.25" customHeight="1">
      <c r="A843" s="46"/>
      <c r="B843" s="46"/>
      <c r="C843" s="46"/>
      <c r="D843" s="46"/>
      <c r="E843" s="79"/>
      <c r="F843" s="79"/>
      <c r="G843" s="79"/>
      <c r="H843" s="48"/>
      <c r="I843" s="48"/>
      <c r="J843" s="79"/>
      <c r="K843" s="79"/>
      <c r="L843" s="79"/>
      <c r="M843" s="80"/>
      <c r="N843" s="80"/>
      <c r="O843" s="81"/>
      <c r="P843" s="81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</row>
    <row r="844" ht="14.25" customHeight="1">
      <c r="A844" s="46"/>
      <c r="B844" s="46"/>
      <c r="C844" s="46"/>
      <c r="D844" s="46"/>
      <c r="E844" s="79"/>
      <c r="F844" s="79"/>
      <c r="G844" s="79"/>
      <c r="H844" s="48"/>
      <c r="I844" s="48"/>
      <c r="J844" s="79"/>
      <c r="K844" s="79"/>
      <c r="L844" s="79"/>
      <c r="M844" s="80"/>
      <c r="N844" s="80"/>
      <c r="O844" s="81"/>
      <c r="P844" s="81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</row>
    <row r="845" ht="14.25" customHeight="1">
      <c r="A845" s="46"/>
      <c r="B845" s="46"/>
      <c r="C845" s="46"/>
      <c r="D845" s="46"/>
      <c r="E845" s="79"/>
      <c r="F845" s="79"/>
      <c r="G845" s="79"/>
      <c r="H845" s="48"/>
      <c r="I845" s="48"/>
      <c r="J845" s="79"/>
      <c r="K845" s="79"/>
      <c r="L845" s="79"/>
      <c r="M845" s="80"/>
      <c r="N845" s="80"/>
      <c r="O845" s="81"/>
      <c r="P845" s="81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</row>
    <row r="846" ht="14.25" customHeight="1">
      <c r="A846" s="46"/>
      <c r="B846" s="46"/>
      <c r="C846" s="46"/>
      <c r="D846" s="46"/>
      <c r="E846" s="79"/>
      <c r="F846" s="79"/>
      <c r="G846" s="79"/>
      <c r="H846" s="48"/>
      <c r="I846" s="48"/>
      <c r="J846" s="79"/>
      <c r="K846" s="79"/>
      <c r="L846" s="79"/>
      <c r="M846" s="80"/>
      <c r="N846" s="80"/>
      <c r="O846" s="81"/>
      <c r="P846" s="81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</row>
    <row r="847" ht="14.25" customHeight="1">
      <c r="A847" s="46"/>
      <c r="B847" s="46"/>
      <c r="C847" s="46"/>
      <c r="D847" s="46"/>
      <c r="E847" s="79"/>
      <c r="F847" s="79"/>
      <c r="G847" s="79"/>
      <c r="H847" s="48"/>
      <c r="I847" s="48"/>
      <c r="J847" s="79"/>
      <c r="K847" s="79"/>
      <c r="L847" s="79"/>
      <c r="M847" s="80"/>
      <c r="N847" s="80"/>
      <c r="O847" s="81"/>
      <c r="P847" s="81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</row>
    <row r="848" ht="14.25" customHeight="1">
      <c r="A848" s="46"/>
      <c r="B848" s="46"/>
      <c r="C848" s="46"/>
      <c r="D848" s="46"/>
      <c r="E848" s="79"/>
      <c r="F848" s="79"/>
      <c r="G848" s="79"/>
      <c r="H848" s="48"/>
      <c r="I848" s="48"/>
      <c r="J848" s="79"/>
      <c r="K848" s="79"/>
      <c r="L848" s="79"/>
      <c r="M848" s="80"/>
      <c r="N848" s="80"/>
      <c r="O848" s="81"/>
      <c r="P848" s="81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</row>
    <row r="849" ht="14.25" customHeight="1">
      <c r="A849" s="46"/>
      <c r="B849" s="46"/>
      <c r="C849" s="46"/>
      <c r="D849" s="46"/>
      <c r="E849" s="79"/>
      <c r="F849" s="79"/>
      <c r="G849" s="79"/>
      <c r="H849" s="48"/>
      <c r="I849" s="48"/>
      <c r="J849" s="79"/>
      <c r="K849" s="79"/>
      <c r="L849" s="79"/>
      <c r="M849" s="80"/>
      <c r="N849" s="80"/>
      <c r="O849" s="81"/>
      <c r="P849" s="81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</row>
    <row r="850" ht="14.25" customHeight="1">
      <c r="A850" s="46"/>
      <c r="B850" s="46"/>
      <c r="C850" s="46"/>
      <c r="D850" s="46"/>
      <c r="E850" s="79"/>
      <c r="F850" s="79"/>
      <c r="G850" s="79"/>
      <c r="H850" s="48"/>
      <c r="I850" s="48"/>
      <c r="J850" s="79"/>
      <c r="K850" s="79"/>
      <c r="L850" s="79"/>
      <c r="M850" s="80"/>
      <c r="N850" s="80"/>
      <c r="O850" s="81"/>
      <c r="P850" s="81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</row>
    <row r="851" ht="14.25" customHeight="1">
      <c r="A851" s="46"/>
      <c r="B851" s="46"/>
      <c r="C851" s="46"/>
      <c r="D851" s="46"/>
      <c r="E851" s="79"/>
      <c r="F851" s="79"/>
      <c r="G851" s="79"/>
      <c r="H851" s="48"/>
      <c r="I851" s="48"/>
      <c r="J851" s="79"/>
      <c r="K851" s="79"/>
      <c r="L851" s="79"/>
      <c r="M851" s="80"/>
      <c r="N851" s="80"/>
      <c r="O851" s="81"/>
      <c r="P851" s="81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</row>
    <row r="852" ht="14.25" customHeight="1">
      <c r="A852" s="46"/>
      <c r="B852" s="46"/>
      <c r="C852" s="46"/>
      <c r="D852" s="46"/>
      <c r="E852" s="79"/>
      <c r="F852" s="79"/>
      <c r="G852" s="79"/>
      <c r="H852" s="48"/>
      <c r="I852" s="48"/>
      <c r="J852" s="79"/>
      <c r="K852" s="79"/>
      <c r="L852" s="79"/>
      <c r="M852" s="80"/>
      <c r="N852" s="80"/>
      <c r="O852" s="81"/>
      <c r="P852" s="81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</row>
    <row r="853" ht="14.25" customHeight="1">
      <c r="A853" s="46"/>
      <c r="B853" s="46"/>
      <c r="C853" s="46"/>
      <c r="D853" s="46"/>
      <c r="E853" s="79"/>
      <c r="F853" s="79"/>
      <c r="G853" s="79"/>
      <c r="H853" s="48"/>
      <c r="I853" s="48"/>
      <c r="J853" s="79"/>
      <c r="K853" s="79"/>
      <c r="L853" s="79"/>
      <c r="M853" s="80"/>
      <c r="N853" s="80"/>
      <c r="O853" s="81"/>
      <c r="P853" s="81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</row>
    <row r="854" ht="14.25" customHeight="1">
      <c r="A854" s="46"/>
      <c r="B854" s="46"/>
      <c r="C854" s="46"/>
      <c r="D854" s="46"/>
      <c r="E854" s="79"/>
      <c r="F854" s="79"/>
      <c r="G854" s="79"/>
      <c r="H854" s="48"/>
      <c r="I854" s="48"/>
      <c r="J854" s="79"/>
      <c r="K854" s="79"/>
      <c r="L854" s="79"/>
      <c r="M854" s="80"/>
      <c r="N854" s="80"/>
      <c r="O854" s="81"/>
      <c r="P854" s="81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</row>
    <row r="855" ht="14.25" customHeight="1">
      <c r="A855" s="46"/>
      <c r="B855" s="46"/>
      <c r="C855" s="46"/>
      <c r="D855" s="46"/>
      <c r="E855" s="79"/>
      <c r="F855" s="79"/>
      <c r="G855" s="79"/>
      <c r="H855" s="48"/>
      <c r="I855" s="48"/>
      <c r="J855" s="79"/>
      <c r="K855" s="79"/>
      <c r="L855" s="79"/>
      <c r="M855" s="80"/>
      <c r="N855" s="80"/>
      <c r="O855" s="81"/>
      <c r="P855" s="81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</row>
    <row r="856" ht="14.25" customHeight="1">
      <c r="A856" s="46"/>
      <c r="B856" s="46"/>
      <c r="C856" s="46"/>
      <c r="D856" s="46"/>
      <c r="E856" s="79"/>
      <c r="F856" s="79"/>
      <c r="G856" s="79"/>
      <c r="H856" s="48"/>
      <c r="I856" s="48"/>
      <c r="J856" s="79"/>
      <c r="K856" s="79"/>
      <c r="L856" s="79"/>
      <c r="M856" s="80"/>
      <c r="N856" s="80"/>
      <c r="O856" s="81"/>
      <c r="P856" s="81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</row>
    <row r="857" ht="14.25" customHeight="1">
      <c r="A857" s="46"/>
      <c r="B857" s="46"/>
      <c r="C857" s="46"/>
      <c r="D857" s="46"/>
      <c r="E857" s="79"/>
      <c r="F857" s="79"/>
      <c r="G857" s="79"/>
      <c r="H857" s="48"/>
      <c r="I857" s="48"/>
      <c r="J857" s="79"/>
      <c r="K857" s="79"/>
      <c r="L857" s="79"/>
      <c r="M857" s="80"/>
      <c r="N857" s="80"/>
      <c r="O857" s="81"/>
      <c r="P857" s="81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</row>
    <row r="858" ht="14.25" customHeight="1">
      <c r="A858" s="46"/>
      <c r="B858" s="46"/>
      <c r="C858" s="46"/>
      <c r="D858" s="46"/>
      <c r="E858" s="79"/>
      <c r="F858" s="79"/>
      <c r="G858" s="79"/>
      <c r="H858" s="48"/>
      <c r="I858" s="48"/>
      <c r="J858" s="79"/>
      <c r="K858" s="79"/>
      <c r="L858" s="79"/>
      <c r="M858" s="80"/>
      <c r="N858" s="80"/>
      <c r="O858" s="81"/>
      <c r="P858" s="81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</row>
    <row r="859" ht="14.25" customHeight="1">
      <c r="A859" s="46"/>
      <c r="B859" s="46"/>
      <c r="C859" s="46"/>
      <c r="D859" s="46"/>
      <c r="E859" s="79"/>
      <c r="F859" s="79"/>
      <c r="G859" s="79"/>
      <c r="H859" s="48"/>
      <c r="I859" s="48"/>
      <c r="J859" s="79"/>
      <c r="K859" s="79"/>
      <c r="L859" s="79"/>
      <c r="M859" s="80"/>
      <c r="N859" s="80"/>
      <c r="O859" s="81"/>
      <c r="P859" s="81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</row>
    <row r="860" ht="14.25" customHeight="1">
      <c r="A860" s="46"/>
      <c r="B860" s="46"/>
      <c r="C860" s="46"/>
      <c r="D860" s="46"/>
      <c r="E860" s="79"/>
      <c r="F860" s="79"/>
      <c r="G860" s="79"/>
      <c r="H860" s="48"/>
      <c r="I860" s="48"/>
      <c r="J860" s="79"/>
      <c r="K860" s="79"/>
      <c r="L860" s="79"/>
      <c r="M860" s="80"/>
      <c r="N860" s="80"/>
      <c r="O860" s="81"/>
      <c r="P860" s="81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</row>
    <row r="861" ht="14.25" customHeight="1">
      <c r="A861" s="46"/>
      <c r="B861" s="46"/>
      <c r="C861" s="46"/>
      <c r="D861" s="46"/>
      <c r="E861" s="79"/>
      <c r="F861" s="79"/>
      <c r="G861" s="79"/>
      <c r="H861" s="48"/>
      <c r="I861" s="48"/>
      <c r="J861" s="79"/>
      <c r="K861" s="79"/>
      <c r="L861" s="79"/>
      <c r="M861" s="80"/>
      <c r="N861" s="80"/>
      <c r="O861" s="81"/>
      <c r="P861" s="81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</row>
    <row r="862" ht="14.25" customHeight="1">
      <c r="A862" s="46"/>
      <c r="B862" s="46"/>
      <c r="C862" s="46"/>
      <c r="D862" s="46"/>
      <c r="E862" s="79"/>
      <c r="F862" s="79"/>
      <c r="G862" s="79"/>
      <c r="H862" s="48"/>
      <c r="I862" s="48"/>
      <c r="J862" s="79"/>
      <c r="K862" s="79"/>
      <c r="L862" s="79"/>
      <c r="M862" s="80"/>
      <c r="N862" s="80"/>
      <c r="O862" s="81"/>
      <c r="P862" s="81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</row>
    <row r="863" ht="14.25" customHeight="1">
      <c r="A863" s="46"/>
      <c r="B863" s="46"/>
      <c r="C863" s="46"/>
      <c r="D863" s="46"/>
      <c r="E863" s="79"/>
      <c r="F863" s="79"/>
      <c r="G863" s="79"/>
      <c r="H863" s="48"/>
      <c r="I863" s="48"/>
      <c r="J863" s="79"/>
      <c r="K863" s="79"/>
      <c r="L863" s="79"/>
      <c r="M863" s="80"/>
      <c r="N863" s="80"/>
      <c r="O863" s="81"/>
      <c r="P863" s="81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</row>
    <row r="864" ht="14.25" customHeight="1">
      <c r="A864" s="46"/>
      <c r="B864" s="46"/>
      <c r="C864" s="46"/>
      <c r="D864" s="46"/>
      <c r="E864" s="79"/>
      <c r="F864" s="79"/>
      <c r="G864" s="79"/>
      <c r="H864" s="48"/>
      <c r="I864" s="48"/>
      <c r="J864" s="79"/>
      <c r="K864" s="79"/>
      <c r="L864" s="79"/>
      <c r="M864" s="80"/>
      <c r="N864" s="80"/>
      <c r="O864" s="81"/>
      <c r="P864" s="81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</row>
    <row r="865" ht="14.25" customHeight="1">
      <c r="A865" s="46"/>
      <c r="B865" s="46"/>
      <c r="C865" s="46"/>
      <c r="D865" s="46"/>
      <c r="E865" s="79"/>
      <c r="F865" s="79"/>
      <c r="G865" s="79"/>
      <c r="H865" s="48"/>
      <c r="I865" s="48"/>
      <c r="J865" s="79"/>
      <c r="K865" s="79"/>
      <c r="L865" s="79"/>
      <c r="M865" s="80"/>
      <c r="N865" s="80"/>
      <c r="O865" s="81"/>
      <c r="P865" s="81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</row>
    <row r="866" ht="14.25" customHeight="1">
      <c r="A866" s="46"/>
      <c r="B866" s="46"/>
      <c r="C866" s="46"/>
      <c r="D866" s="46"/>
      <c r="E866" s="79"/>
      <c r="F866" s="79"/>
      <c r="G866" s="79"/>
      <c r="H866" s="48"/>
      <c r="I866" s="48"/>
      <c r="J866" s="79"/>
      <c r="K866" s="79"/>
      <c r="L866" s="79"/>
      <c r="M866" s="80"/>
      <c r="N866" s="80"/>
      <c r="O866" s="81"/>
      <c r="P866" s="81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</row>
    <row r="867" ht="14.25" customHeight="1">
      <c r="A867" s="46"/>
      <c r="B867" s="46"/>
      <c r="C867" s="46"/>
      <c r="D867" s="46"/>
      <c r="E867" s="79"/>
      <c r="F867" s="79"/>
      <c r="G867" s="79"/>
      <c r="H867" s="48"/>
      <c r="I867" s="48"/>
      <c r="J867" s="79"/>
      <c r="K867" s="79"/>
      <c r="L867" s="79"/>
      <c r="M867" s="80"/>
      <c r="N867" s="80"/>
      <c r="O867" s="81"/>
      <c r="P867" s="81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</row>
    <row r="868" ht="14.25" customHeight="1">
      <c r="A868" s="46"/>
      <c r="B868" s="46"/>
      <c r="C868" s="46"/>
      <c r="D868" s="46"/>
      <c r="E868" s="79"/>
      <c r="F868" s="79"/>
      <c r="G868" s="79"/>
      <c r="H868" s="48"/>
      <c r="I868" s="48"/>
      <c r="J868" s="79"/>
      <c r="K868" s="79"/>
      <c r="L868" s="79"/>
      <c r="M868" s="80"/>
      <c r="N868" s="80"/>
      <c r="O868" s="81"/>
      <c r="P868" s="81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</row>
    <row r="869" ht="14.25" customHeight="1">
      <c r="A869" s="46"/>
      <c r="B869" s="46"/>
      <c r="C869" s="46"/>
      <c r="D869" s="46"/>
      <c r="E869" s="79"/>
      <c r="F869" s="79"/>
      <c r="G869" s="79"/>
      <c r="H869" s="48"/>
      <c r="I869" s="48"/>
      <c r="J869" s="79"/>
      <c r="K869" s="79"/>
      <c r="L869" s="79"/>
      <c r="M869" s="80"/>
      <c r="N869" s="80"/>
      <c r="O869" s="81"/>
      <c r="P869" s="81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</row>
    <row r="870" ht="14.25" customHeight="1">
      <c r="A870" s="46"/>
      <c r="B870" s="46"/>
      <c r="C870" s="46"/>
      <c r="D870" s="46"/>
      <c r="E870" s="79"/>
      <c r="F870" s="79"/>
      <c r="G870" s="79"/>
      <c r="H870" s="48"/>
      <c r="I870" s="48"/>
      <c r="J870" s="79"/>
      <c r="K870" s="79"/>
      <c r="L870" s="79"/>
      <c r="M870" s="80"/>
      <c r="N870" s="80"/>
      <c r="O870" s="81"/>
      <c r="P870" s="81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</row>
    <row r="871" ht="14.25" customHeight="1">
      <c r="A871" s="46"/>
      <c r="B871" s="46"/>
      <c r="C871" s="46"/>
      <c r="D871" s="46"/>
      <c r="E871" s="79"/>
      <c r="F871" s="79"/>
      <c r="G871" s="79"/>
      <c r="H871" s="48"/>
      <c r="I871" s="48"/>
      <c r="J871" s="79"/>
      <c r="K871" s="79"/>
      <c r="L871" s="79"/>
      <c r="M871" s="80"/>
      <c r="N871" s="80"/>
      <c r="O871" s="81"/>
      <c r="P871" s="81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</row>
    <row r="872" ht="14.25" customHeight="1">
      <c r="A872" s="46"/>
      <c r="B872" s="46"/>
      <c r="C872" s="46"/>
      <c r="D872" s="46"/>
      <c r="E872" s="79"/>
      <c r="F872" s="79"/>
      <c r="G872" s="79"/>
      <c r="H872" s="48"/>
      <c r="I872" s="48"/>
      <c r="J872" s="79"/>
      <c r="K872" s="79"/>
      <c r="L872" s="79"/>
      <c r="M872" s="80"/>
      <c r="N872" s="80"/>
      <c r="O872" s="81"/>
      <c r="P872" s="81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</row>
    <row r="873" ht="14.25" customHeight="1">
      <c r="A873" s="46"/>
      <c r="B873" s="46"/>
      <c r="C873" s="46"/>
      <c r="D873" s="46"/>
      <c r="E873" s="79"/>
      <c r="F873" s="79"/>
      <c r="G873" s="79"/>
      <c r="H873" s="48"/>
      <c r="I873" s="48"/>
      <c r="J873" s="79"/>
      <c r="K873" s="79"/>
      <c r="L873" s="79"/>
      <c r="M873" s="80"/>
      <c r="N873" s="80"/>
      <c r="O873" s="81"/>
      <c r="P873" s="81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</row>
    <row r="874" ht="14.25" customHeight="1">
      <c r="A874" s="46"/>
      <c r="B874" s="46"/>
      <c r="C874" s="46"/>
      <c r="D874" s="46"/>
      <c r="E874" s="79"/>
      <c r="F874" s="79"/>
      <c r="G874" s="79"/>
      <c r="H874" s="48"/>
      <c r="I874" s="48"/>
      <c r="J874" s="79"/>
      <c r="K874" s="79"/>
      <c r="L874" s="79"/>
      <c r="M874" s="80"/>
      <c r="N874" s="80"/>
      <c r="O874" s="81"/>
      <c r="P874" s="81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</row>
    <row r="875" ht="14.25" customHeight="1">
      <c r="A875" s="46"/>
      <c r="B875" s="46"/>
      <c r="C875" s="46"/>
      <c r="D875" s="46"/>
      <c r="E875" s="79"/>
      <c r="F875" s="79"/>
      <c r="G875" s="79"/>
      <c r="H875" s="48"/>
      <c r="I875" s="48"/>
      <c r="J875" s="79"/>
      <c r="K875" s="79"/>
      <c r="L875" s="79"/>
      <c r="M875" s="80"/>
      <c r="N875" s="80"/>
      <c r="O875" s="81"/>
      <c r="P875" s="81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</row>
    <row r="876" ht="14.25" customHeight="1">
      <c r="A876" s="46"/>
      <c r="B876" s="46"/>
      <c r="C876" s="46"/>
      <c r="D876" s="46"/>
      <c r="E876" s="79"/>
      <c r="F876" s="79"/>
      <c r="G876" s="79"/>
      <c r="H876" s="48"/>
      <c r="I876" s="48"/>
      <c r="J876" s="79"/>
      <c r="K876" s="79"/>
      <c r="L876" s="79"/>
      <c r="M876" s="80"/>
      <c r="N876" s="80"/>
      <c r="O876" s="81"/>
      <c r="P876" s="81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</row>
    <row r="877" ht="14.25" customHeight="1">
      <c r="A877" s="46"/>
      <c r="B877" s="46"/>
      <c r="C877" s="46"/>
      <c r="D877" s="46"/>
      <c r="E877" s="79"/>
      <c r="F877" s="79"/>
      <c r="G877" s="79"/>
      <c r="H877" s="48"/>
      <c r="I877" s="48"/>
      <c r="J877" s="79"/>
      <c r="K877" s="79"/>
      <c r="L877" s="79"/>
      <c r="M877" s="80"/>
      <c r="N877" s="80"/>
      <c r="O877" s="81"/>
      <c r="P877" s="81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</row>
    <row r="878" ht="14.25" customHeight="1">
      <c r="A878" s="46"/>
      <c r="B878" s="46"/>
      <c r="C878" s="46"/>
      <c r="D878" s="46"/>
      <c r="E878" s="79"/>
      <c r="F878" s="79"/>
      <c r="G878" s="79"/>
      <c r="H878" s="48"/>
      <c r="I878" s="48"/>
      <c r="J878" s="79"/>
      <c r="K878" s="79"/>
      <c r="L878" s="79"/>
      <c r="M878" s="80"/>
      <c r="N878" s="80"/>
      <c r="O878" s="81"/>
      <c r="P878" s="81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</row>
    <row r="879" ht="14.25" customHeight="1">
      <c r="A879" s="46"/>
      <c r="B879" s="46"/>
      <c r="C879" s="46"/>
      <c r="D879" s="46"/>
      <c r="E879" s="79"/>
      <c r="F879" s="79"/>
      <c r="G879" s="79"/>
      <c r="H879" s="48"/>
      <c r="I879" s="48"/>
      <c r="J879" s="79"/>
      <c r="K879" s="79"/>
      <c r="L879" s="79"/>
      <c r="M879" s="80"/>
      <c r="N879" s="80"/>
      <c r="O879" s="81"/>
      <c r="P879" s="81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</row>
    <row r="880" ht="14.25" customHeight="1">
      <c r="A880" s="46"/>
      <c r="B880" s="46"/>
      <c r="C880" s="46"/>
      <c r="D880" s="46"/>
      <c r="E880" s="79"/>
      <c r="F880" s="79"/>
      <c r="G880" s="79"/>
      <c r="H880" s="48"/>
      <c r="I880" s="48"/>
      <c r="J880" s="79"/>
      <c r="K880" s="79"/>
      <c r="L880" s="79"/>
      <c r="M880" s="80"/>
      <c r="N880" s="80"/>
      <c r="O880" s="81"/>
      <c r="P880" s="81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</row>
    <row r="881" ht="14.25" customHeight="1">
      <c r="A881" s="46"/>
      <c r="B881" s="46"/>
      <c r="C881" s="46"/>
      <c r="D881" s="46"/>
      <c r="E881" s="79"/>
      <c r="F881" s="79"/>
      <c r="G881" s="79"/>
      <c r="H881" s="48"/>
      <c r="I881" s="48"/>
      <c r="J881" s="79"/>
      <c r="K881" s="79"/>
      <c r="L881" s="79"/>
      <c r="M881" s="80"/>
      <c r="N881" s="80"/>
      <c r="O881" s="81"/>
      <c r="P881" s="81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</row>
    <row r="882" ht="14.25" customHeight="1">
      <c r="A882" s="46"/>
      <c r="B882" s="46"/>
      <c r="C882" s="46"/>
      <c r="D882" s="46"/>
      <c r="E882" s="79"/>
      <c r="F882" s="79"/>
      <c r="G882" s="79"/>
      <c r="H882" s="48"/>
      <c r="I882" s="48"/>
      <c r="J882" s="79"/>
      <c r="K882" s="79"/>
      <c r="L882" s="79"/>
      <c r="M882" s="80"/>
      <c r="N882" s="80"/>
      <c r="O882" s="81"/>
      <c r="P882" s="81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</row>
    <row r="883" ht="14.25" customHeight="1">
      <c r="A883" s="46"/>
      <c r="B883" s="46"/>
      <c r="C883" s="46"/>
      <c r="D883" s="46"/>
      <c r="E883" s="79"/>
      <c r="F883" s="79"/>
      <c r="G883" s="79"/>
      <c r="H883" s="48"/>
      <c r="I883" s="48"/>
      <c r="J883" s="79"/>
      <c r="K883" s="79"/>
      <c r="L883" s="79"/>
      <c r="M883" s="80"/>
      <c r="N883" s="80"/>
      <c r="O883" s="81"/>
      <c r="P883" s="81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</row>
    <row r="884" ht="14.25" customHeight="1">
      <c r="A884" s="46"/>
      <c r="B884" s="46"/>
      <c r="C884" s="46"/>
      <c r="D884" s="46"/>
      <c r="E884" s="79"/>
      <c r="F884" s="79"/>
      <c r="G884" s="79"/>
      <c r="H884" s="48"/>
      <c r="I884" s="48"/>
      <c r="J884" s="79"/>
      <c r="K884" s="79"/>
      <c r="L884" s="79"/>
      <c r="M884" s="80"/>
      <c r="N884" s="80"/>
      <c r="O884" s="81"/>
      <c r="P884" s="81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</row>
    <row r="885" ht="14.25" customHeight="1">
      <c r="A885" s="46"/>
      <c r="B885" s="46"/>
      <c r="C885" s="46"/>
      <c r="D885" s="46"/>
      <c r="E885" s="79"/>
      <c r="F885" s="79"/>
      <c r="G885" s="79"/>
      <c r="H885" s="48"/>
      <c r="I885" s="48"/>
      <c r="J885" s="79"/>
      <c r="K885" s="79"/>
      <c r="L885" s="79"/>
      <c r="M885" s="80"/>
      <c r="N885" s="80"/>
      <c r="O885" s="81"/>
      <c r="P885" s="81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</row>
    <row r="886" ht="14.25" customHeight="1">
      <c r="A886" s="46"/>
      <c r="B886" s="46"/>
      <c r="C886" s="46"/>
      <c r="D886" s="46"/>
      <c r="E886" s="79"/>
      <c r="F886" s="79"/>
      <c r="G886" s="79"/>
      <c r="H886" s="48"/>
      <c r="I886" s="48"/>
      <c r="J886" s="79"/>
      <c r="K886" s="79"/>
      <c r="L886" s="79"/>
      <c r="M886" s="80"/>
      <c r="N886" s="80"/>
      <c r="O886" s="81"/>
      <c r="P886" s="81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</row>
    <row r="887" ht="14.25" customHeight="1">
      <c r="A887" s="46"/>
      <c r="B887" s="46"/>
      <c r="C887" s="46"/>
      <c r="D887" s="46"/>
      <c r="E887" s="79"/>
      <c r="F887" s="79"/>
      <c r="G887" s="79"/>
      <c r="H887" s="48"/>
      <c r="I887" s="48"/>
      <c r="J887" s="79"/>
      <c r="K887" s="79"/>
      <c r="L887" s="79"/>
      <c r="M887" s="80"/>
      <c r="N887" s="80"/>
      <c r="O887" s="81"/>
      <c r="P887" s="81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</row>
    <row r="888" ht="14.25" customHeight="1">
      <c r="A888" s="46"/>
      <c r="B888" s="46"/>
      <c r="C888" s="46"/>
      <c r="D888" s="46"/>
      <c r="E888" s="79"/>
      <c r="F888" s="79"/>
      <c r="G888" s="79"/>
      <c r="H888" s="48"/>
      <c r="I888" s="48"/>
      <c r="J888" s="79"/>
      <c r="K888" s="79"/>
      <c r="L888" s="79"/>
      <c r="M888" s="80"/>
      <c r="N888" s="80"/>
      <c r="O888" s="81"/>
      <c r="P888" s="81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</row>
    <row r="889" ht="14.25" customHeight="1">
      <c r="A889" s="46"/>
      <c r="B889" s="46"/>
      <c r="C889" s="46"/>
      <c r="D889" s="46"/>
      <c r="E889" s="79"/>
      <c r="F889" s="79"/>
      <c r="G889" s="79"/>
      <c r="H889" s="48"/>
      <c r="I889" s="48"/>
      <c r="J889" s="79"/>
      <c r="K889" s="79"/>
      <c r="L889" s="79"/>
      <c r="M889" s="80"/>
      <c r="N889" s="80"/>
      <c r="O889" s="81"/>
      <c r="P889" s="81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</row>
    <row r="890" ht="14.25" customHeight="1">
      <c r="A890" s="46"/>
      <c r="B890" s="46"/>
      <c r="C890" s="46"/>
      <c r="D890" s="46"/>
      <c r="E890" s="79"/>
      <c r="F890" s="79"/>
      <c r="G890" s="79"/>
      <c r="H890" s="48"/>
      <c r="I890" s="48"/>
      <c r="J890" s="79"/>
      <c r="K890" s="79"/>
      <c r="L890" s="79"/>
      <c r="M890" s="80"/>
      <c r="N890" s="80"/>
      <c r="O890" s="81"/>
      <c r="P890" s="81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</row>
    <row r="891" ht="14.25" customHeight="1">
      <c r="A891" s="46"/>
      <c r="B891" s="46"/>
      <c r="C891" s="46"/>
      <c r="D891" s="46"/>
      <c r="E891" s="79"/>
      <c r="F891" s="79"/>
      <c r="G891" s="79"/>
      <c r="H891" s="48"/>
      <c r="I891" s="48"/>
      <c r="J891" s="79"/>
      <c r="K891" s="79"/>
      <c r="L891" s="79"/>
      <c r="M891" s="80"/>
      <c r="N891" s="80"/>
      <c r="O891" s="81"/>
      <c r="P891" s="81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</row>
    <row r="892" ht="14.25" customHeight="1">
      <c r="A892" s="46"/>
      <c r="B892" s="46"/>
      <c r="C892" s="46"/>
      <c r="D892" s="46"/>
      <c r="E892" s="79"/>
      <c r="F892" s="79"/>
      <c r="G892" s="79"/>
      <c r="H892" s="48"/>
      <c r="I892" s="48"/>
      <c r="J892" s="79"/>
      <c r="K892" s="79"/>
      <c r="L892" s="79"/>
      <c r="M892" s="80"/>
      <c r="N892" s="80"/>
      <c r="O892" s="81"/>
      <c r="P892" s="81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</row>
    <row r="893" ht="14.25" customHeight="1">
      <c r="A893" s="46"/>
      <c r="B893" s="46"/>
      <c r="C893" s="46"/>
      <c r="D893" s="46"/>
      <c r="E893" s="79"/>
      <c r="F893" s="79"/>
      <c r="G893" s="79"/>
      <c r="H893" s="48"/>
      <c r="I893" s="48"/>
      <c r="J893" s="79"/>
      <c r="K893" s="79"/>
      <c r="L893" s="79"/>
      <c r="M893" s="80"/>
      <c r="N893" s="80"/>
      <c r="O893" s="81"/>
      <c r="P893" s="81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</row>
    <row r="894" ht="14.25" customHeight="1">
      <c r="A894" s="46"/>
      <c r="B894" s="46"/>
      <c r="C894" s="46"/>
      <c r="D894" s="46"/>
      <c r="E894" s="79"/>
      <c r="F894" s="79"/>
      <c r="G894" s="79"/>
      <c r="H894" s="48"/>
      <c r="I894" s="48"/>
      <c r="J894" s="79"/>
      <c r="K894" s="79"/>
      <c r="L894" s="79"/>
      <c r="M894" s="80"/>
      <c r="N894" s="80"/>
      <c r="O894" s="81"/>
      <c r="P894" s="81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</row>
    <row r="895" ht="14.25" customHeight="1">
      <c r="A895" s="46"/>
      <c r="B895" s="46"/>
      <c r="C895" s="46"/>
      <c r="D895" s="46"/>
      <c r="E895" s="79"/>
      <c r="F895" s="79"/>
      <c r="G895" s="79"/>
      <c r="H895" s="48"/>
      <c r="I895" s="48"/>
      <c r="J895" s="79"/>
      <c r="K895" s="79"/>
      <c r="L895" s="79"/>
      <c r="M895" s="80"/>
      <c r="N895" s="80"/>
      <c r="O895" s="81"/>
      <c r="P895" s="81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</row>
    <row r="896" ht="14.25" customHeight="1">
      <c r="A896" s="46"/>
      <c r="B896" s="46"/>
      <c r="C896" s="46"/>
      <c r="D896" s="46"/>
      <c r="E896" s="79"/>
      <c r="F896" s="79"/>
      <c r="G896" s="79"/>
      <c r="H896" s="48"/>
      <c r="I896" s="48"/>
      <c r="J896" s="79"/>
      <c r="K896" s="79"/>
      <c r="L896" s="79"/>
      <c r="M896" s="80"/>
      <c r="N896" s="80"/>
      <c r="O896" s="81"/>
      <c r="P896" s="81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</row>
    <row r="897" ht="14.25" customHeight="1">
      <c r="A897" s="46"/>
      <c r="B897" s="46"/>
      <c r="C897" s="46"/>
      <c r="D897" s="46"/>
      <c r="E897" s="79"/>
      <c r="F897" s="79"/>
      <c r="G897" s="79"/>
      <c r="H897" s="48"/>
      <c r="I897" s="48"/>
      <c r="J897" s="79"/>
      <c r="K897" s="79"/>
      <c r="L897" s="79"/>
      <c r="M897" s="80"/>
      <c r="N897" s="80"/>
      <c r="O897" s="81"/>
      <c r="P897" s="81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</row>
    <row r="898" ht="14.25" customHeight="1">
      <c r="A898" s="46"/>
      <c r="B898" s="46"/>
      <c r="C898" s="46"/>
      <c r="D898" s="46"/>
      <c r="E898" s="79"/>
      <c r="F898" s="79"/>
      <c r="G898" s="79"/>
      <c r="H898" s="48"/>
      <c r="I898" s="48"/>
      <c r="J898" s="79"/>
      <c r="K898" s="79"/>
      <c r="L898" s="79"/>
      <c r="M898" s="80"/>
      <c r="N898" s="80"/>
      <c r="O898" s="81"/>
      <c r="P898" s="81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</row>
    <row r="899" ht="14.25" customHeight="1">
      <c r="A899" s="46"/>
      <c r="B899" s="46"/>
      <c r="C899" s="46"/>
      <c r="D899" s="46"/>
      <c r="E899" s="79"/>
      <c r="F899" s="79"/>
      <c r="G899" s="79"/>
      <c r="H899" s="48"/>
      <c r="I899" s="48"/>
      <c r="J899" s="79"/>
      <c r="K899" s="79"/>
      <c r="L899" s="79"/>
      <c r="M899" s="80"/>
      <c r="N899" s="80"/>
      <c r="O899" s="81"/>
      <c r="P899" s="81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</row>
    <row r="900" ht="14.25" customHeight="1">
      <c r="A900" s="46"/>
      <c r="B900" s="46"/>
      <c r="C900" s="46"/>
      <c r="D900" s="46"/>
      <c r="E900" s="79"/>
      <c r="F900" s="79"/>
      <c r="G900" s="79"/>
      <c r="H900" s="48"/>
      <c r="I900" s="48"/>
      <c r="J900" s="79"/>
      <c r="K900" s="79"/>
      <c r="L900" s="79"/>
      <c r="M900" s="80"/>
      <c r="N900" s="80"/>
      <c r="O900" s="81"/>
      <c r="P900" s="81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</row>
    <row r="901" ht="14.25" customHeight="1">
      <c r="A901" s="46"/>
      <c r="B901" s="46"/>
      <c r="C901" s="46"/>
      <c r="D901" s="46"/>
      <c r="E901" s="79"/>
      <c r="F901" s="79"/>
      <c r="G901" s="79"/>
      <c r="H901" s="48"/>
      <c r="I901" s="48"/>
      <c r="J901" s="79"/>
      <c r="K901" s="79"/>
      <c r="L901" s="79"/>
      <c r="M901" s="80"/>
      <c r="N901" s="80"/>
      <c r="O901" s="81"/>
      <c r="P901" s="81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</row>
    <row r="902" ht="14.25" customHeight="1">
      <c r="A902" s="46"/>
      <c r="B902" s="46"/>
      <c r="C902" s="46"/>
      <c r="D902" s="46"/>
      <c r="E902" s="79"/>
      <c r="F902" s="79"/>
      <c r="G902" s="79"/>
      <c r="H902" s="48"/>
      <c r="I902" s="48"/>
      <c r="J902" s="79"/>
      <c r="K902" s="79"/>
      <c r="L902" s="79"/>
      <c r="M902" s="80"/>
      <c r="N902" s="80"/>
      <c r="O902" s="81"/>
      <c r="P902" s="81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</row>
    <row r="903" ht="14.25" customHeight="1">
      <c r="A903" s="46"/>
      <c r="B903" s="46"/>
      <c r="C903" s="46"/>
      <c r="D903" s="46"/>
      <c r="E903" s="79"/>
      <c r="F903" s="79"/>
      <c r="G903" s="79"/>
      <c r="H903" s="48"/>
      <c r="I903" s="48"/>
      <c r="J903" s="79"/>
      <c r="K903" s="79"/>
      <c r="L903" s="79"/>
      <c r="M903" s="80"/>
      <c r="N903" s="80"/>
      <c r="O903" s="81"/>
      <c r="P903" s="81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</row>
    <row r="904" ht="14.25" customHeight="1">
      <c r="A904" s="46"/>
      <c r="B904" s="46"/>
      <c r="C904" s="46"/>
      <c r="D904" s="46"/>
      <c r="E904" s="79"/>
      <c r="F904" s="79"/>
      <c r="G904" s="79"/>
      <c r="H904" s="48"/>
      <c r="I904" s="48"/>
      <c r="J904" s="79"/>
      <c r="K904" s="79"/>
      <c r="L904" s="79"/>
      <c r="M904" s="80"/>
      <c r="N904" s="80"/>
      <c r="O904" s="81"/>
      <c r="P904" s="81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</row>
    <row r="905" ht="14.25" customHeight="1">
      <c r="A905" s="46"/>
      <c r="B905" s="46"/>
      <c r="C905" s="46"/>
      <c r="D905" s="46"/>
      <c r="E905" s="79"/>
      <c r="F905" s="79"/>
      <c r="G905" s="79"/>
      <c r="H905" s="48"/>
      <c r="I905" s="48"/>
      <c r="J905" s="79"/>
      <c r="K905" s="79"/>
      <c r="L905" s="79"/>
      <c r="M905" s="80"/>
      <c r="N905" s="80"/>
      <c r="O905" s="81"/>
      <c r="P905" s="81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</row>
    <row r="906" ht="14.25" customHeight="1">
      <c r="A906" s="46"/>
      <c r="B906" s="46"/>
      <c r="C906" s="46"/>
      <c r="D906" s="46"/>
      <c r="E906" s="79"/>
      <c r="F906" s="79"/>
      <c r="G906" s="79"/>
      <c r="H906" s="48"/>
      <c r="I906" s="48"/>
      <c r="J906" s="79"/>
      <c r="K906" s="79"/>
      <c r="L906" s="79"/>
      <c r="M906" s="80"/>
      <c r="N906" s="80"/>
      <c r="O906" s="81"/>
      <c r="P906" s="81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</row>
    <row r="907" ht="14.25" customHeight="1">
      <c r="A907" s="46"/>
      <c r="B907" s="46"/>
      <c r="C907" s="46"/>
      <c r="D907" s="46"/>
      <c r="E907" s="79"/>
      <c r="F907" s="79"/>
      <c r="G907" s="79"/>
      <c r="H907" s="48"/>
      <c r="I907" s="48"/>
      <c r="J907" s="79"/>
      <c r="K907" s="79"/>
      <c r="L907" s="79"/>
      <c r="M907" s="80"/>
      <c r="N907" s="80"/>
      <c r="O907" s="81"/>
      <c r="P907" s="81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</row>
    <row r="908" ht="14.25" customHeight="1">
      <c r="A908" s="46"/>
      <c r="B908" s="46"/>
      <c r="C908" s="46"/>
      <c r="D908" s="46"/>
      <c r="E908" s="79"/>
      <c r="F908" s="79"/>
      <c r="G908" s="79"/>
      <c r="H908" s="48"/>
      <c r="I908" s="48"/>
      <c r="J908" s="79"/>
      <c r="K908" s="79"/>
      <c r="L908" s="79"/>
      <c r="M908" s="80"/>
      <c r="N908" s="80"/>
      <c r="O908" s="81"/>
      <c r="P908" s="81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</row>
    <row r="909" ht="14.25" customHeight="1">
      <c r="A909" s="46"/>
      <c r="B909" s="46"/>
      <c r="C909" s="46"/>
      <c r="D909" s="46"/>
      <c r="E909" s="79"/>
      <c r="F909" s="79"/>
      <c r="G909" s="79"/>
      <c r="H909" s="48"/>
      <c r="I909" s="48"/>
      <c r="J909" s="79"/>
      <c r="K909" s="79"/>
      <c r="L909" s="79"/>
      <c r="M909" s="80"/>
      <c r="N909" s="80"/>
      <c r="O909" s="81"/>
      <c r="P909" s="81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</row>
    <row r="910" ht="14.25" customHeight="1">
      <c r="A910" s="46"/>
      <c r="B910" s="46"/>
      <c r="C910" s="46"/>
      <c r="D910" s="46"/>
      <c r="E910" s="79"/>
      <c r="F910" s="79"/>
      <c r="G910" s="79"/>
      <c r="H910" s="48"/>
      <c r="I910" s="48"/>
      <c r="J910" s="79"/>
      <c r="K910" s="79"/>
      <c r="L910" s="79"/>
      <c r="M910" s="80"/>
      <c r="N910" s="80"/>
      <c r="O910" s="81"/>
      <c r="P910" s="81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</row>
    <row r="911" ht="14.25" customHeight="1">
      <c r="A911" s="46"/>
      <c r="B911" s="46"/>
      <c r="C911" s="46"/>
      <c r="D911" s="46"/>
      <c r="E911" s="79"/>
      <c r="F911" s="79"/>
      <c r="G911" s="79"/>
      <c r="H911" s="48"/>
      <c r="I911" s="48"/>
      <c r="J911" s="79"/>
      <c r="K911" s="79"/>
      <c r="L911" s="79"/>
      <c r="M911" s="80"/>
      <c r="N911" s="80"/>
      <c r="O911" s="81"/>
      <c r="P911" s="81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</row>
    <row r="912" ht="14.25" customHeight="1">
      <c r="A912" s="46"/>
      <c r="B912" s="46"/>
      <c r="C912" s="46"/>
      <c r="D912" s="46"/>
      <c r="E912" s="79"/>
      <c r="F912" s="79"/>
      <c r="G912" s="79"/>
      <c r="H912" s="48"/>
      <c r="I912" s="48"/>
      <c r="J912" s="79"/>
      <c r="K912" s="79"/>
      <c r="L912" s="79"/>
      <c r="M912" s="80"/>
      <c r="N912" s="80"/>
      <c r="O912" s="81"/>
      <c r="P912" s="81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</row>
    <row r="913" ht="14.25" customHeight="1">
      <c r="A913" s="46"/>
      <c r="B913" s="46"/>
      <c r="C913" s="46"/>
      <c r="D913" s="46"/>
      <c r="E913" s="79"/>
      <c r="F913" s="79"/>
      <c r="G913" s="79"/>
      <c r="H913" s="48"/>
      <c r="I913" s="48"/>
      <c r="J913" s="79"/>
      <c r="K913" s="79"/>
      <c r="L913" s="79"/>
      <c r="M913" s="80"/>
      <c r="N913" s="80"/>
      <c r="O913" s="81"/>
      <c r="P913" s="81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</row>
    <row r="914" ht="14.25" customHeight="1">
      <c r="A914" s="46"/>
      <c r="B914" s="46"/>
      <c r="C914" s="46"/>
      <c r="D914" s="46"/>
      <c r="E914" s="79"/>
      <c r="F914" s="79"/>
      <c r="G914" s="79"/>
      <c r="H914" s="48"/>
      <c r="I914" s="48"/>
      <c r="J914" s="79"/>
      <c r="K914" s="79"/>
      <c r="L914" s="79"/>
      <c r="M914" s="80"/>
      <c r="N914" s="80"/>
      <c r="O914" s="81"/>
      <c r="P914" s="81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</row>
    <row r="915" ht="14.25" customHeight="1">
      <c r="A915" s="46"/>
      <c r="B915" s="46"/>
      <c r="C915" s="46"/>
      <c r="D915" s="46"/>
      <c r="E915" s="79"/>
      <c r="F915" s="79"/>
      <c r="G915" s="79"/>
      <c r="H915" s="48"/>
      <c r="I915" s="48"/>
      <c r="J915" s="79"/>
      <c r="K915" s="79"/>
      <c r="L915" s="79"/>
      <c r="M915" s="80"/>
      <c r="N915" s="80"/>
      <c r="O915" s="81"/>
      <c r="P915" s="81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</row>
    <row r="916" ht="14.25" customHeight="1">
      <c r="A916" s="46"/>
      <c r="B916" s="46"/>
      <c r="C916" s="46"/>
      <c r="D916" s="46"/>
      <c r="E916" s="79"/>
      <c r="F916" s="79"/>
      <c r="G916" s="79"/>
      <c r="H916" s="48"/>
      <c r="I916" s="48"/>
      <c r="J916" s="79"/>
      <c r="K916" s="79"/>
      <c r="L916" s="79"/>
      <c r="M916" s="80"/>
      <c r="N916" s="80"/>
      <c r="O916" s="81"/>
      <c r="P916" s="81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</row>
    <row r="917" ht="14.25" customHeight="1">
      <c r="A917" s="46"/>
      <c r="B917" s="46"/>
      <c r="C917" s="46"/>
      <c r="D917" s="46"/>
      <c r="E917" s="79"/>
      <c r="F917" s="79"/>
      <c r="G917" s="79"/>
      <c r="H917" s="48"/>
      <c r="I917" s="48"/>
      <c r="J917" s="79"/>
      <c r="K917" s="79"/>
      <c r="L917" s="79"/>
      <c r="M917" s="80"/>
      <c r="N917" s="80"/>
      <c r="O917" s="81"/>
      <c r="P917" s="81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</row>
    <row r="918" ht="14.25" customHeight="1">
      <c r="A918" s="46"/>
      <c r="B918" s="46"/>
      <c r="C918" s="46"/>
      <c r="D918" s="46"/>
      <c r="E918" s="79"/>
      <c r="F918" s="79"/>
      <c r="G918" s="79"/>
      <c r="H918" s="48"/>
      <c r="I918" s="48"/>
      <c r="J918" s="79"/>
      <c r="K918" s="79"/>
      <c r="L918" s="79"/>
      <c r="M918" s="80"/>
      <c r="N918" s="80"/>
      <c r="O918" s="81"/>
      <c r="P918" s="81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</row>
    <row r="919" ht="14.25" customHeight="1">
      <c r="A919" s="46"/>
      <c r="B919" s="46"/>
      <c r="C919" s="46"/>
      <c r="D919" s="46"/>
      <c r="E919" s="79"/>
      <c r="F919" s="79"/>
      <c r="G919" s="79"/>
      <c r="H919" s="48"/>
      <c r="I919" s="48"/>
      <c r="J919" s="79"/>
      <c r="K919" s="79"/>
      <c r="L919" s="79"/>
      <c r="M919" s="80"/>
      <c r="N919" s="80"/>
      <c r="O919" s="81"/>
      <c r="P919" s="81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</row>
    <row r="920" ht="14.25" customHeight="1">
      <c r="A920" s="46"/>
      <c r="B920" s="46"/>
      <c r="C920" s="46"/>
      <c r="D920" s="46"/>
      <c r="E920" s="79"/>
      <c r="F920" s="79"/>
      <c r="G920" s="79"/>
      <c r="H920" s="48"/>
      <c r="I920" s="48"/>
      <c r="J920" s="79"/>
      <c r="K920" s="79"/>
      <c r="L920" s="79"/>
      <c r="M920" s="80"/>
      <c r="N920" s="80"/>
      <c r="O920" s="81"/>
      <c r="P920" s="81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</row>
    <row r="921" ht="14.25" customHeight="1">
      <c r="A921" s="46"/>
      <c r="B921" s="46"/>
      <c r="C921" s="46"/>
      <c r="D921" s="46"/>
      <c r="E921" s="79"/>
      <c r="F921" s="79"/>
      <c r="G921" s="79"/>
      <c r="H921" s="48"/>
      <c r="I921" s="48"/>
      <c r="J921" s="79"/>
      <c r="K921" s="79"/>
      <c r="L921" s="79"/>
      <c r="M921" s="80"/>
      <c r="N921" s="80"/>
      <c r="O921" s="81"/>
      <c r="P921" s="81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</row>
    <row r="922" ht="14.25" customHeight="1">
      <c r="A922" s="46"/>
      <c r="B922" s="46"/>
      <c r="C922" s="46"/>
      <c r="D922" s="46"/>
      <c r="E922" s="79"/>
      <c r="F922" s="79"/>
      <c r="G922" s="79"/>
      <c r="H922" s="48"/>
      <c r="I922" s="48"/>
      <c r="J922" s="79"/>
      <c r="K922" s="79"/>
      <c r="L922" s="79"/>
      <c r="M922" s="80"/>
      <c r="N922" s="80"/>
      <c r="O922" s="81"/>
      <c r="P922" s="81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</row>
    <row r="923" ht="14.25" customHeight="1">
      <c r="A923" s="46"/>
      <c r="B923" s="46"/>
      <c r="C923" s="46"/>
      <c r="D923" s="46"/>
      <c r="E923" s="79"/>
      <c r="F923" s="79"/>
      <c r="G923" s="79"/>
      <c r="H923" s="48"/>
      <c r="I923" s="48"/>
      <c r="J923" s="79"/>
      <c r="K923" s="79"/>
      <c r="L923" s="79"/>
      <c r="M923" s="80"/>
      <c r="N923" s="80"/>
      <c r="O923" s="81"/>
      <c r="P923" s="81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</row>
    <row r="924" ht="14.25" customHeight="1">
      <c r="A924" s="46"/>
      <c r="B924" s="46"/>
      <c r="C924" s="46"/>
      <c r="D924" s="46"/>
      <c r="E924" s="79"/>
      <c r="F924" s="79"/>
      <c r="G924" s="79"/>
      <c r="H924" s="48"/>
      <c r="I924" s="48"/>
      <c r="J924" s="79"/>
      <c r="K924" s="79"/>
      <c r="L924" s="79"/>
      <c r="M924" s="80"/>
      <c r="N924" s="80"/>
      <c r="O924" s="81"/>
      <c r="P924" s="81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</row>
    <row r="925" ht="14.25" customHeight="1">
      <c r="A925" s="46"/>
      <c r="B925" s="46"/>
      <c r="C925" s="46"/>
      <c r="D925" s="46"/>
      <c r="E925" s="79"/>
      <c r="F925" s="79"/>
      <c r="G925" s="79"/>
      <c r="H925" s="48"/>
      <c r="I925" s="48"/>
      <c r="J925" s="79"/>
      <c r="K925" s="79"/>
      <c r="L925" s="79"/>
      <c r="M925" s="80"/>
      <c r="N925" s="80"/>
      <c r="O925" s="81"/>
      <c r="P925" s="81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</row>
    <row r="926" ht="14.25" customHeight="1">
      <c r="A926" s="46"/>
      <c r="B926" s="46"/>
      <c r="C926" s="46"/>
      <c r="D926" s="46"/>
      <c r="E926" s="79"/>
      <c r="F926" s="79"/>
      <c r="G926" s="79"/>
      <c r="H926" s="48"/>
      <c r="I926" s="48"/>
      <c r="J926" s="79"/>
      <c r="K926" s="79"/>
      <c r="L926" s="79"/>
      <c r="M926" s="80"/>
      <c r="N926" s="80"/>
      <c r="O926" s="81"/>
      <c r="P926" s="81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</row>
    <row r="927" ht="14.25" customHeight="1">
      <c r="A927" s="46"/>
      <c r="B927" s="46"/>
      <c r="C927" s="46"/>
      <c r="D927" s="46"/>
      <c r="E927" s="79"/>
      <c r="F927" s="79"/>
      <c r="G927" s="79"/>
      <c r="H927" s="48"/>
      <c r="I927" s="48"/>
      <c r="J927" s="79"/>
      <c r="K927" s="79"/>
      <c r="L927" s="79"/>
      <c r="M927" s="80"/>
      <c r="N927" s="80"/>
      <c r="O927" s="81"/>
      <c r="P927" s="81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</row>
    <row r="928" ht="14.25" customHeight="1">
      <c r="A928" s="46"/>
      <c r="B928" s="46"/>
      <c r="C928" s="46"/>
      <c r="D928" s="46"/>
      <c r="E928" s="79"/>
      <c r="F928" s="79"/>
      <c r="G928" s="79"/>
      <c r="H928" s="48"/>
      <c r="I928" s="48"/>
      <c r="J928" s="79"/>
      <c r="K928" s="79"/>
      <c r="L928" s="79"/>
      <c r="M928" s="80"/>
      <c r="N928" s="80"/>
      <c r="O928" s="81"/>
      <c r="P928" s="81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</row>
    <row r="929" ht="14.25" customHeight="1">
      <c r="A929" s="46"/>
      <c r="B929" s="46"/>
      <c r="C929" s="46"/>
      <c r="D929" s="46"/>
      <c r="E929" s="79"/>
      <c r="F929" s="79"/>
      <c r="G929" s="79"/>
      <c r="H929" s="48"/>
      <c r="I929" s="48"/>
      <c r="J929" s="79"/>
      <c r="K929" s="79"/>
      <c r="L929" s="79"/>
      <c r="M929" s="80"/>
      <c r="N929" s="80"/>
      <c r="O929" s="81"/>
      <c r="P929" s="81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</row>
    <row r="930" ht="14.25" customHeight="1">
      <c r="A930" s="46"/>
      <c r="B930" s="46"/>
      <c r="C930" s="46"/>
      <c r="D930" s="46"/>
      <c r="E930" s="79"/>
      <c r="F930" s="79"/>
      <c r="G930" s="79"/>
      <c r="H930" s="48"/>
      <c r="I930" s="48"/>
      <c r="J930" s="79"/>
      <c r="K930" s="79"/>
      <c r="L930" s="79"/>
      <c r="M930" s="80"/>
      <c r="N930" s="80"/>
      <c r="O930" s="81"/>
      <c r="P930" s="81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</row>
    <row r="931" ht="14.25" customHeight="1">
      <c r="A931" s="46"/>
      <c r="B931" s="46"/>
      <c r="C931" s="46"/>
      <c r="D931" s="46"/>
      <c r="E931" s="79"/>
      <c r="F931" s="79"/>
      <c r="G931" s="79"/>
      <c r="H931" s="48"/>
      <c r="I931" s="48"/>
      <c r="J931" s="79"/>
      <c r="K931" s="79"/>
      <c r="L931" s="79"/>
      <c r="M931" s="80"/>
      <c r="N931" s="80"/>
      <c r="O931" s="81"/>
      <c r="P931" s="81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</row>
    <row r="932" ht="14.25" customHeight="1">
      <c r="A932" s="46"/>
      <c r="B932" s="46"/>
      <c r="C932" s="46"/>
      <c r="D932" s="46"/>
      <c r="E932" s="79"/>
      <c r="F932" s="79"/>
      <c r="G932" s="79"/>
      <c r="H932" s="48"/>
      <c r="I932" s="48"/>
      <c r="J932" s="79"/>
      <c r="K932" s="79"/>
      <c r="L932" s="79"/>
      <c r="M932" s="80"/>
      <c r="N932" s="80"/>
      <c r="O932" s="81"/>
      <c r="P932" s="81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</row>
    <row r="933" ht="14.25" customHeight="1">
      <c r="A933" s="46"/>
      <c r="B933" s="46"/>
      <c r="C933" s="46"/>
      <c r="D933" s="46"/>
      <c r="E933" s="79"/>
      <c r="F933" s="79"/>
      <c r="G933" s="79"/>
      <c r="H933" s="48"/>
      <c r="I933" s="48"/>
      <c r="J933" s="79"/>
      <c r="K933" s="79"/>
      <c r="L933" s="79"/>
      <c r="M933" s="80"/>
      <c r="N933" s="80"/>
      <c r="O933" s="81"/>
      <c r="P933" s="81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</row>
    <row r="934" ht="14.25" customHeight="1">
      <c r="A934" s="46"/>
      <c r="B934" s="46"/>
      <c r="C934" s="46"/>
      <c r="D934" s="46"/>
      <c r="E934" s="79"/>
      <c r="F934" s="79"/>
      <c r="G934" s="79"/>
      <c r="H934" s="48"/>
      <c r="I934" s="48"/>
      <c r="J934" s="79"/>
      <c r="K934" s="79"/>
      <c r="L934" s="79"/>
      <c r="M934" s="80"/>
      <c r="N934" s="80"/>
      <c r="O934" s="81"/>
      <c r="P934" s="81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</row>
    <row r="935" ht="14.25" customHeight="1">
      <c r="A935" s="46"/>
      <c r="B935" s="46"/>
      <c r="C935" s="46"/>
      <c r="D935" s="46"/>
      <c r="E935" s="79"/>
      <c r="F935" s="79"/>
      <c r="G935" s="79"/>
      <c r="H935" s="48"/>
      <c r="I935" s="48"/>
      <c r="J935" s="79"/>
      <c r="K935" s="79"/>
      <c r="L935" s="79"/>
      <c r="M935" s="80"/>
      <c r="N935" s="80"/>
      <c r="O935" s="81"/>
      <c r="P935" s="81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</row>
    <row r="936" ht="14.25" customHeight="1">
      <c r="A936" s="46"/>
      <c r="B936" s="46"/>
      <c r="C936" s="46"/>
      <c r="D936" s="46"/>
      <c r="E936" s="79"/>
      <c r="F936" s="79"/>
      <c r="G936" s="79"/>
      <c r="H936" s="48"/>
      <c r="I936" s="48"/>
      <c r="J936" s="79"/>
      <c r="K936" s="79"/>
      <c r="L936" s="79"/>
      <c r="M936" s="80"/>
      <c r="N936" s="80"/>
      <c r="O936" s="81"/>
      <c r="P936" s="81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</row>
    <row r="937" ht="14.25" customHeight="1">
      <c r="A937" s="46"/>
      <c r="B937" s="46"/>
      <c r="C937" s="46"/>
      <c r="D937" s="46"/>
      <c r="E937" s="79"/>
      <c r="F937" s="79"/>
      <c r="G937" s="79"/>
      <c r="H937" s="48"/>
      <c r="I937" s="48"/>
      <c r="J937" s="79"/>
      <c r="K937" s="79"/>
      <c r="L937" s="79"/>
      <c r="M937" s="80"/>
      <c r="N937" s="80"/>
      <c r="O937" s="81"/>
      <c r="P937" s="81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</row>
    <row r="938" ht="14.25" customHeight="1">
      <c r="A938" s="46"/>
      <c r="B938" s="46"/>
      <c r="C938" s="46"/>
      <c r="D938" s="46"/>
      <c r="E938" s="79"/>
      <c r="F938" s="79"/>
      <c r="G938" s="79"/>
      <c r="H938" s="48"/>
      <c r="I938" s="48"/>
      <c r="J938" s="79"/>
      <c r="K938" s="79"/>
      <c r="L938" s="79"/>
      <c r="M938" s="80"/>
      <c r="N938" s="80"/>
      <c r="O938" s="81"/>
      <c r="P938" s="81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</row>
    <row r="939" ht="14.25" customHeight="1">
      <c r="A939" s="46"/>
      <c r="B939" s="46"/>
      <c r="C939" s="46"/>
      <c r="D939" s="46"/>
      <c r="E939" s="79"/>
      <c r="F939" s="79"/>
      <c r="G939" s="79"/>
      <c r="H939" s="48"/>
      <c r="I939" s="48"/>
      <c r="J939" s="79"/>
      <c r="K939" s="79"/>
      <c r="L939" s="79"/>
      <c r="M939" s="80"/>
      <c r="N939" s="80"/>
      <c r="O939" s="81"/>
      <c r="P939" s="81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</row>
    <row r="940" ht="14.25" customHeight="1">
      <c r="A940" s="46"/>
      <c r="B940" s="46"/>
      <c r="C940" s="46"/>
      <c r="D940" s="46"/>
      <c r="E940" s="79"/>
      <c r="F940" s="79"/>
      <c r="G940" s="79"/>
      <c r="H940" s="48"/>
      <c r="I940" s="48"/>
      <c r="J940" s="79"/>
      <c r="K940" s="79"/>
      <c r="L940" s="79"/>
      <c r="M940" s="80"/>
      <c r="N940" s="80"/>
      <c r="O940" s="81"/>
      <c r="P940" s="81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</row>
    <row r="941" ht="14.25" customHeight="1">
      <c r="A941" s="46"/>
      <c r="B941" s="46"/>
      <c r="C941" s="46"/>
      <c r="D941" s="46"/>
      <c r="E941" s="79"/>
      <c r="F941" s="79"/>
      <c r="G941" s="79"/>
      <c r="H941" s="48"/>
      <c r="I941" s="48"/>
      <c r="J941" s="79"/>
      <c r="K941" s="79"/>
      <c r="L941" s="79"/>
      <c r="M941" s="80"/>
      <c r="N941" s="80"/>
      <c r="O941" s="81"/>
      <c r="P941" s="81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</row>
    <row r="942" ht="14.25" customHeight="1">
      <c r="A942" s="46"/>
      <c r="B942" s="46"/>
      <c r="C942" s="46"/>
      <c r="D942" s="46"/>
      <c r="E942" s="79"/>
      <c r="F942" s="79"/>
      <c r="G942" s="79"/>
      <c r="H942" s="48"/>
      <c r="I942" s="48"/>
      <c r="J942" s="79"/>
      <c r="K942" s="79"/>
      <c r="L942" s="79"/>
      <c r="M942" s="80"/>
      <c r="N942" s="80"/>
      <c r="O942" s="81"/>
      <c r="P942" s="81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</row>
    <row r="943" ht="14.25" customHeight="1">
      <c r="A943" s="46"/>
      <c r="B943" s="46"/>
      <c r="C943" s="46"/>
      <c r="D943" s="46"/>
      <c r="E943" s="79"/>
      <c r="F943" s="79"/>
      <c r="G943" s="79"/>
      <c r="H943" s="48"/>
      <c r="I943" s="48"/>
      <c r="J943" s="79"/>
      <c r="K943" s="79"/>
      <c r="L943" s="79"/>
      <c r="M943" s="80"/>
      <c r="N943" s="80"/>
      <c r="O943" s="81"/>
      <c r="P943" s="81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</row>
    <row r="944" ht="14.25" customHeight="1">
      <c r="A944" s="46"/>
      <c r="B944" s="46"/>
      <c r="C944" s="46"/>
      <c r="D944" s="46"/>
      <c r="E944" s="79"/>
      <c r="F944" s="79"/>
      <c r="G944" s="79"/>
      <c r="H944" s="48"/>
      <c r="I944" s="48"/>
      <c r="J944" s="79"/>
      <c r="K944" s="79"/>
      <c r="L944" s="79"/>
      <c r="M944" s="80"/>
      <c r="N944" s="80"/>
      <c r="O944" s="81"/>
      <c r="P944" s="81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</row>
    <row r="945" ht="14.25" customHeight="1">
      <c r="A945" s="46"/>
      <c r="B945" s="46"/>
      <c r="C945" s="46"/>
      <c r="D945" s="46"/>
      <c r="E945" s="79"/>
      <c r="F945" s="79"/>
      <c r="G945" s="79"/>
      <c r="H945" s="48"/>
      <c r="I945" s="48"/>
      <c r="J945" s="79"/>
      <c r="K945" s="79"/>
      <c r="L945" s="79"/>
      <c r="M945" s="80"/>
      <c r="N945" s="80"/>
      <c r="O945" s="81"/>
      <c r="P945" s="81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</row>
    <row r="946" ht="14.25" customHeight="1">
      <c r="A946" s="46"/>
      <c r="B946" s="46"/>
      <c r="C946" s="46"/>
      <c r="D946" s="46"/>
      <c r="E946" s="79"/>
      <c r="F946" s="79"/>
      <c r="G946" s="79"/>
      <c r="H946" s="48"/>
      <c r="I946" s="48"/>
      <c r="J946" s="79"/>
      <c r="K946" s="79"/>
      <c r="L946" s="79"/>
      <c r="M946" s="80"/>
      <c r="N946" s="80"/>
      <c r="O946" s="81"/>
      <c r="P946" s="81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</row>
    <row r="947" ht="14.25" customHeight="1">
      <c r="A947" s="46"/>
      <c r="B947" s="46"/>
      <c r="C947" s="46"/>
      <c r="D947" s="46"/>
      <c r="E947" s="79"/>
      <c r="F947" s="79"/>
      <c r="G947" s="79"/>
      <c r="H947" s="48"/>
      <c r="I947" s="48"/>
      <c r="J947" s="79"/>
      <c r="K947" s="79"/>
      <c r="L947" s="79"/>
      <c r="M947" s="80"/>
      <c r="N947" s="80"/>
      <c r="O947" s="81"/>
      <c r="P947" s="81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</row>
    <row r="948" ht="14.25" customHeight="1">
      <c r="A948" s="46"/>
      <c r="B948" s="46"/>
      <c r="C948" s="46"/>
      <c r="D948" s="46"/>
      <c r="E948" s="79"/>
      <c r="F948" s="79"/>
      <c r="G948" s="79"/>
      <c r="H948" s="48"/>
      <c r="I948" s="48"/>
      <c r="J948" s="79"/>
      <c r="K948" s="79"/>
      <c r="L948" s="79"/>
      <c r="M948" s="80"/>
      <c r="N948" s="80"/>
      <c r="O948" s="81"/>
      <c r="P948" s="81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</row>
    <row r="949" ht="14.25" customHeight="1">
      <c r="A949" s="46"/>
      <c r="B949" s="46"/>
      <c r="C949" s="46"/>
      <c r="D949" s="46"/>
      <c r="E949" s="79"/>
      <c r="F949" s="79"/>
      <c r="G949" s="79"/>
      <c r="H949" s="48"/>
      <c r="I949" s="48"/>
      <c r="J949" s="79"/>
      <c r="K949" s="79"/>
      <c r="L949" s="79"/>
      <c r="M949" s="80"/>
      <c r="N949" s="80"/>
      <c r="O949" s="81"/>
      <c r="P949" s="81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</row>
    <row r="950" ht="14.25" customHeight="1">
      <c r="A950" s="46"/>
      <c r="B950" s="46"/>
      <c r="C950" s="46"/>
      <c r="D950" s="46"/>
      <c r="E950" s="79"/>
      <c r="F950" s="79"/>
      <c r="G950" s="79"/>
      <c r="H950" s="48"/>
      <c r="I950" s="48"/>
      <c r="J950" s="79"/>
      <c r="K950" s="79"/>
      <c r="L950" s="79"/>
      <c r="M950" s="80"/>
      <c r="N950" s="80"/>
      <c r="O950" s="81"/>
      <c r="P950" s="81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</row>
    <row r="951" ht="14.25" customHeight="1">
      <c r="A951" s="46"/>
      <c r="B951" s="46"/>
      <c r="C951" s="46"/>
      <c r="D951" s="46"/>
      <c r="E951" s="79"/>
      <c r="F951" s="79"/>
      <c r="G951" s="79"/>
      <c r="H951" s="48"/>
      <c r="I951" s="48"/>
      <c r="J951" s="79"/>
      <c r="K951" s="79"/>
      <c r="L951" s="79"/>
      <c r="M951" s="80"/>
      <c r="N951" s="80"/>
      <c r="O951" s="81"/>
      <c r="P951" s="81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</row>
    <row r="952" ht="14.25" customHeight="1">
      <c r="A952" s="46"/>
      <c r="B952" s="46"/>
      <c r="C952" s="46"/>
      <c r="D952" s="46"/>
      <c r="E952" s="79"/>
      <c r="F952" s="79"/>
      <c r="G952" s="79"/>
      <c r="H952" s="48"/>
      <c r="I952" s="48"/>
      <c r="J952" s="79"/>
      <c r="K952" s="79"/>
      <c r="L952" s="79"/>
      <c r="M952" s="80"/>
      <c r="N952" s="80"/>
      <c r="O952" s="81"/>
      <c r="P952" s="81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</row>
    <row r="953" ht="14.25" customHeight="1">
      <c r="A953" s="46"/>
      <c r="B953" s="46"/>
      <c r="C953" s="46"/>
      <c r="D953" s="46"/>
      <c r="E953" s="79"/>
      <c r="F953" s="79"/>
      <c r="G953" s="79"/>
      <c r="H953" s="48"/>
      <c r="I953" s="48"/>
      <c r="J953" s="79"/>
      <c r="K953" s="79"/>
      <c r="L953" s="79"/>
      <c r="M953" s="80"/>
      <c r="N953" s="80"/>
      <c r="O953" s="81"/>
      <c r="P953" s="81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</row>
    <row r="954" ht="14.25" customHeight="1">
      <c r="A954" s="46"/>
      <c r="B954" s="46"/>
      <c r="C954" s="46"/>
      <c r="D954" s="46"/>
      <c r="E954" s="79"/>
      <c r="F954" s="79"/>
      <c r="G954" s="79"/>
      <c r="H954" s="48"/>
      <c r="I954" s="48"/>
      <c r="J954" s="79"/>
      <c r="K954" s="79"/>
      <c r="L954" s="79"/>
      <c r="M954" s="80"/>
      <c r="N954" s="80"/>
      <c r="O954" s="81"/>
      <c r="P954" s="81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</row>
    <row r="955" ht="14.25" customHeight="1">
      <c r="A955" s="46"/>
      <c r="B955" s="46"/>
      <c r="C955" s="46"/>
      <c r="D955" s="46"/>
      <c r="E955" s="79"/>
      <c r="F955" s="79"/>
      <c r="G955" s="79"/>
      <c r="H955" s="48"/>
      <c r="I955" s="48"/>
      <c r="J955" s="79"/>
      <c r="K955" s="79"/>
      <c r="L955" s="79"/>
      <c r="M955" s="80"/>
      <c r="N955" s="80"/>
      <c r="O955" s="81"/>
      <c r="P955" s="81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</row>
    <row r="956" ht="14.25" customHeight="1">
      <c r="A956" s="46"/>
      <c r="B956" s="46"/>
      <c r="C956" s="46"/>
      <c r="D956" s="46"/>
      <c r="E956" s="79"/>
      <c r="F956" s="79"/>
      <c r="G956" s="79"/>
      <c r="H956" s="48"/>
      <c r="I956" s="48"/>
      <c r="J956" s="79"/>
      <c r="K956" s="79"/>
      <c r="L956" s="79"/>
      <c r="M956" s="80"/>
      <c r="N956" s="80"/>
      <c r="O956" s="81"/>
      <c r="P956" s="81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</row>
    <row r="957" ht="14.25" customHeight="1">
      <c r="A957" s="46"/>
      <c r="B957" s="46"/>
      <c r="C957" s="46"/>
      <c r="D957" s="46"/>
      <c r="E957" s="79"/>
      <c r="F957" s="79"/>
      <c r="G957" s="79"/>
      <c r="H957" s="48"/>
      <c r="I957" s="48"/>
      <c r="J957" s="79"/>
      <c r="K957" s="79"/>
      <c r="L957" s="79"/>
      <c r="M957" s="80"/>
      <c r="N957" s="80"/>
      <c r="O957" s="81"/>
      <c r="P957" s="81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</row>
    <row r="958" ht="14.25" customHeight="1">
      <c r="A958" s="46"/>
      <c r="B958" s="46"/>
      <c r="C958" s="46"/>
      <c r="D958" s="46"/>
      <c r="E958" s="79"/>
      <c r="F958" s="79"/>
      <c r="G958" s="79"/>
      <c r="H958" s="48"/>
      <c r="I958" s="48"/>
      <c r="J958" s="79"/>
      <c r="K958" s="79"/>
      <c r="L958" s="79"/>
      <c r="M958" s="80"/>
      <c r="N958" s="80"/>
      <c r="O958" s="81"/>
      <c r="P958" s="81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</row>
    <row r="959" ht="14.25" customHeight="1">
      <c r="A959" s="46"/>
      <c r="B959" s="46"/>
      <c r="C959" s="46"/>
      <c r="D959" s="46"/>
      <c r="E959" s="79"/>
      <c r="F959" s="79"/>
      <c r="G959" s="79"/>
      <c r="H959" s="48"/>
      <c r="I959" s="48"/>
      <c r="J959" s="79"/>
      <c r="K959" s="79"/>
      <c r="L959" s="79"/>
      <c r="M959" s="80"/>
      <c r="N959" s="80"/>
      <c r="O959" s="81"/>
      <c r="P959" s="81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</row>
    <row r="960" ht="14.25" customHeight="1">
      <c r="A960" s="46"/>
      <c r="B960" s="46"/>
      <c r="C960" s="46"/>
      <c r="D960" s="46"/>
      <c r="E960" s="79"/>
      <c r="F960" s="79"/>
      <c r="G960" s="79"/>
      <c r="H960" s="48"/>
      <c r="I960" s="48"/>
      <c r="J960" s="79"/>
      <c r="K960" s="79"/>
      <c r="L960" s="79"/>
      <c r="M960" s="80"/>
      <c r="N960" s="80"/>
      <c r="O960" s="81"/>
      <c r="P960" s="81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</row>
    <row r="961" ht="14.25" customHeight="1">
      <c r="A961" s="46"/>
      <c r="B961" s="46"/>
      <c r="C961" s="46"/>
      <c r="D961" s="46"/>
      <c r="E961" s="79"/>
      <c r="F961" s="79"/>
      <c r="G961" s="79"/>
      <c r="H961" s="48"/>
      <c r="I961" s="48"/>
      <c r="J961" s="79"/>
      <c r="K961" s="79"/>
      <c r="L961" s="79"/>
      <c r="M961" s="80"/>
      <c r="N961" s="80"/>
      <c r="O961" s="81"/>
      <c r="P961" s="81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</row>
    <row r="962" ht="14.25" customHeight="1">
      <c r="A962" s="46"/>
      <c r="B962" s="46"/>
      <c r="C962" s="46"/>
      <c r="D962" s="46"/>
      <c r="E962" s="79"/>
      <c r="F962" s="79"/>
      <c r="G962" s="79"/>
      <c r="H962" s="48"/>
      <c r="I962" s="48"/>
      <c r="J962" s="79"/>
      <c r="K962" s="79"/>
      <c r="L962" s="79"/>
      <c r="M962" s="80"/>
      <c r="N962" s="80"/>
      <c r="O962" s="81"/>
      <c r="P962" s="81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</row>
    <row r="963" ht="14.25" customHeight="1">
      <c r="A963" s="46"/>
      <c r="B963" s="46"/>
      <c r="C963" s="46"/>
      <c r="D963" s="46"/>
      <c r="E963" s="79"/>
      <c r="F963" s="79"/>
      <c r="G963" s="79"/>
      <c r="H963" s="48"/>
      <c r="I963" s="48"/>
      <c r="J963" s="79"/>
      <c r="K963" s="79"/>
      <c r="L963" s="79"/>
      <c r="M963" s="80"/>
      <c r="N963" s="80"/>
      <c r="O963" s="81"/>
      <c r="P963" s="81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</row>
    <row r="964" ht="14.25" customHeight="1">
      <c r="A964" s="46"/>
      <c r="B964" s="46"/>
      <c r="C964" s="46"/>
      <c r="D964" s="46"/>
      <c r="E964" s="79"/>
      <c r="F964" s="79"/>
      <c r="G964" s="79"/>
      <c r="H964" s="48"/>
      <c r="I964" s="48"/>
      <c r="J964" s="79"/>
      <c r="K964" s="79"/>
      <c r="L964" s="79"/>
      <c r="M964" s="80"/>
      <c r="N964" s="80"/>
      <c r="O964" s="81"/>
      <c r="P964" s="81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</row>
    <row r="965" ht="14.25" customHeight="1">
      <c r="A965" s="46"/>
      <c r="B965" s="46"/>
      <c r="C965" s="46"/>
      <c r="D965" s="46"/>
      <c r="E965" s="79"/>
      <c r="F965" s="79"/>
      <c r="G965" s="79"/>
      <c r="H965" s="48"/>
      <c r="I965" s="48"/>
      <c r="J965" s="79"/>
      <c r="K965" s="79"/>
      <c r="L965" s="79"/>
      <c r="M965" s="80"/>
      <c r="N965" s="80"/>
      <c r="O965" s="81"/>
      <c r="P965" s="81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</row>
    <row r="966" ht="14.25" customHeight="1">
      <c r="A966" s="46"/>
      <c r="B966" s="46"/>
      <c r="C966" s="46"/>
      <c r="D966" s="46"/>
      <c r="E966" s="79"/>
      <c r="F966" s="79"/>
      <c r="G966" s="79"/>
      <c r="H966" s="48"/>
      <c r="I966" s="48"/>
      <c r="J966" s="79"/>
      <c r="K966" s="79"/>
      <c r="L966" s="79"/>
      <c r="M966" s="80"/>
      <c r="N966" s="80"/>
      <c r="O966" s="81"/>
      <c r="P966" s="81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</row>
    <row r="967" ht="14.25" customHeight="1">
      <c r="A967" s="46"/>
      <c r="B967" s="46"/>
      <c r="C967" s="46"/>
      <c r="D967" s="46"/>
      <c r="E967" s="79"/>
      <c r="F967" s="79"/>
      <c r="G967" s="79"/>
      <c r="H967" s="48"/>
      <c r="I967" s="48"/>
      <c r="J967" s="79"/>
      <c r="K967" s="79"/>
      <c r="L967" s="79"/>
      <c r="M967" s="80"/>
      <c r="N967" s="80"/>
      <c r="O967" s="81"/>
      <c r="P967" s="81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</row>
    <row r="968" ht="14.25" customHeight="1">
      <c r="A968" s="46"/>
      <c r="B968" s="46"/>
      <c r="C968" s="46"/>
      <c r="D968" s="46"/>
      <c r="E968" s="79"/>
      <c r="F968" s="79"/>
      <c r="G968" s="79"/>
      <c r="H968" s="48"/>
      <c r="I968" s="48"/>
      <c r="J968" s="79"/>
      <c r="K968" s="79"/>
      <c r="L968" s="79"/>
      <c r="M968" s="80"/>
      <c r="N968" s="80"/>
      <c r="O968" s="81"/>
      <c r="P968" s="81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</row>
    <row r="969" ht="14.25" customHeight="1">
      <c r="A969" s="46"/>
      <c r="B969" s="46"/>
      <c r="C969" s="46"/>
      <c r="D969" s="46"/>
      <c r="E969" s="79"/>
      <c r="F969" s="79"/>
      <c r="G969" s="79"/>
      <c r="H969" s="48"/>
      <c r="I969" s="48"/>
      <c r="J969" s="79"/>
      <c r="K969" s="79"/>
      <c r="L969" s="79"/>
      <c r="M969" s="80"/>
      <c r="N969" s="80"/>
      <c r="O969" s="81"/>
      <c r="P969" s="81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</row>
    <row r="970" ht="14.25" customHeight="1">
      <c r="A970" s="46"/>
      <c r="B970" s="46"/>
      <c r="C970" s="46"/>
      <c r="D970" s="46"/>
      <c r="E970" s="79"/>
      <c r="F970" s="79"/>
      <c r="G970" s="79"/>
      <c r="H970" s="48"/>
      <c r="I970" s="48"/>
      <c r="J970" s="79"/>
      <c r="K970" s="79"/>
      <c r="L970" s="79"/>
      <c r="M970" s="80"/>
      <c r="N970" s="80"/>
      <c r="O970" s="81"/>
      <c r="P970" s="81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</row>
    <row r="971" ht="14.25" customHeight="1">
      <c r="A971" s="46"/>
      <c r="B971" s="46"/>
      <c r="C971" s="46"/>
      <c r="D971" s="46"/>
      <c r="E971" s="79"/>
      <c r="F971" s="79"/>
      <c r="G971" s="79"/>
      <c r="H971" s="48"/>
      <c r="I971" s="48"/>
      <c r="J971" s="79"/>
      <c r="K971" s="79"/>
      <c r="L971" s="79"/>
      <c r="M971" s="80"/>
      <c r="N971" s="80"/>
      <c r="O971" s="81"/>
      <c r="P971" s="81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</row>
    <row r="972" ht="14.25" customHeight="1">
      <c r="A972" s="46"/>
      <c r="B972" s="46"/>
      <c r="C972" s="46"/>
      <c r="D972" s="46"/>
      <c r="E972" s="79"/>
      <c r="F972" s="79"/>
      <c r="G972" s="79"/>
      <c r="H972" s="48"/>
      <c r="I972" s="48"/>
      <c r="J972" s="79"/>
      <c r="K972" s="79"/>
      <c r="L972" s="79"/>
      <c r="M972" s="80"/>
      <c r="N972" s="80"/>
      <c r="O972" s="81"/>
      <c r="P972" s="81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</row>
    <row r="973" ht="14.25" customHeight="1">
      <c r="A973" s="46"/>
      <c r="B973" s="46"/>
      <c r="C973" s="46"/>
      <c r="D973" s="46"/>
      <c r="E973" s="79"/>
      <c r="F973" s="79"/>
      <c r="G973" s="79"/>
      <c r="H973" s="48"/>
      <c r="I973" s="48"/>
      <c r="J973" s="79"/>
      <c r="K973" s="79"/>
      <c r="L973" s="79"/>
      <c r="M973" s="80"/>
      <c r="N973" s="80"/>
      <c r="O973" s="81"/>
      <c r="P973" s="81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</row>
    <row r="974" ht="14.25" customHeight="1">
      <c r="A974" s="46"/>
      <c r="B974" s="46"/>
      <c r="C974" s="46"/>
      <c r="D974" s="46"/>
      <c r="E974" s="79"/>
      <c r="F974" s="79"/>
      <c r="G974" s="79"/>
      <c r="H974" s="48"/>
      <c r="I974" s="48"/>
      <c r="J974" s="79"/>
      <c r="K974" s="79"/>
      <c r="L974" s="79"/>
      <c r="M974" s="80"/>
      <c r="N974" s="80"/>
      <c r="O974" s="81"/>
      <c r="P974" s="81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</row>
    <row r="975" ht="14.25" customHeight="1">
      <c r="A975" s="46"/>
      <c r="B975" s="46"/>
      <c r="C975" s="46"/>
      <c r="D975" s="46"/>
      <c r="E975" s="79"/>
      <c r="F975" s="79"/>
      <c r="G975" s="79"/>
      <c r="H975" s="48"/>
      <c r="I975" s="48"/>
      <c r="J975" s="79"/>
      <c r="K975" s="79"/>
      <c r="L975" s="79"/>
      <c r="M975" s="80"/>
      <c r="N975" s="80"/>
      <c r="O975" s="81"/>
      <c r="P975" s="81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</row>
    <row r="976" ht="14.25" customHeight="1">
      <c r="A976" s="46"/>
      <c r="B976" s="46"/>
      <c r="C976" s="46"/>
      <c r="D976" s="46"/>
      <c r="E976" s="79"/>
      <c r="F976" s="79"/>
      <c r="G976" s="79"/>
      <c r="H976" s="48"/>
      <c r="I976" s="48"/>
      <c r="J976" s="79"/>
      <c r="K976" s="79"/>
      <c r="L976" s="79"/>
      <c r="M976" s="80"/>
      <c r="N976" s="80"/>
      <c r="O976" s="81"/>
      <c r="P976" s="81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</row>
    <row r="977" ht="14.25" customHeight="1">
      <c r="A977" s="46"/>
      <c r="B977" s="46"/>
      <c r="C977" s="46"/>
      <c r="D977" s="46"/>
      <c r="E977" s="79"/>
      <c r="F977" s="79"/>
      <c r="G977" s="79"/>
      <c r="H977" s="48"/>
      <c r="I977" s="48"/>
      <c r="J977" s="79"/>
      <c r="K977" s="79"/>
      <c r="L977" s="79"/>
      <c r="M977" s="80"/>
      <c r="N977" s="80"/>
      <c r="O977" s="81"/>
      <c r="P977" s="81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</row>
    <row r="978" ht="14.25" customHeight="1">
      <c r="A978" s="46"/>
      <c r="B978" s="46"/>
      <c r="C978" s="46"/>
      <c r="D978" s="46"/>
      <c r="E978" s="79"/>
      <c r="F978" s="79"/>
      <c r="G978" s="79"/>
      <c r="H978" s="48"/>
      <c r="I978" s="48"/>
      <c r="J978" s="79"/>
      <c r="K978" s="79"/>
      <c r="L978" s="79"/>
      <c r="M978" s="80"/>
      <c r="N978" s="80"/>
      <c r="O978" s="81"/>
      <c r="P978" s="81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</row>
    <row r="979" ht="14.25" customHeight="1">
      <c r="A979" s="46"/>
      <c r="B979" s="46"/>
      <c r="C979" s="46"/>
      <c r="D979" s="46"/>
      <c r="E979" s="79"/>
      <c r="F979" s="79"/>
      <c r="G979" s="79"/>
      <c r="H979" s="48"/>
      <c r="I979" s="48"/>
      <c r="J979" s="79"/>
      <c r="K979" s="79"/>
      <c r="L979" s="79"/>
      <c r="M979" s="80"/>
      <c r="N979" s="80"/>
      <c r="O979" s="81"/>
      <c r="P979" s="81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</row>
    <row r="980" ht="14.25" customHeight="1">
      <c r="A980" s="46"/>
      <c r="B980" s="46"/>
      <c r="C980" s="46"/>
      <c r="D980" s="46"/>
      <c r="E980" s="79"/>
      <c r="F980" s="79"/>
      <c r="G980" s="79"/>
      <c r="H980" s="48"/>
      <c r="I980" s="48"/>
      <c r="J980" s="79"/>
      <c r="K980" s="79"/>
      <c r="L980" s="79"/>
      <c r="M980" s="80"/>
      <c r="N980" s="80"/>
      <c r="O980" s="81"/>
      <c r="P980" s="81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</row>
    <row r="981" ht="14.25" customHeight="1">
      <c r="A981" s="46"/>
      <c r="B981" s="46"/>
      <c r="C981" s="46"/>
      <c r="D981" s="46"/>
      <c r="E981" s="79"/>
      <c r="F981" s="79"/>
      <c r="G981" s="79"/>
      <c r="H981" s="48"/>
      <c r="I981" s="48"/>
      <c r="J981" s="79"/>
      <c r="K981" s="79"/>
      <c r="L981" s="79"/>
      <c r="M981" s="80"/>
      <c r="N981" s="80"/>
      <c r="O981" s="81"/>
      <c r="P981" s="81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</row>
    <row r="982" ht="14.25" customHeight="1">
      <c r="A982" s="46"/>
      <c r="B982" s="46"/>
      <c r="C982" s="46"/>
      <c r="D982" s="46"/>
      <c r="E982" s="79"/>
      <c r="F982" s="79"/>
      <c r="G982" s="79"/>
      <c r="H982" s="48"/>
      <c r="I982" s="48"/>
      <c r="J982" s="79"/>
      <c r="K982" s="79"/>
      <c r="L982" s="79"/>
      <c r="M982" s="80"/>
      <c r="N982" s="80"/>
      <c r="O982" s="81"/>
      <c r="P982" s="81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</row>
    <row r="983" ht="14.25" customHeight="1">
      <c r="A983" s="46"/>
      <c r="B983" s="46"/>
      <c r="C983" s="46"/>
      <c r="D983" s="46"/>
      <c r="E983" s="79"/>
      <c r="F983" s="79"/>
      <c r="G983" s="79"/>
      <c r="H983" s="48"/>
      <c r="I983" s="48"/>
      <c r="J983" s="79"/>
      <c r="K983" s="79"/>
      <c r="L983" s="79"/>
      <c r="M983" s="80"/>
      <c r="N983" s="80"/>
      <c r="O983" s="81"/>
      <c r="P983" s="81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</row>
    <row r="984" ht="14.25" customHeight="1">
      <c r="A984" s="46"/>
      <c r="B984" s="46"/>
      <c r="C984" s="46"/>
      <c r="D984" s="46"/>
      <c r="E984" s="79"/>
      <c r="F984" s="79"/>
      <c r="G984" s="79"/>
      <c r="H984" s="48"/>
      <c r="I984" s="48"/>
      <c r="J984" s="79"/>
      <c r="K984" s="79"/>
      <c r="L984" s="79"/>
      <c r="M984" s="80"/>
      <c r="N984" s="80"/>
      <c r="O984" s="81"/>
      <c r="P984" s="81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</row>
    <row r="985" ht="14.25" customHeight="1">
      <c r="A985" s="46"/>
      <c r="B985" s="46"/>
      <c r="C985" s="46"/>
      <c r="D985" s="46"/>
      <c r="E985" s="79"/>
      <c r="F985" s="79"/>
      <c r="G985" s="79"/>
      <c r="H985" s="48"/>
      <c r="I985" s="48"/>
      <c r="J985" s="79"/>
      <c r="K985" s="79"/>
      <c r="L985" s="79"/>
      <c r="M985" s="80"/>
      <c r="N985" s="80"/>
      <c r="O985" s="81"/>
      <c r="P985" s="81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</row>
    <row r="986" ht="14.25" customHeight="1">
      <c r="A986" s="46"/>
      <c r="B986" s="46"/>
      <c r="C986" s="46"/>
      <c r="D986" s="46"/>
      <c r="E986" s="79"/>
      <c r="F986" s="79"/>
      <c r="G986" s="79"/>
      <c r="H986" s="48"/>
      <c r="I986" s="48"/>
      <c r="J986" s="79"/>
      <c r="K986" s="79"/>
      <c r="L986" s="79"/>
      <c r="M986" s="80"/>
      <c r="N986" s="80"/>
      <c r="O986" s="81"/>
      <c r="P986" s="81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</row>
    <row r="987" ht="14.25" customHeight="1">
      <c r="A987" s="46"/>
      <c r="B987" s="46"/>
      <c r="C987" s="46"/>
      <c r="D987" s="46"/>
      <c r="E987" s="79"/>
      <c r="F987" s="79"/>
      <c r="G987" s="79"/>
      <c r="H987" s="48"/>
      <c r="I987" s="48"/>
      <c r="J987" s="79"/>
      <c r="K987" s="79"/>
      <c r="L987" s="79"/>
      <c r="M987" s="80"/>
      <c r="N987" s="80"/>
      <c r="O987" s="81"/>
      <c r="P987" s="81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</row>
    <row r="988" ht="14.25" customHeight="1">
      <c r="A988" s="46"/>
      <c r="B988" s="46"/>
      <c r="C988" s="46"/>
      <c r="D988" s="46"/>
      <c r="E988" s="79"/>
      <c r="F988" s="79"/>
      <c r="G988" s="79"/>
      <c r="H988" s="48"/>
      <c r="I988" s="48"/>
      <c r="J988" s="79"/>
      <c r="K988" s="79"/>
      <c r="L988" s="79"/>
      <c r="M988" s="80"/>
      <c r="N988" s="80"/>
      <c r="O988" s="81"/>
      <c r="P988" s="81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</row>
    <row r="989" ht="14.25" customHeight="1">
      <c r="A989" s="46"/>
      <c r="B989" s="46"/>
      <c r="C989" s="46"/>
      <c r="D989" s="46"/>
      <c r="E989" s="79"/>
      <c r="F989" s="79"/>
      <c r="G989" s="79"/>
      <c r="H989" s="48"/>
      <c r="I989" s="48"/>
      <c r="J989" s="79"/>
      <c r="K989" s="79"/>
      <c r="L989" s="79"/>
      <c r="M989" s="80"/>
      <c r="N989" s="80"/>
      <c r="O989" s="81"/>
      <c r="P989" s="81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</row>
    <row r="990" ht="14.25" customHeight="1">
      <c r="A990" s="46"/>
      <c r="B990" s="46"/>
      <c r="C990" s="46"/>
      <c r="D990" s="46"/>
      <c r="E990" s="79"/>
      <c r="F990" s="79"/>
      <c r="G990" s="79"/>
      <c r="H990" s="48"/>
      <c r="I990" s="48"/>
      <c r="J990" s="79"/>
      <c r="K990" s="79"/>
      <c r="L990" s="79"/>
      <c r="M990" s="80"/>
      <c r="N990" s="80"/>
      <c r="O990" s="81"/>
      <c r="P990" s="81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</row>
    <row r="991" ht="14.25" customHeight="1">
      <c r="A991" s="46"/>
      <c r="B991" s="46"/>
      <c r="C991" s="46"/>
      <c r="D991" s="46"/>
      <c r="E991" s="79"/>
      <c r="F991" s="79"/>
      <c r="G991" s="79"/>
      <c r="H991" s="48"/>
      <c r="I991" s="48"/>
      <c r="J991" s="79"/>
      <c r="K991" s="79"/>
      <c r="L991" s="79"/>
      <c r="M991" s="80"/>
      <c r="N991" s="80"/>
      <c r="O991" s="81"/>
      <c r="P991" s="81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</row>
    <row r="992" ht="14.25" customHeight="1">
      <c r="A992" s="46"/>
      <c r="B992" s="46"/>
      <c r="C992" s="46"/>
      <c r="D992" s="46"/>
      <c r="E992" s="79"/>
      <c r="F992" s="79"/>
      <c r="G992" s="79"/>
      <c r="H992" s="48"/>
      <c r="I992" s="48"/>
      <c r="J992" s="79"/>
      <c r="K992" s="79"/>
      <c r="L992" s="79"/>
      <c r="M992" s="80"/>
      <c r="N992" s="80"/>
      <c r="O992" s="81"/>
      <c r="P992" s="81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</row>
    <row r="993" ht="14.25" customHeight="1">
      <c r="A993" s="46"/>
      <c r="B993" s="46"/>
      <c r="C993" s="46"/>
      <c r="D993" s="46"/>
      <c r="E993" s="79"/>
      <c r="F993" s="79"/>
      <c r="G993" s="79"/>
      <c r="H993" s="48"/>
      <c r="I993" s="48"/>
      <c r="J993" s="79"/>
      <c r="K993" s="79"/>
      <c r="L993" s="79"/>
      <c r="M993" s="80"/>
      <c r="N993" s="80"/>
      <c r="O993" s="81"/>
      <c r="P993" s="81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</row>
    <row r="994" ht="14.25" customHeight="1">
      <c r="A994" s="46"/>
      <c r="B994" s="46"/>
      <c r="C994" s="46"/>
      <c r="D994" s="46"/>
      <c r="E994" s="79"/>
      <c r="F994" s="79"/>
      <c r="G994" s="79"/>
      <c r="H994" s="48"/>
      <c r="I994" s="48"/>
      <c r="J994" s="79"/>
      <c r="K994" s="79"/>
      <c r="L994" s="79"/>
      <c r="M994" s="80"/>
      <c r="N994" s="80"/>
      <c r="O994" s="81"/>
      <c r="P994" s="81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</row>
    <row r="995" ht="14.25" customHeight="1">
      <c r="A995" s="46"/>
      <c r="B995" s="46"/>
      <c r="C995" s="46"/>
      <c r="D995" s="46"/>
      <c r="E995" s="79"/>
      <c r="F995" s="79"/>
      <c r="G995" s="79"/>
      <c r="H995" s="48"/>
      <c r="I995" s="48"/>
      <c r="J995" s="79"/>
      <c r="K995" s="79"/>
      <c r="L995" s="79"/>
      <c r="M995" s="80"/>
      <c r="N995" s="80"/>
      <c r="O995" s="81"/>
      <c r="P995" s="81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</row>
    <row r="996" ht="14.25" customHeight="1">
      <c r="A996" s="46"/>
      <c r="B996" s="46"/>
      <c r="C996" s="46"/>
      <c r="D996" s="46"/>
      <c r="E996" s="79"/>
      <c r="F996" s="79"/>
      <c r="G996" s="79"/>
      <c r="H996" s="48"/>
      <c r="I996" s="48"/>
      <c r="J996" s="79"/>
      <c r="K996" s="79"/>
      <c r="L996" s="79"/>
      <c r="M996" s="80"/>
      <c r="N996" s="80"/>
      <c r="O996" s="81"/>
      <c r="P996" s="81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</row>
    <row r="997" ht="14.25" customHeight="1">
      <c r="A997" s="46"/>
      <c r="B997" s="46"/>
      <c r="C997" s="46"/>
      <c r="D997" s="46"/>
      <c r="E997" s="79"/>
      <c r="F997" s="79"/>
      <c r="G997" s="79"/>
      <c r="H997" s="48"/>
      <c r="I997" s="48"/>
      <c r="J997" s="79"/>
      <c r="K997" s="79"/>
      <c r="L997" s="79"/>
      <c r="M997" s="80"/>
      <c r="N997" s="80"/>
      <c r="O997" s="81"/>
      <c r="P997" s="81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</row>
    <row r="998" ht="14.25" customHeight="1">
      <c r="A998" s="46"/>
      <c r="B998" s="46"/>
      <c r="C998" s="46"/>
      <c r="D998" s="46"/>
      <c r="E998" s="79"/>
      <c r="F998" s="79"/>
      <c r="G998" s="79"/>
      <c r="H998" s="48"/>
      <c r="I998" s="48"/>
      <c r="J998" s="79"/>
      <c r="K998" s="79"/>
      <c r="L998" s="79"/>
      <c r="M998" s="80"/>
      <c r="N998" s="80"/>
      <c r="O998" s="81"/>
      <c r="P998" s="81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</row>
    <row r="999" ht="14.25" customHeight="1">
      <c r="A999" s="46"/>
      <c r="B999" s="46"/>
      <c r="C999" s="46"/>
      <c r="D999" s="46"/>
      <c r="E999" s="79"/>
      <c r="F999" s="79"/>
      <c r="G999" s="79"/>
      <c r="H999" s="48"/>
      <c r="I999" s="48"/>
      <c r="J999" s="79"/>
      <c r="K999" s="79"/>
      <c r="L999" s="79"/>
      <c r="M999" s="80"/>
      <c r="N999" s="80"/>
      <c r="O999" s="81"/>
      <c r="P999" s="81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</row>
    <row r="1000" ht="14.25" customHeight="1">
      <c r="A1000" s="46"/>
      <c r="B1000" s="46"/>
      <c r="C1000" s="46"/>
      <c r="D1000" s="46"/>
      <c r="E1000" s="79"/>
      <c r="F1000" s="79"/>
      <c r="G1000" s="79"/>
      <c r="H1000" s="48"/>
      <c r="I1000" s="48"/>
      <c r="J1000" s="79"/>
      <c r="K1000" s="79"/>
      <c r="L1000" s="79"/>
      <c r="M1000" s="80"/>
      <c r="N1000" s="80"/>
      <c r="O1000" s="81"/>
      <c r="P1000" s="81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86"/>
    <col customWidth="1" min="2" max="2" width="17.14"/>
    <col customWidth="1" min="3" max="3" width="31.57"/>
    <col customWidth="1" min="4" max="4" width="7.71"/>
    <col customWidth="1" min="5" max="5" width="19.29"/>
    <col customWidth="1" min="6" max="6" width="9.86"/>
    <col customWidth="1" min="7" max="7" width="11.43"/>
  </cols>
  <sheetData>
    <row r="1">
      <c r="A1" s="73" t="s">
        <v>148</v>
      </c>
      <c r="B1" s="74" t="s">
        <v>149</v>
      </c>
      <c r="C1" s="74" t="s">
        <v>150</v>
      </c>
      <c r="D1" s="74" t="s">
        <v>151</v>
      </c>
      <c r="E1" s="74" t="s">
        <v>152</v>
      </c>
      <c r="F1" s="74" t="s">
        <v>153</v>
      </c>
      <c r="G1" s="74" t="s">
        <v>154</v>
      </c>
    </row>
    <row r="2">
      <c r="A2" s="75" t="str">
        <f>Moorings!A2</f>
        <v>ATAPL-65244-030-0025</v>
      </c>
      <c r="B2" s="75" t="str">
        <f>IF(D2="Mooring",Moorings!B2,"")</f>
        <v>CE02SHBP-MJ01C</v>
      </c>
      <c r="C2" s="75" t="str">
        <f>IF(D2="Sensor",Moorings!B2,"")</f>
        <v/>
      </c>
      <c r="D2" s="77" t="str">
        <f>IF(ISBLANK(Moorings!B2),"",IF(LEN(Moorings!B2)&gt;14,"Sensor","Mooring"))</f>
        <v>Mooring</v>
      </c>
      <c r="E2" s="77" t="str">
        <f>Moorings!C2</f>
        <v>SN0025</v>
      </c>
      <c r="F2" s="78" t="str">
        <f>IF(D2="Mooring",Moorings!E2,"")</f>
        <v>9/10/2014</v>
      </c>
      <c r="G2" s="75"/>
    </row>
    <row r="3">
      <c r="A3" s="75" t="str">
        <f>Moorings!A3</f>
        <v>N00692</v>
      </c>
      <c r="B3" s="75" t="str">
        <f>IF(D3="Mooring",Moorings!B3,"")</f>
        <v/>
      </c>
      <c r="C3" s="75" t="str">
        <f>IF(D3="Sensor",Moorings!B3,"")</f>
        <v>CE02SHBP-MJ01C-07-ZPLSCB101</v>
      </c>
      <c r="D3" s="77" t="str">
        <f>IF(ISBLANK(Moorings!B3),"",IF(LEN(Moorings!B3)&gt;14,"Sensor","Mooring"))</f>
        <v>Sensor</v>
      </c>
      <c r="E3" s="77" t="str">
        <f>Moorings!C3</f>
        <v>1</v>
      </c>
      <c r="F3" s="78" t="str">
        <f>IF(D3="Mooring",Moorings!E3,"")</f>
        <v/>
      </c>
      <c r="G3" s="75"/>
    </row>
    <row r="4">
      <c r="A4" s="75" t="str">
        <f>Moorings!A4</f>
        <v>N00694</v>
      </c>
      <c r="B4" s="75" t="str">
        <f>IF(D4="Mooring",Moorings!B4,"")</f>
        <v/>
      </c>
      <c r="C4" s="75" t="str">
        <f>IF(D4="Sensor",Moorings!B4,"")</f>
        <v>CE02SHBP-MJ01C-08-CAMDSB107</v>
      </c>
      <c r="D4" s="77" t="str">
        <f>IF(ISBLANK(Moorings!B4),"",IF(LEN(Moorings!B4)&gt;14,"Sensor","Mooring"))</f>
        <v>Sensor</v>
      </c>
      <c r="E4" s="77" t="str">
        <f>Moorings!C4</f>
        <v>0484-6002-0100</v>
      </c>
      <c r="F4" s="78" t="str">
        <f>IF(D4="Mooring",Moorings!E4,"")</f>
        <v/>
      </c>
      <c r="G4" s="75"/>
    </row>
    <row r="5">
      <c r="A5" s="75" t="str">
        <f>Moorings!A5</f>
        <v/>
      </c>
      <c r="B5" s="75" t="str">
        <f>IF(D5="Mooring",Moorings!B5,"")</f>
        <v/>
      </c>
      <c r="C5" s="75" t="str">
        <f>IF(D5="Sensor",Moorings!B5,"")</f>
        <v/>
      </c>
      <c r="D5" s="77" t="str">
        <f>IF(ISBLANK(Moorings!B5),"",IF(LEN(Moorings!B5)&gt;14,"Sensor","Mooring"))</f>
        <v/>
      </c>
      <c r="E5" s="77" t="str">
        <f>Moorings!C5</f>
        <v/>
      </c>
      <c r="F5" s="78" t="str">
        <f>IF(D5="Mooring",Moorings!E5,"")</f>
        <v/>
      </c>
      <c r="G5" s="75"/>
    </row>
    <row r="6">
      <c r="A6" s="75" t="str">
        <f>Moorings!A6</f>
        <v>ATAPL-65244-030-0025</v>
      </c>
      <c r="B6" s="75" t="str">
        <f>IF(D6="Mooring",Moorings!B6,"")</f>
        <v>CE02SHBP-MJ01C</v>
      </c>
      <c r="C6" s="75" t="str">
        <f>IF(D6="Sensor",Moorings!B6,"")</f>
        <v/>
      </c>
      <c r="D6" s="77" t="str">
        <f>IF(ISBLANK(Moorings!B6),"",IF(LEN(Moorings!B6)&gt;14,"Sensor","Mooring"))</f>
        <v>Mooring</v>
      </c>
      <c r="E6" s="77" t="str">
        <f>Moorings!C6</f>
        <v>SN0025</v>
      </c>
      <c r="F6" s="78" t="str">
        <f>IF(D6="Mooring",Moorings!E6,"")</f>
        <v>8/2/2015</v>
      </c>
      <c r="G6" s="75"/>
    </row>
    <row r="7">
      <c r="A7" s="75" t="str">
        <f>Moorings!A7</f>
        <v>ATOSU-63259-00003</v>
      </c>
      <c r="B7" s="75" t="str">
        <f>IF(D7="Mooring",Moorings!B7,"")</f>
        <v/>
      </c>
      <c r="C7" s="75" t="str">
        <f>IF(D7="Sensor",Moorings!B7,"")</f>
        <v>CE02SHBP-MJ01C-07-ZPLSCB101</v>
      </c>
      <c r="D7" s="77" t="str">
        <f>IF(ISBLANK(Moorings!B7),"",IF(LEN(Moorings!B7)&gt;14,"Sensor","Mooring"))</f>
        <v>Sensor</v>
      </c>
      <c r="E7" s="77" t="str">
        <f>Moorings!C7</f>
        <v>5</v>
      </c>
      <c r="F7" s="78" t="str">
        <f>IF(D7="Mooring",Moorings!E7,"")</f>
        <v/>
      </c>
      <c r="G7" s="75"/>
    </row>
    <row r="8">
      <c r="A8" s="75" t="str">
        <f>Moorings!A8</f>
        <v>ATAPL-58317-00006</v>
      </c>
      <c r="B8" s="75" t="str">
        <f>IF(D8="Mooring",Moorings!B8,"")</f>
        <v/>
      </c>
      <c r="C8" s="75" t="str">
        <f>IF(D8="Sensor",Moorings!B8,"")</f>
        <v>CE02SHBP-MJ01C-08-CAMDSB107</v>
      </c>
      <c r="D8" s="77" t="str">
        <f>IF(ISBLANK(Moorings!B8),"",IF(LEN(Moorings!B8)&gt;14,"Sensor","Mooring"))</f>
        <v>Sensor</v>
      </c>
      <c r="E8" s="77" t="str">
        <f>Moorings!C8</f>
        <v>108</v>
      </c>
      <c r="F8" s="78" t="str">
        <f>IF(D8="Mooring",Moorings!E8,"")</f>
        <v/>
      </c>
      <c r="G8" s="75"/>
    </row>
    <row r="9">
      <c r="A9" s="75" t="str">
        <f>Moorings!A9</f>
        <v/>
      </c>
      <c r="B9" s="75" t="str">
        <f>IF(D9="Mooring",Moorings!B9,"")</f>
        <v/>
      </c>
      <c r="C9" s="75" t="str">
        <f>IF(D9="Sensor",Moorings!B9,"")</f>
        <v/>
      </c>
      <c r="D9" s="77" t="str">
        <f>IF(ISBLANK(Moorings!B9),"",IF(LEN(Moorings!B9)&gt;14,"Sensor","Mooring"))</f>
        <v/>
      </c>
      <c r="E9" s="77" t="str">
        <f>Moorings!C9</f>
        <v/>
      </c>
      <c r="F9" s="78" t="str">
        <f>IF(D9="Mooring",Moorings!E9,"")</f>
        <v/>
      </c>
      <c r="G9" s="75"/>
    </row>
    <row r="10">
      <c r="A10" s="75" t="str">
        <f>Moorings!A14</f>
        <v>ATAPL-65310-040-006</v>
      </c>
      <c r="B10" s="75" t="str">
        <f>IF(D10="Mooring",Moorings!B14,"")</f>
        <v>CE02SHBP-LJ01D</v>
      </c>
      <c r="C10" s="75" t="str">
        <f>IF(D10="Sensor",Moorings!B14,"")</f>
        <v/>
      </c>
      <c r="D10" s="77" t="str">
        <f>IF(ISBLANK(Moorings!B14),"",IF(LEN(Moorings!B14)&gt;14,"Sensor","Mooring"))</f>
        <v>Mooring</v>
      </c>
      <c r="E10" s="77" t="str">
        <f>Moorings!C14</f>
        <v>SN0006</v>
      </c>
      <c r="F10" s="78" t="str">
        <f>IF(D10="Mooring",Moorings!E14,"")</f>
        <v>9/10/2014</v>
      </c>
      <c r="G10" s="75"/>
    </row>
    <row r="11">
      <c r="A11" s="75" t="str">
        <f>Moorings!A15</f>
        <v>A00057</v>
      </c>
      <c r="B11" s="75" t="str">
        <f>IF(D11="Mooring",Moorings!B15,"")</f>
        <v/>
      </c>
      <c r="C11" s="75" t="str">
        <f>IF(D11="Sensor",Moorings!B15,"")</f>
        <v>CE02SHBP-LJ01D-05-ADCPTB104</v>
      </c>
      <c r="D11" s="77" t="str">
        <f>IF(ISBLANK(Moorings!B15),"",IF(LEN(Moorings!B15)&gt;14,"Sensor","Mooring"))</f>
        <v>Sensor</v>
      </c>
      <c r="E11" s="77" t="str">
        <f>Moorings!C15</f>
        <v>18493</v>
      </c>
      <c r="F11" s="78" t="str">
        <f>IF(D11="Mooring",Moorings!E15,"")</f>
        <v/>
      </c>
      <c r="G11" s="75"/>
    </row>
    <row r="12">
      <c r="A12" s="75" t="str">
        <f>Moorings!A16</f>
        <v>N00696</v>
      </c>
      <c r="B12" s="75" t="str">
        <f>IF(D12="Mooring",Moorings!B16,"")</f>
        <v/>
      </c>
      <c r="C12" s="75" t="str">
        <f>IF(D12="Sensor",Moorings!B16,"")</f>
        <v>CE02SHBP-LJ01D-06-CTDBPN106</v>
      </c>
      <c r="D12" s="77" t="str">
        <f>IF(ISBLANK(Moorings!B16),"",IF(LEN(Moorings!B16)&gt;14,"Sensor","Mooring"))</f>
        <v>Sensor</v>
      </c>
      <c r="E12" s="77" t="str">
        <f>Moorings!C16</f>
        <v>7230</v>
      </c>
      <c r="F12" s="78" t="str">
        <f>IF(D12="Mooring",Moorings!E16,"")</f>
        <v/>
      </c>
      <c r="G12" s="75"/>
    </row>
    <row r="13">
      <c r="A13" s="75" t="str">
        <f>Moorings!A17</f>
        <v>A00426</v>
      </c>
      <c r="B13" s="75" t="str">
        <f>IF(D13="Mooring",Moorings!B17,"")</f>
        <v/>
      </c>
      <c r="C13" s="75" t="str">
        <f>IF(D13="Sensor",Moorings!B17,"")</f>
        <v>CE02SHBP-LJ01D-06-DOSTAD106</v>
      </c>
      <c r="D13" s="77" t="str">
        <f>IF(ISBLANK(Moorings!B17),"",IF(LEN(Moorings!B17)&gt;14,"Sensor","Mooring"))</f>
        <v>Sensor</v>
      </c>
      <c r="E13" s="77" t="str">
        <f>Moorings!C17</f>
        <v>216</v>
      </c>
      <c r="F13" s="78" t="str">
        <f>IF(D13="Mooring",Moorings!E17,"")</f>
        <v/>
      </c>
      <c r="G13" s="75"/>
    </row>
    <row r="14">
      <c r="A14" s="75" t="str">
        <f>Moorings!A18</f>
        <v>A00246</v>
      </c>
      <c r="B14" s="75" t="str">
        <f>IF(D14="Mooring",Moorings!B18,"")</f>
        <v/>
      </c>
      <c r="C14" s="75" t="str">
        <f>IF(D14="Sensor",Moorings!B18,"")</f>
        <v>CE02SHBP-LJ01D-07-VEL3DC108</v>
      </c>
      <c r="D14" s="77" t="str">
        <f>IF(ISBLANK(Moorings!B18),"",IF(LEN(Moorings!B18)&gt;14,"Sensor","Mooring"))</f>
        <v>Sensor</v>
      </c>
      <c r="E14" s="77" t="str">
        <f>Moorings!C18</f>
        <v>8167</v>
      </c>
      <c r="F14" s="78" t="str">
        <f>IF(D14="Mooring",Moorings!E18,"")</f>
        <v/>
      </c>
      <c r="G14" s="75"/>
    </row>
    <row r="15">
      <c r="A15" s="75" t="str">
        <f>Moorings!A19</f>
        <v>A01057</v>
      </c>
      <c r="B15" s="75" t="str">
        <f>IF(D15="Mooring",Moorings!B19,"")</f>
        <v/>
      </c>
      <c r="C15" s="75" t="str">
        <f>IF(D15="Sensor",Moorings!B19,"")</f>
        <v>CE02SHBP-LJ01D-08-OPTAAD106</v>
      </c>
      <c r="D15" s="77" t="str">
        <f>IF(ISBLANK(Moorings!B19),"",IF(LEN(Moorings!B19)&gt;14,"Sensor","Mooring"))</f>
        <v>Sensor</v>
      </c>
      <c r="E15" s="77" t="str">
        <f>Moorings!C19</f>
        <v>169</v>
      </c>
      <c r="F15" s="78" t="str">
        <f>IF(D15="Mooring",Moorings!E19,"")</f>
        <v/>
      </c>
      <c r="G15" s="75"/>
    </row>
    <row r="16">
      <c r="A16" s="75" t="str">
        <f>Moorings!A20</f>
        <v>A00265</v>
      </c>
      <c r="B16" s="75" t="str">
        <f>IF(D16="Mooring",Moorings!B20,"")</f>
        <v/>
      </c>
      <c r="C16" s="75" t="str">
        <f>IF(D16="Sensor",Moorings!B20,"")</f>
        <v>CE02SHBP-LJ01D-09-PCO2WB103</v>
      </c>
      <c r="D16" s="77" t="str">
        <f>IF(ISBLANK(Moorings!B20),"",IF(LEN(Moorings!B20)&gt;14,"Sensor","Mooring"))</f>
        <v>Sensor</v>
      </c>
      <c r="E16" s="77" t="str">
        <f>Moorings!C20</f>
        <v>C0064</v>
      </c>
      <c r="F16" s="78" t="str">
        <f>IF(D16="Mooring",Moorings!E20,"")</f>
        <v/>
      </c>
      <c r="G16" s="75"/>
    </row>
    <row r="17">
      <c r="A17" s="75" t="str">
        <f>Moorings!A21</f>
        <v>A00627</v>
      </c>
      <c r="B17" s="75" t="str">
        <f>IF(D17="Mooring",Moorings!B21,"")</f>
        <v/>
      </c>
      <c r="C17" s="75" t="str">
        <f>IF(D17="Sensor",Moorings!B21,"")</f>
        <v>CE02SHBP-LJ01D-10-PHSEND103</v>
      </c>
      <c r="D17" s="77" t="str">
        <f>IF(ISBLANK(Moorings!B21),"",IF(LEN(Moorings!B21)&gt;14,"Sensor","Mooring"))</f>
        <v>Sensor</v>
      </c>
      <c r="E17" s="77" t="str">
        <f>Moorings!C21</f>
        <v>P0116</v>
      </c>
      <c r="F17" s="78" t="str">
        <f>IF(D17="Mooring",Moorings!E21,"")</f>
        <v/>
      </c>
      <c r="G17" s="75"/>
    </row>
    <row r="18">
      <c r="A18" s="75" t="str">
        <f>Moorings!A22</f>
        <v>N00695</v>
      </c>
      <c r="B18" s="75" t="str">
        <f>IF(D18="Mooring",Moorings!B22,"")</f>
        <v/>
      </c>
      <c r="C18" s="75" t="str">
        <f>IF(D18="Sensor",Moorings!B22,"")</f>
        <v>CE02SHBP-LJ01D-11-HYDBBA106</v>
      </c>
      <c r="D18" s="77" t="str">
        <f>IF(ISBLANK(Moorings!B22),"",IF(LEN(Moorings!B22)&gt;14,"Sensor","Mooring"))</f>
        <v>Sensor</v>
      </c>
      <c r="E18" s="77" t="str">
        <f>Moorings!C22</f>
        <v>1248</v>
      </c>
      <c r="F18" s="78" t="str">
        <f>IF(D18="Mooring",Moorings!E22,"")</f>
        <v/>
      </c>
      <c r="G18" s="75"/>
    </row>
    <row r="19">
      <c r="A19" s="75" t="str">
        <f>Moorings!A23</f>
        <v/>
      </c>
      <c r="B19" s="75" t="str">
        <f>IF(D19="Mooring",Moorings!B23,"")</f>
        <v/>
      </c>
      <c r="C19" s="75" t="str">
        <f>IF(D19="Sensor",Moorings!B23,"")</f>
        <v/>
      </c>
      <c r="D19" s="77" t="str">
        <f>IF(ISBLANK(Moorings!B23),"",IF(LEN(Moorings!B23)&gt;14,"Sensor","Mooring"))</f>
        <v/>
      </c>
      <c r="E19" s="77" t="str">
        <f>Moorings!C23</f>
        <v/>
      </c>
      <c r="F19" s="78" t="str">
        <f>IF(D19="Mooring",Moorings!E23,"")</f>
        <v/>
      </c>
      <c r="G19" s="75"/>
    </row>
    <row r="20">
      <c r="A20" s="75" t="str">
        <f>Moorings!A24</f>
        <v>ATAPL-65310-820-0009</v>
      </c>
      <c r="B20" s="75" t="str">
        <f>IF(D20="Mooring",Moorings!B24,"")</f>
        <v>CE02SHBP-LJ01D</v>
      </c>
      <c r="C20" s="75" t="str">
        <f>IF(D20="Sensor",Moorings!B24,"")</f>
        <v/>
      </c>
      <c r="D20" s="77" t="str">
        <f>IF(ISBLANK(Moorings!B24),"",IF(LEN(Moorings!B24)&gt;14,"Sensor","Mooring"))</f>
        <v>Mooring</v>
      </c>
      <c r="E20" s="77" t="str">
        <f>Moorings!C24</f>
        <v>SN0009</v>
      </c>
      <c r="F20" s="78" t="str">
        <f>IF(D20="Mooring",Moorings!E24,"")</f>
        <v>8/2/2015</v>
      </c>
      <c r="G20" s="75"/>
    </row>
    <row r="21">
      <c r="A21" s="75" t="str">
        <f>Moorings!A25</f>
        <v>ATOSU-69826-00002</v>
      </c>
      <c r="B21" s="75" t="str">
        <f>IF(D21="Mooring",Moorings!B25,"")</f>
        <v/>
      </c>
      <c r="C21" s="75" t="str">
        <f>IF(D21="Sensor",Moorings!B25,"")</f>
        <v>CE02SHBP-LJ01D-05-ADCPTB104</v>
      </c>
      <c r="D21" s="77" t="str">
        <f>IF(ISBLANK(Moorings!B25),"",IF(LEN(Moorings!B25)&gt;14,"Sensor","Mooring"))</f>
        <v>Sensor</v>
      </c>
      <c r="E21" s="77" t="str">
        <f>Moorings!C25</f>
        <v>19003</v>
      </c>
      <c r="F21" s="78" t="str">
        <f>IF(D21="Mooring",Moorings!E25,"")</f>
        <v/>
      </c>
      <c r="G21" s="75"/>
    </row>
    <row r="22">
      <c r="A22" s="75" t="str">
        <f>Moorings!A26</f>
        <v>ATOSU-69827-00002</v>
      </c>
      <c r="B22" s="75" t="str">
        <f>IF(D22="Mooring",Moorings!B26,"")</f>
        <v/>
      </c>
      <c r="C22" s="75" t="str">
        <f>IF(D22="Sensor",Moorings!B26,"")</f>
        <v>CE02SHBP-LJ01D-06-CTDBPN106</v>
      </c>
      <c r="D22" s="77" t="str">
        <f>IF(ISBLANK(Moorings!B26),"",IF(LEN(Moorings!B26)&gt;14,"Sensor","Mooring"))</f>
        <v>Sensor</v>
      </c>
      <c r="E22" s="77" t="str">
        <f>Moorings!C26</f>
        <v>16-50114</v>
      </c>
      <c r="F22" s="78" t="str">
        <f>IF(D22="Mooring",Moorings!E26,"")</f>
        <v/>
      </c>
      <c r="G22" s="75"/>
    </row>
    <row r="23">
      <c r="A23" s="75" t="str">
        <f>Moorings!A27</f>
        <v>ATOSU-58320-00019</v>
      </c>
      <c r="B23" s="75" t="str">
        <f>IF(D23="Mooring",Moorings!B27,"")</f>
        <v/>
      </c>
      <c r="C23" s="75" t="str">
        <f>IF(D23="Sensor",Moorings!B27,"")</f>
        <v>CE02SHBP-LJ01D-06-DOSTAD106</v>
      </c>
      <c r="D23" s="77" t="str">
        <f>IF(ISBLANK(Moorings!B27),"",IF(LEN(Moorings!B27)&gt;14,"Sensor","Mooring"))</f>
        <v>Sensor</v>
      </c>
      <c r="E23" s="77" t="str">
        <f>Moorings!C27</f>
        <v>311</v>
      </c>
      <c r="F23" s="78" t="str">
        <f>IF(D23="Mooring",Moorings!E27,"")</f>
        <v/>
      </c>
      <c r="G23" s="75"/>
    </row>
    <row r="24">
      <c r="A24" s="75" t="str">
        <f>Moorings!A28</f>
        <v>ATOSU-69829-00001</v>
      </c>
      <c r="B24" s="75" t="str">
        <f>IF(D24="Mooring",Moorings!B28,"")</f>
        <v/>
      </c>
      <c r="C24" s="75" t="str">
        <f>IF(D24="Sensor",Moorings!B28,"")</f>
        <v>CE02SHBP-LJ01D-07-VEL3DC108</v>
      </c>
      <c r="D24" s="77" t="str">
        <f>IF(ISBLANK(Moorings!B28),"",IF(LEN(Moorings!B28)&gt;14,"Sensor","Mooring"))</f>
        <v>Sensor</v>
      </c>
      <c r="E24" s="77" t="str">
        <f>Moorings!C28</f>
        <v>5157</v>
      </c>
      <c r="F24" s="78" t="str">
        <f>IF(D24="Mooring",Moorings!E28,"")</f>
        <v/>
      </c>
      <c r="G24" s="75"/>
    </row>
    <row r="25">
      <c r="A25" s="75" t="str">
        <f>Moorings!A29</f>
        <v>ATOSU-58332-00008</v>
      </c>
      <c r="B25" s="75" t="str">
        <f>IF(D25="Mooring",Moorings!B29,"")</f>
        <v/>
      </c>
      <c r="C25" s="75" t="str">
        <f>IF(D25="Sensor",Moorings!B29,"")</f>
        <v>CE02SHBP-LJ01D-08-OPTAAD106</v>
      </c>
      <c r="D25" s="77" t="str">
        <f>IF(ISBLANK(Moorings!B29),"",IF(LEN(Moorings!B29)&gt;14,"Sensor","Mooring"))</f>
        <v>Sensor</v>
      </c>
      <c r="E25" s="77" t="str">
        <f>Moorings!C29</f>
        <v>221</v>
      </c>
      <c r="F25" s="78" t="str">
        <f>IF(D25="Mooring",Moorings!E29,"")</f>
        <v/>
      </c>
      <c r="G25" s="75"/>
    </row>
    <row r="26">
      <c r="A26" s="75" t="str">
        <f>Moorings!A30</f>
        <v>A01647</v>
      </c>
      <c r="B26" s="75" t="str">
        <f>IF(D26="Mooring",Moorings!B30,"")</f>
        <v/>
      </c>
      <c r="C26" s="75" t="str">
        <f>IF(D26="Sensor",Moorings!B30,"")</f>
        <v>CE02SHBP-LJ01D-09-PCO2WB103</v>
      </c>
      <c r="D26" s="77" t="str">
        <f>IF(ISBLANK(Moorings!B30),"",IF(LEN(Moorings!B30)&gt;14,"Sensor","Mooring"))</f>
        <v>Sensor</v>
      </c>
      <c r="E26" s="77" t="str">
        <f>Moorings!C30</f>
        <v>C0118</v>
      </c>
      <c r="F26" s="78" t="str">
        <f>IF(D26="Mooring",Moorings!E30,"")</f>
        <v/>
      </c>
      <c r="G26" s="75"/>
    </row>
    <row r="27">
      <c r="A27" s="75" t="str">
        <f>Moorings!A31</f>
        <v>A01426</v>
      </c>
      <c r="B27" s="75" t="str">
        <f>IF(D27="Mooring",Moorings!B31,"")</f>
        <v/>
      </c>
      <c r="C27" s="75" t="str">
        <f>IF(D27="Sensor",Moorings!B31,"")</f>
        <v>CE02SHBP-LJ01D-10-PHSEND103</v>
      </c>
      <c r="D27" s="77" t="str">
        <f>IF(ISBLANK(Moorings!B31),"",IF(LEN(Moorings!B31)&gt;14,"Sensor","Mooring"))</f>
        <v>Sensor</v>
      </c>
      <c r="E27" s="77" t="str">
        <f>Moorings!C31</f>
        <v>P0159</v>
      </c>
      <c r="F27" s="78" t="str">
        <f>IF(D27="Mooring",Moorings!E31,"")</f>
        <v/>
      </c>
      <c r="G27" s="75"/>
    </row>
    <row r="28">
      <c r="A28" s="75" t="str">
        <f>Moorings!A32</f>
        <v>N00698</v>
      </c>
      <c r="B28" s="75" t="str">
        <f>IF(D28="Mooring",Moorings!B32,"")</f>
        <v/>
      </c>
      <c r="C28" s="75" t="str">
        <f>IF(D28="Sensor",Moorings!B32,"")</f>
        <v>CE02SHBP-LJ01D-11-HYDBBA106</v>
      </c>
      <c r="D28" s="77" t="str">
        <f>IF(ISBLANK(Moorings!B32),"",IF(LEN(Moorings!B32)&gt;14,"Sensor","Mooring"))</f>
        <v>Sensor</v>
      </c>
      <c r="E28" s="77" t="str">
        <f>Moorings!C32</f>
        <v>1411</v>
      </c>
      <c r="F28" s="78" t="str">
        <f>IF(D28="Mooring",Moorings!E32,"")</f>
        <v/>
      </c>
      <c r="G28" s="75"/>
    </row>
    <row r="29">
      <c r="A29" s="75" t="str">
        <f>Moorings!A33</f>
        <v/>
      </c>
      <c r="B29" s="75" t="str">
        <f>IF(D29="Mooring",Moorings!B33,"")</f>
        <v/>
      </c>
      <c r="C29" s="75" t="str">
        <f>IF(D29="Sensor",Moorings!B33,"")</f>
        <v/>
      </c>
      <c r="D29" s="77" t="str">
        <f>IF(ISBLANK(Moorings!B33),"",IF(LEN(Moorings!B33)&gt;14,"Sensor","Mooring"))</f>
        <v/>
      </c>
      <c r="E29" s="77" t="str">
        <f>Moorings!C33</f>
        <v/>
      </c>
      <c r="F29" s="78" t="str">
        <f>IF(D29="Mooring",Moorings!E33,"")</f>
        <v/>
      </c>
      <c r="G29" s="75"/>
    </row>
    <row r="30">
      <c r="A30" s="75" t="str">
        <f>Moorings!A34</f>
        <v>ATAPL-65310-820-0009</v>
      </c>
      <c r="B30" s="75" t="str">
        <f>IF(D30="Mooring",Moorings!B34,"")</f>
        <v>CE02SHBP-LJ01D</v>
      </c>
      <c r="C30" s="75" t="str">
        <f>IF(D30="Sensor",Moorings!B34,"")</f>
        <v/>
      </c>
      <c r="D30" s="77" t="str">
        <f>IF(ISBLANK(Moorings!B34),"",IF(LEN(Moorings!B34)&gt;14,"Sensor","Mooring"))</f>
        <v>Mooring</v>
      </c>
      <c r="E30" s="77" t="str">
        <f>Moorings!C34</f>
        <v>SN0006</v>
      </c>
      <c r="F30" s="78" t="str">
        <f>IF(D30="Mooring",Moorings!E34,"")</f>
        <v>7/22/2016</v>
      </c>
      <c r="G30" s="75"/>
    </row>
    <row r="31">
      <c r="A31" s="75" t="str">
        <f>Moorings!A35</f>
        <v>ATOSU-69826-00001</v>
      </c>
      <c r="B31" s="75" t="str">
        <f>IF(D31="Mooring",Moorings!B35,"")</f>
        <v/>
      </c>
      <c r="C31" s="75" t="str">
        <f>IF(D31="Sensor",Moorings!B35,"")</f>
        <v>CE02SHBP-LJ01D-05-ADCPTB104</v>
      </c>
      <c r="D31" s="77" t="str">
        <f>IF(ISBLANK(Moorings!B35),"",IF(LEN(Moorings!B35)&gt;14,"Sensor","Mooring"))</f>
        <v>Sensor</v>
      </c>
      <c r="E31" s="77" t="str">
        <f>Moorings!C35</f>
        <v>18493</v>
      </c>
      <c r="F31" s="78" t="str">
        <f>IF(D31="Mooring",Moorings!E35,"")</f>
        <v/>
      </c>
      <c r="G31" s="34"/>
    </row>
    <row r="32">
      <c r="A32" s="75" t="str">
        <f>Moorings!A36</f>
        <v>ATOSU-69827-00003</v>
      </c>
      <c r="B32" s="75" t="str">
        <f>IF(D32="Mooring",Moorings!B36,"")</f>
        <v/>
      </c>
      <c r="C32" s="75" t="str">
        <f>IF(D32="Sensor",Moorings!B36,"")</f>
        <v>CE02SHBP-LJ01D-06-CTDBPN106</v>
      </c>
      <c r="D32" s="77" t="str">
        <f>IF(ISBLANK(Moorings!B36),"",IF(LEN(Moorings!B36)&gt;14,"Sensor","Mooring"))</f>
        <v>Sensor</v>
      </c>
      <c r="E32" s="77" t="str">
        <f>Moorings!C36</f>
        <v>16P71879-7248</v>
      </c>
      <c r="F32" s="78" t="str">
        <f>IF(D32="Mooring",Moorings!E36,"")</f>
        <v/>
      </c>
      <c r="G32" s="34"/>
    </row>
    <row r="33">
      <c r="A33" s="75" t="str">
        <f>Moorings!A37</f>
        <v>ATOSU-58320-00020</v>
      </c>
      <c r="B33" s="75" t="str">
        <f>IF(D33="Mooring",Moorings!B37,"")</f>
        <v/>
      </c>
      <c r="C33" s="75" t="str">
        <f>IF(D33="Sensor",Moorings!B37,"")</f>
        <v>CE02SHBP-LJ01D-06-DOSTAD106</v>
      </c>
      <c r="D33" s="77" t="str">
        <f>IF(ISBLANK(Moorings!B37),"",IF(LEN(Moorings!B37)&gt;14,"Sensor","Mooring"))</f>
        <v>Sensor</v>
      </c>
      <c r="E33" s="77" t="str">
        <f>Moorings!C37</f>
        <v>216</v>
      </c>
      <c r="F33" s="78" t="str">
        <f>IF(D33="Mooring",Moorings!E37,"")</f>
        <v/>
      </c>
      <c r="G33" s="34"/>
    </row>
    <row r="34">
      <c r="A34" s="75" t="str">
        <f>Moorings!A38</f>
        <v>ATOSU-69829-00003</v>
      </c>
      <c r="B34" s="75" t="str">
        <f>IF(D34="Mooring",Moorings!B38,"")</f>
        <v/>
      </c>
      <c r="C34" s="75" t="str">
        <f>IF(D34="Sensor",Moorings!B38,"")</f>
        <v>CE02SHBP-LJ01D-07-VEL3DC108</v>
      </c>
      <c r="D34" s="77" t="str">
        <f>IF(ISBLANK(Moorings!B38),"",IF(LEN(Moorings!B38)&gt;14,"Sensor","Mooring"))</f>
        <v>Sensor</v>
      </c>
      <c r="E34" s="77" t="str">
        <f>Moorings!C38</f>
        <v>8167</v>
      </c>
      <c r="F34" s="78" t="str">
        <f>IF(D34="Mooring",Moorings!E38,"")</f>
        <v/>
      </c>
      <c r="G34" s="34"/>
    </row>
    <row r="35">
      <c r="A35" s="75" t="str">
        <f>Moorings!A39</f>
        <v>ATOSU-69943-00012</v>
      </c>
      <c r="B35" s="75" t="str">
        <f>IF(D35="Mooring",Moorings!B39,"")</f>
        <v/>
      </c>
      <c r="C35" s="75" t="str">
        <f>IF(D35="Sensor",Moorings!B39,"")</f>
        <v>CE02SHBP-LJ01D-08-OPTAAD106</v>
      </c>
      <c r="D35" s="77" t="str">
        <f>IF(ISBLANK(Moorings!B39),"",IF(LEN(Moorings!B39)&gt;14,"Sensor","Mooring"))</f>
        <v>Sensor</v>
      </c>
      <c r="E35" s="77" t="str">
        <f>Moorings!C39</f>
        <v>243</v>
      </c>
      <c r="F35" s="78" t="str">
        <f>IF(D35="Mooring",Moorings!E39,"")</f>
        <v/>
      </c>
      <c r="G35" s="34"/>
    </row>
    <row r="36">
      <c r="A36" s="75" t="str">
        <f>Moorings!A40</f>
        <v>ATOSU-70570-00001</v>
      </c>
      <c r="B36" s="75" t="str">
        <f>IF(D36="Mooring",Moorings!B40,"")</f>
        <v/>
      </c>
      <c r="C36" s="75" t="str">
        <f>IF(D36="Sensor",Moorings!B40,"")</f>
        <v>CE02SHBP-LJ01D-09-PCO2WB103</v>
      </c>
      <c r="D36" s="77" t="str">
        <f>IF(ISBLANK(Moorings!B40),"",IF(LEN(Moorings!B40)&gt;14,"Sensor","Mooring"))</f>
        <v>Sensor</v>
      </c>
      <c r="E36" s="77" t="str">
        <f>Moorings!C40</f>
        <v>C0064</v>
      </c>
      <c r="F36" s="78" t="str">
        <f>IF(D36="Mooring",Moorings!E40,"")</f>
        <v/>
      </c>
      <c r="G36" s="34"/>
    </row>
    <row r="37">
      <c r="A37" s="75" t="str">
        <f>Moorings!A41</f>
        <v>ATOSU-70571-00001</v>
      </c>
      <c r="B37" s="75" t="str">
        <f>IF(D37="Mooring",Moorings!B41,"")</f>
        <v/>
      </c>
      <c r="C37" s="75" t="str">
        <f>IF(D37="Sensor",Moorings!B41,"")</f>
        <v>CE02SHBP-LJ01D-10-PHSEND103</v>
      </c>
      <c r="D37" s="77" t="str">
        <f>IF(ISBLANK(Moorings!B41),"",IF(LEN(Moorings!B41)&gt;14,"Sensor","Mooring"))</f>
        <v>Sensor</v>
      </c>
      <c r="E37" s="77" t="str">
        <f>Moorings!C41</f>
        <v>P0116</v>
      </c>
      <c r="F37" s="78" t="str">
        <f>IF(D37="Mooring",Moorings!E41,"")</f>
        <v/>
      </c>
      <c r="G37" s="34"/>
    </row>
    <row r="38">
      <c r="A38" s="75" t="str">
        <f>Moorings!A42</f>
        <v>ATOSU-58324-00014</v>
      </c>
      <c r="B38" s="75" t="str">
        <f>IF(D38="Mooring",Moorings!B42,"")</f>
        <v/>
      </c>
      <c r="C38" s="75" t="str">
        <f>IF(D38="Sensor",Moorings!B42,"")</f>
        <v>CE02SHBP-LJ01D-11-HYDBBA106</v>
      </c>
      <c r="D38" s="77" t="str">
        <f>IF(ISBLANK(Moorings!B42),"",IF(LEN(Moorings!B42)&gt;14,"Sensor","Mooring"))</f>
        <v>Sensor</v>
      </c>
      <c r="E38" s="77" t="str">
        <f>Moorings!C42</f>
        <v>1248</v>
      </c>
      <c r="F38" s="78" t="str">
        <f>IF(D38="Mooring",Moorings!E42,"")</f>
        <v/>
      </c>
      <c r="G38" s="34"/>
    </row>
    <row r="39">
      <c r="A39" s="75" t="str">
        <f>Moorings!A43</f>
        <v/>
      </c>
      <c r="B39" s="75" t="str">
        <f>IF(D39="Mooring",Moorings!B43,"")</f>
        <v/>
      </c>
      <c r="C39" s="75" t="str">
        <f>IF(D39="Sensor",Moorings!B43,"")</f>
        <v/>
      </c>
      <c r="D39" s="77" t="str">
        <f>IF(ISBLANK(Moorings!B43),"",IF(LEN(Moorings!B43)&gt;14,"Sensor","Mooring"))</f>
        <v/>
      </c>
      <c r="E39" s="77" t="str">
        <f>Moorings!C43</f>
        <v/>
      </c>
      <c r="F39" s="78" t="str">
        <f>IF(D39="Mooring",Moorings!E43,"")</f>
        <v/>
      </c>
      <c r="G39" s="34"/>
    </row>
    <row r="40">
      <c r="A40" s="75" t="str">
        <f>Moorings!A44</f>
        <v/>
      </c>
      <c r="B40" s="75" t="str">
        <f>IF(D40="Mooring",Moorings!B44,"")</f>
        <v/>
      </c>
      <c r="C40" s="75" t="str">
        <f>IF(D40="Sensor",Moorings!B44,"")</f>
        <v/>
      </c>
      <c r="D40" s="77" t="str">
        <f>IF(ISBLANK(Moorings!B44),"",IF(LEN(Moorings!B44)&gt;14,"Sensor","Mooring"))</f>
        <v/>
      </c>
      <c r="E40" s="77" t="str">
        <f>Moorings!C44</f>
        <v/>
      </c>
      <c r="F40" s="78" t="str">
        <f>IF(D40="Mooring",Moorings!E44,"")</f>
        <v/>
      </c>
      <c r="G40" s="34"/>
    </row>
    <row r="41">
      <c r="A41" s="75" t="str">
        <f>Moorings!A45</f>
        <v/>
      </c>
      <c r="B41" s="75" t="str">
        <f>IF(D41="Mooring",Moorings!B45,"")</f>
        <v/>
      </c>
      <c r="C41" s="75" t="str">
        <f>IF(D41="Sensor",Moorings!B45,"")</f>
        <v/>
      </c>
      <c r="D41" s="77" t="str">
        <f>IF(ISBLANK(Moorings!B45),"",IF(LEN(Moorings!B45)&gt;14,"Sensor","Mooring"))</f>
        <v/>
      </c>
      <c r="E41" s="77" t="str">
        <f>Moorings!C45</f>
        <v/>
      </c>
      <c r="F41" s="78" t="str">
        <f>IF(D41="Mooring",Moorings!E45,"")</f>
        <v/>
      </c>
      <c r="G41" s="34"/>
    </row>
    <row r="42">
      <c r="A42" s="75" t="str">
        <f>Moorings!A46</f>
        <v/>
      </c>
      <c r="B42" s="75" t="str">
        <f>IF(D42="Mooring",Moorings!B46,"")</f>
        <v/>
      </c>
      <c r="C42" s="75" t="str">
        <f>IF(D42="Sensor",Moorings!B46,"")</f>
        <v/>
      </c>
      <c r="D42" s="77" t="str">
        <f>IF(ISBLANK(Moorings!B46),"",IF(LEN(Moorings!B46)&gt;14,"Sensor","Mooring"))</f>
        <v/>
      </c>
      <c r="E42" s="77" t="str">
        <f>Moorings!C46</f>
        <v/>
      </c>
      <c r="F42" s="78" t="str">
        <f>IF(D42="Mooring",Moorings!E46,"")</f>
        <v/>
      </c>
      <c r="G42" s="34"/>
    </row>
    <row r="43">
      <c r="A43" s="34"/>
      <c r="B43" s="34"/>
      <c r="C43" s="34"/>
      <c r="D43" s="34"/>
      <c r="E43" s="34"/>
      <c r="F43" s="34"/>
      <c r="G43" s="34"/>
    </row>
    <row r="44">
      <c r="A44" s="34"/>
      <c r="B44" s="34"/>
      <c r="C44" s="34"/>
      <c r="D44" s="34"/>
      <c r="E44" s="34"/>
      <c r="F44" s="34"/>
      <c r="G44" s="34"/>
    </row>
    <row r="45">
      <c r="A45" s="34"/>
      <c r="B45" s="34"/>
      <c r="C45" s="34"/>
      <c r="D45" s="34"/>
      <c r="E45" s="34"/>
      <c r="F45" s="34"/>
      <c r="G45" s="34"/>
    </row>
    <row r="46">
      <c r="A46" s="34"/>
      <c r="B46" s="34"/>
      <c r="C46" s="34"/>
      <c r="D46" s="34"/>
      <c r="E46" s="34"/>
      <c r="F46" s="34"/>
      <c r="G46" s="34"/>
    </row>
    <row r="47">
      <c r="A47" s="34"/>
      <c r="B47" s="34"/>
      <c r="C47" s="34"/>
      <c r="D47" s="34"/>
      <c r="E47" s="34"/>
      <c r="F47" s="34"/>
      <c r="G47" s="34"/>
    </row>
    <row r="48">
      <c r="A48" s="34"/>
      <c r="B48" s="34"/>
      <c r="C48" s="34"/>
      <c r="D48" s="34"/>
      <c r="E48" s="34"/>
      <c r="F48" s="34"/>
      <c r="G48" s="34"/>
    </row>
    <row r="49">
      <c r="A49" s="34"/>
      <c r="B49" s="34"/>
      <c r="C49" s="34"/>
      <c r="D49" s="34"/>
      <c r="E49" s="34"/>
      <c r="F49" s="34"/>
      <c r="G49" s="34"/>
    </row>
    <row r="50">
      <c r="A50" s="34"/>
      <c r="B50" s="34"/>
      <c r="C50" s="34"/>
      <c r="D50" s="34"/>
      <c r="E50" s="34"/>
      <c r="F50" s="34"/>
      <c r="G50" s="34"/>
    </row>
    <row r="51">
      <c r="A51" s="34"/>
      <c r="B51" s="34"/>
      <c r="C51" s="34"/>
      <c r="D51" s="34"/>
      <c r="E51" s="34"/>
      <c r="F51" s="34"/>
      <c r="G51" s="34"/>
    </row>
    <row r="52">
      <c r="A52" s="34"/>
      <c r="B52" s="34"/>
      <c r="C52" s="34"/>
      <c r="D52" s="34"/>
      <c r="E52" s="34"/>
      <c r="F52" s="34"/>
      <c r="G52" s="34"/>
    </row>
    <row r="53">
      <c r="A53" s="34"/>
      <c r="B53" s="34"/>
      <c r="C53" s="34"/>
      <c r="D53" s="34"/>
      <c r="E53" s="34"/>
      <c r="F53" s="34"/>
      <c r="G53" s="34"/>
    </row>
    <row r="54">
      <c r="A54" s="34"/>
      <c r="B54" s="34"/>
      <c r="C54" s="34"/>
      <c r="D54" s="34"/>
      <c r="E54" s="34"/>
      <c r="F54" s="34"/>
      <c r="G54" s="34"/>
    </row>
    <row r="55">
      <c r="A55" s="34"/>
      <c r="B55" s="34"/>
      <c r="C55" s="34"/>
      <c r="D55" s="34"/>
      <c r="E55" s="34"/>
      <c r="F55" s="34"/>
      <c r="G55" s="34"/>
    </row>
    <row r="56">
      <c r="A56" s="34"/>
      <c r="B56" s="34"/>
      <c r="C56" s="34"/>
      <c r="D56" s="34"/>
      <c r="E56" s="34"/>
      <c r="F56" s="34"/>
      <c r="G56" s="34"/>
    </row>
    <row r="57">
      <c r="A57" s="34"/>
      <c r="B57" s="34"/>
      <c r="C57" s="34"/>
      <c r="D57" s="34"/>
      <c r="E57" s="34"/>
      <c r="F57" s="34"/>
      <c r="G57" s="34"/>
    </row>
    <row r="58">
      <c r="A58" s="34"/>
      <c r="B58" s="34"/>
      <c r="C58" s="34"/>
      <c r="D58" s="34"/>
      <c r="E58" s="34"/>
      <c r="F58" s="34"/>
      <c r="G58" s="34"/>
    </row>
    <row r="59">
      <c r="A59" s="34"/>
      <c r="B59" s="34"/>
      <c r="C59" s="34"/>
      <c r="D59" s="34"/>
      <c r="E59" s="34"/>
      <c r="F59" s="34"/>
      <c r="G59" s="34"/>
    </row>
    <row r="60">
      <c r="A60" s="34"/>
      <c r="B60" s="34"/>
      <c r="C60" s="34"/>
      <c r="D60" s="34"/>
      <c r="E60" s="34"/>
      <c r="F60" s="34"/>
      <c r="G60" s="34"/>
    </row>
    <row r="61">
      <c r="A61" s="34"/>
      <c r="B61" s="34"/>
      <c r="C61" s="34"/>
      <c r="D61" s="34"/>
      <c r="E61" s="34"/>
      <c r="F61" s="34"/>
      <c r="G61" s="34"/>
    </row>
    <row r="62">
      <c r="A62" s="34"/>
      <c r="B62" s="34"/>
      <c r="C62" s="34"/>
      <c r="D62" s="34"/>
      <c r="E62" s="34"/>
      <c r="F62" s="34"/>
      <c r="G62" s="34"/>
    </row>
    <row r="63">
      <c r="A63" s="34"/>
      <c r="B63" s="34"/>
      <c r="C63" s="34"/>
      <c r="D63" s="34"/>
      <c r="E63" s="34"/>
      <c r="F63" s="34"/>
      <c r="G63" s="34"/>
    </row>
    <row r="64">
      <c r="A64" s="34"/>
      <c r="B64" s="34"/>
      <c r="C64" s="34"/>
      <c r="D64" s="34"/>
      <c r="E64" s="34"/>
      <c r="F64" s="34"/>
      <c r="G64" s="34"/>
    </row>
    <row r="65">
      <c r="A65" s="34"/>
      <c r="B65" s="34"/>
      <c r="C65" s="34"/>
      <c r="D65" s="34"/>
      <c r="E65" s="34"/>
      <c r="F65" s="34"/>
      <c r="G65" s="34"/>
    </row>
    <row r="66">
      <c r="A66" s="34"/>
      <c r="B66" s="34"/>
      <c r="C66" s="34"/>
      <c r="D66" s="34"/>
      <c r="E66" s="34"/>
      <c r="F66" s="34"/>
      <c r="G66" s="34"/>
    </row>
    <row r="67">
      <c r="A67" s="34"/>
      <c r="B67" s="34"/>
      <c r="C67" s="34"/>
      <c r="D67" s="34"/>
      <c r="E67" s="34"/>
      <c r="F67" s="34"/>
      <c r="G67" s="34"/>
    </row>
    <row r="68">
      <c r="A68" s="34"/>
      <c r="B68" s="34"/>
      <c r="C68" s="34"/>
      <c r="D68" s="34"/>
      <c r="E68" s="34"/>
      <c r="F68" s="34"/>
      <c r="G68" s="34"/>
    </row>
    <row r="69">
      <c r="A69" s="34"/>
      <c r="B69" s="34"/>
      <c r="C69" s="34"/>
      <c r="D69" s="34"/>
      <c r="E69" s="34"/>
      <c r="F69" s="34"/>
      <c r="G69" s="34"/>
    </row>
    <row r="70">
      <c r="A70" s="34"/>
      <c r="B70" s="34"/>
      <c r="C70" s="34"/>
      <c r="D70" s="34"/>
      <c r="E70" s="34"/>
      <c r="F70" s="34"/>
      <c r="G70" s="34"/>
    </row>
    <row r="71">
      <c r="A71" s="34"/>
      <c r="B71" s="34"/>
      <c r="C71" s="34"/>
      <c r="D71" s="34"/>
      <c r="E71" s="34"/>
      <c r="F71" s="34"/>
      <c r="G71" s="34"/>
    </row>
    <row r="72">
      <c r="A72" s="34"/>
      <c r="B72" s="34"/>
      <c r="C72" s="34"/>
      <c r="D72" s="34"/>
      <c r="E72" s="34"/>
      <c r="F72" s="34"/>
      <c r="G72" s="34"/>
    </row>
    <row r="73">
      <c r="A73" s="34"/>
      <c r="B73" s="34"/>
      <c r="C73" s="34"/>
      <c r="D73" s="34"/>
      <c r="E73" s="34"/>
      <c r="F73" s="34"/>
      <c r="G73" s="34"/>
    </row>
    <row r="74">
      <c r="A74" s="34"/>
      <c r="B74" s="34"/>
      <c r="C74" s="34"/>
      <c r="D74" s="34"/>
      <c r="E74" s="34"/>
      <c r="F74" s="34"/>
      <c r="G74" s="34"/>
    </row>
    <row r="75">
      <c r="A75" s="34"/>
      <c r="B75" s="34"/>
      <c r="C75" s="34"/>
      <c r="D75" s="34"/>
      <c r="E75" s="34"/>
      <c r="F75" s="34"/>
      <c r="G75" s="34"/>
    </row>
    <row r="76">
      <c r="A76" s="34"/>
      <c r="B76" s="34"/>
      <c r="C76" s="34"/>
      <c r="D76" s="34"/>
      <c r="E76" s="34"/>
      <c r="F76" s="34"/>
      <c r="G76" s="34"/>
    </row>
    <row r="77">
      <c r="A77" s="34"/>
      <c r="B77" s="34"/>
      <c r="C77" s="34"/>
      <c r="D77" s="34"/>
      <c r="E77" s="34"/>
      <c r="F77" s="34"/>
      <c r="G77" s="34"/>
    </row>
    <row r="78">
      <c r="A78" s="34"/>
      <c r="B78" s="34"/>
      <c r="C78" s="34"/>
      <c r="D78" s="34"/>
      <c r="E78" s="34"/>
      <c r="F78" s="34"/>
      <c r="G78" s="34"/>
    </row>
    <row r="79">
      <c r="A79" s="34"/>
      <c r="B79" s="34"/>
      <c r="C79" s="34"/>
      <c r="D79" s="34"/>
      <c r="E79" s="34"/>
      <c r="F79" s="34"/>
      <c r="G79" s="34"/>
    </row>
    <row r="80">
      <c r="A80" s="34"/>
      <c r="B80" s="34"/>
      <c r="C80" s="34"/>
      <c r="D80" s="34"/>
      <c r="E80" s="34"/>
      <c r="F80" s="34"/>
      <c r="G80" s="34"/>
    </row>
    <row r="81">
      <c r="A81" s="34"/>
      <c r="B81" s="34"/>
      <c r="C81" s="34"/>
      <c r="D81" s="34"/>
      <c r="E81" s="34"/>
      <c r="F81" s="34"/>
      <c r="G81" s="34"/>
    </row>
    <row r="82">
      <c r="A82" s="34"/>
      <c r="B82" s="34"/>
      <c r="C82" s="34"/>
      <c r="D82" s="34"/>
      <c r="E82" s="34"/>
      <c r="F82" s="34"/>
      <c r="G82" s="34"/>
    </row>
    <row r="83">
      <c r="A83" s="34"/>
      <c r="B83" s="34"/>
      <c r="C83" s="34"/>
      <c r="D83" s="34"/>
      <c r="E83" s="34"/>
      <c r="F83" s="34"/>
      <c r="G83" s="34"/>
    </row>
    <row r="84">
      <c r="A84" s="34"/>
      <c r="B84" s="34"/>
      <c r="C84" s="34"/>
      <c r="D84" s="34"/>
      <c r="E84" s="34"/>
      <c r="F84" s="34"/>
      <c r="G84" s="34"/>
    </row>
    <row r="85">
      <c r="A85" s="34"/>
      <c r="B85" s="34"/>
      <c r="C85" s="34"/>
      <c r="D85" s="34"/>
      <c r="E85" s="34"/>
      <c r="F85" s="34"/>
      <c r="G85" s="34"/>
    </row>
    <row r="86">
      <c r="A86" s="34"/>
      <c r="B86" s="34"/>
      <c r="C86" s="34"/>
      <c r="D86" s="34"/>
      <c r="E86" s="34"/>
      <c r="F86" s="34"/>
      <c r="G86" s="34"/>
    </row>
    <row r="87">
      <c r="A87" s="34"/>
      <c r="B87" s="34"/>
      <c r="C87" s="34"/>
      <c r="D87" s="34"/>
      <c r="E87" s="34"/>
      <c r="F87" s="34"/>
      <c r="G87" s="34"/>
    </row>
    <row r="88">
      <c r="A88" s="34"/>
      <c r="B88" s="34"/>
      <c r="C88" s="34"/>
      <c r="D88" s="34"/>
      <c r="E88" s="34"/>
      <c r="F88" s="34"/>
      <c r="G88" s="34"/>
    </row>
    <row r="89">
      <c r="A89" s="34"/>
      <c r="B89" s="34"/>
      <c r="C89" s="34"/>
      <c r="D89" s="34"/>
      <c r="E89" s="34"/>
      <c r="F89" s="34"/>
      <c r="G89" s="34"/>
    </row>
    <row r="90">
      <c r="A90" s="34"/>
      <c r="B90" s="34"/>
      <c r="C90" s="34"/>
      <c r="D90" s="34"/>
      <c r="E90" s="34"/>
      <c r="F90" s="34"/>
      <c r="G90" s="34"/>
    </row>
    <row r="91">
      <c r="A91" s="34"/>
      <c r="B91" s="34"/>
      <c r="C91" s="34"/>
      <c r="D91" s="34"/>
      <c r="E91" s="34"/>
      <c r="F91" s="34"/>
      <c r="G91" s="34"/>
    </row>
    <row r="92">
      <c r="A92" s="34"/>
      <c r="B92" s="34"/>
      <c r="C92" s="34"/>
      <c r="D92" s="34"/>
      <c r="E92" s="34"/>
      <c r="F92" s="34"/>
      <c r="G92" s="34"/>
    </row>
    <row r="93">
      <c r="A93" s="34"/>
      <c r="B93" s="34"/>
      <c r="C93" s="34"/>
      <c r="D93" s="34"/>
      <c r="E93" s="34"/>
      <c r="F93" s="34"/>
      <c r="G93" s="34"/>
    </row>
    <row r="94">
      <c r="A94" s="34"/>
      <c r="B94" s="34"/>
      <c r="C94" s="34"/>
      <c r="D94" s="34"/>
      <c r="E94" s="34"/>
      <c r="F94" s="34"/>
      <c r="G94" s="34"/>
    </row>
    <row r="95">
      <c r="A95" s="34"/>
      <c r="B95" s="34"/>
      <c r="C95" s="34"/>
      <c r="D95" s="34"/>
      <c r="E95" s="34"/>
      <c r="F95" s="34"/>
      <c r="G95" s="34"/>
    </row>
    <row r="96">
      <c r="A96" s="34"/>
      <c r="B96" s="34"/>
      <c r="C96" s="34"/>
      <c r="D96" s="34"/>
      <c r="E96" s="34"/>
      <c r="F96" s="34"/>
      <c r="G96" s="34"/>
    </row>
    <row r="97">
      <c r="A97" s="34"/>
      <c r="B97" s="34"/>
      <c r="C97" s="34"/>
      <c r="D97" s="34"/>
      <c r="E97" s="34"/>
      <c r="F97" s="34"/>
      <c r="G97" s="34"/>
    </row>
    <row r="98">
      <c r="A98" s="34"/>
      <c r="B98" s="34"/>
      <c r="C98" s="34"/>
      <c r="D98" s="34"/>
      <c r="E98" s="34"/>
      <c r="F98" s="34"/>
      <c r="G98" s="34"/>
    </row>
    <row r="99">
      <c r="A99" s="34"/>
      <c r="B99" s="34"/>
      <c r="C99" s="34"/>
      <c r="D99" s="34"/>
      <c r="E99" s="34"/>
      <c r="F99" s="34"/>
      <c r="G99" s="34"/>
    </row>
    <row r="100">
      <c r="A100" s="34"/>
      <c r="B100" s="34"/>
      <c r="C100" s="34"/>
      <c r="D100" s="34"/>
      <c r="E100" s="34"/>
      <c r="F100" s="34"/>
      <c r="G100" s="34"/>
    </row>
    <row r="101">
      <c r="A101" s="34"/>
      <c r="B101" s="34"/>
      <c r="C101" s="34"/>
      <c r="D101" s="34"/>
      <c r="E101" s="34"/>
      <c r="F101" s="34"/>
      <c r="G101" s="34"/>
    </row>
    <row r="102">
      <c r="A102" s="34"/>
      <c r="B102" s="34"/>
      <c r="C102" s="34"/>
      <c r="D102" s="34"/>
      <c r="E102" s="34"/>
      <c r="F102" s="34"/>
      <c r="G102" s="34"/>
    </row>
    <row r="103">
      <c r="A103" s="34"/>
      <c r="B103" s="34"/>
      <c r="C103" s="34"/>
      <c r="D103" s="34"/>
      <c r="E103" s="34"/>
      <c r="F103" s="34"/>
      <c r="G103" s="34"/>
    </row>
    <row r="104">
      <c r="A104" s="34"/>
      <c r="B104" s="34"/>
      <c r="C104" s="34"/>
      <c r="D104" s="34"/>
      <c r="E104" s="34"/>
      <c r="F104" s="34"/>
      <c r="G104" s="34"/>
    </row>
    <row r="105">
      <c r="A105" s="34"/>
      <c r="B105" s="34"/>
      <c r="C105" s="34"/>
      <c r="D105" s="34"/>
      <c r="E105" s="34"/>
      <c r="F105" s="34"/>
      <c r="G105" s="34"/>
    </row>
    <row r="106">
      <c r="A106" s="34"/>
      <c r="B106" s="34"/>
      <c r="C106" s="34"/>
      <c r="D106" s="34"/>
      <c r="E106" s="34"/>
      <c r="F106" s="34"/>
      <c r="G106" s="34"/>
    </row>
    <row r="107">
      <c r="A107" s="34"/>
      <c r="B107" s="34"/>
      <c r="C107" s="34"/>
      <c r="D107" s="34"/>
      <c r="E107" s="34"/>
      <c r="F107" s="34"/>
      <c r="G107" s="34"/>
    </row>
    <row r="108">
      <c r="A108" s="34"/>
      <c r="B108" s="34"/>
      <c r="C108" s="34"/>
      <c r="D108" s="34"/>
      <c r="E108" s="34"/>
      <c r="F108" s="34"/>
      <c r="G108" s="34"/>
    </row>
    <row r="109">
      <c r="A109" s="34"/>
      <c r="B109" s="34"/>
      <c r="C109" s="34"/>
      <c r="D109" s="34"/>
      <c r="E109" s="34"/>
      <c r="F109" s="34"/>
      <c r="G109" s="34"/>
    </row>
    <row r="110">
      <c r="A110" s="34"/>
      <c r="B110" s="34"/>
      <c r="C110" s="34"/>
      <c r="D110" s="34"/>
      <c r="E110" s="34"/>
      <c r="F110" s="34"/>
      <c r="G110" s="34"/>
    </row>
    <row r="111">
      <c r="A111" s="34"/>
      <c r="B111" s="34"/>
      <c r="C111" s="34"/>
      <c r="D111" s="34"/>
      <c r="E111" s="34"/>
      <c r="F111" s="34"/>
      <c r="G111" s="34"/>
    </row>
    <row r="112">
      <c r="A112" s="34"/>
      <c r="B112" s="34"/>
      <c r="C112" s="34"/>
      <c r="D112" s="34"/>
      <c r="E112" s="34"/>
      <c r="F112" s="34"/>
      <c r="G112" s="34"/>
    </row>
    <row r="113">
      <c r="A113" s="34"/>
      <c r="B113" s="34"/>
      <c r="C113" s="34"/>
      <c r="D113" s="34"/>
      <c r="E113" s="34"/>
      <c r="F113" s="34"/>
      <c r="G113" s="34"/>
    </row>
    <row r="114">
      <c r="A114" s="34"/>
      <c r="B114" s="34"/>
      <c r="C114" s="34"/>
      <c r="D114" s="34"/>
      <c r="E114" s="34"/>
      <c r="F114" s="34"/>
      <c r="G114" s="34"/>
    </row>
    <row r="115">
      <c r="A115" s="34"/>
      <c r="B115" s="34"/>
      <c r="C115" s="34"/>
      <c r="D115" s="34"/>
      <c r="E115" s="34"/>
      <c r="F115" s="34"/>
      <c r="G115" s="34"/>
    </row>
    <row r="116">
      <c r="A116" s="34"/>
      <c r="B116" s="34"/>
      <c r="C116" s="34"/>
      <c r="D116" s="34"/>
      <c r="E116" s="34"/>
      <c r="F116" s="34"/>
      <c r="G116" s="34"/>
    </row>
    <row r="117">
      <c r="A117" s="34"/>
      <c r="B117" s="34"/>
      <c r="C117" s="34"/>
      <c r="D117" s="34"/>
      <c r="E117" s="34"/>
      <c r="F117" s="34"/>
      <c r="G117" s="34"/>
    </row>
    <row r="118">
      <c r="A118" s="34"/>
      <c r="B118" s="34"/>
      <c r="C118" s="34"/>
      <c r="D118" s="34"/>
      <c r="E118" s="34"/>
      <c r="F118" s="34"/>
      <c r="G118" s="34"/>
    </row>
    <row r="119">
      <c r="A119" s="34"/>
      <c r="B119" s="34"/>
      <c r="C119" s="34"/>
      <c r="D119" s="34"/>
      <c r="E119" s="34"/>
      <c r="F119" s="34"/>
      <c r="G119" s="34"/>
    </row>
    <row r="120">
      <c r="A120" s="34"/>
      <c r="B120" s="34"/>
      <c r="C120" s="34"/>
      <c r="D120" s="34"/>
      <c r="E120" s="34"/>
      <c r="F120" s="34"/>
      <c r="G120" s="34"/>
    </row>
    <row r="121">
      <c r="A121" s="34"/>
      <c r="B121" s="34"/>
      <c r="C121" s="34"/>
      <c r="D121" s="34"/>
      <c r="E121" s="34"/>
      <c r="F121" s="34"/>
      <c r="G121" s="34"/>
    </row>
    <row r="122">
      <c r="A122" s="34"/>
      <c r="B122" s="34"/>
      <c r="C122" s="34"/>
      <c r="D122" s="34"/>
      <c r="E122" s="34"/>
      <c r="F122" s="34"/>
      <c r="G122" s="34"/>
    </row>
    <row r="123">
      <c r="A123" s="34"/>
      <c r="B123" s="34"/>
      <c r="C123" s="34"/>
      <c r="D123" s="34"/>
      <c r="E123" s="34"/>
      <c r="F123" s="34"/>
      <c r="G123" s="34"/>
    </row>
    <row r="124">
      <c r="A124" s="34"/>
      <c r="B124" s="34"/>
      <c r="C124" s="34"/>
      <c r="D124" s="34"/>
      <c r="E124" s="34"/>
      <c r="F124" s="34"/>
      <c r="G124" s="34"/>
    </row>
    <row r="125">
      <c r="A125" s="34"/>
      <c r="B125" s="34"/>
      <c r="C125" s="34"/>
      <c r="D125" s="34"/>
      <c r="E125" s="34"/>
      <c r="F125" s="34"/>
      <c r="G125" s="34"/>
    </row>
    <row r="126">
      <c r="A126" s="34"/>
      <c r="B126" s="34"/>
      <c r="C126" s="34"/>
      <c r="D126" s="34"/>
      <c r="E126" s="34"/>
      <c r="F126" s="34"/>
      <c r="G126" s="34"/>
    </row>
    <row r="127">
      <c r="A127" s="34"/>
      <c r="B127" s="34"/>
      <c r="C127" s="34"/>
      <c r="D127" s="34"/>
      <c r="E127" s="34"/>
      <c r="F127" s="34"/>
      <c r="G127" s="34"/>
    </row>
    <row r="128">
      <c r="A128" s="34"/>
      <c r="B128" s="34"/>
      <c r="C128" s="34"/>
      <c r="D128" s="34"/>
      <c r="E128" s="34"/>
      <c r="F128" s="34"/>
      <c r="G128" s="34"/>
    </row>
    <row r="129">
      <c r="A129" s="34"/>
      <c r="B129" s="34"/>
      <c r="C129" s="34"/>
      <c r="D129" s="34"/>
      <c r="E129" s="34"/>
      <c r="F129" s="34"/>
      <c r="G129" s="34"/>
    </row>
    <row r="130">
      <c r="A130" s="34"/>
      <c r="B130" s="34"/>
      <c r="C130" s="34"/>
      <c r="D130" s="34"/>
      <c r="E130" s="34"/>
      <c r="F130" s="34"/>
      <c r="G130" s="34"/>
    </row>
    <row r="131">
      <c r="A131" s="34"/>
      <c r="B131" s="34"/>
      <c r="C131" s="34"/>
      <c r="D131" s="34"/>
      <c r="E131" s="34"/>
      <c r="F131" s="34"/>
      <c r="G131" s="34"/>
    </row>
    <row r="132">
      <c r="A132" s="34"/>
      <c r="B132" s="34"/>
      <c r="C132" s="34"/>
      <c r="D132" s="34"/>
      <c r="E132" s="34"/>
      <c r="F132" s="34"/>
      <c r="G132" s="34"/>
    </row>
    <row r="133">
      <c r="A133" s="34"/>
      <c r="B133" s="34"/>
      <c r="C133" s="34"/>
      <c r="D133" s="34"/>
      <c r="E133" s="34"/>
      <c r="F133" s="34"/>
      <c r="G133" s="34"/>
    </row>
    <row r="134">
      <c r="A134" s="34"/>
      <c r="B134" s="34"/>
      <c r="C134" s="34"/>
      <c r="D134" s="34"/>
      <c r="E134" s="34"/>
      <c r="F134" s="34"/>
      <c r="G134" s="34"/>
    </row>
    <row r="135">
      <c r="A135" s="34"/>
      <c r="B135" s="34"/>
      <c r="C135" s="34"/>
      <c r="D135" s="34"/>
      <c r="E135" s="34"/>
      <c r="F135" s="34"/>
      <c r="G135" s="34"/>
    </row>
    <row r="136">
      <c r="A136" s="34"/>
      <c r="B136" s="34"/>
      <c r="C136" s="34"/>
      <c r="D136" s="34"/>
      <c r="E136" s="34"/>
      <c r="F136" s="34"/>
      <c r="G136" s="34"/>
    </row>
    <row r="137">
      <c r="A137" s="34"/>
      <c r="B137" s="34"/>
      <c r="C137" s="34"/>
      <c r="D137" s="34"/>
      <c r="E137" s="34"/>
      <c r="F137" s="34"/>
      <c r="G137" s="34"/>
    </row>
    <row r="138">
      <c r="A138" s="34"/>
      <c r="B138" s="34"/>
      <c r="C138" s="34"/>
      <c r="D138" s="34"/>
      <c r="E138" s="34"/>
      <c r="F138" s="34"/>
      <c r="G138" s="34"/>
    </row>
    <row r="139">
      <c r="A139" s="34"/>
      <c r="B139" s="34"/>
      <c r="C139" s="34"/>
      <c r="D139" s="34"/>
      <c r="E139" s="34"/>
      <c r="F139" s="34"/>
      <c r="G139" s="34"/>
    </row>
    <row r="140">
      <c r="A140" s="34"/>
      <c r="B140" s="34"/>
      <c r="C140" s="34"/>
      <c r="D140" s="34"/>
      <c r="E140" s="34"/>
      <c r="F140" s="34"/>
      <c r="G140" s="34"/>
    </row>
    <row r="141">
      <c r="A141" s="34"/>
      <c r="B141" s="34"/>
      <c r="C141" s="34"/>
      <c r="D141" s="34"/>
      <c r="E141" s="34"/>
      <c r="F141" s="34"/>
      <c r="G141" s="34"/>
    </row>
    <row r="142">
      <c r="A142" s="34"/>
      <c r="B142" s="34"/>
      <c r="C142" s="34"/>
      <c r="D142" s="34"/>
      <c r="E142" s="34"/>
      <c r="F142" s="34"/>
      <c r="G142" s="34"/>
    </row>
    <row r="143">
      <c r="A143" s="34"/>
      <c r="B143" s="34"/>
      <c r="C143" s="34"/>
      <c r="D143" s="34"/>
      <c r="E143" s="34"/>
      <c r="F143" s="34"/>
      <c r="G143" s="34"/>
    </row>
    <row r="144">
      <c r="A144" s="34"/>
      <c r="B144" s="34"/>
      <c r="C144" s="34"/>
      <c r="D144" s="34"/>
      <c r="E144" s="34"/>
      <c r="F144" s="34"/>
      <c r="G144" s="34"/>
    </row>
    <row r="145">
      <c r="A145" s="34"/>
      <c r="B145" s="34"/>
      <c r="C145" s="34"/>
      <c r="D145" s="34"/>
      <c r="E145" s="34"/>
      <c r="F145" s="34"/>
      <c r="G145" s="34"/>
    </row>
    <row r="146">
      <c r="A146" s="34"/>
      <c r="B146" s="34"/>
      <c r="C146" s="34"/>
      <c r="D146" s="34"/>
      <c r="E146" s="34"/>
      <c r="F146" s="34"/>
      <c r="G146" s="34"/>
    </row>
    <row r="147">
      <c r="A147" s="34"/>
      <c r="B147" s="34"/>
      <c r="C147" s="34"/>
      <c r="D147" s="34"/>
      <c r="E147" s="34"/>
      <c r="F147" s="34"/>
      <c r="G147" s="34"/>
    </row>
    <row r="148">
      <c r="A148" s="34"/>
      <c r="B148" s="34"/>
      <c r="C148" s="34"/>
      <c r="D148" s="34"/>
      <c r="E148" s="34"/>
      <c r="F148" s="34"/>
      <c r="G148" s="34"/>
    </row>
    <row r="149">
      <c r="A149" s="34"/>
      <c r="B149" s="34"/>
      <c r="C149" s="34"/>
      <c r="D149" s="34"/>
      <c r="E149" s="34"/>
      <c r="F149" s="34"/>
      <c r="G149" s="34"/>
    </row>
    <row r="150">
      <c r="A150" s="34"/>
      <c r="B150" s="34"/>
      <c r="C150" s="34"/>
      <c r="D150" s="34"/>
      <c r="E150" s="34"/>
      <c r="F150" s="34"/>
      <c r="G150" s="34"/>
    </row>
    <row r="151">
      <c r="A151" s="34"/>
      <c r="B151" s="34"/>
      <c r="C151" s="34"/>
      <c r="D151" s="34"/>
      <c r="E151" s="34"/>
      <c r="F151" s="34"/>
      <c r="G151" s="34"/>
    </row>
    <row r="152">
      <c r="A152" s="34"/>
      <c r="B152" s="34"/>
      <c r="C152" s="34"/>
      <c r="D152" s="34"/>
      <c r="E152" s="34"/>
      <c r="F152" s="34"/>
      <c r="G152" s="34"/>
    </row>
    <row r="153">
      <c r="A153" s="34"/>
      <c r="B153" s="34"/>
      <c r="C153" s="34"/>
      <c r="D153" s="34"/>
      <c r="E153" s="34"/>
      <c r="F153" s="34"/>
      <c r="G153" s="34"/>
    </row>
    <row r="154">
      <c r="A154" s="34"/>
      <c r="B154" s="34"/>
      <c r="C154" s="34"/>
      <c r="D154" s="34"/>
      <c r="E154" s="34"/>
      <c r="F154" s="34"/>
      <c r="G154" s="34"/>
    </row>
    <row r="155">
      <c r="A155" s="34"/>
      <c r="B155" s="34"/>
      <c r="C155" s="34"/>
      <c r="D155" s="34"/>
      <c r="E155" s="34"/>
      <c r="F155" s="34"/>
      <c r="G155" s="34"/>
    </row>
    <row r="156">
      <c r="A156" s="34"/>
      <c r="B156" s="34"/>
      <c r="C156" s="34"/>
      <c r="D156" s="34"/>
      <c r="E156" s="34"/>
      <c r="F156" s="34"/>
      <c r="G156" s="34"/>
    </row>
    <row r="157">
      <c r="A157" s="34"/>
      <c r="B157" s="34"/>
      <c r="C157" s="34"/>
      <c r="D157" s="34"/>
      <c r="E157" s="34"/>
      <c r="F157" s="34"/>
      <c r="G157" s="34"/>
    </row>
    <row r="158">
      <c r="A158" s="34"/>
      <c r="B158" s="34"/>
      <c r="C158" s="34"/>
      <c r="D158" s="34"/>
      <c r="E158" s="34"/>
      <c r="F158" s="34"/>
      <c r="G158" s="34"/>
    </row>
    <row r="159">
      <c r="A159" s="34"/>
      <c r="B159" s="34"/>
      <c r="C159" s="34"/>
      <c r="D159" s="34"/>
      <c r="E159" s="34"/>
      <c r="F159" s="34"/>
      <c r="G159" s="34"/>
    </row>
    <row r="160">
      <c r="A160" s="34"/>
      <c r="B160" s="34"/>
      <c r="C160" s="34"/>
      <c r="D160" s="34"/>
      <c r="E160" s="34"/>
      <c r="F160" s="34"/>
      <c r="G160" s="34"/>
    </row>
    <row r="161">
      <c r="A161" s="34"/>
      <c r="B161" s="34"/>
      <c r="C161" s="34"/>
      <c r="D161" s="34"/>
      <c r="E161" s="34"/>
      <c r="F161" s="34"/>
      <c r="G161" s="34"/>
    </row>
    <row r="162">
      <c r="A162" s="34"/>
      <c r="B162" s="34"/>
      <c r="C162" s="34"/>
      <c r="D162" s="34"/>
      <c r="E162" s="34"/>
      <c r="F162" s="34"/>
      <c r="G162" s="34"/>
    </row>
    <row r="163">
      <c r="A163" s="34"/>
      <c r="B163" s="34"/>
      <c r="C163" s="34"/>
      <c r="D163" s="34"/>
      <c r="E163" s="34"/>
      <c r="F163" s="34"/>
      <c r="G163" s="34"/>
    </row>
    <row r="164">
      <c r="A164" s="34"/>
      <c r="B164" s="34"/>
      <c r="C164" s="34"/>
      <c r="D164" s="34"/>
      <c r="E164" s="34"/>
      <c r="F164" s="34"/>
      <c r="G164" s="34"/>
    </row>
    <row r="165">
      <c r="A165" s="34"/>
      <c r="B165" s="34"/>
      <c r="C165" s="34"/>
      <c r="D165" s="34"/>
      <c r="E165" s="34"/>
      <c r="F165" s="34"/>
      <c r="G165" s="34"/>
    </row>
    <row r="166">
      <c r="A166" s="34"/>
      <c r="B166" s="34"/>
      <c r="C166" s="34"/>
      <c r="D166" s="34"/>
      <c r="E166" s="34"/>
      <c r="F166" s="34"/>
      <c r="G166" s="34"/>
    </row>
    <row r="167">
      <c r="A167" s="34"/>
      <c r="B167" s="34"/>
      <c r="C167" s="34"/>
      <c r="D167" s="34"/>
      <c r="E167" s="34"/>
      <c r="F167" s="34"/>
      <c r="G167" s="34"/>
    </row>
    <row r="168">
      <c r="A168" s="34"/>
      <c r="B168" s="34"/>
      <c r="C168" s="34"/>
      <c r="D168" s="34"/>
      <c r="E168" s="34"/>
      <c r="F168" s="34"/>
      <c r="G168" s="34"/>
    </row>
    <row r="169">
      <c r="A169" s="34"/>
      <c r="B169" s="34"/>
      <c r="C169" s="34"/>
      <c r="D169" s="34"/>
      <c r="E169" s="34"/>
      <c r="F169" s="34"/>
      <c r="G169" s="34"/>
    </row>
    <row r="170">
      <c r="A170" s="34"/>
      <c r="B170" s="34"/>
      <c r="C170" s="34"/>
      <c r="D170" s="34"/>
      <c r="E170" s="34"/>
      <c r="F170" s="34"/>
      <c r="G170" s="34"/>
    </row>
    <row r="171">
      <c r="A171" s="34"/>
      <c r="B171" s="34"/>
      <c r="C171" s="34"/>
      <c r="D171" s="34"/>
      <c r="E171" s="34"/>
      <c r="F171" s="34"/>
      <c r="G171" s="34"/>
    </row>
    <row r="172">
      <c r="A172" s="34"/>
      <c r="B172" s="34"/>
      <c r="C172" s="34"/>
      <c r="D172" s="34"/>
      <c r="E172" s="34"/>
      <c r="F172" s="34"/>
      <c r="G172" s="34"/>
    </row>
    <row r="173">
      <c r="A173" s="34"/>
      <c r="B173" s="34"/>
      <c r="C173" s="34"/>
      <c r="D173" s="34"/>
      <c r="E173" s="34"/>
      <c r="F173" s="34"/>
      <c r="G173" s="34"/>
    </row>
    <row r="174">
      <c r="A174" s="34"/>
      <c r="B174" s="34"/>
      <c r="C174" s="34"/>
      <c r="D174" s="34"/>
      <c r="E174" s="34"/>
      <c r="F174" s="34"/>
      <c r="G174" s="34"/>
    </row>
    <row r="175">
      <c r="A175" s="34"/>
      <c r="B175" s="34"/>
      <c r="C175" s="34"/>
      <c r="D175" s="34"/>
      <c r="E175" s="34"/>
      <c r="F175" s="34"/>
      <c r="G175" s="34"/>
    </row>
    <row r="176">
      <c r="A176" s="34"/>
      <c r="B176" s="34"/>
      <c r="C176" s="34"/>
      <c r="D176" s="34"/>
      <c r="E176" s="34"/>
      <c r="F176" s="34"/>
      <c r="G176" s="34"/>
    </row>
    <row r="177">
      <c r="A177" s="34"/>
      <c r="B177" s="34"/>
      <c r="C177" s="34"/>
      <c r="D177" s="34"/>
      <c r="E177" s="34"/>
      <c r="F177" s="34"/>
      <c r="G177" s="34"/>
    </row>
    <row r="178">
      <c r="A178" s="34"/>
      <c r="B178" s="34"/>
      <c r="C178" s="34"/>
      <c r="D178" s="34"/>
      <c r="E178" s="34"/>
      <c r="F178" s="34"/>
      <c r="G178" s="34"/>
    </row>
    <row r="179">
      <c r="A179" s="34"/>
      <c r="B179" s="34"/>
      <c r="C179" s="34"/>
      <c r="D179" s="34"/>
      <c r="E179" s="34"/>
      <c r="F179" s="34"/>
      <c r="G179" s="34"/>
    </row>
    <row r="180">
      <c r="A180" s="34"/>
      <c r="B180" s="34"/>
      <c r="C180" s="34"/>
      <c r="D180" s="34"/>
      <c r="E180" s="34"/>
      <c r="F180" s="34"/>
      <c r="G180" s="34"/>
    </row>
    <row r="181">
      <c r="A181" s="34"/>
      <c r="B181" s="34"/>
      <c r="C181" s="34"/>
      <c r="D181" s="34"/>
      <c r="E181" s="34"/>
      <c r="F181" s="34"/>
      <c r="G181" s="34"/>
    </row>
    <row r="182">
      <c r="A182" s="34"/>
      <c r="B182" s="34"/>
      <c r="C182" s="34"/>
      <c r="D182" s="34"/>
      <c r="E182" s="34"/>
      <c r="F182" s="34"/>
      <c r="G182" s="34"/>
    </row>
    <row r="183">
      <c r="A183" s="34"/>
      <c r="B183" s="34"/>
      <c r="C183" s="34"/>
      <c r="D183" s="34"/>
      <c r="E183" s="34"/>
      <c r="F183" s="34"/>
      <c r="G183" s="34"/>
    </row>
    <row r="184">
      <c r="A184" s="34"/>
      <c r="B184" s="34"/>
      <c r="C184" s="34"/>
      <c r="D184" s="34"/>
      <c r="E184" s="34"/>
      <c r="F184" s="34"/>
      <c r="G184" s="34"/>
    </row>
    <row r="185">
      <c r="A185" s="34"/>
      <c r="B185" s="34"/>
      <c r="C185" s="34"/>
      <c r="D185" s="34"/>
      <c r="E185" s="34"/>
      <c r="F185" s="34"/>
      <c r="G185" s="34"/>
    </row>
    <row r="186">
      <c r="A186" s="34"/>
      <c r="B186" s="34"/>
      <c r="C186" s="34"/>
      <c r="D186" s="34"/>
      <c r="E186" s="34"/>
      <c r="F186" s="34"/>
      <c r="G186" s="34"/>
    </row>
    <row r="187">
      <c r="A187" s="34"/>
      <c r="B187" s="34"/>
      <c r="C187" s="34"/>
      <c r="D187" s="34"/>
      <c r="E187" s="34"/>
      <c r="F187" s="34"/>
      <c r="G187" s="34"/>
    </row>
    <row r="188">
      <c r="A188" s="34"/>
      <c r="B188" s="34"/>
      <c r="C188" s="34"/>
      <c r="D188" s="34"/>
      <c r="E188" s="34"/>
      <c r="F188" s="34"/>
      <c r="G188" s="34"/>
    </row>
    <row r="189">
      <c r="A189" s="34"/>
      <c r="B189" s="34"/>
      <c r="C189" s="34"/>
      <c r="D189" s="34"/>
      <c r="E189" s="34"/>
      <c r="F189" s="34"/>
      <c r="G189" s="34"/>
    </row>
    <row r="190">
      <c r="A190" s="34"/>
      <c r="B190" s="34"/>
      <c r="C190" s="34"/>
      <c r="D190" s="34"/>
      <c r="E190" s="34"/>
      <c r="F190" s="34"/>
      <c r="G190" s="34"/>
    </row>
    <row r="191">
      <c r="A191" s="34"/>
      <c r="B191" s="34"/>
      <c r="C191" s="34"/>
      <c r="D191" s="34"/>
      <c r="E191" s="34"/>
      <c r="F191" s="34"/>
      <c r="G191" s="34"/>
    </row>
    <row r="192">
      <c r="A192" s="34"/>
      <c r="B192" s="34"/>
      <c r="C192" s="34"/>
      <c r="D192" s="34"/>
      <c r="E192" s="34"/>
      <c r="F192" s="34"/>
      <c r="G192" s="34"/>
    </row>
    <row r="193">
      <c r="A193" s="34"/>
      <c r="B193" s="34"/>
      <c r="C193" s="34"/>
      <c r="D193" s="34"/>
      <c r="E193" s="34"/>
      <c r="F193" s="34"/>
      <c r="G193" s="34"/>
    </row>
    <row r="194">
      <c r="A194" s="34"/>
      <c r="B194" s="34"/>
      <c r="C194" s="34"/>
      <c r="D194" s="34"/>
      <c r="E194" s="34"/>
      <c r="F194" s="34"/>
      <c r="G194" s="34"/>
    </row>
    <row r="195">
      <c r="A195" s="34"/>
      <c r="B195" s="34"/>
      <c r="C195" s="34"/>
      <c r="D195" s="34"/>
      <c r="E195" s="34"/>
      <c r="F195" s="34"/>
      <c r="G195" s="34"/>
    </row>
    <row r="196">
      <c r="A196" s="34"/>
      <c r="B196" s="34"/>
      <c r="C196" s="34"/>
      <c r="D196" s="34"/>
      <c r="E196" s="34"/>
      <c r="F196" s="34"/>
      <c r="G196" s="34"/>
    </row>
    <row r="197">
      <c r="A197" s="34"/>
      <c r="B197" s="34"/>
      <c r="C197" s="34"/>
      <c r="D197" s="34"/>
      <c r="E197" s="34"/>
      <c r="F197" s="34"/>
      <c r="G197" s="34"/>
    </row>
    <row r="198">
      <c r="A198" s="34"/>
      <c r="B198" s="34"/>
      <c r="C198" s="34"/>
      <c r="D198" s="34"/>
      <c r="E198" s="34"/>
      <c r="F198" s="34"/>
      <c r="G198" s="34"/>
    </row>
    <row r="199">
      <c r="A199" s="34"/>
      <c r="B199" s="34"/>
      <c r="C199" s="34"/>
      <c r="D199" s="34"/>
      <c r="E199" s="34"/>
      <c r="F199" s="34"/>
      <c r="G199" s="34"/>
    </row>
    <row r="200">
      <c r="A200" s="34"/>
      <c r="B200" s="34"/>
      <c r="C200" s="34"/>
      <c r="D200" s="34"/>
      <c r="E200" s="34"/>
      <c r="F200" s="34"/>
      <c r="G200" s="34"/>
    </row>
    <row r="201">
      <c r="A201" s="34"/>
      <c r="B201" s="34"/>
      <c r="C201" s="34"/>
      <c r="D201" s="34"/>
      <c r="E201" s="34"/>
      <c r="F201" s="34"/>
      <c r="G201" s="34"/>
    </row>
    <row r="202">
      <c r="A202" s="34"/>
      <c r="B202" s="34"/>
      <c r="C202" s="34"/>
      <c r="D202" s="34"/>
      <c r="E202" s="34"/>
      <c r="F202" s="34"/>
      <c r="G202" s="34"/>
    </row>
    <row r="203">
      <c r="A203" s="34"/>
      <c r="B203" s="34"/>
      <c r="C203" s="34"/>
      <c r="D203" s="34"/>
      <c r="E203" s="34"/>
      <c r="F203" s="34"/>
      <c r="G203" s="34"/>
    </row>
    <row r="204">
      <c r="A204" s="34"/>
      <c r="B204" s="34"/>
      <c r="C204" s="34"/>
      <c r="D204" s="34"/>
      <c r="E204" s="34"/>
      <c r="F204" s="34"/>
      <c r="G204" s="34"/>
    </row>
    <row r="205">
      <c r="A205" s="34"/>
      <c r="B205" s="34"/>
      <c r="C205" s="34"/>
      <c r="D205" s="34"/>
      <c r="E205" s="34"/>
      <c r="F205" s="34"/>
      <c r="G205" s="34"/>
    </row>
    <row r="206">
      <c r="A206" s="34"/>
      <c r="B206" s="34"/>
      <c r="C206" s="34"/>
      <c r="D206" s="34"/>
      <c r="E206" s="34"/>
      <c r="F206" s="34"/>
      <c r="G206" s="34"/>
    </row>
    <row r="207">
      <c r="A207" s="34"/>
      <c r="B207" s="34"/>
      <c r="C207" s="34"/>
      <c r="D207" s="34"/>
      <c r="E207" s="34"/>
      <c r="F207" s="34"/>
      <c r="G207" s="34"/>
    </row>
    <row r="208">
      <c r="A208" s="34"/>
      <c r="B208" s="34"/>
      <c r="C208" s="34"/>
      <c r="D208" s="34"/>
      <c r="E208" s="34"/>
      <c r="F208" s="34"/>
      <c r="G208" s="34"/>
    </row>
    <row r="209">
      <c r="A209" s="34"/>
      <c r="B209" s="34"/>
      <c r="C209" s="34"/>
      <c r="D209" s="34"/>
      <c r="E209" s="34"/>
      <c r="F209" s="34"/>
      <c r="G209" s="34"/>
    </row>
    <row r="210">
      <c r="A210" s="34"/>
      <c r="B210" s="34"/>
      <c r="C210" s="34"/>
      <c r="D210" s="34"/>
      <c r="E210" s="34"/>
      <c r="F210" s="34"/>
      <c r="G210" s="34"/>
    </row>
    <row r="211">
      <c r="A211" s="34"/>
      <c r="B211" s="34"/>
      <c r="C211" s="34"/>
      <c r="D211" s="34"/>
      <c r="E211" s="34"/>
      <c r="F211" s="34"/>
      <c r="G211" s="34"/>
    </row>
    <row r="212">
      <c r="A212" s="34"/>
      <c r="B212" s="34"/>
      <c r="C212" s="34"/>
      <c r="D212" s="34"/>
      <c r="E212" s="34"/>
      <c r="F212" s="34"/>
      <c r="G212" s="34"/>
    </row>
    <row r="213">
      <c r="A213" s="34"/>
      <c r="B213" s="34"/>
      <c r="C213" s="34"/>
      <c r="D213" s="34"/>
      <c r="E213" s="34"/>
      <c r="F213" s="34"/>
      <c r="G213" s="34"/>
    </row>
    <row r="214">
      <c r="A214" s="34"/>
      <c r="B214" s="34"/>
      <c r="C214" s="34"/>
      <c r="D214" s="34"/>
      <c r="E214" s="34"/>
      <c r="F214" s="34"/>
      <c r="G214" s="34"/>
    </row>
    <row r="215">
      <c r="A215" s="34"/>
      <c r="B215" s="34"/>
      <c r="C215" s="34"/>
      <c r="D215" s="34"/>
      <c r="E215" s="34"/>
      <c r="F215" s="34"/>
      <c r="G215" s="34"/>
    </row>
    <row r="216">
      <c r="A216" s="34"/>
      <c r="B216" s="34"/>
      <c r="C216" s="34"/>
      <c r="D216" s="34"/>
      <c r="E216" s="34"/>
      <c r="F216" s="34"/>
      <c r="G216" s="34"/>
    </row>
    <row r="217">
      <c r="A217" s="34"/>
      <c r="B217" s="34"/>
      <c r="C217" s="34"/>
      <c r="D217" s="34"/>
      <c r="E217" s="34"/>
      <c r="F217" s="34"/>
      <c r="G217" s="34"/>
    </row>
    <row r="218">
      <c r="A218" s="34"/>
      <c r="B218" s="34"/>
      <c r="C218" s="34"/>
      <c r="D218" s="34"/>
      <c r="E218" s="34"/>
      <c r="F218" s="34"/>
      <c r="G218" s="34"/>
    </row>
    <row r="219">
      <c r="A219" s="34"/>
      <c r="B219" s="34"/>
      <c r="C219" s="34"/>
      <c r="D219" s="34"/>
      <c r="E219" s="34"/>
      <c r="F219" s="34"/>
      <c r="G219" s="34"/>
    </row>
    <row r="220">
      <c r="A220" s="34"/>
      <c r="B220" s="34"/>
      <c r="C220" s="34"/>
      <c r="D220" s="34"/>
      <c r="E220" s="34"/>
      <c r="F220" s="34"/>
      <c r="G220" s="34"/>
    </row>
    <row r="221">
      <c r="A221" s="34"/>
      <c r="B221" s="34"/>
      <c r="C221" s="34"/>
      <c r="D221" s="34"/>
      <c r="E221" s="34"/>
      <c r="F221" s="34"/>
      <c r="G221" s="34"/>
    </row>
    <row r="222">
      <c r="A222" s="34"/>
      <c r="B222" s="34"/>
      <c r="C222" s="34"/>
      <c r="D222" s="34"/>
      <c r="E222" s="34"/>
      <c r="F222" s="34"/>
      <c r="G222" s="34"/>
    </row>
    <row r="223">
      <c r="A223" s="34"/>
      <c r="B223" s="34"/>
      <c r="C223" s="34"/>
      <c r="D223" s="34"/>
      <c r="E223" s="34"/>
      <c r="F223" s="34"/>
      <c r="G223" s="34"/>
    </row>
    <row r="224">
      <c r="A224" s="34"/>
      <c r="B224" s="34"/>
      <c r="C224" s="34"/>
      <c r="D224" s="34"/>
      <c r="E224" s="34"/>
      <c r="F224" s="34"/>
      <c r="G224" s="34"/>
    </row>
    <row r="225">
      <c r="A225" s="34"/>
      <c r="B225" s="34"/>
      <c r="C225" s="34"/>
      <c r="D225" s="34"/>
      <c r="E225" s="34"/>
      <c r="F225" s="34"/>
      <c r="G225" s="34"/>
    </row>
    <row r="226">
      <c r="A226" s="34"/>
      <c r="B226" s="34"/>
      <c r="C226" s="34"/>
      <c r="D226" s="34"/>
      <c r="E226" s="34"/>
      <c r="F226" s="34"/>
      <c r="G226" s="34"/>
    </row>
    <row r="227">
      <c r="A227" s="34"/>
      <c r="B227" s="34"/>
      <c r="C227" s="34"/>
      <c r="D227" s="34"/>
      <c r="E227" s="34"/>
      <c r="F227" s="34"/>
      <c r="G227" s="34"/>
    </row>
    <row r="228">
      <c r="A228" s="34"/>
      <c r="B228" s="34"/>
      <c r="C228" s="34"/>
      <c r="D228" s="34"/>
      <c r="E228" s="34"/>
      <c r="F228" s="34"/>
      <c r="G228" s="34"/>
    </row>
    <row r="229">
      <c r="A229" s="34"/>
      <c r="B229" s="34"/>
      <c r="C229" s="34"/>
      <c r="D229" s="34"/>
      <c r="E229" s="34"/>
      <c r="F229" s="34"/>
      <c r="G229" s="34"/>
    </row>
    <row r="230">
      <c r="A230" s="34"/>
      <c r="B230" s="34"/>
      <c r="C230" s="34"/>
      <c r="D230" s="34"/>
      <c r="E230" s="34"/>
      <c r="F230" s="34"/>
      <c r="G230" s="34"/>
    </row>
    <row r="231">
      <c r="A231" s="34"/>
      <c r="B231" s="34"/>
      <c r="C231" s="34"/>
      <c r="D231" s="34"/>
      <c r="E231" s="34"/>
      <c r="F231" s="34"/>
      <c r="G231" s="34"/>
    </row>
    <row r="232">
      <c r="A232" s="34"/>
      <c r="B232" s="34"/>
      <c r="C232" s="34"/>
      <c r="D232" s="34"/>
      <c r="E232" s="34"/>
      <c r="F232" s="34"/>
      <c r="G232" s="34"/>
    </row>
    <row r="233">
      <c r="A233" s="34"/>
      <c r="B233" s="34"/>
      <c r="C233" s="34"/>
      <c r="D233" s="34"/>
      <c r="E233" s="34"/>
      <c r="F233" s="34"/>
      <c r="G233" s="34"/>
    </row>
    <row r="234">
      <c r="A234" s="34"/>
      <c r="B234" s="34"/>
      <c r="C234" s="34"/>
      <c r="D234" s="34"/>
      <c r="E234" s="34"/>
      <c r="F234" s="34"/>
      <c r="G234" s="34"/>
    </row>
    <row r="235">
      <c r="A235" s="34"/>
      <c r="B235" s="34"/>
      <c r="C235" s="34"/>
      <c r="D235" s="34"/>
      <c r="E235" s="34"/>
      <c r="F235" s="34"/>
      <c r="G235" s="34"/>
    </row>
    <row r="236">
      <c r="A236" s="34"/>
      <c r="B236" s="34"/>
      <c r="C236" s="34"/>
      <c r="D236" s="34"/>
      <c r="E236" s="34"/>
      <c r="F236" s="34"/>
      <c r="G236" s="34"/>
    </row>
    <row r="237">
      <c r="A237" s="34"/>
      <c r="B237" s="34"/>
      <c r="C237" s="34"/>
      <c r="D237" s="34"/>
      <c r="E237" s="34"/>
      <c r="F237" s="34"/>
      <c r="G237" s="34"/>
    </row>
    <row r="238">
      <c r="A238" s="34"/>
      <c r="B238" s="34"/>
      <c r="C238" s="34"/>
      <c r="D238" s="34"/>
      <c r="E238" s="34"/>
      <c r="F238" s="34"/>
      <c r="G238" s="34"/>
    </row>
    <row r="239">
      <c r="A239" s="34"/>
      <c r="B239" s="34"/>
      <c r="C239" s="34"/>
      <c r="D239" s="34"/>
      <c r="E239" s="34"/>
      <c r="F239" s="34"/>
      <c r="G239" s="34"/>
    </row>
    <row r="240">
      <c r="A240" s="34"/>
      <c r="B240" s="34"/>
      <c r="C240" s="34"/>
      <c r="D240" s="34"/>
      <c r="E240" s="34"/>
      <c r="F240" s="34"/>
      <c r="G240" s="34"/>
    </row>
    <row r="241">
      <c r="A241" s="34"/>
      <c r="B241" s="34"/>
      <c r="C241" s="34"/>
      <c r="D241" s="34"/>
      <c r="E241" s="34"/>
      <c r="F241" s="34"/>
      <c r="G241" s="34"/>
    </row>
    <row r="242">
      <c r="A242" s="34"/>
      <c r="B242" s="34"/>
      <c r="C242" s="34"/>
      <c r="D242" s="34"/>
      <c r="E242" s="34"/>
      <c r="F242" s="34"/>
      <c r="G242" s="34"/>
    </row>
    <row r="243">
      <c r="A243" s="34"/>
      <c r="B243" s="34"/>
      <c r="C243" s="34"/>
      <c r="D243" s="34"/>
      <c r="E243" s="34"/>
      <c r="F243" s="34"/>
      <c r="G243" s="34"/>
    </row>
    <row r="244">
      <c r="A244" s="34"/>
      <c r="B244" s="34"/>
      <c r="C244" s="34"/>
      <c r="D244" s="34"/>
      <c r="E244" s="34"/>
      <c r="F244" s="34"/>
      <c r="G244" s="34"/>
    </row>
    <row r="245">
      <c r="A245" s="34"/>
      <c r="B245" s="34"/>
      <c r="C245" s="34"/>
      <c r="D245" s="34"/>
      <c r="E245" s="34"/>
      <c r="F245" s="34"/>
      <c r="G245" s="34"/>
    </row>
    <row r="246">
      <c r="A246" s="34"/>
      <c r="B246" s="34"/>
      <c r="C246" s="34"/>
      <c r="D246" s="34"/>
      <c r="E246" s="34"/>
      <c r="F246" s="34"/>
      <c r="G246" s="34"/>
    </row>
    <row r="247">
      <c r="A247" s="34"/>
      <c r="B247" s="34"/>
      <c r="C247" s="34"/>
      <c r="D247" s="34"/>
      <c r="E247" s="34"/>
      <c r="F247" s="34"/>
      <c r="G247" s="34"/>
    </row>
    <row r="248">
      <c r="A248" s="34"/>
      <c r="B248" s="34"/>
      <c r="C248" s="34"/>
      <c r="D248" s="34"/>
      <c r="E248" s="34"/>
      <c r="F248" s="34"/>
      <c r="G248" s="34"/>
    </row>
    <row r="249">
      <c r="A249" s="34"/>
      <c r="B249" s="34"/>
      <c r="C249" s="34"/>
      <c r="D249" s="34"/>
      <c r="E249" s="34"/>
      <c r="F249" s="34"/>
      <c r="G249" s="34"/>
    </row>
    <row r="250">
      <c r="A250" s="34"/>
      <c r="B250" s="34"/>
      <c r="C250" s="34"/>
      <c r="D250" s="34"/>
      <c r="E250" s="34"/>
      <c r="F250" s="34"/>
      <c r="G250" s="34"/>
    </row>
    <row r="251">
      <c r="A251" s="34"/>
      <c r="B251" s="34"/>
      <c r="C251" s="34"/>
      <c r="D251" s="34"/>
      <c r="E251" s="34"/>
      <c r="F251" s="34"/>
      <c r="G251" s="34"/>
    </row>
    <row r="252">
      <c r="A252" s="34"/>
      <c r="B252" s="34"/>
      <c r="C252" s="34"/>
      <c r="D252" s="34"/>
      <c r="E252" s="34"/>
      <c r="F252" s="34"/>
      <c r="G252" s="34"/>
    </row>
    <row r="253">
      <c r="A253" s="34"/>
      <c r="B253" s="34"/>
      <c r="C253" s="34"/>
      <c r="D253" s="34"/>
      <c r="E253" s="34"/>
      <c r="F253" s="34"/>
      <c r="G253" s="34"/>
    </row>
    <row r="254">
      <c r="A254" s="34"/>
      <c r="B254" s="34"/>
      <c r="C254" s="34"/>
      <c r="D254" s="34"/>
      <c r="E254" s="34"/>
      <c r="F254" s="34"/>
      <c r="G254" s="34"/>
    </row>
    <row r="255">
      <c r="A255" s="34"/>
      <c r="B255" s="34"/>
      <c r="C255" s="34"/>
      <c r="D255" s="34"/>
      <c r="E255" s="34"/>
      <c r="F255" s="34"/>
      <c r="G255" s="34"/>
    </row>
    <row r="256">
      <c r="A256" s="34"/>
      <c r="B256" s="34"/>
      <c r="C256" s="34"/>
      <c r="D256" s="34"/>
      <c r="E256" s="34"/>
      <c r="F256" s="34"/>
      <c r="G256" s="34"/>
    </row>
    <row r="257">
      <c r="A257" s="34"/>
      <c r="B257" s="34"/>
      <c r="C257" s="34"/>
      <c r="D257" s="34"/>
      <c r="E257" s="34"/>
      <c r="F257" s="34"/>
      <c r="G257" s="34"/>
    </row>
    <row r="258">
      <c r="A258" s="34"/>
      <c r="B258" s="34"/>
      <c r="C258" s="34"/>
      <c r="D258" s="34"/>
      <c r="E258" s="34"/>
      <c r="F258" s="34"/>
      <c r="G258" s="34"/>
    </row>
    <row r="259">
      <c r="A259" s="34"/>
      <c r="B259" s="34"/>
      <c r="C259" s="34"/>
      <c r="D259" s="34"/>
      <c r="E259" s="34"/>
      <c r="F259" s="34"/>
      <c r="G259" s="34"/>
    </row>
    <row r="260">
      <c r="A260" s="34"/>
      <c r="B260" s="34"/>
      <c r="C260" s="34"/>
      <c r="D260" s="34"/>
      <c r="E260" s="34"/>
      <c r="F260" s="34"/>
      <c r="G260" s="34"/>
    </row>
    <row r="261">
      <c r="A261" s="34"/>
      <c r="B261" s="34"/>
      <c r="C261" s="34"/>
      <c r="D261" s="34"/>
      <c r="E261" s="34"/>
      <c r="F261" s="34"/>
      <c r="G261" s="34"/>
    </row>
    <row r="262">
      <c r="A262" s="34"/>
      <c r="B262" s="34"/>
      <c r="C262" s="34"/>
      <c r="D262" s="34"/>
      <c r="E262" s="34"/>
      <c r="F262" s="34"/>
      <c r="G262" s="34"/>
    </row>
    <row r="263">
      <c r="A263" s="34"/>
      <c r="B263" s="34"/>
      <c r="C263" s="34"/>
      <c r="D263" s="34"/>
      <c r="E263" s="34"/>
      <c r="F263" s="34"/>
      <c r="G263" s="34"/>
    </row>
    <row r="264">
      <c r="A264" s="34"/>
      <c r="B264" s="34"/>
      <c r="C264" s="34"/>
      <c r="D264" s="34"/>
      <c r="E264" s="34"/>
      <c r="F264" s="34"/>
      <c r="G264" s="34"/>
    </row>
    <row r="265">
      <c r="A265" s="34"/>
      <c r="B265" s="34"/>
      <c r="C265" s="34"/>
      <c r="D265" s="34"/>
      <c r="E265" s="34"/>
      <c r="F265" s="34"/>
      <c r="G265" s="34"/>
    </row>
    <row r="266">
      <c r="A266" s="34"/>
      <c r="B266" s="34"/>
      <c r="C266" s="34"/>
      <c r="D266" s="34"/>
      <c r="E266" s="34"/>
      <c r="F266" s="34"/>
      <c r="G266" s="34"/>
    </row>
    <row r="267">
      <c r="A267" s="34"/>
      <c r="B267" s="34"/>
      <c r="C267" s="34"/>
      <c r="D267" s="34"/>
      <c r="E267" s="34"/>
      <c r="F267" s="34"/>
      <c r="G267" s="34"/>
    </row>
    <row r="268">
      <c r="A268" s="34"/>
      <c r="B268" s="34"/>
      <c r="C268" s="34"/>
      <c r="D268" s="34"/>
      <c r="E268" s="34"/>
      <c r="F268" s="34"/>
      <c r="G268" s="34"/>
    </row>
    <row r="269">
      <c r="A269" s="34"/>
      <c r="B269" s="34"/>
      <c r="C269" s="34"/>
      <c r="D269" s="34"/>
      <c r="E269" s="34"/>
      <c r="F269" s="34"/>
      <c r="G269" s="34"/>
    </row>
    <row r="270">
      <c r="A270" s="34"/>
      <c r="B270" s="34"/>
      <c r="C270" s="34"/>
      <c r="D270" s="34"/>
      <c r="E270" s="34"/>
      <c r="F270" s="34"/>
      <c r="G270" s="34"/>
    </row>
    <row r="271">
      <c r="A271" s="34"/>
      <c r="B271" s="34"/>
      <c r="C271" s="34"/>
      <c r="D271" s="34"/>
      <c r="E271" s="34"/>
      <c r="F271" s="34"/>
      <c r="G271" s="34"/>
    </row>
    <row r="272">
      <c r="A272" s="34"/>
      <c r="B272" s="34"/>
      <c r="C272" s="34"/>
      <c r="D272" s="34"/>
      <c r="E272" s="34"/>
      <c r="F272" s="34"/>
      <c r="G272" s="34"/>
    </row>
    <row r="273">
      <c r="A273" s="34"/>
      <c r="B273" s="34"/>
      <c r="C273" s="34"/>
      <c r="D273" s="34"/>
      <c r="E273" s="34"/>
      <c r="F273" s="34"/>
      <c r="G273" s="34"/>
    </row>
    <row r="274">
      <c r="A274" s="34"/>
      <c r="B274" s="34"/>
      <c r="C274" s="34"/>
      <c r="D274" s="34"/>
      <c r="E274" s="34"/>
      <c r="F274" s="34"/>
      <c r="G274" s="34"/>
    </row>
    <row r="275">
      <c r="A275" s="34"/>
      <c r="B275" s="34"/>
      <c r="C275" s="34"/>
      <c r="D275" s="34"/>
      <c r="E275" s="34"/>
      <c r="F275" s="34"/>
      <c r="G275" s="34"/>
    </row>
    <row r="276">
      <c r="A276" s="34"/>
      <c r="B276" s="34"/>
      <c r="C276" s="34"/>
      <c r="D276" s="34"/>
      <c r="E276" s="34"/>
      <c r="F276" s="34"/>
      <c r="G276" s="34"/>
    </row>
    <row r="277">
      <c r="A277" s="34"/>
      <c r="B277" s="34"/>
      <c r="C277" s="34"/>
      <c r="D277" s="34"/>
      <c r="E277" s="34"/>
      <c r="F277" s="34"/>
      <c r="G277" s="34"/>
    </row>
    <row r="278">
      <c r="A278" s="34"/>
      <c r="B278" s="34"/>
      <c r="C278" s="34"/>
      <c r="D278" s="34"/>
      <c r="E278" s="34"/>
      <c r="F278" s="34"/>
      <c r="G278" s="34"/>
    </row>
    <row r="279">
      <c r="A279" s="34"/>
      <c r="B279" s="34"/>
      <c r="C279" s="34"/>
      <c r="D279" s="34"/>
      <c r="E279" s="34"/>
      <c r="F279" s="34"/>
      <c r="G279" s="34"/>
    </row>
    <row r="280">
      <c r="A280" s="34"/>
      <c r="B280" s="34"/>
      <c r="C280" s="34"/>
      <c r="D280" s="34"/>
      <c r="E280" s="34"/>
      <c r="F280" s="34"/>
      <c r="G280" s="34"/>
    </row>
    <row r="281">
      <c r="A281" s="34"/>
      <c r="B281" s="34"/>
      <c r="C281" s="34"/>
      <c r="D281" s="34"/>
      <c r="E281" s="34"/>
      <c r="F281" s="34"/>
      <c r="G281" s="34"/>
    </row>
    <row r="282">
      <c r="A282" s="34"/>
      <c r="B282" s="34"/>
      <c r="C282" s="34"/>
      <c r="D282" s="34"/>
      <c r="E282" s="34"/>
      <c r="F282" s="34"/>
      <c r="G282" s="34"/>
    </row>
    <row r="283">
      <c r="A283" s="34"/>
      <c r="B283" s="34"/>
      <c r="C283" s="34"/>
      <c r="D283" s="34"/>
      <c r="E283" s="34"/>
      <c r="F283" s="34"/>
      <c r="G283" s="34"/>
    </row>
    <row r="284">
      <c r="A284" s="34"/>
      <c r="B284" s="34"/>
      <c r="C284" s="34"/>
      <c r="D284" s="34"/>
      <c r="E284" s="34"/>
      <c r="F284" s="34"/>
      <c r="G284" s="34"/>
    </row>
    <row r="285">
      <c r="A285" s="34"/>
      <c r="B285" s="34"/>
      <c r="C285" s="34"/>
      <c r="D285" s="34"/>
      <c r="E285" s="34"/>
      <c r="F285" s="34"/>
      <c r="G285" s="34"/>
    </row>
    <row r="286">
      <c r="A286" s="34"/>
      <c r="B286" s="34"/>
      <c r="C286" s="34"/>
      <c r="D286" s="34"/>
      <c r="E286" s="34"/>
      <c r="F286" s="34"/>
      <c r="G286" s="34"/>
    </row>
    <row r="287">
      <c r="A287" s="34"/>
      <c r="B287" s="34"/>
      <c r="C287" s="34"/>
      <c r="D287" s="34"/>
      <c r="E287" s="34"/>
      <c r="F287" s="34"/>
      <c r="G287" s="34"/>
    </row>
    <row r="288">
      <c r="A288" s="34"/>
      <c r="B288" s="34"/>
      <c r="C288" s="34"/>
      <c r="D288" s="34"/>
      <c r="E288" s="34"/>
      <c r="F288" s="34"/>
      <c r="G288" s="34"/>
    </row>
    <row r="289">
      <c r="A289" s="34"/>
      <c r="B289" s="34"/>
      <c r="C289" s="34"/>
      <c r="D289" s="34"/>
      <c r="E289" s="34"/>
      <c r="F289" s="34"/>
      <c r="G289" s="34"/>
    </row>
    <row r="290">
      <c r="A290" s="34"/>
      <c r="B290" s="34"/>
      <c r="C290" s="34"/>
      <c r="D290" s="34"/>
      <c r="E290" s="34"/>
      <c r="F290" s="34"/>
      <c r="G290" s="34"/>
    </row>
    <row r="291">
      <c r="A291" s="34"/>
      <c r="B291" s="34"/>
      <c r="C291" s="34"/>
      <c r="D291" s="34"/>
      <c r="E291" s="34"/>
      <c r="F291" s="34"/>
      <c r="G291" s="34"/>
    </row>
    <row r="292">
      <c r="A292" s="34"/>
      <c r="B292" s="34"/>
      <c r="C292" s="34"/>
      <c r="D292" s="34"/>
      <c r="E292" s="34"/>
      <c r="F292" s="34"/>
      <c r="G292" s="34"/>
    </row>
    <row r="293">
      <c r="A293" s="34"/>
      <c r="B293" s="34"/>
      <c r="C293" s="34"/>
      <c r="D293" s="34"/>
      <c r="E293" s="34"/>
      <c r="F293" s="34"/>
      <c r="G293" s="34"/>
    </row>
    <row r="294">
      <c r="A294" s="34"/>
      <c r="B294" s="34"/>
      <c r="C294" s="34"/>
      <c r="D294" s="34"/>
      <c r="E294" s="34"/>
      <c r="F294" s="34"/>
      <c r="G294" s="34"/>
    </row>
    <row r="295">
      <c r="A295" s="34"/>
      <c r="B295" s="34"/>
      <c r="C295" s="34"/>
      <c r="D295" s="34"/>
      <c r="E295" s="34"/>
      <c r="F295" s="34"/>
      <c r="G295" s="34"/>
    </row>
    <row r="296">
      <c r="A296" s="34"/>
      <c r="B296" s="34"/>
      <c r="C296" s="34"/>
      <c r="D296" s="34"/>
      <c r="E296" s="34"/>
      <c r="F296" s="34"/>
      <c r="G296" s="34"/>
    </row>
    <row r="297">
      <c r="A297" s="34"/>
      <c r="B297" s="34"/>
      <c r="C297" s="34"/>
      <c r="D297" s="34"/>
      <c r="E297" s="34"/>
      <c r="F297" s="34"/>
      <c r="G297" s="34"/>
    </row>
    <row r="298">
      <c r="A298" s="34"/>
      <c r="B298" s="34"/>
      <c r="C298" s="34"/>
      <c r="D298" s="34"/>
      <c r="E298" s="34"/>
      <c r="F298" s="34"/>
      <c r="G298" s="34"/>
    </row>
    <row r="299">
      <c r="A299" s="34"/>
      <c r="B299" s="34"/>
      <c r="C299" s="34"/>
      <c r="D299" s="34"/>
      <c r="E299" s="34"/>
      <c r="F299" s="34"/>
      <c r="G299" s="34"/>
    </row>
    <row r="300">
      <c r="A300" s="34"/>
      <c r="B300" s="34"/>
      <c r="C300" s="34"/>
      <c r="D300" s="34"/>
      <c r="E300" s="34"/>
      <c r="F300" s="34"/>
      <c r="G300" s="34"/>
    </row>
    <row r="301">
      <c r="A301" s="34"/>
      <c r="B301" s="34"/>
      <c r="C301" s="34"/>
      <c r="D301" s="34"/>
      <c r="E301" s="34"/>
      <c r="F301" s="34"/>
      <c r="G301" s="34"/>
    </row>
    <row r="302">
      <c r="A302" s="34"/>
      <c r="B302" s="34"/>
      <c r="C302" s="34"/>
      <c r="D302" s="34"/>
      <c r="E302" s="34"/>
      <c r="F302" s="34"/>
      <c r="G302" s="34"/>
    </row>
    <row r="303">
      <c r="A303" s="34"/>
      <c r="B303" s="34"/>
      <c r="C303" s="34"/>
      <c r="D303" s="34"/>
      <c r="E303" s="34"/>
      <c r="F303" s="34"/>
      <c r="G303" s="34"/>
    </row>
    <row r="304">
      <c r="A304" s="34"/>
      <c r="B304" s="34"/>
      <c r="C304" s="34"/>
      <c r="D304" s="34"/>
      <c r="E304" s="34"/>
      <c r="F304" s="34"/>
      <c r="G304" s="34"/>
    </row>
    <row r="305">
      <c r="A305" s="34"/>
      <c r="B305" s="34"/>
      <c r="C305" s="34"/>
      <c r="D305" s="34"/>
      <c r="E305" s="34"/>
      <c r="F305" s="34"/>
      <c r="G305" s="34"/>
    </row>
    <row r="306">
      <c r="A306" s="34"/>
      <c r="B306" s="34"/>
      <c r="C306" s="34"/>
      <c r="D306" s="34"/>
      <c r="E306" s="34"/>
      <c r="F306" s="34"/>
      <c r="G306" s="34"/>
    </row>
    <row r="307">
      <c r="A307" s="34"/>
      <c r="B307" s="34"/>
      <c r="C307" s="34"/>
      <c r="D307" s="34"/>
      <c r="E307" s="34"/>
      <c r="F307" s="34"/>
      <c r="G307" s="34"/>
    </row>
    <row r="308">
      <c r="A308" s="34"/>
      <c r="B308" s="34"/>
      <c r="C308" s="34"/>
      <c r="D308" s="34"/>
      <c r="E308" s="34"/>
      <c r="F308" s="34"/>
      <c r="G308" s="34"/>
    </row>
    <row r="309">
      <c r="A309" s="34"/>
      <c r="B309" s="34"/>
      <c r="C309" s="34"/>
      <c r="D309" s="34"/>
      <c r="E309" s="34"/>
      <c r="F309" s="34"/>
      <c r="G309" s="34"/>
    </row>
    <row r="310">
      <c r="A310" s="34"/>
      <c r="B310" s="34"/>
      <c r="C310" s="34"/>
      <c r="D310" s="34"/>
      <c r="E310" s="34"/>
      <c r="F310" s="34"/>
      <c r="G310" s="34"/>
    </row>
    <row r="311">
      <c r="A311" s="34"/>
      <c r="B311" s="34"/>
      <c r="C311" s="34"/>
      <c r="D311" s="34"/>
      <c r="E311" s="34"/>
      <c r="F311" s="34"/>
      <c r="G311" s="34"/>
    </row>
    <row r="312">
      <c r="A312" s="34"/>
      <c r="B312" s="34"/>
      <c r="C312" s="34"/>
      <c r="D312" s="34"/>
      <c r="E312" s="34"/>
      <c r="F312" s="34"/>
      <c r="G312" s="34"/>
    </row>
    <row r="313">
      <c r="A313" s="34"/>
      <c r="B313" s="34"/>
      <c r="C313" s="34"/>
      <c r="D313" s="34"/>
      <c r="E313" s="34"/>
      <c r="F313" s="34"/>
      <c r="G313" s="34"/>
    </row>
    <row r="314">
      <c r="A314" s="34"/>
      <c r="B314" s="34"/>
      <c r="C314" s="34"/>
      <c r="D314" s="34"/>
      <c r="E314" s="34"/>
      <c r="F314" s="34"/>
      <c r="G314" s="34"/>
    </row>
    <row r="315">
      <c r="A315" s="34"/>
      <c r="B315" s="34"/>
      <c r="C315" s="34"/>
      <c r="D315" s="34"/>
      <c r="E315" s="34"/>
      <c r="F315" s="34"/>
      <c r="G315" s="34"/>
    </row>
    <row r="316">
      <c r="A316" s="34"/>
      <c r="B316" s="34"/>
      <c r="C316" s="34"/>
      <c r="D316" s="34"/>
      <c r="E316" s="34"/>
      <c r="F316" s="34"/>
      <c r="G316" s="34"/>
    </row>
    <row r="317">
      <c r="A317" s="34"/>
      <c r="B317" s="34"/>
      <c r="C317" s="34"/>
      <c r="D317" s="34"/>
      <c r="E317" s="34"/>
      <c r="F317" s="34"/>
      <c r="G317" s="34"/>
    </row>
    <row r="318">
      <c r="A318" s="34"/>
      <c r="B318" s="34"/>
      <c r="C318" s="34"/>
      <c r="D318" s="34"/>
      <c r="E318" s="34"/>
      <c r="F318" s="34"/>
      <c r="G318" s="34"/>
    </row>
    <row r="319">
      <c r="A319" s="34"/>
      <c r="B319" s="34"/>
      <c r="C319" s="34"/>
      <c r="D319" s="34"/>
      <c r="E319" s="34"/>
      <c r="F319" s="34"/>
      <c r="G319" s="34"/>
    </row>
    <row r="320">
      <c r="A320" s="34"/>
      <c r="B320" s="34"/>
      <c r="C320" s="34"/>
      <c r="D320" s="34"/>
      <c r="E320" s="34"/>
      <c r="F320" s="34"/>
      <c r="G320" s="34"/>
    </row>
    <row r="321">
      <c r="A321" s="34"/>
      <c r="B321" s="34"/>
      <c r="C321" s="34"/>
      <c r="D321" s="34"/>
      <c r="E321" s="34"/>
      <c r="F321" s="34"/>
      <c r="G321" s="34"/>
    </row>
    <row r="322">
      <c r="A322" s="34"/>
      <c r="B322" s="34"/>
      <c r="C322" s="34"/>
      <c r="D322" s="34"/>
      <c r="E322" s="34"/>
      <c r="F322" s="34"/>
      <c r="G322" s="34"/>
    </row>
    <row r="323">
      <c r="A323" s="34"/>
      <c r="B323" s="34"/>
      <c r="C323" s="34"/>
      <c r="D323" s="34"/>
      <c r="E323" s="34"/>
      <c r="F323" s="34"/>
      <c r="G323" s="34"/>
    </row>
    <row r="324">
      <c r="A324" s="34"/>
      <c r="B324" s="34"/>
      <c r="C324" s="34"/>
      <c r="D324" s="34"/>
      <c r="E324" s="34"/>
      <c r="F324" s="34"/>
      <c r="G324" s="34"/>
    </row>
    <row r="325">
      <c r="A325" s="34"/>
      <c r="B325" s="34"/>
      <c r="C325" s="34"/>
      <c r="D325" s="34"/>
      <c r="E325" s="34"/>
      <c r="F325" s="34"/>
      <c r="G325" s="34"/>
    </row>
    <row r="326">
      <c r="A326" s="34"/>
      <c r="B326" s="34"/>
      <c r="C326" s="34"/>
      <c r="D326" s="34"/>
      <c r="E326" s="34"/>
      <c r="F326" s="34"/>
      <c r="G326" s="34"/>
    </row>
    <row r="327">
      <c r="A327" s="34"/>
      <c r="B327" s="34"/>
      <c r="C327" s="34"/>
      <c r="D327" s="34"/>
      <c r="E327" s="34"/>
      <c r="F327" s="34"/>
      <c r="G327" s="34"/>
    </row>
    <row r="328">
      <c r="A328" s="34"/>
      <c r="B328" s="34"/>
      <c r="C328" s="34"/>
      <c r="D328" s="34"/>
      <c r="E328" s="34"/>
      <c r="F328" s="34"/>
      <c r="G328" s="34"/>
    </row>
    <row r="329">
      <c r="A329" s="34"/>
      <c r="B329" s="34"/>
      <c r="C329" s="34"/>
      <c r="D329" s="34"/>
      <c r="E329" s="34"/>
      <c r="F329" s="34"/>
      <c r="G329" s="34"/>
    </row>
    <row r="330">
      <c r="A330" s="34"/>
      <c r="B330" s="34"/>
      <c r="C330" s="34"/>
      <c r="D330" s="34"/>
      <c r="E330" s="34"/>
      <c r="F330" s="34"/>
      <c r="G330" s="34"/>
    </row>
    <row r="331">
      <c r="A331" s="34"/>
      <c r="B331" s="34"/>
      <c r="C331" s="34"/>
      <c r="D331" s="34"/>
      <c r="E331" s="34"/>
      <c r="F331" s="34"/>
      <c r="G331" s="34"/>
    </row>
    <row r="332">
      <c r="A332" s="34"/>
      <c r="B332" s="34"/>
      <c r="C332" s="34"/>
      <c r="D332" s="34"/>
      <c r="E332" s="34"/>
      <c r="F332" s="34"/>
      <c r="G332" s="34"/>
    </row>
    <row r="333">
      <c r="A333" s="34"/>
      <c r="B333" s="34"/>
      <c r="C333" s="34"/>
      <c r="D333" s="34"/>
      <c r="E333" s="34"/>
      <c r="F333" s="34"/>
      <c r="G333" s="34"/>
    </row>
    <row r="334">
      <c r="A334" s="34"/>
      <c r="B334" s="34"/>
      <c r="C334" s="34"/>
      <c r="D334" s="34"/>
      <c r="E334" s="34"/>
      <c r="F334" s="34"/>
      <c r="G334" s="34"/>
    </row>
    <row r="335">
      <c r="A335" s="34"/>
      <c r="B335" s="34"/>
      <c r="C335" s="34"/>
      <c r="D335" s="34"/>
      <c r="E335" s="34"/>
      <c r="F335" s="34"/>
      <c r="G335" s="34"/>
    </row>
    <row r="336">
      <c r="A336" s="34"/>
      <c r="B336" s="34"/>
      <c r="C336" s="34"/>
      <c r="D336" s="34"/>
      <c r="E336" s="34"/>
      <c r="F336" s="34"/>
      <c r="G336" s="34"/>
    </row>
    <row r="337">
      <c r="A337" s="34"/>
      <c r="B337" s="34"/>
      <c r="C337" s="34"/>
      <c r="D337" s="34"/>
      <c r="E337" s="34"/>
      <c r="F337" s="34"/>
      <c r="G337" s="34"/>
    </row>
    <row r="338">
      <c r="A338" s="34"/>
      <c r="B338" s="34"/>
      <c r="C338" s="34"/>
      <c r="D338" s="34"/>
      <c r="E338" s="34"/>
      <c r="F338" s="34"/>
      <c r="G338" s="34"/>
    </row>
    <row r="339">
      <c r="A339" s="34"/>
      <c r="B339" s="34"/>
      <c r="C339" s="34"/>
      <c r="D339" s="34"/>
      <c r="E339" s="34"/>
      <c r="F339" s="34"/>
      <c r="G339" s="34"/>
    </row>
    <row r="340">
      <c r="A340" s="34"/>
      <c r="B340" s="34"/>
      <c r="C340" s="34"/>
      <c r="D340" s="34"/>
      <c r="E340" s="34"/>
      <c r="F340" s="34"/>
      <c r="G340" s="34"/>
    </row>
    <row r="341">
      <c r="A341" s="34"/>
      <c r="B341" s="34"/>
      <c r="C341" s="34"/>
      <c r="D341" s="34"/>
      <c r="E341" s="34"/>
      <c r="F341" s="34"/>
      <c r="G341" s="34"/>
    </row>
    <row r="342">
      <c r="A342" s="34"/>
      <c r="B342" s="34"/>
      <c r="C342" s="34"/>
      <c r="D342" s="34"/>
      <c r="E342" s="34"/>
      <c r="F342" s="34"/>
      <c r="G342" s="34"/>
    </row>
    <row r="343">
      <c r="A343" s="34"/>
      <c r="B343" s="34"/>
      <c r="C343" s="34"/>
      <c r="D343" s="34"/>
      <c r="E343" s="34"/>
      <c r="F343" s="34"/>
      <c r="G343" s="34"/>
    </row>
    <row r="344">
      <c r="A344" s="34"/>
      <c r="B344" s="34"/>
      <c r="C344" s="34"/>
      <c r="D344" s="34"/>
      <c r="E344" s="34"/>
      <c r="F344" s="34"/>
      <c r="G344" s="34"/>
    </row>
    <row r="345">
      <c r="A345" s="34"/>
      <c r="B345" s="34"/>
      <c r="C345" s="34"/>
      <c r="D345" s="34"/>
      <c r="E345" s="34"/>
      <c r="F345" s="34"/>
      <c r="G345" s="34"/>
    </row>
    <row r="346">
      <c r="A346" s="34"/>
      <c r="B346" s="34"/>
      <c r="C346" s="34"/>
      <c r="D346" s="34"/>
      <c r="E346" s="34"/>
      <c r="F346" s="34"/>
      <c r="G346" s="34"/>
    </row>
    <row r="347">
      <c r="A347" s="34"/>
      <c r="B347" s="34"/>
      <c r="C347" s="34"/>
      <c r="D347" s="34"/>
      <c r="E347" s="34"/>
      <c r="F347" s="34"/>
      <c r="G347" s="34"/>
    </row>
    <row r="348">
      <c r="A348" s="34"/>
      <c r="B348" s="34"/>
      <c r="C348" s="34"/>
      <c r="D348" s="34"/>
      <c r="E348" s="34"/>
      <c r="F348" s="34"/>
      <c r="G348" s="34"/>
    </row>
    <row r="349">
      <c r="A349" s="34"/>
      <c r="B349" s="34"/>
      <c r="C349" s="34"/>
      <c r="D349" s="34"/>
      <c r="E349" s="34"/>
      <c r="F349" s="34"/>
      <c r="G349" s="34"/>
    </row>
    <row r="350">
      <c r="A350" s="34"/>
      <c r="B350" s="34"/>
      <c r="C350" s="34"/>
      <c r="D350" s="34"/>
      <c r="E350" s="34"/>
      <c r="F350" s="34"/>
      <c r="G350" s="34"/>
    </row>
    <row r="351">
      <c r="A351" s="34"/>
      <c r="B351" s="34"/>
      <c r="C351" s="34"/>
      <c r="D351" s="34"/>
      <c r="E351" s="34"/>
      <c r="F351" s="34"/>
      <c r="G351" s="34"/>
    </row>
    <row r="352">
      <c r="A352" s="34"/>
      <c r="B352" s="34"/>
      <c r="C352" s="34"/>
      <c r="D352" s="34"/>
      <c r="E352" s="34"/>
      <c r="F352" s="34"/>
      <c r="G352" s="34"/>
    </row>
    <row r="353">
      <c r="A353" s="34"/>
      <c r="B353" s="34"/>
      <c r="C353" s="34"/>
      <c r="D353" s="34"/>
      <c r="E353" s="34"/>
      <c r="F353" s="34"/>
      <c r="G353" s="34"/>
    </row>
    <row r="354">
      <c r="A354" s="34"/>
      <c r="B354" s="34"/>
      <c r="C354" s="34"/>
      <c r="D354" s="34"/>
      <c r="E354" s="34"/>
      <c r="F354" s="34"/>
      <c r="G354" s="34"/>
    </row>
    <row r="355">
      <c r="A355" s="34"/>
      <c r="B355" s="34"/>
      <c r="C355" s="34"/>
      <c r="D355" s="34"/>
      <c r="E355" s="34"/>
      <c r="F355" s="34"/>
      <c r="G355" s="34"/>
    </row>
    <row r="356">
      <c r="A356" s="34"/>
      <c r="B356" s="34"/>
      <c r="C356" s="34"/>
      <c r="D356" s="34"/>
      <c r="E356" s="34"/>
      <c r="F356" s="34"/>
      <c r="G356" s="34"/>
    </row>
    <row r="357">
      <c r="A357" s="34"/>
      <c r="B357" s="34"/>
      <c r="C357" s="34"/>
      <c r="D357" s="34"/>
      <c r="E357" s="34"/>
      <c r="F357" s="34"/>
      <c r="G357" s="34"/>
    </row>
    <row r="358">
      <c r="A358" s="34"/>
      <c r="B358" s="34"/>
      <c r="C358" s="34"/>
      <c r="D358" s="34"/>
      <c r="E358" s="34"/>
      <c r="F358" s="34"/>
      <c r="G358" s="34"/>
    </row>
    <row r="359">
      <c r="A359" s="34"/>
      <c r="B359" s="34"/>
      <c r="C359" s="34"/>
      <c r="D359" s="34"/>
      <c r="E359" s="34"/>
      <c r="F359" s="34"/>
      <c r="G359" s="34"/>
    </row>
    <row r="360">
      <c r="A360" s="34"/>
      <c r="B360" s="34"/>
      <c r="C360" s="34"/>
      <c r="D360" s="34"/>
      <c r="E360" s="34"/>
      <c r="F360" s="34"/>
      <c r="G360" s="34"/>
    </row>
    <row r="361">
      <c r="A361" s="34"/>
      <c r="B361" s="34"/>
      <c r="C361" s="34"/>
      <c r="D361" s="34"/>
      <c r="E361" s="34"/>
      <c r="F361" s="34"/>
      <c r="G361" s="34"/>
    </row>
    <row r="362">
      <c r="A362" s="34"/>
      <c r="B362" s="34"/>
      <c r="C362" s="34"/>
      <c r="D362" s="34"/>
      <c r="E362" s="34"/>
      <c r="F362" s="34"/>
      <c r="G362" s="34"/>
    </row>
    <row r="363">
      <c r="A363" s="34"/>
      <c r="B363" s="34"/>
      <c r="C363" s="34"/>
      <c r="D363" s="34"/>
      <c r="E363" s="34"/>
      <c r="F363" s="34"/>
      <c r="G363" s="34"/>
    </row>
    <row r="364">
      <c r="A364" s="34"/>
      <c r="B364" s="34"/>
      <c r="C364" s="34"/>
      <c r="D364" s="34"/>
      <c r="E364" s="34"/>
      <c r="F364" s="34"/>
      <c r="G364" s="34"/>
    </row>
    <row r="365">
      <c r="A365" s="34"/>
      <c r="B365" s="34"/>
      <c r="C365" s="34"/>
      <c r="D365" s="34"/>
      <c r="E365" s="34"/>
      <c r="F365" s="34"/>
      <c r="G365" s="34"/>
    </row>
    <row r="366">
      <c r="A366" s="34"/>
      <c r="B366" s="34"/>
      <c r="C366" s="34"/>
      <c r="D366" s="34"/>
      <c r="E366" s="34"/>
      <c r="F366" s="34"/>
      <c r="G366" s="34"/>
    </row>
    <row r="367">
      <c r="A367" s="34"/>
      <c r="B367" s="34"/>
      <c r="C367" s="34"/>
      <c r="D367" s="34"/>
      <c r="E367" s="34"/>
      <c r="F367" s="34"/>
      <c r="G367" s="34"/>
    </row>
    <row r="368">
      <c r="A368" s="34"/>
      <c r="B368" s="34"/>
      <c r="C368" s="34"/>
      <c r="D368" s="34"/>
      <c r="E368" s="34"/>
      <c r="F368" s="34"/>
      <c r="G368" s="34"/>
    </row>
    <row r="369">
      <c r="A369" s="34"/>
      <c r="B369" s="34"/>
      <c r="C369" s="34"/>
      <c r="D369" s="34"/>
      <c r="E369" s="34"/>
      <c r="F369" s="34"/>
      <c r="G369" s="34"/>
    </row>
    <row r="370">
      <c r="A370" s="34"/>
      <c r="B370" s="34"/>
      <c r="C370" s="34"/>
      <c r="D370" s="34"/>
      <c r="E370" s="34"/>
      <c r="F370" s="34"/>
      <c r="G370" s="34"/>
    </row>
    <row r="371">
      <c r="A371" s="34"/>
      <c r="B371" s="34"/>
      <c r="C371" s="34"/>
      <c r="D371" s="34"/>
      <c r="E371" s="34"/>
      <c r="F371" s="34"/>
      <c r="G371" s="34"/>
    </row>
    <row r="372">
      <c r="A372" s="34"/>
      <c r="B372" s="34"/>
      <c r="C372" s="34"/>
      <c r="D372" s="34"/>
      <c r="E372" s="34"/>
      <c r="F372" s="34"/>
      <c r="G372" s="34"/>
    </row>
    <row r="373">
      <c r="A373" s="34"/>
      <c r="B373" s="34"/>
      <c r="C373" s="34"/>
      <c r="D373" s="34"/>
      <c r="E373" s="34"/>
      <c r="F373" s="34"/>
      <c r="G373" s="34"/>
    </row>
    <row r="374">
      <c r="A374" s="34"/>
      <c r="B374" s="34"/>
      <c r="C374" s="34"/>
      <c r="D374" s="34"/>
      <c r="E374" s="34"/>
      <c r="F374" s="34"/>
      <c r="G374" s="34"/>
    </row>
    <row r="375">
      <c r="A375" s="34"/>
      <c r="B375" s="34"/>
      <c r="C375" s="34"/>
      <c r="D375" s="34"/>
      <c r="E375" s="34"/>
      <c r="F375" s="34"/>
      <c r="G375" s="34"/>
    </row>
    <row r="376">
      <c r="A376" s="34"/>
      <c r="B376" s="34"/>
      <c r="C376" s="34"/>
      <c r="D376" s="34"/>
      <c r="E376" s="34"/>
      <c r="F376" s="34"/>
      <c r="G376" s="34"/>
    </row>
    <row r="377">
      <c r="A377" s="34"/>
      <c r="B377" s="34"/>
      <c r="C377" s="34"/>
      <c r="D377" s="34"/>
      <c r="E377" s="34"/>
      <c r="F377" s="34"/>
      <c r="G377" s="34"/>
    </row>
    <row r="378">
      <c r="A378" s="34"/>
      <c r="B378" s="34"/>
      <c r="C378" s="34"/>
      <c r="D378" s="34"/>
      <c r="E378" s="34"/>
      <c r="F378" s="34"/>
      <c r="G378" s="34"/>
    </row>
    <row r="379">
      <c r="A379" s="34"/>
      <c r="B379" s="34"/>
      <c r="C379" s="34"/>
      <c r="D379" s="34"/>
      <c r="E379" s="34"/>
      <c r="F379" s="34"/>
      <c r="G379" s="34"/>
    </row>
    <row r="380">
      <c r="A380" s="34"/>
      <c r="B380" s="34"/>
      <c r="C380" s="34"/>
      <c r="D380" s="34"/>
      <c r="E380" s="34"/>
      <c r="F380" s="34"/>
      <c r="G380" s="34"/>
    </row>
    <row r="381">
      <c r="A381" s="34"/>
      <c r="B381" s="34"/>
      <c r="C381" s="34"/>
      <c r="D381" s="34"/>
      <c r="E381" s="34"/>
      <c r="F381" s="34"/>
      <c r="G381" s="34"/>
    </row>
    <row r="382">
      <c r="A382" s="34"/>
      <c r="B382" s="34"/>
      <c r="C382" s="34"/>
      <c r="D382" s="34"/>
      <c r="E382" s="34"/>
      <c r="F382" s="34"/>
      <c r="G382" s="34"/>
    </row>
    <row r="383">
      <c r="A383" s="34"/>
      <c r="B383" s="34"/>
      <c r="C383" s="34"/>
      <c r="D383" s="34"/>
      <c r="E383" s="34"/>
      <c r="F383" s="34"/>
      <c r="G383" s="34"/>
    </row>
    <row r="384">
      <c r="A384" s="34"/>
      <c r="B384" s="34"/>
      <c r="C384" s="34"/>
      <c r="D384" s="34"/>
      <c r="E384" s="34"/>
      <c r="F384" s="34"/>
      <c r="G384" s="34"/>
    </row>
    <row r="385">
      <c r="A385" s="34"/>
      <c r="B385" s="34"/>
      <c r="C385" s="34"/>
      <c r="D385" s="34"/>
      <c r="E385" s="34"/>
      <c r="F385" s="34"/>
      <c r="G385" s="34"/>
    </row>
    <row r="386">
      <c r="A386" s="34"/>
      <c r="B386" s="34"/>
      <c r="C386" s="34"/>
      <c r="D386" s="34"/>
      <c r="E386" s="34"/>
      <c r="F386" s="34"/>
      <c r="G386" s="34"/>
    </row>
    <row r="387">
      <c r="A387" s="34"/>
      <c r="B387" s="34"/>
      <c r="C387" s="34"/>
      <c r="D387" s="34"/>
      <c r="E387" s="34"/>
      <c r="F387" s="34"/>
      <c r="G387" s="34"/>
    </row>
    <row r="388">
      <c r="A388" s="34"/>
      <c r="B388" s="34"/>
      <c r="C388" s="34"/>
      <c r="D388" s="34"/>
      <c r="E388" s="34"/>
      <c r="F388" s="34"/>
      <c r="G388" s="34"/>
    </row>
    <row r="389">
      <c r="A389" s="34"/>
      <c r="B389" s="34"/>
      <c r="C389" s="34"/>
      <c r="D389" s="34"/>
      <c r="E389" s="34"/>
      <c r="F389" s="34"/>
      <c r="G389" s="34"/>
    </row>
    <row r="390">
      <c r="A390" s="34"/>
      <c r="B390" s="34"/>
      <c r="C390" s="34"/>
      <c r="D390" s="34"/>
      <c r="E390" s="34"/>
      <c r="F390" s="34"/>
      <c r="G390" s="34"/>
    </row>
    <row r="391">
      <c r="A391" s="34"/>
      <c r="B391" s="34"/>
      <c r="C391" s="34"/>
      <c r="D391" s="34"/>
      <c r="E391" s="34"/>
      <c r="F391" s="34"/>
      <c r="G391" s="34"/>
    </row>
    <row r="392">
      <c r="A392" s="34"/>
      <c r="B392" s="34"/>
      <c r="C392" s="34"/>
      <c r="D392" s="34"/>
      <c r="E392" s="34"/>
      <c r="F392" s="34"/>
      <c r="G392" s="34"/>
    </row>
    <row r="393">
      <c r="A393" s="34"/>
      <c r="B393" s="34"/>
      <c r="C393" s="34"/>
      <c r="D393" s="34"/>
      <c r="E393" s="34"/>
      <c r="F393" s="34"/>
      <c r="G393" s="34"/>
    </row>
    <row r="394">
      <c r="A394" s="34"/>
      <c r="B394" s="34"/>
      <c r="C394" s="34"/>
      <c r="D394" s="34"/>
      <c r="E394" s="34"/>
      <c r="F394" s="34"/>
      <c r="G394" s="34"/>
    </row>
    <row r="395">
      <c r="A395" s="34"/>
      <c r="B395" s="34"/>
      <c r="C395" s="34"/>
      <c r="D395" s="34"/>
      <c r="E395" s="34"/>
      <c r="F395" s="34"/>
      <c r="G395" s="34"/>
    </row>
    <row r="396">
      <c r="A396" s="34"/>
      <c r="B396" s="34"/>
      <c r="C396" s="34"/>
      <c r="D396" s="34"/>
      <c r="E396" s="34"/>
      <c r="F396" s="34"/>
      <c r="G396" s="34"/>
    </row>
    <row r="397">
      <c r="A397" s="34"/>
      <c r="B397" s="34"/>
      <c r="C397" s="34"/>
      <c r="D397" s="34"/>
      <c r="E397" s="34"/>
      <c r="F397" s="34"/>
      <c r="G397" s="34"/>
    </row>
    <row r="398">
      <c r="A398" s="34"/>
      <c r="B398" s="34"/>
      <c r="C398" s="34"/>
      <c r="D398" s="34"/>
      <c r="E398" s="34"/>
      <c r="F398" s="34"/>
      <c r="G398" s="34"/>
    </row>
    <row r="399">
      <c r="A399" s="34"/>
      <c r="B399" s="34"/>
      <c r="C399" s="34"/>
      <c r="D399" s="34"/>
      <c r="E399" s="34"/>
      <c r="F399" s="34"/>
      <c r="G399" s="34"/>
    </row>
    <row r="400">
      <c r="A400" s="34"/>
      <c r="B400" s="34"/>
      <c r="C400" s="34"/>
      <c r="D400" s="34"/>
      <c r="E400" s="34"/>
      <c r="F400" s="34"/>
      <c r="G400" s="34"/>
    </row>
    <row r="401">
      <c r="A401" s="34"/>
      <c r="B401" s="34"/>
      <c r="C401" s="34"/>
      <c r="D401" s="34"/>
      <c r="E401" s="34"/>
      <c r="F401" s="34"/>
      <c r="G401" s="34"/>
    </row>
    <row r="402">
      <c r="A402" s="34"/>
      <c r="B402" s="34"/>
      <c r="C402" s="34"/>
      <c r="D402" s="34"/>
      <c r="E402" s="34"/>
      <c r="F402" s="34"/>
      <c r="G402" s="34"/>
    </row>
    <row r="403">
      <c r="A403" s="34"/>
      <c r="B403" s="34"/>
      <c r="C403" s="34"/>
      <c r="D403" s="34"/>
      <c r="E403" s="34"/>
      <c r="F403" s="34"/>
      <c r="G403" s="34"/>
    </row>
    <row r="404">
      <c r="A404" s="34"/>
      <c r="B404" s="34"/>
      <c r="C404" s="34"/>
      <c r="D404" s="34"/>
      <c r="E404" s="34"/>
      <c r="F404" s="34"/>
      <c r="G404" s="34"/>
    </row>
    <row r="405">
      <c r="A405" s="34"/>
      <c r="B405" s="34"/>
      <c r="C405" s="34"/>
      <c r="D405" s="34"/>
      <c r="E405" s="34"/>
      <c r="F405" s="34"/>
      <c r="G405" s="34"/>
    </row>
    <row r="406">
      <c r="A406" s="34"/>
      <c r="B406" s="34"/>
      <c r="C406" s="34"/>
      <c r="D406" s="34"/>
      <c r="E406" s="34"/>
      <c r="F406" s="34"/>
      <c r="G406" s="34"/>
    </row>
    <row r="407">
      <c r="A407" s="34"/>
      <c r="B407" s="34"/>
      <c r="C407" s="34"/>
      <c r="D407" s="34"/>
      <c r="E407" s="34"/>
      <c r="F407" s="34"/>
      <c r="G407" s="34"/>
    </row>
    <row r="408">
      <c r="A408" s="34"/>
      <c r="B408" s="34"/>
      <c r="C408" s="34"/>
      <c r="D408" s="34"/>
      <c r="E408" s="34"/>
      <c r="F408" s="34"/>
      <c r="G408" s="34"/>
    </row>
    <row r="409">
      <c r="A409" s="34"/>
      <c r="B409" s="34"/>
      <c r="C409" s="34"/>
      <c r="D409" s="34"/>
      <c r="E409" s="34"/>
      <c r="F409" s="34"/>
      <c r="G409" s="34"/>
    </row>
    <row r="410">
      <c r="A410" s="34"/>
      <c r="B410" s="34"/>
      <c r="C410" s="34"/>
      <c r="D410" s="34"/>
      <c r="E410" s="34"/>
      <c r="F410" s="34"/>
      <c r="G410" s="34"/>
    </row>
    <row r="411">
      <c r="A411" s="34"/>
      <c r="B411" s="34"/>
      <c r="C411" s="34"/>
      <c r="D411" s="34"/>
      <c r="E411" s="34"/>
      <c r="F411" s="34"/>
      <c r="G411" s="34"/>
    </row>
    <row r="412">
      <c r="A412" s="34"/>
      <c r="B412" s="34"/>
      <c r="C412" s="34"/>
      <c r="D412" s="34"/>
      <c r="E412" s="34"/>
      <c r="F412" s="34"/>
      <c r="G412" s="34"/>
    </row>
    <row r="413">
      <c r="A413" s="34"/>
      <c r="B413" s="34"/>
      <c r="C413" s="34"/>
      <c r="D413" s="34"/>
      <c r="E413" s="34"/>
      <c r="F413" s="34"/>
      <c r="G413" s="34"/>
    </row>
    <row r="414">
      <c r="A414" s="34"/>
      <c r="B414" s="34"/>
      <c r="C414" s="34"/>
      <c r="D414" s="34"/>
      <c r="E414" s="34"/>
      <c r="F414" s="34"/>
      <c r="G414" s="34"/>
    </row>
    <row r="415">
      <c r="A415" s="34"/>
      <c r="B415" s="34"/>
      <c r="C415" s="34"/>
      <c r="D415" s="34"/>
      <c r="E415" s="34"/>
      <c r="F415" s="34"/>
      <c r="G415" s="34"/>
    </row>
    <row r="416">
      <c r="A416" s="34"/>
      <c r="B416" s="34"/>
      <c r="C416" s="34"/>
      <c r="D416" s="34"/>
      <c r="E416" s="34"/>
      <c r="F416" s="34"/>
      <c r="G416" s="34"/>
    </row>
    <row r="417">
      <c r="A417" s="34"/>
      <c r="B417" s="34"/>
      <c r="C417" s="34"/>
      <c r="D417" s="34"/>
      <c r="E417" s="34"/>
      <c r="F417" s="34"/>
      <c r="G417" s="34"/>
    </row>
    <row r="418">
      <c r="A418" s="34"/>
      <c r="B418" s="34"/>
      <c r="C418" s="34"/>
      <c r="D418" s="34"/>
      <c r="E418" s="34"/>
      <c r="F418" s="34"/>
      <c r="G418" s="34"/>
    </row>
    <row r="419">
      <c r="A419" s="34"/>
      <c r="B419" s="34"/>
      <c r="C419" s="34"/>
      <c r="D419" s="34"/>
      <c r="E419" s="34"/>
      <c r="F419" s="34"/>
      <c r="G419" s="34"/>
    </row>
    <row r="420">
      <c r="A420" s="34"/>
      <c r="B420" s="34"/>
      <c r="C420" s="34"/>
      <c r="D420" s="34"/>
      <c r="E420" s="34"/>
      <c r="F420" s="34"/>
      <c r="G420" s="34"/>
    </row>
    <row r="421">
      <c r="A421" s="34"/>
      <c r="B421" s="34"/>
      <c r="C421" s="34"/>
      <c r="D421" s="34"/>
      <c r="E421" s="34"/>
      <c r="F421" s="34"/>
      <c r="G421" s="34"/>
    </row>
    <row r="422">
      <c r="A422" s="34"/>
      <c r="B422" s="34"/>
      <c r="C422" s="34"/>
      <c r="D422" s="34"/>
      <c r="E422" s="34"/>
      <c r="F422" s="34"/>
      <c r="G422" s="34"/>
    </row>
    <row r="423">
      <c r="A423" s="34"/>
      <c r="B423" s="34"/>
      <c r="C423" s="34"/>
      <c r="D423" s="34"/>
      <c r="E423" s="34"/>
      <c r="F423" s="34"/>
      <c r="G423" s="34"/>
    </row>
    <row r="424">
      <c r="A424" s="34"/>
      <c r="B424" s="34"/>
      <c r="C424" s="34"/>
      <c r="D424" s="34"/>
      <c r="E424" s="34"/>
      <c r="F424" s="34"/>
      <c r="G424" s="34"/>
    </row>
    <row r="425">
      <c r="A425" s="34"/>
      <c r="B425" s="34"/>
      <c r="C425" s="34"/>
      <c r="D425" s="34"/>
      <c r="E425" s="34"/>
      <c r="F425" s="34"/>
      <c r="G425" s="34"/>
    </row>
    <row r="426">
      <c r="A426" s="34"/>
      <c r="B426" s="34"/>
      <c r="C426" s="34"/>
      <c r="D426" s="34"/>
      <c r="E426" s="34"/>
      <c r="F426" s="34"/>
      <c r="G426" s="34"/>
    </row>
    <row r="427">
      <c r="A427" s="34"/>
      <c r="B427" s="34"/>
      <c r="C427" s="34"/>
      <c r="D427" s="34"/>
      <c r="E427" s="34"/>
      <c r="F427" s="34"/>
      <c r="G427" s="34"/>
    </row>
    <row r="428">
      <c r="A428" s="34"/>
      <c r="B428" s="34"/>
      <c r="C428" s="34"/>
      <c r="D428" s="34"/>
      <c r="E428" s="34"/>
      <c r="F428" s="34"/>
      <c r="G428" s="34"/>
    </row>
    <row r="429">
      <c r="A429" s="34"/>
      <c r="B429" s="34"/>
      <c r="C429" s="34"/>
      <c r="D429" s="34"/>
      <c r="E429" s="34"/>
      <c r="F429" s="34"/>
      <c r="G429" s="34"/>
    </row>
    <row r="430">
      <c r="A430" s="34"/>
      <c r="B430" s="34"/>
      <c r="C430" s="34"/>
      <c r="D430" s="34"/>
      <c r="E430" s="34"/>
      <c r="F430" s="34"/>
      <c r="G430" s="34"/>
    </row>
    <row r="431">
      <c r="A431" s="34"/>
      <c r="B431" s="34"/>
      <c r="C431" s="34"/>
      <c r="D431" s="34"/>
      <c r="E431" s="34"/>
      <c r="F431" s="34"/>
      <c r="G431" s="34"/>
    </row>
    <row r="432">
      <c r="A432" s="34"/>
      <c r="B432" s="34"/>
      <c r="C432" s="34"/>
      <c r="D432" s="34"/>
      <c r="E432" s="34"/>
      <c r="F432" s="34"/>
      <c r="G432" s="34"/>
    </row>
    <row r="433">
      <c r="A433" s="34"/>
      <c r="B433" s="34"/>
      <c r="C433" s="34"/>
      <c r="D433" s="34"/>
      <c r="E433" s="34"/>
      <c r="F433" s="34"/>
      <c r="G433" s="34"/>
    </row>
    <row r="434">
      <c r="A434" s="34"/>
      <c r="B434" s="34"/>
      <c r="C434" s="34"/>
      <c r="D434" s="34"/>
      <c r="E434" s="34"/>
      <c r="F434" s="34"/>
      <c r="G434" s="34"/>
    </row>
    <row r="435">
      <c r="A435" s="34"/>
      <c r="B435" s="34"/>
      <c r="C435" s="34"/>
      <c r="D435" s="34"/>
      <c r="E435" s="34"/>
      <c r="F435" s="34"/>
      <c r="G435" s="34"/>
    </row>
    <row r="436">
      <c r="A436" s="34"/>
      <c r="B436" s="34"/>
      <c r="C436" s="34"/>
      <c r="D436" s="34"/>
      <c r="E436" s="34"/>
      <c r="F436" s="34"/>
      <c r="G436" s="34"/>
    </row>
    <row r="437">
      <c r="A437" s="34"/>
      <c r="B437" s="34"/>
      <c r="C437" s="34"/>
      <c r="D437" s="34"/>
      <c r="E437" s="34"/>
      <c r="F437" s="34"/>
      <c r="G437" s="34"/>
    </row>
    <row r="438">
      <c r="A438" s="34"/>
      <c r="B438" s="34"/>
      <c r="C438" s="34"/>
      <c r="D438" s="34"/>
      <c r="E438" s="34"/>
      <c r="F438" s="34"/>
      <c r="G438" s="34"/>
    </row>
    <row r="439">
      <c r="A439" s="34"/>
      <c r="B439" s="34"/>
      <c r="C439" s="34"/>
      <c r="D439" s="34"/>
      <c r="E439" s="34"/>
      <c r="F439" s="34"/>
      <c r="G439" s="34"/>
    </row>
    <row r="440">
      <c r="A440" s="34"/>
      <c r="B440" s="34"/>
      <c r="C440" s="34"/>
      <c r="D440" s="34"/>
      <c r="E440" s="34"/>
      <c r="F440" s="34"/>
      <c r="G440" s="34"/>
    </row>
    <row r="441">
      <c r="A441" s="34"/>
      <c r="B441" s="34"/>
      <c r="C441" s="34"/>
      <c r="D441" s="34"/>
      <c r="E441" s="34"/>
      <c r="F441" s="34"/>
      <c r="G441" s="34"/>
    </row>
    <row r="442">
      <c r="A442" s="34"/>
      <c r="B442" s="34"/>
      <c r="C442" s="34"/>
      <c r="D442" s="34"/>
      <c r="E442" s="34"/>
      <c r="F442" s="34"/>
      <c r="G442" s="34"/>
    </row>
    <row r="443">
      <c r="A443" s="34"/>
      <c r="B443" s="34"/>
      <c r="C443" s="34"/>
      <c r="D443" s="34"/>
      <c r="E443" s="34"/>
      <c r="F443" s="34"/>
      <c r="G443" s="34"/>
    </row>
    <row r="444">
      <c r="A444" s="34"/>
      <c r="B444" s="34"/>
      <c r="C444" s="34"/>
      <c r="D444" s="34"/>
      <c r="E444" s="34"/>
      <c r="F444" s="34"/>
      <c r="G444" s="34"/>
    </row>
    <row r="445">
      <c r="A445" s="34"/>
      <c r="B445" s="34"/>
      <c r="C445" s="34"/>
      <c r="D445" s="34"/>
      <c r="E445" s="34"/>
      <c r="F445" s="34"/>
      <c r="G445" s="34"/>
    </row>
    <row r="446">
      <c r="A446" s="34"/>
      <c r="B446" s="34"/>
      <c r="C446" s="34"/>
      <c r="D446" s="34"/>
      <c r="E446" s="34"/>
      <c r="F446" s="34"/>
      <c r="G446" s="34"/>
    </row>
    <row r="447">
      <c r="A447" s="34"/>
      <c r="B447" s="34"/>
      <c r="C447" s="34"/>
      <c r="D447" s="34"/>
      <c r="E447" s="34"/>
      <c r="F447" s="34"/>
      <c r="G447" s="34"/>
    </row>
    <row r="448">
      <c r="A448" s="34"/>
      <c r="B448" s="34"/>
      <c r="C448" s="34"/>
      <c r="D448" s="34"/>
      <c r="E448" s="34"/>
      <c r="F448" s="34"/>
      <c r="G448" s="34"/>
    </row>
    <row r="449">
      <c r="A449" s="34"/>
      <c r="B449" s="34"/>
      <c r="C449" s="34"/>
      <c r="D449" s="34"/>
      <c r="E449" s="34"/>
      <c r="F449" s="34"/>
      <c r="G449" s="34"/>
    </row>
    <row r="450">
      <c r="A450" s="34"/>
      <c r="B450" s="34"/>
      <c r="C450" s="34"/>
      <c r="D450" s="34"/>
      <c r="E450" s="34"/>
      <c r="F450" s="34"/>
      <c r="G450" s="34"/>
    </row>
    <row r="451">
      <c r="A451" s="34"/>
      <c r="B451" s="34"/>
      <c r="C451" s="34"/>
      <c r="D451" s="34"/>
      <c r="E451" s="34"/>
      <c r="F451" s="34"/>
      <c r="G451" s="34"/>
    </row>
    <row r="452">
      <c r="A452" s="34"/>
      <c r="B452" s="34"/>
      <c r="C452" s="34"/>
      <c r="D452" s="34"/>
      <c r="E452" s="34"/>
      <c r="F452" s="34"/>
      <c r="G452" s="34"/>
    </row>
    <row r="453">
      <c r="A453" s="34"/>
      <c r="B453" s="34"/>
      <c r="C453" s="34"/>
      <c r="D453" s="34"/>
      <c r="E453" s="34"/>
      <c r="F453" s="34"/>
      <c r="G453" s="34"/>
    </row>
    <row r="454">
      <c r="A454" s="34"/>
      <c r="B454" s="34"/>
      <c r="C454" s="34"/>
      <c r="D454" s="34"/>
      <c r="E454" s="34"/>
      <c r="F454" s="34"/>
      <c r="G454" s="34"/>
    </row>
    <row r="455">
      <c r="A455" s="34"/>
      <c r="B455" s="34"/>
      <c r="C455" s="34"/>
      <c r="D455" s="34"/>
      <c r="E455" s="34"/>
      <c r="F455" s="34"/>
      <c r="G455" s="34"/>
    </row>
    <row r="456">
      <c r="A456" s="34"/>
      <c r="B456" s="34"/>
      <c r="C456" s="34"/>
      <c r="D456" s="34"/>
      <c r="E456" s="34"/>
      <c r="F456" s="34"/>
      <c r="G456" s="34"/>
    </row>
    <row r="457">
      <c r="A457" s="34"/>
      <c r="B457" s="34"/>
      <c r="C457" s="34"/>
      <c r="D457" s="34"/>
      <c r="E457" s="34"/>
      <c r="F457" s="34"/>
      <c r="G457" s="34"/>
    </row>
    <row r="458">
      <c r="A458" s="34"/>
      <c r="B458" s="34"/>
      <c r="C458" s="34"/>
      <c r="D458" s="34"/>
      <c r="E458" s="34"/>
      <c r="F458" s="34"/>
      <c r="G458" s="34"/>
    </row>
    <row r="459">
      <c r="A459" s="34"/>
      <c r="B459" s="34"/>
      <c r="C459" s="34"/>
      <c r="D459" s="34"/>
      <c r="E459" s="34"/>
      <c r="F459" s="34"/>
      <c r="G459" s="34"/>
    </row>
    <row r="460">
      <c r="A460" s="34"/>
      <c r="B460" s="34"/>
      <c r="C460" s="34"/>
      <c r="D460" s="34"/>
      <c r="E460" s="34"/>
      <c r="F460" s="34"/>
      <c r="G460" s="34"/>
    </row>
    <row r="461">
      <c r="A461" s="34"/>
      <c r="B461" s="34"/>
      <c r="C461" s="34"/>
      <c r="D461" s="34"/>
      <c r="E461" s="34"/>
      <c r="F461" s="34"/>
      <c r="G461" s="34"/>
    </row>
    <row r="462">
      <c r="A462" s="34"/>
      <c r="B462" s="34"/>
      <c r="C462" s="34"/>
      <c r="D462" s="34"/>
      <c r="E462" s="34"/>
      <c r="F462" s="34"/>
      <c r="G462" s="34"/>
    </row>
    <row r="463">
      <c r="A463" s="34"/>
      <c r="B463" s="34"/>
      <c r="C463" s="34"/>
      <c r="D463" s="34"/>
      <c r="E463" s="34"/>
      <c r="F463" s="34"/>
      <c r="G463" s="34"/>
    </row>
    <row r="464">
      <c r="A464" s="34"/>
      <c r="B464" s="34"/>
      <c r="C464" s="34"/>
      <c r="D464" s="34"/>
      <c r="E464" s="34"/>
      <c r="F464" s="34"/>
      <c r="G464" s="34"/>
    </row>
    <row r="465">
      <c r="A465" s="34"/>
      <c r="B465" s="34"/>
      <c r="C465" s="34"/>
      <c r="D465" s="34"/>
      <c r="E465" s="34"/>
      <c r="F465" s="34"/>
      <c r="G465" s="34"/>
    </row>
    <row r="466">
      <c r="A466" s="34"/>
      <c r="B466" s="34"/>
      <c r="C466" s="34"/>
      <c r="D466" s="34"/>
      <c r="E466" s="34"/>
      <c r="F466" s="34"/>
      <c r="G466" s="34"/>
    </row>
    <row r="467">
      <c r="A467" s="34"/>
      <c r="B467" s="34"/>
      <c r="C467" s="34"/>
      <c r="D467" s="34"/>
      <c r="E467" s="34"/>
      <c r="F467" s="34"/>
      <c r="G467" s="34"/>
    </row>
    <row r="468">
      <c r="A468" s="34"/>
      <c r="B468" s="34"/>
      <c r="C468" s="34"/>
      <c r="D468" s="34"/>
      <c r="E468" s="34"/>
      <c r="F468" s="34"/>
      <c r="G468" s="34"/>
    </row>
    <row r="469">
      <c r="A469" s="34"/>
      <c r="B469" s="34"/>
      <c r="C469" s="34"/>
      <c r="D469" s="34"/>
      <c r="E469" s="34"/>
      <c r="F469" s="34"/>
      <c r="G469" s="34"/>
    </row>
    <row r="470">
      <c r="A470" s="34"/>
      <c r="B470" s="34"/>
      <c r="C470" s="34"/>
      <c r="D470" s="34"/>
      <c r="E470" s="34"/>
      <c r="F470" s="34"/>
      <c r="G470" s="34"/>
    </row>
    <row r="471">
      <c r="A471" s="34"/>
      <c r="B471" s="34"/>
      <c r="C471" s="34"/>
      <c r="D471" s="34"/>
      <c r="E471" s="34"/>
      <c r="F471" s="34"/>
      <c r="G471" s="34"/>
    </row>
    <row r="472">
      <c r="A472" s="34"/>
      <c r="B472" s="34"/>
      <c r="C472" s="34"/>
      <c r="D472" s="34"/>
      <c r="E472" s="34"/>
      <c r="F472" s="34"/>
      <c r="G472" s="34"/>
    </row>
    <row r="473">
      <c r="A473" s="34"/>
      <c r="B473" s="34"/>
      <c r="C473" s="34"/>
      <c r="D473" s="34"/>
      <c r="E473" s="34"/>
      <c r="F473" s="34"/>
      <c r="G473" s="34"/>
    </row>
    <row r="474">
      <c r="A474" s="34"/>
      <c r="B474" s="34"/>
      <c r="C474" s="34"/>
      <c r="D474" s="34"/>
      <c r="E474" s="34"/>
      <c r="F474" s="34"/>
      <c r="G474" s="34"/>
    </row>
    <row r="475">
      <c r="A475" s="34"/>
      <c r="B475" s="34"/>
      <c r="C475" s="34"/>
      <c r="D475" s="34"/>
      <c r="E475" s="34"/>
      <c r="F475" s="34"/>
      <c r="G475" s="34"/>
    </row>
    <row r="476">
      <c r="A476" s="34"/>
      <c r="B476" s="34"/>
      <c r="C476" s="34"/>
      <c r="D476" s="34"/>
      <c r="E476" s="34"/>
      <c r="F476" s="34"/>
      <c r="G476" s="34"/>
    </row>
    <row r="477">
      <c r="A477" s="34"/>
      <c r="B477" s="34"/>
      <c r="C477" s="34"/>
      <c r="D477" s="34"/>
      <c r="E477" s="34"/>
      <c r="F477" s="34"/>
      <c r="G477" s="34"/>
    </row>
    <row r="478">
      <c r="A478" s="34"/>
      <c r="B478" s="34"/>
      <c r="C478" s="34"/>
      <c r="D478" s="34"/>
      <c r="E478" s="34"/>
      <c r="F478" s="34"/>
      <c r="G478" s="34"/>
    </row>
    <row r="479">
      <c r="A479" s="34"/>
      <c r="B479" s="34"/>
      <c r="C479" s="34"/>
      <c r="D479" s="34"/>
      <c r="E479" s="34"/>
      <c r="F479" s="34"/>
      <c r="G479" s="34"/>
    </row>
    <row r="480">
      <c r="A480" s="34"/>
      <c r="B480" s="34"/>
      <c r="C480" s="34"/>
      <c r="D480" s="34"/>
      <c r="E480" s="34"/>
      <c r="F480" s="34"/>
      <c r="G480" s="34"/>
    </row>
    <row r="481">
      <c r="A481" s="34"/>
      <c r="B481" s="34"/>
      <c r="C481" s="34"/>
      <c r="D481" s="34"/>
      <c r="E481" s="34"/>
      <c r="F481" s="34"/>
      <c r="G481" s="34"/>
    </row>
    <row r="482">
      <c r="A482" s="34"/>
      <c r="B482" s="34"/>
      <c r="C482" s="34"/>
      <c r="D482" s="34"/>
      <c r="E482" s="34"/>
      <c r="F482" s="34"/>
      <c r="G482" s="34"/>
    </row>
    <row r="483">
      <c r="A483" s="34"/>
      <c r="B483" s="34"/>
      <c r="C483" s="34"/>
      <c r="D483" s="34"/>
      <c r="E483" s="34"/>
      <c r="F483" s="34"/>
      <c r="G483" s="34"/>
    </row>
    <row r="484">
      <c r="A484" s="34"/>
      <c r="B484" s="34"/>
      <c r="C484" s="34"/>
      <c r="D484" s="34"/>
      <c r="E484" s="34"/>
      <c r="F484" s="34"/>
      <c r="G484" s="34"/>
    </row>
    <row r="485">
      <c r="A485" s="34"/>
      <c r="B485" s="34"/>
      <c r="C485" s="34"/>
      <c r="D485" s="34"/>
      <c r="E485" s="34"/>
      <c r="F485" s="34"/>
      <c r="G485" s="34"/>
    </row>
    <row r="486">
      <c r="A486" s="34"/>
      <c r="B486" s="34"/>
      <c r="C486" s="34"/>
      <c r="D486" s="34"/>
      <c r="E486" s="34"/>
      <c r="F486" s="34"/>
      <c r="G486" s="34"/>
    </row>
    <row r="487">
      <c r="A487" s="34"/>
      <c r="B487" s="34"/>
      <c r="C487" s="34"/>
      <c r="D487" s="34"/>
      <c r="E487" s="34"/>
      <c r="F487" s="34"/>
      <c r="G487" s="34"/>
    </row>
    <row r="488">
      <c r="A488" s="34"/>
      <c r="B488" s="34"/>
      <c r="C488" s="34"/>
      <c r="D488" s="34"/>
      <c r="E488" s="34"/>
      <c r="F488" s="34"/>
      <c r="G488" s="34"/>
    </row>
    <row r="489">
      <c r="A489" s="34"/>
      <c r="B489" s="34"/>
      <c r="C489" s="34"/>
      <c r="D489" s="34"/>
      <c r="E489" s="34"/>
      <c r="F489" s="34"/>
      <c r="G489" s="34"/>
    </row>
    <row r="490">
      <c r="A490" s="34"/>
      <c r="B490" s="34"/>
      <c r="C490" s="34"/>
      <c r="D490" s="34"/>
      <c r="E490" s="34"/>
      <c r="F490" s="34"/>
      <c r="G490" s="34"/>
    </row>
    <row r="491">
      <c r="A491" s="34"/>
      <c r="B491" s="34"/>
      <c r="C491" s="34"/>
      <c r="D491" s="34"/>
      <c r="E491" s="34"/>
      <c r="F491" s="34"/>
      <c r="G491" s="34"/>
    </row>
    <row r="492">
      <c r="A492" s="34"/>
      <c r="B492" s="34"/>
      <c r="C492" s="34"/>
      <c r="D492" s="34"/>
      <c r="E492" s="34"/>
      <c r="F492" s="34"/>
      <c r="G492" s="34"/>
    </row>
    <row r="493">
      <c r="A493" s="34"/>
      <c r="B493" s="34"/>
      <c r="C493" s="34"/>
      <c r="D493" s="34"/>
      <c r="E493" s="34"/>
      <c r="F493" s="34"/>
      <c r="G493" s="34"/>
    </row>
    <row r="494">
      <c r="A494" s="34"/>
      <c r="B494" s="34"/>
      <c r="C494" s="34"/>
      <c r="D494" s="34"/>
      <c r="E494" s="34"/>
      <c r="F494" s="34"/>
      <c r="G494" s="34"/>
    </row>
    <row r="495">
      <c r="A495" s="34"/>
      <c r="B495" s="34"/>
      <c r="C495" s="34"/>
      <c r="D495" s="34"/>
      <c r="E495" s="34"/>
      <c r="F495" s="34"/>
      <c r="G495" s="34"/>
    </row>
    <row r="496">
      <c r="A496" s="34"/>
      <c r="B496" s="34"/>
      <c r="C496" s="34"/>
      <c r="D496" s="34"/>
      <c r="E496" s="34"/>
      <c r="F496" s="34"/>
      <c r="G496" s="34"/>
    </row>
    <row r="497">
      <c r="A497" s="34"/>
      <c r="B497" s="34"/>
      <c r="C497" s="34"/>
      <c r="D497" s="34"/>
      <c r="E497" s="34"/>
      <c r="F497" s="34"/>
      <c r="G497" s="34"/>
    </row>
    <row r="498">
      <c r="A498" s="34"/>
      <c r="B498" s="34"/>
      <c r="C498" s="34"/>
      <c r="D498" s="34"/>
      <c r="E498" s="34"/>
      <c r="F498" s="34"/>
      <c r="G498" s="34"/>
    </row>
    <row r="499">
      <c r="A499" s="34"/>
      <c r="B499" s="34"/>
      <c r="C499" s="34"/>
      <c r="D499" s="34"/>
      <c r="E499" s="34"/>
      <c r="F499" s="34"/>
      <c r="G499" s="34"/>
    </row>
    <row r="500">
      <c r="A500" s="34"/>
      <c r="B500" s="34"/>
      <c r="C500" s="34"/>
      <c r="D500" s="34"/>
      <c r="E500" s="34"/>
      <c r="F500" s="34"/>
      <c r="G500" s="34"/>
    </row>
    <row r="501">
      <c r="A501" s="34"/>
      <c r="B501" s="34"/>
      <c r="C501" s="34"/>
      <c r="D501" s="34"/>
      <c r="E501" s="34"/>
      <c r="F501" s="34"/>
      <c r="G501" s="34"/>
    </row>
    <row r="502">
      <c r="A502" s="34"/>
      <c r="B502" s="34"/>
      <c r="C502" s="34"/>
      <c r="D502" s="34"/>
      <c r="E502" s="34"/>
      <c r="F502" s="34"/>
      <c r="G502" s="34"/>
    </row>
    <row r="503">
      <c r="A503" s="34"/>
      <c r="B503" s="34"/>
      <c r="C503" s="34"/>
      <c r="D503" s="34"/>
      <c r="E503" s="34"/>
      <c r="F503" s="34"/>
      <c r="G503" s="34"/>
    </row>
    <row r="504">
      <c r="A504" s="34"/>
      <c r="B504" s="34"/>
      <c r="C504" s="34"/>
      <c r="D504" s="34"/>
      <c r="E504" s="34"/>
      <c r="F504" s="34"/>
      <c r="G504" s="34"/>
    </row>
    <row r="505">
      <c r="A505" s="34"/>
      <c r="B505" s="34"/>
      <c r="C505" s="34"/>
      <c r="D505" s="34"/>
      <c r="E505" s="34"/>
      <c r="F505" s="34"/>
      <c r="G505" s="34"/>
    </row>
    <row r="506">
      <c r="A506" s="34"/>
      <c r="B506" s="34"/>
      <c r="C506" s="34"/>
      <c r="D506" s="34"/>
      <c r="E506" s="34"/>
      <c r="F506" s="34"/>
      <c r="G506" s="34"/>
    </row>
    <row r="507">
      <c r="A507" s="34"/>
      <c r="B507" s="34"/>
      <c r="C507" s="34"/>
      <c r="D507" s="34"/>
      <c r="E507" s="34"/>
      <c r="F507" s="34"/>
      <c r="G507" s="34"/>
    </row>
    <row r="508">
      <c r="A508" s="34"/>
      <c r="B508" s="34"/>
      <c r="C508" s="34"/>
      <c r="D508" s="34"/>
      <c r="E508" s="34"/>
      <c r="F508" s="34"/>
      <c r="G508" s="34"/>
    </row>
    <row r="509">
      <c r="A509" s="34"/>
      <c r="B509" s="34"/>
      <c r="C509" s="34"/>
      <c r="D509" s="34"/>
      <c r="E509" s="34"/>
      <c r="F509" s="34"/>
      <c r="G509" s="34"/>
    </row>
    <row r="510">
      <c r="A510" s="34"/>
      <c r="B510" s="34"/>
      <c r="C510" s="34"/>
      <c r="D510" s="34"/>
      <c r="E510" s="34"/>
      <c r="F510" s="34"/>
      <c r="G510" s="34"/>
    </row>
    <row r="511">
      <c r="A511" s="34"/>
      <c r="B511" s="34"/>
      <c r="C511" s="34"/>
      <c r="D511" s="34"/>
      <c r="E511" s="34"/>
      <c r="F511" s="34"/>
      <c r="G511" s="34"/>
    </row>
    <row r="512">
      <c r="A512" s="34"/>
      <c r="B512" s="34"/>
      <c r="C512" s="34"/>
      <c r="D512" s="34"/>
      <c r="E512" s="34"/>
      <c r="F512" s="34"/>
      <c r="G512" s="34"/>
    </row>
    <row r="513">
      <c r="A513" s="34"/>
      <c r="B513" s="34"/>
      <c r="C513" s="34"/>
      <c r="D513" s="34"/>
      <c r="E513" s="34"/>
      <c r="F513" s="34"/>
      <c r="G513" s="34"/>
    </row>
    <row r="514">
      <c r="A514" s="34"/>
      <c r="B514" s="34"/>
      <c r="C514" s="34"/>
      <c r="D514" s="34"/>
      <c r="E514" s="34"/>
      <c r="F514" s="34"/>
      <c r="G514" s="34"/>
    </row>
    <row r="515">
      <c r="A515" s="34"/>
      <c r="B515" s="34"/>
      <c r="C515" s="34"/>
      <c r="D515" s="34"/>
      <c r="E515" s="34"/>
      <c r="F515" s="34"/>
      <c r="G515" s="34"/>
    </row>
    <row r="516">
      <c r="A516" s="34"/>
      <c r="B516" s="34"/>
      <c r="C516" s="34"/>
      <c r="D516" s="34"/>
      <c r="E516" s="34"/>
      <c r="F516" s="34"/>
      <c r="G516" s="34"/>
    </row>
    <row r="517">
      <c r="A517" s="34"/>
      <c r="B517" s="34"/>
      <c r="C517" s="34"/>
      <c r="D517" s="34"/>
      <c r="E517" s="34"/>
      <c r="F517" s="34"/>
      <c r="G517" s="34"/>
    </row>
    <row r="518">
      <c r="A518" s="34"/>
      <c r="B518" s="34"/>
      <c r="C518" s="34"/>
      <c r="D518" s="34"/>
      <c r="E518" s="34"/>
      <c r="F518" s="34"/>
      <c r="G518" s="34"/>
    </row>
    <row r="519">
      <c r="A519" s="34"/>
      <c r="B519" s="34"/>
      <c r="C519" s="34"/>
      <c r="D519" s="34"/>
      <c r="E519" s="34"/>
      <c r="F519" s="34"/>
      <c r="G519" s="34"/>
    </row>
    <row r="520">
      <c r="A520" s="34"/>
      <c r="B520" s="34"/>
      <c r="C520" s="34"/>
      <c r="D520" s="34"/>
      <c r="E520" s="34"/>
      <c r="F520" s="34"/>
      <c r="G520" s="34"/>
    </row>
    <row r="521">
      <c r="A521" s="34"/>
      <c r="B521" s="34"/>
      <c r="C521" s="34"/>
      <c r="D521" s="34"/>
      <c r="E521" s="34"/>
      <c r="F521" s="34"/>
      <c r="G521" s="34"/>
    </row>
    <row r="522">
      <c r="A522" s="34"/>
      <c r="B522" s="34"/>
      <c r="C522" s="34"/>
      <c r="D522" s="34"/>
      <c r="E522" s="34"/>
      <c r="F522" s="34"/>
      <c r="G522" s="34"/>
    </row>
    <row r="523">
      <c r="A523" s="34"/>
      <c r="B523" s="34"/>
      <c r="C523" s="34"/>
      <c r="D523" s="34"/>
      <c r="E523" s="34"/>
      <c r="F523" s="34"/>
      <c r="G523" s="34"/>
    </row>
    <row r="524">
      <c r="A524" s="34"/>
      <c r="B524" s="34"/>
      <c r="C524" s="34"/>
      <c r="D524" s="34"/>
      <c r="E524" s="34"/>
      <c r="F524" s="34"/>
      <c r="G524" s="34"/>
    </row>
    <row r="525">
      <c r="A525" s="34"/>
      <c r="B525" s="34"/>
      <c r="C525" s="34"/>
      <c r="D525" s="34"/>
      <c r="E525" s="34"/>
      <c r="F525" s="34"/>
      <c r="G525" s="34"/>
    </row>
    <row r="526">
      <c r="A526" s="34"/>
      <c r="B526" s="34"/>
      <c r="C526" s="34"/>
      <c r="D526" s="34"/>
      <c r="E526" s="34"/>
      <c r="F526" s="34"/>
      <c r="G526" s="34"/>
    </row>
    <row r="527">
      <c r="A527" s="34"/>
      <c r="B527" s="34"/>
      <c r="C527" s="34"/>
      <c r="D527" s="34"/>
      <c r="E527" s="34"/>
      <c r="F527" s="34"/>
      <c r="G527" s="34"/>
    </row>
    <row r="528">
      <c r="A528" s="34"/>
      <c r="B528" s="34"/>
      <c r="C528" s="34"/>
      <c r="D528" s="34"/>
      <c r="E528" s="34"/>
      <c r="F528" s="34"/>
      <c r="G528" s="34"/>
    </row>
    <row r="529">
      <c r="A529" s="34"/>
      <c r="B529" s="34"/>
      <c r="C529" s="34"/>
      <c r="D529" s="34"/>
      <c r="E529" s="34"/>
      <c r="F529" s="34"/>
      <c r="G529" s="34"/>
    </row>
    <row r="530">
      <c r="A530" s="34"/>
      <c r="B530" s="34"/>
      <c r="C530" s="34"/>
      <c r="D530" s="34"/>
      <c r="E530" s="34"/>
      <c r="F530" s="34"/>
      <c r="G530" s="34"/>
    </row>
    <row r="531">
      <c r="A531" s="34"/>
      <c r="B531" s="34"/>
      <c r="C531" s="34"/>
      <c r="D531" s="34"/>
      <c r="E531" s="34"/>
      <c r="F531" s="34"/>
      <c r="G531" s="34"/>
    </row>
    <row r="532">
      <c r="A532" s="34"/>
      <c r="B532" s="34"/>
      <c r="C532" s="34"/>
      <c r="D532" s="34"/>
      <c r="E532" s="34"/>
      <c r="F532" s="34"/>
      <c r="G532" s="34"/>
    </row>
    <row r="533">
      <c r="A533" s="34"/>
      <c r="B533" s="34"/>
      <c r="C533" s="34"/>
      <c r="D533" s="34"/>
      <c r="E533" s="34"/>
      <c r="F533" s="34"/>
      <c r="G533" s="34"/>
    </row>
    <row r="534">
      <c r="A534" s="34"/>
      <c r="B534" s="34"/>
      <c r="C534" s="34"/>
      <c r="D534" s="34"/>
      <c r="E534" s="34"/>
      <c r="F534" s="34"/>
      <c r="G534" s="34"/>
    </row>
    <row r="535">
      <c r="A535" s="34"/>
      <c r="B535" s="34"/>
      <c r="C535" s="34"/>
      <c r="D535" s="34"/>
      <c r="E535" s="34"/>
      <c r="F535" s="34"/>
      <c r="G535" s="34"/>
    </row>
    <row r="536">
      <c r="A536" s="34"/>
      <c r="B536" s="34"/>
      <c r="C536" s="34"/>
      <c r="D536" s="34"/>
      <c r="E536" s="34"/>
      <c r="F536" s="34"/>
      <c r="G536" s="34"/>
    </row>
    <row r="537">
      <c r="A537" s="34"/>
      <c r="B537" s="34"/>
      <c r="C537" s="34"/>
      <c r="D537" s="34"/>
      <c r="E537" s="34"/>
      <c r="F537" s="34"/>
      <c r="G537" s="34"/>
    </row>
    <row r="538">
      <c r="A538" s="34"/>
      <c r="B538" s="34"/>
      <c r="C538" s="34"/>
      <c r="D538" s="34"/>
      <c r="E538" s="34"/>
      <c r="F538" s="34"/>
      <c r="G538" s="34"/>
    </row>
    <row r="539">
      <c r="A539" s="34"/>
      <c r="B539" s="34"/>
      <c r="C539" s="34"/>
      <c r="D539" s="34"/>
      <c r="E539" s="34"/>
      <c r="F539" s="34"/>
      <c r="G539" s="34"/>
    </row>
    <row r="540">
      <c r="A540" s="34"/>
      <c r="B540" s="34"/>
      <c r="C540" s="34"/>
      <c r="D540" s="34"/>
      <c r="E540" s="34"/>
      <c r="F540" s="34"/>
      <c r="G540" s="34"/>
    </row>
    <row r="541">
      <c r="A541" s="34"/>
      <c r="B541" s="34"/>
      <c r="C541" s="34"/>
      <c r="D541" s="34"/>
      <c r="E541" s="34"/>
      <c r="F541" s="34"/>
      <c r="G541" s="34"/>
    </row>
    <row r="542">
      <c r="A542" s="34"/>
      <c r="B542" s="34"/>
      <c r="C542" s="34"/>
      <c r="D542" s="34"/>
      <c r="E542" s="34"/>
      <c r="F542" s="34"/>
      <c r="G542" s="34"/>
    </row>
    <row r="543">
      <c r="A543" s="34"/>
      <c r="B543" s="34"/>
      <c r="C543" s="34"/>
      <c r="D543" s="34"/>
      <c r="E543" s="34"/>
      <c r="F543" s="34"/>
      <c r="G543" s="34"/>
    </row>
    <row r="544">
      <c r="A544" s="34"/>
      <c r="B544" s="34"/>
      <c r="C544" s="34"/>
      <c r="D544" s="34"/>
      <c r="E544" s="34"/>
      <c r="F544" s="34"/>
      <c r="G544" s="34"/>
    </row>
    <row r="545">
      <c r="A545" s="34"/>
      <c r="B545" s="34"/>
      <c r="C545" s="34"/>
      <c r="D545" s="34"/>
      <c r="E545" s="34"/>
      <c r="F545" s="34"/>
      <c r="G545" s="34"/>
    </row>
    <row r="546">
      <c r="A546" s="34"/>
      <c r="B546" s="34"/>
      <c r="C546" s="34"/>
      <c r="D546" s="34"/>
      <c r="E546" s="34"/>
      <c r="F546" s="34"/>
      <c r="G546" s="34"/>
    </row>
    <row r="547">
      <c r="A547" s="34"/>
      <c r="B547" s="34"/>
      <c r="C547" s="34"/>
      <c r="D547" s="34"/>
      <c r="E547" s="34"/>
      <c r="F547" s="34"/>
      <c r="G547" s="34"/>
    </row>
    <row r="548">
      <c r="A548" s="34"/>
      <c r="B548" s="34"/>
      <c r="C548" s="34"/>
      <c r="D548" s="34"/>
      <c r="E548" s="34"/>
      <c r="F548" s="34"/>
      <c r="G548" s="34"/>
    </row>
    <row r="549">
      <c r="A549" s="34"/>
      <c r="B549" s="34"/>
      <c r="C549" s="34"/>
      <c r="D549" s="34"/>
      <c r="E549" s="34"/>
      <c r="F549" s="34"/>
      <c r="G549" s="34"/>
    </row>
    <row r="550">
      <c r="A550" s="34"/>
      <c r="B550" s="34"/>
      <c r="C550" s="34"/>
      <c r="D550" s="34"/>
      <c r="E550" s="34"/>
      <c r="F550" s="34"/>
      <c r="G550" s="34"/>
    </row>
    <row r="551">
      <c r="A551" s="34"/>
      <c r="B551" s="34"/>
      <c r="C551" s="34"/>
      <c r="D551" s="34"/>
      <c r="E551" s="34"/>
      <c r="F551" s="34"/>
      <c r="G551" s="34"/>
    </row>
    <row r="552">
      <c r="A552" s="34"/>
      <c r="B552" s="34"/>
      <c r="C552" s="34"/>
      <c r="D552" s="34"/>
      <c r="E552" s="34"/>
      <c r="F552" s="34"/>
      <c r="G552" s="34"/>
    </row>
    <row r="553">
      <c r="A553" s="34"/>
      <c r="B553" s="34"/>
      <c r="C553" s="34"/>
      <c r="D553" s="34"/>
      <c r="E553" s="34"/>
      <c r="F553" s="34"/>
      <c r="G553" s="34"/>
    </row>
    <row r="554">
      <c r="A554" s="34"/>
      <c r="B554" s="34"/>
      <c r="C554" s="34"/>
      <c r="D554" s="34"/>
      <c r="E554" s="34"/>
      <c r="F554" s="34"/>
      <c r="G554" s="34"/>
    </row>
    <row r="555">
      <c r="A555" s="34"/>
      <c r="B555" s="34"/>
      <c r="C555" s="34"/>
      <c r="D555" s="34"/>
      <c r="E555" s="34"/>
      <c r="F555" s="34"/>
      <c r="G555" s="34"/>
    </row>
    <row r="556">
      <c r="A556" s="34"/>
      <c r="B556" s="34"/>
      <c r="C556" s="34"/>
      <c r="D556" s="34"/>
      <c r="E556" s="34"/>
      <c r="F556" s="34"/>
      <c r="G556" s="34"/>
    </row>
    <row r="557">
      <c r="A557" s="34"/>
      <c r="B557" s="34"/>
      <c r="C557" s="34"/>
      <c r="D557" s="34"/>
      <c r="E557" s="34"/>
      <c r="F557" s="34"/>
      <c r="G557" s="34"/>
    </row>
    <row r="558">
      <c r="A558" s="34"/>
      <c r="B558" s="34"/>
      <c r="C558" s="34"/>
      <c r="D558" s="34"/>
      <c r="E558" s="34"/>
      <c r="F558" s="34"/>
      <c r="G558" s="34"/>
    </row>
    <row r="559">
      <c r="A559" s="34"/>
      <c r="B559" s="34"/>
      <c r="C559" s="34"/>
      <c r="D559" s="34"/>
      <c r="E559" s="34"/>
      <c r="F559" s="34"/>
      <c r="G559" s="34"/>
    </row>
    <row r="560">
      <c r="A560" s="34"/>
      <c r="B560" s="34"/>
      <c r="C560" s="34"/>
      <c r="D560" s="34"/>
      <c r="E560" s="34"/>
      <c r="F560" s="34"/>
      <c r="G560" s="34"/>
    </row>
    <row r="561">
      <c r="A561" s="34"/>
      <c r="B561" s="34"/>
      <c r="C561" s="34"/>
      <c r="D561" s="34"/>
      <c r="E561" s="34"/>
      <c r="F561" s="34"/>
      <c r="G561" s="34"/>
    </row>
    <row r="562">
      <c r="A562" s="34"/>
      <c r="B562" s="34"/>
      <c r="C562" s="34"/>
      <c r="D562" s="34"/>
      <c r="E562" s="34"/>
      <c r="F562" s="34"/>
      <c r="G562" s="34"/>
    </row>
    <row r="563">
      <c r="A563" s="34"/>
      <c r="B563" s="34"/>
      <c r="C563" s="34"/>
      <c r="D563" s="34"/>
      <c r="E563" s="34"/>
      <c r="F563" s="34"/>
      <c r="G563" s="34"/>
    </row>
    <row r="564">
      <c r="A564" s="34"/>
      <c r="B564" s="34"/>
      <c r="C564" s="34"/>
      <c r="D564" s="34"/>
      <c r="E564" s="34"/>
      <c r="F564" s="34"/>
      <c r="G564" s="34"/>
    </row>
    <row r="565">
      <c r="A565" s="34"/>
      <c r="B565" s="34"/>
      <c r="C565" s="34"/>
      <c r="D565" s="34"/>
      <c r="E565" s="34"/>
      <c r="F565" s="34"/>
      <c r="G565" s="34"/>
    </row>
    <row r="566">
      <c r="A566" s="34"/>
      <c r="B566" s="34"/>
      <c r="C566" s="34"/>
      <c r="D566" s="34"/>
      <c r="E566" s="34"/>
      <c r="F566" s="34"/>
      <c r="G566" s="34"/>
    </row>
    <row r="567">
      <c r="A567" s="34"/>
      <c r="B567" s="34"/>
      <c r="C567" s="34"/>
      <c r="D567" s="34"/>
      <c r="E567" s="34"/>
      <c r="F567" s="34"/>
      <c r="G567" s="34"/>
    </row>
    <row r="568">
      <c r="A568" s="34"/>
      <c r="B568" s="34"/>
      <c r="C568" s="34"/>
      <c r="D568" s="34"/>
      <c r="E568" s="34"/>
      <c r="F568" s="34"/>
      <c r="G568" s="34"/>
    </row>
    <row r="569">
      <c r="A569" s="34"/>
      <c r="B569" s="34"/>
      <c r="C569" s="34"/>
      <c r="D569" s="34"/>
      <c r="E569" s="34"/>
      <c r="F569" s="34"/>
      <c r="G569" s="34"/>
    </row>
    <row r="570">
      <c r="A570" s="34"/>
      <c r="B570" s="34"/>
      <c r="C570" s="34"/>
      <c r="D570" s="34"/>
      <c r="E570" s="34"/>
      <c r="F570" s="34"/>
      <c r="G570" s="34"/>
    </row>
    <row r="571">
      <c r="A571" s="34"/>
      <c r="B571" s="34"/>
      <c r="C571" s="34"/>
      <c r="D571" s="34"/>
      <c r="E571" s="34"/>
      <c r="F571" s="34"/>
      <c r="G571" s="34"/>
    </row>
    <row r="572">
      <c r="A572" s="34"/>
      <c r="B572" s="34"/>
      <c r="C572" s="34"/>
      <c r="D572" s="34"/>
      <c r="E572" s="34"/>
      <c r="F572" s="34"/>
      <c r="G572" s="34"/>
    </row>
    <row r="573">
      <c r="A573" s="34"/>
      <c r="B573" s="34"/>
      <c r="C573" s="34"/>
      <c r="D573" s="34"/>
      <c r="E573" s="34"/>
      <c r="F573" s="34"/>
      <c r="G573" s="34"/>
    </row>
    <row r="574">
      <c r="A574" s="34"/>
      <c r="B574" s="34"/>
      <c r="C574" s="34"/>
      <c r="D574" s="34"/>
      <c r="E574" s="34"/>
      <c r="F574" s="34"/>
      <c r="G574" s="34"/>
    </row>
    <row r="575">
      <c r="A575" s="34"/>
      <c r="B575" s="34"/>
      <c r="C575" s="34"/>
      <c r="D575" s="34"/>
      <c r="E575" s="34"/>
      <c r="F575" s="34"/>
      <c r="G575" s="34"/>
    </row>
    <row r="576">
      <c r="A576" s="34"/>
      <c r="B576" s="34"/>
      <c r="C576" s="34"/>
      <c r="D576" s="34"/>
      <c r="E576" s="34"/>
      <c r="F576" s="34"/>
      <c r="G576" s="34"/>
    </row>
    <row r="577">
      <c r="A577" s="34"/>
      <c r="B577" s="34"/>
      <c r="C577" s="34"/>
      <c r="D577" s="34"/>
      <c r="E577" s="34"/>
      <c r="F577" s="34"/>
      <c r="G577" s="34"/>
    </row>
    <row r="578">
      <c r="A578" s="34"/>
      <c r="B578" s="34"/>
      <c r="C578" s="34"/>
      <c r="D578" s="34"/>
      <c r="E578" s="34"/>
      <c r="F578" s="34"/>
      <c r="G578" s="34"/>
    </row>
    <row r="579">
      <c r="A579" s="34"/>
      <c r="B579" s="34"/>
      <c r="C579" s="34"/>
      <c r="D579" s="34"/>
      <c r="E579" s="34"/>
      <c r="F579" s="34"/>
      <c r="G579" s="34"/>
    </row>
    <row r="580">
      <c r="A580" s="34"/>
      <c r="B580" s="34"/>
      <c r="C580" s="34"/>
      <c r="D580" s="34"/>
      <c r="E580" s="34"/>
      <c r="F580" s="34"/>
      <c r="G580" s="34"/>
    </row>
    <row r="581">
      <c r="A581" s="34"/>
      <c r="B581" s="34"/>
      <c r="C581" s="34"/>
      <c r="D581" s="34"/>
      <c r="E581" s="34"/>
      <c r="F581" s="34"/>
      <c r="G581" s="34"/>
    </row>
    <row r="582">
      <c r="A582" s="34"/>
      <c r="B582" s="34"/>
      <c r="C582" s="34"/>
      <c r="D582" s="34"/>
      <c r="E582" s="34"/>
      <c r="F582" s="34"/>
      <c r="G582" s="34"/>
    </row>
    <row r="583">
      <c r="A583" s="34"/>
      <c r="B583" s="34"/>
      <c r="C583" s="34"/>
      <c r="D583" s="34"/>
      <c r="E583" s="34"/>
      <c r="F583" s="34"/>
      <c r="G583" s="34"/>
    </row>
    <row r="584">
      <c r="A584" s="34"/>
      <c r="B584" s="34"/>
      <c r="C584" s="34"/>
      <c r="D584" s="34"/>
      <c r="E584" s="34"/>
      <c r="F584" s="34"/>
      <c r="G584" s="34"/>
    </row>
    <row r="585">
      <c r="A585" s="34"/>
      <c r="B585" s="34"/>
      <c r="C585" s="34"/>
      <c r="D585" s="34"/>
      <c r="E585" s="34"/>
      <c r="F585" s="34"/>
      <c r="G585" s="34"/>
    </row>
    <row r="586">
      <c r="A586" s="34"/>
      <c r="B586" s="34"/>
      <c r="C586" s="34"/>
      <c r="D586" s="34"/>
      <c r="E586" s="34"/>
      <c r="F586" s="34"/>
      <c r="G586" s="34"/>
    </row>
    <row r="587">
      <c r="A587" s="34"/>
      <c r="B587" s="34"/>
      <c r="C587" s="34"/>
      <c r="D587" s="34"/>
      <c r="E587" s="34"/>
      <c r="F587" s="34"/>
      <c r="G587" s="34"/>
    </row>
    <row r="588">
      <c r="A588" s="34"/>
      <c r="B588" s="34"/>
      <c r="C588" s="34"/>
      <c r="D588" s="34"/>
      <c r="E588" s="34"/>
      <c r="F588" s="34"/>
      <c r="G588" s="34"/>
    </row>
    <row r="589">
      <c r="A589" s="34"/>
      <c r="B589" s="34"/>
      <c r="C589" s="34"/>
      <c r="D589" s="34"/>
      <c r="E589" s="34"/>
      <c r="F589" s="34"/>
      <c r="G589" s="34"/>
    </row>
    <row r="590">
      <c r="A590" s="34"/>
      <c r="B590" s="34"/>
      <c r="C590" s="34"/>
      <c r="D590" s="34"/>
      <c r="E590" s="34"/>
      <c r="F590" s="34"/>
      <c r="G590" s="34"/>
    </row>
    <row r="591">
      <c r="A591" s="34"/>
      <c r="B591" s="34"/>
      <c r="C591" s="34"/>
      <c r="D591" s="34"/>
      <c r="E591" s="34"/>
      <c r="F591" s="34"/>
      <c r="G591" s="34"/>
    </row>
    <row r="592">
      <c r="A592" s="34"/>
      <c r="B592" s="34"/>
      <c r="C592" s="34"/>
      <c r="D592" s="34"/>
      <c r="E592" s="34"/>
      <c r="F592" s="34"/>
      <c r="G592" s="34"/>
    </row>
    <row r="593">
      <c r="A593" s="34"/>
      <c r="B593" s="34"/>
      <c r="C593" s="34"/>
      <c r="D593" s="34"/>
      <c r="E593" s="34"/>
      <c r="F593" s="34"/>
      <c r="G593" s="34"/>
    </row>
    <row r="594">
      <c r="A594" s="34"/>
      <c r="B594" s="34"/>
      <c r="C594" s="34"/>
      <c r="D594" s="34"/>
      <c r="E594" s="34"/>
      <c r="F594" s="34"/>
      <c r="G594" s="34"/>
    </row>
    <row r="595">
      <c r="A595" s="34"/>
      <c r="B595" s="34"/>
      <c r="C595" s="34"/>
      <c r="D595" s="34"/>
      <c r="E595" s="34"/>
      <c r="F595" s="34"/>
      <c r="G595" s="34"/>
    </row>
    <row r="596">
      <c r="A596" s="34"/>
      <c r="B596" s="34"/>
      <c r="C596" s="34"/>
      <c r="D596" s="34"/>
      <c r="E596" s="34"/>
      <c r="F596" s="34"/>
      <c r="G596" s="34"/>
    </row>
    <row r="597">
      <c r="A597" s="34"/>
      <c r="B597" s="34"/>
      <c r="C597" s="34"/>
      <c r="D597" s="34"/>
      <c r="E597" s="34"/>
      <c r="F597" s="34"/>
      <c r="G597" s="34"/>
    </row>
    <row r="598">
      <c r="A598" s="34"/>
      <c r="B598" s="34"/>
      <c r="C598" s="34"/>
      <c r="D598" s="34"/>
      <c r="E598" s="34"/>
      <c r="F598" s="34"/>
      <c r="G598" s="34"/>
    </row>
    <row r="599">
      <c r="A599" s="34"/>
      <c r="B599" s="34"/>
      <c r="C599" s="34"/>
      <c r="D599" s="34"/>
      <c r="E599" s="34"/>
      <c r="F599" s="34"/>
      <c r="G599" s="34"/>
    </row>
    <row r="600">
      <c r="A600" s="34"/>
      <c r="B600" s="34"/>
      <c r="C600" s="34"/>
      <c r="D600" s="34"/>
      <c r="E600" s="34"/>
      <c r="F600" s="34"/>
      <c r="G600" s="34"/>
    </row>
    <row r="601">
      <c r="A601" s="34"/>
      <c r="B601" s="34"/>
      <c r="C601" s="34"/>
      <c r="D601" s="34"/>
      <c r="E601" s="34"/>
      <c r="F601" s="34"/>
      <c r="G601" s="34"/>
    </row>
    <row r="602">
      <c r="A602" s="34"/>
      <c r="B602" s="34"/>
      <c r="C602" s="34"/>
      <c r="D602" s="34"/>
      <c r="E602" s="34"/>
      <c r="F602" s="34"/>
      <c r="G602" s="34"/>
    </row>
    <row r="603">
      <c r="A603" s="34"/>
      <c r="B603" s="34"/>
      <c r="C603" s="34"/>
      <c r="D603" s="34"/>
      <c r="E603" s="34"/>
      <c r="F603" s="34"/>
      <c r="G603" s="34"/>
    </row>
    <row r="604">
      <c r="A604" s="34"/>
      <c r="B604" s="34"/>
      <c r="C604" s="34"/>
      <c r="D604" s="34"/>
      <c r="E604" s="34"/>
      <c r="F604" s="34"/>
      <c r="G604" s="34"/>
    </row>
    <row r="605">
      <c r="A605" s="34"/>
      <c r="B605" s="34"/>
      <c r="C605" s="34"/>
      <c r="D605" s="34"/>
      <c r="E605" s="34"/>
      <c r="F605" s="34"/>
      <c r="G605" s="34"/>
    </row>
    <row r="606">
      <c r="A606" s="34"/>
      <c r="B606" s="34"/>
      <c r="C606" s="34"/>
      <c r="D606" s="34"/>
      <c r="E606" s="34"/>
      <c r="F606" s="34"/>
      <c r="G606" s="34"/>
    </row>
    <row r="607">
      <c r="A607" s="34"/>
      <c r="B607" s="34"/>
      <c r="C607" s="34"/>
      <c r="D607" s="34"/>
      <c r="E607" s="34"/>
      <c r="F607" s="34"/>
      <c r="G607" s="34"/>
    </row>
    <row r="608">
      <c r="A608" s="34"/>
      <c r="B608" s="34"/>
      <c r="C608" s="34"/>
      <c r="D608" s="34"/>
      <c r="E608" s="34"/>
      <c r="F608" s="34"/>
      <c r="G608" s="34"/>
    </row>
    <row r="609">
      <c r="A609" s="34"/>
      <c r="B609" s="34"/>
      <c r="C609" s="34"/>
      <c r="D609" s="34"/>
      <c r="E609" s="34"/>
      <c r="F609" s="34"/>
      <c r="G609" s="34"/>
    </row>
    <row r="610">
      <c r="A610" s="34"/>
      <c r="B610" s="34"/>
      <c r="C610" s="34"/>
      <c r="D610" s="34"/>
      <c r="E610" s="34"/>
      <c r="F610" s="34"/>
      <c r="G610" s="34"/>
    </row>
    <row r="611">
      <c r="A611" s="34"/>
      <c r="B611" s="34"/>
      <c r="C611" s="34"/>
      <c r="D611" s="34"/>
      <c r="E611" s="34"/>
      <c r="F611" s="34"/>
      <c r="G611" s="34"/>
    </row>
    <row r="612">
      <c r="A612" s="34"/>
      <c r="B612" s="34"/>
      <c r="C612" s="34"/>
      <c r="D612" s="34"/>
      <c r="E612" s="34"/>
      <c r="F612" s="34"/>
      <c r="G612" s="34"/>
    </row>
    <row r="613">
      <c r="A613" s="34"/>
      <c r="B613" s="34"/>
      <c r="C613" s="34"/>
      <c r="D613" s="34"/>
      <c r="E613" s="34"/>
      <c r="F613" s="34"/>
      <c r="G613" s="34"/>
    </row>
    <row r="614">
      <c r="A614" s="34"/>
      <c r="B614" s="34"/>
      <c r="C614" s="34"/>
      <c r="D614" s="34"/>
      <c r="E614" s="34"/>
      <c r="F614" s="34"/>
      <c r="G614" s="34"/>
    </row>
    <row r="615">
      <c r="A615" s="34"/>
      <c r="B615" s="34"/>
      <c r="C615" s="34"/>
      <c r="D615" s="34"/>
      <c r="E615" s="34"/>
      <c r="F615" s="34"/>
      <c r="G615" s="34"/>
    </row>
    <row r="616">
      <c r="A616" s="34"/>
      <c r="B616" s="34"/>
      <c r="C616" s="34"/>
      <c r="D616" s="34"/>
      <c r="E616" s="34"/>
      <c r="F616" s="34"/>
      <c r="G616" s="34"/>
    </row>
    <row r="617">
      <c r="A617" s="34"/>
      <c r="B617" s="34"/>
      <c r="C617" s="34"/>
      <c r="D617" s="34"/>
      <c r="E617" s="34"/>
      <c r="F617" s="34"/>
      <c r="G617" s="34"/>
    </row>
    <row r="618">
      <c r="A618" s="34"/>
      <c r="B618" s="34"/>
      <c r="C618" s="34"/>
      <c r="D618" s="34"/>
      <c r="E618" s="34"/>
      <c r="F618" s="34"/>
      <c r="G618" s="34"/>
    </row>
    <row r="619">
      <c r="A619" s="34"/>
      <c r="B619" s="34"/>
      <c r="C619" s="34"/>
      <c r="D619" s="34"/>
      <c r="E619" s="34"/>
      <c r="F619" s="34"/>
      <c r="G619" s="34"/>
    </row>
    <row r="620">
      <c r="A620" s="34"/>
      <c r="B620" s="34"/>
      <c r="C620" s="34"/>
      <c r="D620" s="34"/>
      <c r="E620" s="34"/>
      <c r="F620" s="34"/>
      <c r="G620" s="34"/>
    </row>
    <row r="621">
      <c r="A621" s="34"/>
      <c r="B621" s="34"/>
      <c r="C621" s="34"/>
      <c r="D621" s="34"/>
      <c r="E621" s="34"/>
      <c r="F621" s="34"/>
      <c r="G621" s="34"/>
    </row>
    <row r="622">
      <c r="A622" s="34"/>
      <c r="B622" s="34"/>
      <c r="C622" s="34"/>
      <c r="D622" s="34"/>
      <c r="E622" s="34"/>
      <c r="F622" s="34"/>
      <c r="G622" s="34"/>
    </row>
    <row r="623">
      <c r="A623" s="34"/>
      <c r="B623" s="34"/>
      <c r="C623" s="34"/>
      <c r="D623" s="34"/>
      <c r="E623" s="34"/>
      <c r="F623" s="34"/>
      <c r="G623" s="34"/>
    </row>
    <row r="624">
      <c r="A624" s="34"/>
      <c r="B624" s="34"/>
      <c r="C624" s="34"/>
      <c r="D624" s="34"/>
      <c r="E624" s="34"/>
      <c r="F624" s="34"/>
      <c r="G624" s="34"/>
    </row>
    <row r="625">
      <c r="A625" s="34"/>
      <c r="B625" s="34"/>
      <c r="C625" s="34"/>
      <c r="D625" s="34"/>
      <c r="E625" s="34"/>
      <c r="F625" s="34"/>
      <c r="G625" s="34"/>
    </row>
    <row r="626">
      <c r="A626" s="34"/>
      <c r="B626" s="34"/>
      <c r="C626" s="34"/>
      <c r="D626" s="34"/>
      <c r="E626" s="34"/>
      <c r="F626" s="34"/>
      <c r="G626" s="34"/>
    </row>
    <row r="627">
      <c r="A627" s="34"/>
      <c r="B627" s="34"/>
      <c r="C627" s="34"/>
      <c r="D627" s="34"/>
      <c r="E627" s="34"/>
      <c r="F627" s="34"/>
      <c r="G627" s="34"/>
    </row>
    <row r="628">
      <c r="A628" s="34"/>
      <c r="B628" s="34"/>
      <c r="C628" s="34"/>
      <c r="D628" s="34"/>
      <c r="E628" s="34"/>
      <c r="F628" s="34"/>
      <c r="G628" s="34"/>
    </row>
    <row r="629">
      <c r="A629" s="34"/>
      <c r="B629" s="34"/>
      <c r="C629" s="34"/>
      <c r="D629" s="34"/>
      <c r="E629" s="34"/>
      <c r="F629" s="34"/>
      <c r="G629" s="34"/>
    </row>
    <row r="630">
      <c r="A630" s="34"/>
      <c r="B630" s="34"/>
      <c r="C630" s="34"/>
      <c r="D630" s="34"/>
      <c r="E630" s="34"/>
      <c r="F630" s="34"/>
      <c r="G630" s="34"/>
    </row>
    <row r="631">
      <c r="A631" s="34"/>
      <c r="B631" s="34"/>
      <c r="C631" s="34"/>
      <c r="D631" s="34"/>
      <c r="E631" s="34"/>
      <c r="F631" s="34"/>
      <c r="G631" s="34"/>
    </row>
    <row r="632">
      <c r="A632" s="34"/>
      <c r="B632" s="34"/>
      <c r="C632" s="34"/>
      <c r="D632" s="34"/>
      <c r="E632" s="34"/>
      <c r="F632" s="34"/>
      <c r="G632" s="34"/>
    </row>
    <row r="633">
      <c r="A633" s="34"/>
      <c r="B633" s="34"/>
      <c r="C633" s="34"/>
      <c r="D633" s="34"/>
      <c r="E633" s="34"/>
      <c r="F633" s="34"/>
      <c r="G633" s="34"/>
    </row>
    <row r="634">
      <c r="A634" s="34"/>
      <c r="B634" s="34"/>
      <c r="C634" s="34"/>
      <c r="D634" s="34"/>
      <c r="E634" s="34"/>
      <c r="F634" s="34"/>
      <c r="G634" s="34"/>
    </row>
    <row r="635">
      <c r="A635" s="34"/>
      <c r="B635" s="34"/>
      <c r="C635" s="34"/>
      <c r="D635" s="34"/>
      <c r="E635" s="34"/>
      <c r="F635" s="34"/>
      <c r="G635" s="34"/>
    </row>
    <row r="636">
      <c r="A636" s="34"/>
      <c r="B636" s="34"/>
      <c r="C636" s="34"/>
      <c r="D636" s="34"/>
      <c r="E636" s="34"/>
      <c r="F636" s="34"/>
      <c r="G636" s="34"/>
    </row>
    <row r="637">
      <c r="A637" s="34"/>
      <c r="B637" s="34"/>
      <c r="C637" s="34"/>
      <c r="D637" s="34"/>
      <c r="E637" s="34"/>
      <c r="F637" s="34"/>
      <c r="G637" s="34"/>
    </row>
    <row r="638">
      <c r="A638" s="34"/>
      <c r="B638" s="34"/>
      <c r="C638" s="34"/>
      <c r="D638" s="34"/>
      <c r="E638" s="34"/>
      <c r="F638" s="34"/>
      <c r="G638" s="34"/>
    </row>
    <row r="639">
      <c r="A639" s="34"/>
      <c r="B639" s="34"/>
      <c r="C639" s="34"/>
      <c r="D639" s="34"/>
      <c r="E639" s="34"/>
      <c r="F639" s="34"/>
      <c r="G639" s="34"/>
    </row>
    <row r="640">
      <c r="A640" s="34"/>
      <c r="B640" s="34"/>
      <c r="C640" s="34"/>
      <c r="D640" s="34"/>
      <c r="E640" s="34"/>
      <c r="F640" s="34"/>
      <c r="G640" s="34"/>
    </row>
    <row r="641">
      <c r="A641" s="34"/>
      <c r="B641" s="34"/>
      <c r="C641" s="34"/>
      <c r="D641" s="34"/>
      <c r="E641" s="34"/>
      <c r="F641" s="34"/>
      <c r="G641" s="34"/>
    </row>
    <row r="642">
      <c r="A642" s="34"/>
      <c r="B642" s="34"/>
      <c r="C642" s="34"/>
      <c r="D642" s="34"/>
      <c r="E642" s="34"/>
      <c r="F642" s="34"/>
      <c r="G642" s="34"/>
    </row>
    <row r="643">
      <c r="A643" s="34"/>
      <c r="B643" s="34"/>
      <c r="C643" s="34"/>
      <c r="D643" s="34"/>
      <c r="E643" s="34"/>
      <c r="F643" s="34"/>
      <c r="G643" s="34"/>
    </row>
    <row r="644">
      <c r="A644" s="34"/>
      <c r="B644" s="34"/>
      <c r="C644" s="34"/>
      <c r="D644" s="34"/>
      <c r="E644" s="34"/>
      <c r="F644" s="34"/>
      <c r="G644" s="34"/>
    </row>
    <row r="645">
      <c r="A645" s="34"/>
      <c r="B645" s="34"/>
      <c r="C645" s="34"/>
      <c r="D645" s="34"/>
      <c r="E645" s="34"/>
      <c r="F645" s="34"/>
      <c r="G645" s="34"/>
    </row>
    <row r="646">
      <c r="A646" s="34"/>
      <c r="B646" s="34"/>
      <c r="C646" s="34"/>
      <c r="D646" s="34"/>
      <c r="E646" s="34"/>
      <c r="F646" s="34"/>
      <c r="G646" s="34"/>
    </row>
    <row r="647">
      <c r="A647" s="34"/>
      <c r="B647" s="34"/>
      <c r="C647" s="34"/>
      <c r="D647" s="34"/>
      <c r="E647" s="34"/>
      <c r="F647" s="34"/>
      <c r="G647" s="34"/>
    </row>
    <row r="648">
      <c r="A648" s="34"/>
      <c r="B648" s="34"/>
      <c r="C648" s="34"/>
      <c r="D648" s="34"/>
      <c r="E648" s="34"/>
      <c r="F648" s="34"/>
      <c r="G648" s="34"/>
    </row>
    <row r="649">
      <c r="A649" s="34"/>
      <c r="B649" s="34"/>
      <c r="C649" s="34"/>
      <c r="D649" s="34"/>
      <c r="E649" s="34"/>
      <c r="F649" s="34"/>
      <c r="G649" s="34"/>
    </row>
    <row r="650">
      <c r="A650" s="34"/>
      <c r="B650" s="34"/>
      <c r="C650" s="34"/>
      <c r="D650" s="34"/>
      <c r="E650" s="34"/>
      <c r="F650" s="34"/>
      <c r="G650" s="34"/>
    </row>
    <row r="651">
      <c r="A651" s="34"/>
      <c r="B651" s="34"/>
      <c r="C651" s="34"/>
      <c r="D651" s="34"/>
      <c r="E651" s="34"/>
      <c r="F651" s="34"/>
      <c r="G651" s="34"/>
    </row>
    <row r="652">
      <c r="A652" s="34"/>
      <c r="B652" s="34"/>
      <c r="C652" s="34"/>
      <c r="D652" s="34"/>
      <c r="E652" s="34"/>
      <c r="F652" s="34"/>
      <c r="G652" s="34"/>
    </row>
    <row r="653">
      <c r="A653" s="34"/>
      <c r="B653" s="34"/>
      <c r="C653" s="34"/>
      <c r="D653" s="34"/>
      <c r="E653" s="34"/>
      <c r="F653" s="34"/>
      <c r="G653" s="34"/>
    </row>
    <row r="654">
      <c r="A654" s="34"/>
      <c r="B654" s="34"/>
      <c r="C654" s="34"/>
      <c r="D654" s="34"/>
      <c r="E654" s="34"/>
      <c r="F654" s="34"/>
      <c r="G654" s="34"/>
    </row>
    <row r="655">
      <c r="A655" s="34"/>
      <c r="B655" s="34"/>
      <c r="C655" s="34"/>
      <c r="D655" s="34"/>
      <c r="E655" s="34"/>
      <c r="F655" s="34"/>
      <c r="G655" s="34"/>
    </row>
    <row r="656">
      <c r="A656" s="34"/>
      <c r="B656" s="34"/>
      <c r="C656" s="34"/>
      <c r="D656" s="34"/>
      <c r="E656" s="34"/>
      <c r="F656" s="34"/>
      <c r="G656" s="34"/>
    </row>
    <row r="657">
      <c r="A657" s="34"/>
      <c r="B657" s="34"/>
      <c r="C657" s="34"/>
      <c r="D657" s="34"/>
      <c r="E657" s="34"/>
      <c r="F657" s="34"/>
      <c r="G657" s="34"/>
    </row>
    <row r="658">
      <c r="A658" s="34"/>
      <c r="B658" s="34"/>
      <c r="C658" s="34"/>
      <c r="D658" s="34"/>
      <c r="E658" s="34"/>
      <c r="F658" s="34"/>
      <c r="G658" s="34"/>
    </row>
    <row r="659">
      <c r="A659" s="34"/>
      <c r="B659" s="34"/>
      <c r="C659" s="34"/>
      <c r="D659" s="34"/>
      <c r="E659" s="34"/>
      <c r="F659" s="34"/>
      <c r="G659" s="34"/>
    </row>
    <row r="660">
      <c r="A660" s="34"/>
      <c r="B660" s="34"/>
      <c r="C660" s="34"/>
      <c r="D660" s="34"/>
      <c r="E660" s="34"/>
      <c r="F660" s="34"/>
      <c r="G660" s="34"/>
    </row>
    <row r="661">
      <c r="A661" s="34"/>
      <c r="B661" s="34"/>
      <c r="C661" s="34"/>
      <c r="D661" s="34"/>
      <c r="E661" s="34"/>
      <c r="F661" s="34"/>
      <c r="G661" s="34"/>
    </row>
    <row r="662">
      <c r="A662" s="34"/>
      <c r="B662" s="34"/>
      <c r="C662" s="34"/>
      <c r="D662" s="34"/>
      <c r="E662" s="34"/>
      <c r="F662" s="34"/>
      <c r="G662" s="34"/>
    </row>
    <row r="663">
      <c r="A663" s="34"/>
      <c r="B663" s="34"/>
      <c r="C663" s="34"/>
      <c r="D663" s="34"/>
      <c r="E663" s="34"/>
      <c r="F663" s="34"/>
      <c r="G663" s="34"/>
    </row>
    <row r="664">
      <c r="A664" s="34"/>
      <c r="B664" s="34"/>
      <c r="C664" s="34"/>
      <c r="D664" s="34"/>
      <c r="E664" s="34"/>
      <c r="F664" s="34"/>
      <c r="G664" s="34"/>
    </row>
    <row r="665">
      <c r="A665" s="34"/>
      <c r="B665" s="34"/>
      <c r="C665" s="34"/>
      <c r="D665" s="34"/>
      <c r="E665" s="34"/>
      <c r="F665" s="34"/>
      <c r="G665" s="34"/>
    </row>
    <row r="666">
      <c r="A666" s="34"/>
      <c r="B666" s="34"/>
      <c r="C666" s="34"/>
      <c r="D666" s="34"/>
      <c r="E666" s="34"/>
      <c r="F666" s="34"/>
      <c r="G666" s="34"/>
    </row>
    <row r="667">
      <c r="A667" s="34"/>
      <c r="B667" s="34"/>
      <c r="C667" s="34"/>
      <c r="D667" s="34"/>
      <c r="E667" s="34"/>
      <c r="F667" s="34"/>
      <c r="G667" s="34"/>
    </row>
    <row r="668">
      <c r="A668" s="34"/>
      <c r="B668" s="34"/>
      <c r="C668" s="34"/>
      <c r="D668" s="34"/>
      <c r="E668" s="34"/>
      <c r="F668" s="34"/>
      <c r="G668" s="34"/>
    </row>
    <row r="669">
      <c r="A669" s="34"/>
      <c r="B669" s="34"/>
      <c r="C669" s="34"/>
      <c r="D669" s="34"/>
      <c r="E669" s="34"/>
      <c r="F669" s="34"/>
      <c r="G669" s="34"/>
    </row>
    <row r="670">
      <c r="A670" s="34"/>
      <c r="B670" s="34"/>
      <c r="C670" s="34"/>
      <c r="D670" s="34"/>
      <c r="E670" s="34"/>
      <c r="F670" s="34"/>
      <c r="G670" s="34"/>
    </row>
    <row r="671">
      <c r="A671" s="34"/>
      <c r="B671" s="34"/>
      <c r="C671" s="34"/>
      <c r="D671" s="34"/>
      <c r="E671" s="34"/>
      <c r="F671" s="34"/>
      <c r="G671" s="34"/>
    </row>
    <row r="672">
      <c r="A672" s="34"/>
      <c r="B672" s="34"/>
      <c r="C672" s="34"/>
      <c r="D672" s="34"/>
      <c r="E672" s="34"/>
      <c r="F672" s="34"/>
      <c r="G672" s="34"/>
    </row>
    <row r="673">
      <c r="A673" s="34"/>
      <c r="B673" s="34"/>
      <c r="C673" s="34"/>
      <c r="D673" s="34"/>
      <c r="E673" s="34"/>
      <c r="F673" s="34"/>
      <c r="G673" s="34"/>
    </row>
    <row r="674">
      <c r="A674" s="34"/>
      <c r="B674" s="34"/>
      <c r="C674" s="34"/>
      <c r="D674" s="34"/>
      <c r="E674" s="34"/>
      <c r="F674" s="34"/>
      <c r="G674" s="34"/>
    </row>
    <row r="675">
      <c r="A675" s="34"/>
      <c r="B675" s="34"/>
      <c r="C675" s="34"/>
      <c r="D675" s="34"/>
      <c r="E675" s="34"/>
      <c r="F675" s="34"/>
      <c r="G675" s="34"/>
    </row>
    <row r="676">
      <c r="A676" s="34"/>
      <c r="B676" s="34"/>
      <c r="C676" s="34"/>
      <c r="D676" s="34"/>
      <c r="E676" s="34"/>
      <c r="F676" s="34"/>
      <c r="G676" s="34"/>
    </row>
    <row r="677">
      <c r="A677" s="34"/>
      <c r="B677" s="34"/>
      <c r="C677" s="34"/>
      <c r="D677" s="34"/>
      <c r="E677" s="34"/>
      <c r="F677" s="34"/>
      <c r="G677" s="34"/>
    </row>
    <row r="678">
      <c r="A678" s="34"/>
      <c r="B678" s="34"/>
      <c r="C678" s="34"/>
      <c r="D678" s="34"/>
      <c r="E678" s="34"/>
      <c r="F678" s="34"/>
      <c r="G678" s="34"/>
    </row>
    <row r="679">
      <c r="A679" s="34"/>
      <c r="B679" s="34"/>
      <c r="C679" s="34"/>
      <c r="D679" s="34"/>
      <c r="E679" s="34"/>
      <c r="F679" s="34"/>
      <c r="G679" s="34"/>
    </row>
    <row r="680">
      <c r="A680" s="34"/>
      <c r="B680" s="34"/>
      <c r="C680" s="34"/>
      <c r="D680" s="34"/>
      <c r="E680" s="34"/>
      <c r="F680" s="34"/>
      <c r="G680" s="34"/>
    </row>
    <row r="681">
      <c r="A681" s="34"/>
      <c r="B681" s="34"/>
      <c r="C681" s="34"/>
      <c r="D681" s="34"/>
      <c r="E681" s="34"/>
      <c r="F681" s="34"/>
      <c r="G681" s="34"/>
    </row>
    <row r="682">
      <c r="A682" s="34"/>
      <c r="B682" s="34"/>
      <c r="C682" s="34"/>
      <c r="D682" s="34"/>
      <c r="E682" s="34"/>
      <c r="F682" s="34"/>
      <c r="G682" s="34"/>
    </row>
    <row r="683">
      <c r="A683" s="34"/>
      <c r="B683" s="34"/>
      <c r="C683" s="34"/>
      <c r="D683" s="34"/>
      <c r="E683" s="34"/>
      <c r="F683" s="34"/>
      <c r="G683" s="34"/>
    </row>
    <row r="684">
      <c r="A684" s="34"/>
      <c r="B684" s="34"/>
      <c r="C684" s="34"/>
      <c r="D684" s="34"/>
      <c r="E684" s="34"/>
      <c r="F684" s="34"/>
      <c r="G684" s="34"/>
    </row>
    <row r="685">
      <c r="A685" s="34"/>
      <c r="B685" s="34"/>
      <c r="C685" s="34"/>
      <c r="D685" s="34"/>
      <c r="E685" s="34"/>
      <c r="F685" s="34"/>
      <c r="G685" s="34"/>
    </row>
    <row r="686">
      <c r="A686" s="34"/>
      <c r="B686" s="34"/>
      <c r="C686" s="34"/>
      <c r="D686" s="34"/>
      <c r="E686" s="34"/>
      <c r="F686" s="34"/>
      <c r="G686" s="34"/>
    </row>
    <row r="687">
      <c r="A687" s="34"/>
      <c r="B687" s="34"/>
      <c r="C687" s="34"/>
      <c r="D687" s="34"/>
      <c r="E687" s="34"/>
      <c r="F687" s="34"/>
      <c r="G687" s="34"/>
    </row>
    <row r="688">
      <c r="A688" s="34"/>
      <c r="B688" s="34"/>
      <c r="C688" s="34"/>
      <c r="D688" s="34"/>
      <c r="E688" s="34"/>
      <c r="F688" s="34"/>
      <c r="G688" s="34"/>
    </row>
    <row r="689">
      <c r="A689" s="34"/>
      <c r="B689" s="34"/>
      <c r="C689" s="34"/>
      <c r="D689" s="34"/>
      <c r="E689" s="34"/>
      <c r="F689" s="34"/>
      <c r="G689" s="34"/>
    </row>
    <row r="690">
      <c r="A690" s="34"/>
      <c r="B690" s="34"/>
      <c r="C690" s="34"/>
      <c r="D690" s="34"/>
      <c r="E690" s="34"/>
      <c r="F690" s="34"/>
      <c r="G690" s="34"/>
    </row>
    <row r="691">
      <c r="A691" s="34"/>
      <c r="B691" s="34"/>
      <c r="C691" s="34"/>
      <c r="D691" s="34"/>
      <c r="E691" s="34"/>
      <c r="F691" s="34"/>
      <c r="G691" s="34"/>
    </row>
    <row r="692">
      <c r="A692" s="34"/>
      <c r="B692" s="34"/>
      <c r="C692" s="34"/>
      <c r="D692" s="34"/>
      <c r="E692" s="34"/>
      <c r="F692" s="34"/>
      <c r="G692" s="34"/>
    </row>
    <row r="693">
      <c r="A693" s="34"/>
      <c r="B693" s="34"/>
      <c r="C693" s="34"/>
      <c r="D693" s="34"/>
      <c r="E693" s="34"/>
      <c r="F693" s="34"/>
      <c r="G693" s="34"/>
    </row>
    <row r="694">
      <c r="A694" s="34"/>
      <c r="B694" s="34"/>
      <c r="C694" s="34"/>
      <c r="D694" s="34"/>
      <c r="E694" s="34"/>
      <c r="F694" s="34"/>
      <c r="G694" s="34"/>
    </row>
    <row r="695">
      <c r="A695" s="34"/>
      <c r="B695" s="34"/>
      <c r="C695" s="34"/>
      <c r="D695" s="34"/>
      <c r="E695" s="34"/>
      <c r="F695" s="34"/>
      <c r="G695" s="34"/>
    </row>
    <row r="696">
      <c r="A696" s="34"/>
      <c r="B696" s="34"/>
      <c r="C696" s="34"/>
      <c r="D696" s="34"/>
      <c r="E696" s="34"/>
      <c r="F696" s="34"/>
      <c r="G696" s="34"/>
    </row>
    <row r="697">
      <c r="A697" s="34"/>
      <c r="B697" s="34"/>
      <c r="C697" s="34"/>
      <c r="D697" s="34"/>
      <c r="E697" s="34"/>
      <c r="F697" s="34"/>
      <c r="G697" s="34"/>
    </row>
    <row r="698">
      <c r="A698" s="34"/>
      <c r="B698" s="34"/>
      <c r="C698" s="34"/>
      <c r="D698" s="34"/>
      <c r="E698" s="34"/>
      <c r="F698" s="34"/>
      <c r="G698" s="34"/>
    </row>
    <row r="699">
      <c r="A699" s="34"/>
      <c r="B699" s="34"/>
      <c r="C699" s="34"/>
      <c r="D699" s="34"/>
      <c r="E699" s="34"/>
      <c r="F699" s="34"/>
      <c r="G699" s="34"/>
    </row>
    <row r="700">
      <c r="A700" s="34"/>
      <c r="B700" s="34"/>
      <c r="C700" s="34"/>
      <c r="D700" s="34"/>
      <c r="E700" s="34"/>
      <c r="F700" s="34"/>
      <c r="G700" s="34"/>
    </row>
    <row r="701">
      <c r="A701" s="34"/>
      <c r="B701" s="34"/>
      <c r="C701" s="34"/>
      <c r="D701" s="34"/>
      <c r="E701" s="34"/>
      <c r="F701" s="34"/>
      <c r="G701" s="34"/>
    </row>
    <row r="702">
      <c r="A702" s="34"/>
      <c r="B702" s="34"/>
      <c r="C702" s="34"/>
      <c r="D702" s="34"/>
      <c r="E702" s="34"/>
      <c r="F702" s="34"/>
      <c r="G702" s="34"/>
    </row>
    <row r="703">
      <c r="A703" s="34"/>
      <c r="B703" s="34"/>
      <c r="C703" s="34"/>
      <c r="D703" s="34"/>
      <c r="E703" s="34"/>
      <c r="F703" s="34"/>
      <c r="G703" s="34"/>
    </row>
    <row r="704">
      <c r="A704" s="34"/>
      <c r="B704" s="34"/>
      <c r="C704" s="34"/>
      <c r="D704" s="34"/>
      <c r="E704" s="34"/>
      <c r="F704" s="34"/>
      <c r="G704" s="34"/>
    </row>
    <row r="705">
      <c r="A705" s="34"/>
      <c r="B705" s="34"/>
      <c r="C705" s="34"/>
      <c r="D705" s="34"/>
      <c r="E705" s="34"/>
      <c r="F705" s="34"/>
      <c r="G705" s="34"/>
    </row>
    <row r="706">
      <c r="A706" s="34"/>
      <c r="B706" s="34"/>
      <c r="C706" s="34"/>
      <c r="D706" s="34"/>
      <c r="E706" s="34"/>
      <c r="F706" s="34"/>
      <c r="G706" s="34"/>
    </row>
    <row r="707">
      <c r="A707" s="34"/>
      <c r="B707" s="34"/>
      <c r="C707" s="34"/>
      <c r="D707" s="34"/>
      <c r="E707" s="34"/>
      <c r="F707" s="34"/>
      <c r="G707" s="34"/>
    </row>
    <row r="708">
      <c r="A708" s="34"/>
      <c r="B708" s="34"/>
      <c r="C708" s="34"/>
      <c r="D708" s="34"/>
      <c r="E708" s="34"/>
      <c r="F708" s="34"/>
      <c r="G708" s="34"/>
    </row>
    <row r="709">
      <c r="A709" s="34"/>
      <c r="B709" s="34"/>
      <c r="C709" s="34"/>
      <c r="D709" s="34"/>
      <c r="E709" s="34"/>
      <c r="F709" s="34"/>
      <c r="G709" s="34"/>
    </row>
    <row r="710">
      <c r="A710" s="34"/>
      <c r="B710" s="34"/>
      <c r="C710" s="34"/>
      <c r="D710" s="34"/>
      <c r="E710" s="34"/>
      <c r="F710" s="34"/>
      <c r="G710" s="34"/>
    </row>
    <row r="711">
      <c r="A711" s="34"/>
      <c r="B711" s="34"/>
      <c r="C711" s="34"/>
      <c r="D711" s="34"/>
      <c r="E711" s="34"/>
      <c r="F711" s="34"/>
      <c r="G711" s="34"/>
    </row>
    <row r="712">
      <c r="A712" s="34"/>
      <c r="B712" s="34"/>
      <c r="C712" s="34"/>
      <c r="D712" s="34"/>
      <c r="E712" s="34"/>
      <c r="F712" s="34"/>
      <c r="G712" s="34"/>
    </row>
    <row r="713">
      <c r="A713" s="34"/>
      <c r="B713" s="34"/>
      <c r="C713" s="34"/>
      <c r="D713" s="34"/>
      <c r="E713" s="34"/>
      <c r="F713" s="34"/>
      <c r="G713" s="34"/>
    </row>
    <row r="714">
      <c r="A714" s="34"/>
      <c r="B714" s="34"/>
      <c r="C714" s="34"/>
      <c r="D714" s="34"/>
      <c r="E714" s="34"/>
      <c r="F714" s="34"/>
      <c r="G714" s="34"/>
    </row>
    <row r="715">
      <c r="A715" s="34"/>
      <c r="B715" s="34"/>
      <c r="C715" s="34"/>
      <c r="D715" s="34"/>
      <c r="E715" s="34"/>
      <c r="F715" s="34"/>
      <c r="G715" s="34"/>
    </row>
    <row r="716">
      <c r="A716" s="34"/>
      <c r="B716" s="34"/>
      <c r="C716" s="34"/>
      <c r="D716" s="34"/>
      <c r="E716" s="34"/>
      <c r="F716" s="34"/>
      <c r="G716" s="34"/>
    </row>
    <row r="717">
      <c r="A717" s="34"/>
      <c r="B717" s="34"/>
      <c r="C717" s="34"/>
      <c r="D717" s="34"/>
      <c r="E717" s="34"/>
      <c r="F717" s="34"/>
      <c r="G717" s="34"/>
    </row>
    <row r="718">
      <c r="A718" s="34"/>
      <c r="B718" s="34"/>
      <c r="C718" s="34"/>
      <c r="D718" s="34"/>
      <c r="E718" s="34"/>
      <c r="F718" s="34"/>
      <c r="G718" s="34"/>
    </row>
    <row r="719">
      <c r="A719" s="34"/>
      <c r="B719" s="34"/>
      <c r="C719" s="34"/>
      <c r="D719" s="34"/>
      <c r="E719" s="34"/>
      <c r="F719" s="34"/>
      <c r="G719" s="34"/>
    </row>
    <row r="720">
      <c r="A720" s="34"/>
      <c r="B720" s="34"/>
      <c r="C720" s="34"/>
      <c r="D720" s="34"/>
      <c r="E720" s="34"/>
      <c r="F720" s="34"/>
      <c r="G720" s="34"/>
    </row>
    <row r="721">
      <c r="A721" s="34"/>
      <c r="B721" s="34"/>
      <c r="C721" s="34"/>
      <c r="D721" s="34"/>
      <c r="E721" s="34"/>
      <c r="F721" s="34"/>
      <c r="G721" s="34"/>
    </row>
    <row r="722">
      <c r="A722" s="34"/>
      <c r="B722" s="34"/>
      <c r="C722" s="34"/>
      <c r="D722" s="34"/>
      <c r="E722" s="34"/>
      <c r="F722" s="34"/>
      <c r="G722" s="34"/>
    </row>
    <row r="723">
      <c r="A723" s="34"/>
      <c r="B723" s="34"/>
      <c r="C723" s="34"/>
      <c r="D723" s="34"/>
      <c r="E723" s="34"/>
      <c r="F723" s="34"/>
      <c r="G723" s="34"/>
    </row>
    <row r="724">
      <c r="A724" s="34"/>
      <c r="B724" s="34"/>
      <c r="C724" s="34"/>
      <c r="D724" s="34"/>
      <c r="E724" s="34"/>
      <c r="F724" s="34"/>
      <c r="G724" s="34"/>
    </row>
    <row r="725">
      <c r="A725" s="34"/>
      <c r="B725" s="34"/>
      <c r="C725" s="34"/>
      <c r="D725" s="34"/>
      <c r="E725" s="34"/>
      <c r="F725" s="34"/>
      <c r="G725" s="34"/>
    </row>
    <row r="726">
      <c r="A726" s="34"/>
      <c r="B726" s="34"/>
      <c r="C726" s="34"/>
      <c r="D726" s="34"/>
      <c r="E726" s="34"/>
      <c r="F726" s="34"/>
      <c r="G726" s="34"/>
    </row>
    <row r="727">
      <c r="A727" s="34"/>
      <c r="B727" s="34"/>
      <c r="C727" s="34"/>
      <c r="D727" s="34"/>
      <c r="E727" s="34"/>
      <c r="F727" s="34"/>
      <c r="G727" s="34"/>
    </row>
    <row r="728">
      <c r="A728" s="34"/>
      <c r="B728" s="34"/>
      <c r="C728" s="34"/>
      <c r="D728" s="34"/>
      <c r="E728" s="34"/>
      <c r="F728" s="34"/>
      <c r="G728" s="34"/>
    </row>
    <row r="729">
      <c r="A729" s="34"/>
      <c r="B729" s="34"/>
      <c r="C729" s="34"/>
      <c r="D729" s="34"/>
      <c r="E729" s="34"/>
      <c r="F729" s="34"/>
      <c r="G729" s="34"/>
    </row>
    <row r="730">
      <c r="A730" s="34"/>
      <c r="B730" s="34"/>
      <c r="C730" s="34"/>
      <c r="D730" s="34"/>
      <c r="E730" s="34"/>
      <c r="F730" s="34"/>
      <c r="G730" s="34"/>
    </row>
    <row r="731">
      <c r="A731" s="34"/>
      <c r="B731" s="34"/>
      <c r="C731" s="34"/>
      <c r="D731" s="34"/>
      <c r="E731" s="34"/>
      <c r="F731" s="34"/>
      <c r="G731" s="34"/>
    </row>
    <row r="732">
      <c r="A732" s="34"/>
      <c r="B732" s="34"/>
      <c r="C732" s="34"/>
      <c r="D732" s="34"/>
      <c r="E732" s="34"/>
      <c r="F732" s="34"/>
      <c r="G732" s="34"/>
    </row>
    <row r="733">
      <c r="A733" s="34"/>
      <c r="B733" s="34"/>
      <c r="C733" s="34"/>
      <c r="D733" s="34"/>
      <c r="E733" s="34"/>
      <c r="F733" s="34"/>
      <c r="G733" s="34"/>
    </row>
    <row r="734">
      <c r="A734" s="34"/>
      <c r="B734" s="34"/>
      <c r="C734" s="34"/>
      <c r="D734" s="34"/>
      <c r="E734" s="34"/>
      <c r="F734" s="34"/>
      <c r="G734" s="34"/>
    </row>
    <row r="735">
      <c r="A735" s="34"/>
      <c r="B735" s="34"/>
      <c r="C735" s="34"/>
      <c r="D735" s="34"/>
      <c r="E735" s="34"/>
      <c r="F735" s="34"/>
      <c r="G735" s="34"/>
    </row>
    <row r="736">
      <c r="A736" s="34"/>
      <c r="B736" s="34"/>
      <c r="C736" s="34"/>
      <c r="D736" s="34"/>
      <c r="E736" s="34"/>
      <c r="F736" s="34"/>
      <c r="G736" s="34"/>
    </row>
    <row r="737">
      <c r="A737" s="34"/>
      <c r="B737" s="34"/>
      <c r="C737" s="34"/>
      <c r="D737" s="34"/>
      <c r="E737" s="34"/>
      <c r="F737" s="34"/>
      <c r="G737" s="34"/>
    </row>
    <row r="738">
      <c r="A738" s="34"/>
      <c r="B738" s="34"/>
      <c r="C738" s="34"/>
      <c r="D738" s="34"/>
      <c r="E738" s="34"/>
      <c r="F738" s="34"/>
      <c r="G738" s="34"/>
    </row>
    <row r="739">
      <c r="A739" s="34"/>
      <c r="B739" s="34"/>
      <c r="C739" s="34"/>
      <c r="D739" s="34"/>
      <c r="E739" s="34"/>
      <c r="F739" s="34"/>
      <c r="G739" s="34"/>
    </row>
    <row r="740">
      <c r="A740" s="34"/>
      <c r="B740" s="34"/>
      <c r="C740" s="34"/>
      <c r="D740" s="34"/>
      <c r="E740" s="34"/>
      <c r="F740" s="34"/>
      <c r="G740" s="34"/>
    </row>
    <row r="741">
      <c r="A741" s="34"/>
      <c r="B741" s="34"/>
      <c r="C741" s="34"/>
      <c r="D741" s="34"/>
      <c r="E741" s="34"/>
      <c r="F741" s="34"/>
      <c r="G741" s="34"/>
    </row>
    <row r="742">
      <c r="A742" s="34"/>
      <c r="B742" s="34"/>
      <c r="C742" s="34"/>
      <c r="D742" s="34"/>
      <c r="E742" s="34"/>
      <c r="F742" s="34"/>
      <c r="G742" s="34"/>
    </row>
    <row r="743">
      <c r="A743" s="34"/>
      <c r="B743" s="34"/>
      <c r="C743" s="34"/>
      <c r="D743" s="34"/>
      <c r="E743" s="34"/>
      <c r="F743" s="34"/>
      <c r="G743" s="34"/>
    </row>
    <row r="744">
      <c r="A744" s="34"/>
      <c r="B744" s="34"/>
      <c r="C744" s="34"/>
      <c r="D744" s="34"/>
      <c r="E744" s="34"/>
      <c r="F744" s="34"/>
      <c r="G744" s="34"/>
    </row>
    <row r="745">
      <c r="A745" s="34"/>
      <c r="B745" s="34"/>
      <c r="C745" s="34"/>
      <c r="D745" s="34"/>
      <c r="E745" s="34"/>
      <c r="F745" s="34"/>
      <c r="G745" s="34"/>
    </row>
    <row r="746">
      <c r="A746" s="34"/>
      <c r="B746" s="34"/>
      <c r="C746" s="34"/>
      <c r="D746" s="34"/>
      <c r="E746" s="34"/>
      <c r="F746" s="34"/>
      <c r="G746" s="34"/>
    </row>
    <row r="747">
      <c r="A747" s="34"/>
      <c r="B747" s="34"/>
      <c r="C747" s="34"/>
      <c r="D747" s="34"/>
      <c r="E747" s="34"/>
      <c r="F747" s="34"/>
      <c r="G747" s="34"/>
    </row>
    <row r="748">
      <c r="A748" s="34"/>
      <c r="B748" s="34"/>
      <c r="C748" s="34"/>
      <c r="D748" s="34"/>
      <c r="E748" s="34"/>
      <c r="F748" s="34"/>
      <c r="G748" s="34"/>
    </row>
    <row r="749">
      <c r="A749" s="34"/>
      <c r="B749" s="34"/>
      <c r="C749" s="34"/>
      <c r="D749" s="34"/>
      <c r="E749" s="34"/>
      <c r="F749" s="34"/>
      <c r="G749" s="34"/>
    </row>
    <row r="750">
      <c r="A750" s="34"/>
      <c r="B750" s="34"/>
      <c r="C750" s="34"/>
      <c r="D750" s="34"/>
      <c r="E750" s="34"/>
      <c r="F750" s="34"/>
      <c r="G750" s="34"/>
    </row>
    <row r="751">
      <c r="A751" s="34"/>
      <c r="B751" s="34"/>
      <c r="C751" s="34"/>
      <c r="D751" s="34"/>
      <c r="E751" s="34"/>
      <c r="F751" s="34"/>
      <c r="G751" s="34"/>
    </row>
    <row r="752">
      <c r="A752" s="34"/>
      <c r="B752" s="34"/>
      <c r="C752" s="34"/>
      <c r="D752" s="34"/>
      <c r="E752" s="34"/>
      <c r="F752" s="34"/>
      <c r="G752" s="34"/>
    </row>
    <row r="753">
      <c r="A753" s="34"/>
      <c r="B753" s="34"/>
      <c r="C753" s="34"/>
      <c r="D753" s="34"/>
      <c r="E753" s="34"/>
      <c r="F753" s="34"/>
      <c r="G753" s="34"/>
    </row>
    <row r="754">
      <c r="A754" s="34"/>
      <c r="B754" s="34"/>
      <c r="C754" s="34"/>
      <c r="D754" s="34"/>
      <c r="E754" s="34"/>
      <c r="F754" s="34"/>
      <c r="G754" s="34"/>
    </row>
    <row r="755">
      <c r="A755" s="34"/>
      <c r="B755" s="34"/>
      <c r="C755" s="34"/>
      <c r="D755" s="34"/>
      <c r="E755" s="34"/>
      <c r="F755" s="34"/>
      <c r="G755" s="34"/>
    </row>
    <row r="756">
      <c r="A756" s="34"/>
      <c r="B756" s="34"/>
      <c r="C756" s="34"/>
      <c r="D756" s="34"/>
      <c r="E756" s="34"/>
      <c r="F756" s="34"/>
      <c r="G756" s="34"/>
    </row>
    <row r="757">
      <c r="A757" s="34"/>
      <c r="B757" s="34"/>
      <c r="C757" s="34"/>
      <c r="D757" s="34"/>
      <c r="E757" s="34"/>
      <c r="F757" s="34"/>
      <c r="G757" s="34"/>
    </row>
    <row r="758">
      <c r="A758" s="34"/>
      <c r="B758" s="34"/>
      <c r="C758" s="34"/>
      <c r="D758" s="34"/>
      <c r="E758" s="34"/>
      <c r="F758" s="34"/>
      <c r="G758" s="34"/>
    </row>
    <row r="759">
      <c r="A759" s="34"/>
      <c r="B759" s="34"/>
      <c r="C759" s="34"/>
      <c r="D759" s="34"/>
      <c r="E759" s="34"/>
      <c r="F759" s="34"/>
      <c r="G759" s="34"/>
    </row>
    <row r="760">
      <c r="A760" s="34"/>
      <c r="B760" s="34"/>
      <c r="C760" s="34"/>
      <c r="D760" s="34"/>
      <c r="E760" s="34"/>
      <c r="F760" s="34"/>
      <c r="G760" s="34"/>
    </row>
    <row r="761">
      <c r="A761" s="34"/>
      <c r="B761" s="34"/>
      <c r="C761" s="34"/>
      <c r="D761" s="34"/>
      <c r="E761" s="34"/>
      <c r="F761" s="34"/>
      <c r="G761" s="34"/>
    </row>
    <row r="762">
      <c r="A762" s="34"/>
      <c r="B762" s="34"/>
      <c r="C762" s="34"/>
      <c r="D762" s="34"/>
      <c r="E762" s="34"/>
      <c r="F762" s="34"/>
      <c r="G762" s="34"/>
    </row>
    <row r="763">
      <c r="A763" s="34"/>
      <c r="B763" s="34"/>
      <c r="C763" s="34"/>
      <c r="D763" s="34"/>
      <c r="E763" s="34"/>
      <c r="F763" s="34"/>
      <c r="G763" s="34"/>
    </row>
    <row r="764">
      <c r="A764" s="34"/>
      <c r="B764" s="34"/>
      <c r="C764" s="34"/>
      <c r="D764" s="34"/>
      <c r="E764" s="34"/>
      <c r="F764" s="34"/>
      <c r="G764" s="34"/>
    </row>
    <row r="765">
      <c r="A765" s="34"/>
      <c r="B765" s="34"/>
      <c r="C765" s="34"/>
      <c r="D765" s="34"/>
      <c r="E765" s="34"/>
      <c r="F765" s="34"/>
      <c r="G765" s="34"/>
    </row>
    <row r="766">
      <c r="A766" s="34"/>
      <c r="B766" s="34"/>
      <c r="C766" s="34"/>
      <c r="D766" s="34"/>
      <c r="E766" s="34"/>
      <c r="F766" s="34"/>
      <c r="G766" s="34"/>
    </row>
    <row r="767">
      <c r="A767" s="34"/>
      <c r="B767" s="34"/>
      <c r="C767" s="34"/>
      <c r="D767" s="34"/>
      <c r="E767" s="34"/>
      <c r="F767" s="34"/>
      <c r="G767" s="34"/>
    </row>
    <row r="768">
      <c r="A768" s="34"/>
      <c r="B768" s="34"/>
      <c r="C768" s="34"/>
      <c r="D768" s="34"/>
      <c r="E768" s="34"/>
      <c r="F768" s="34"/>
      <c r="G768" s="34"/>
    </row>
    <row r="769">
      <c r="A769" s="34"/>
      <c r="B769" s="34"/>
      <c r="C769" s="34"/>
      <c r="D769" s="34"/>
      <c r="E769" s="34"/>
      <c r="F769" s="34"/>
      <c r="G769" s="34"/>
    </row>
    <row r="770">
      <c r="A770" s="34"/>
      <c r="B770" s="34"/>
      <c r="C770" s="34"/>
      <c r="D770" s="34"/>
      <c r="E770" s="34"/>
      <c r="F770" s="34"/>
      <c r="G770" s="34"/>
    </row>
    <row r="771">
      <c r="A771" s="34"/>
      <c r="B771" s="34"/>
      <c r="C771" s="34"/>
      <c r="D771" s="34"/>
      <c r="E771" s="34"/>
      <c r="F771" s="34"/>
      <c r="G771" s="34"/>
    </row>
    <row r="772">
      <c r="A772" s="34"/>
      <c r="B772" s="34"/>
      <c r="C772" s="34"/>
      <c r="D772" s="34"/>
      <c r="E772" s="34"/>
      <c r="F772" s="34"/>
      <c r="G772" s="34"/>
    </row>
    <row r="773">
      <c r="A773" s="34"/>
      <c r="B773" s="34"/>
      <c r="C773" s="34"/>
      <c r="D773" s="34"/>
      <c r="E773" s="34"/>
      <c r="F773" s="34"/>
      <c r="G773" s="34"/>
    </row>
    <row r="774">
      <c r="A774" s="34"/>
      <c r="B774" s="34"/>
      <c r="C774" s="34"/>
      <c r="D774" s="34"/>
      <c r="E774" s="34"/>
      <c r="F774" s="34"/>
      <c r="G774" s="34"/>
    </row>
    <row r="775">
      <c r="A775" s="34"/>
      <c r="B775" s="34"/>
      <c r="C775" s="34"/>
      <c r="D775" s="34"/>
      <c r="E775" s="34"/>
      <c r="F775" s="34"/>
      <c r="G775" s="34"/>
    </row>
    <row r="776">
      <c r="A776" s="34"/>
      <c r="B776" s="34"/>
      <c r="C776" s="34"/>
      <c r="D776" s="34"/>
      <c r="E776" s="34"/>
      <c r="F776" s="34"/>
      <c r="G776" s="34"/>
    </row>
    <row r="777">
      <c r="A777" s="34"/>
      <c r="B777" s="34"/>
      <c r="C777" s="34"/>
      <c r="D777" s="34"/>
      <c r="E777" s="34"/>
      <c r="F777" s="34"/>
      <c r="G777" s="34"/>
    </row>
    <row r="778">
      <c r="A778" s="34"/>
      <c r="B778" s="34"/>
      <c r="C778" s="34"/>
      <c r="D778" s="34"/>
      <c r="E778" s="34"/>
      <c r="F778" s="34"/>
      <c r="G778" s="34"/>
    </row>
    <row r="779">
      <c r="A779" s="34"/>
      <c r="B779" s="34"/>
      <c r="C779" s="34"/>
      <c r="D779" s="34"/>
      <c r="E779" s="34"/>
      <c r="F779" s="34"/>
      <c r="G779" s="34"/>
    </row>
    <row r="780">
      <c r="A780" s="34"/>
      <c r="B780" s="34"/>
      <c r="C780" s="34"/>
      <c r="D780" s="34"/>
      <c r="E780" s="34"/>
      <c r="F780" s="34"/>
      <c r="G780" s="34"/>
    </row>
    <row r="781">
      <c r="A781" s="34"/>
      <c r="B781" s="34"/>
      <c r="C781" s="34"/>
      <c r="D781" s="34"/>
      <c r="E781" s="34"/>
      <c r="F781" s="34"/>
      <c r="G781" s="34"/>
    </row>
    <row r="782">
      <c r="A782" s="34"/>
      <c r="B782" s="34"/>
      <c r="C782" s="34"/>
      <c r="D782" s="34"/>
      <c r="E782" s="34"/>
      <c r="F782" s="34"/>
      <c r="G782" s="34"/>
    </row>
    <row r="783">
      <c r="A783" s="34"/>
      <c r="B783" s="34"/>
      <c r="C783" s="34"/>
      <c r="D783" s="34"/>
      <c r="E783" s="34"/>
      <c r="F783" s="34"/>
      <c r="G783" s="34"/>
    </row>
    <row r="784">
      <c r="A784" s="34"/>
      <c r="B784" s="34"/>
      <c r="C784" s="34"/>
      <c r="D784" s="34"/>
      <c r="E784" s="34"/>
      <c r="F784" s="34"/>
      <c r="G784" s="34"/>
    </row>
    <row r="785">
      <c r="A785" s="34"/>
      <c r="B785" s="34"/>
      <c r="C785" s="34"/>
      <c r="D785" s="34"/>
      <c r="E785" s="34"/>
      <c r="F785" s="34"/>
      <c r="G785" s="34"/>
    </row>
    <row r="786">
      <c r="A786" s="34"/>
      <c r="B786" s="34"/>
      <c r="C786" s="34"/>
      <c r="D786" s="34"/>
      <c r="E786" s="34"/>
      <c r="F786" s="34"/>
      <c r="G786" s="34"/>
    </row>
    <row r="787">
      <c r="A787" s="34"/>
      <c r="B787" s="34"/>
      <c r="C787" s="34"/>
      <c r="D787" s="34"/>
      <c r="E787" s="34"/>
      <c r="F787" s="34"/>
      <c r="G787" s="34"/>
    </row>
    <row r="788">
      <c r="A788" s="34"/>
      <c r="B788" s="34"/>
      <c r="C788" s="34"/>
      <c r="D788" s="34"/>
      <c r="E788" s="34"/>
      <c r="F788" s="34"/>
      <c r="G788" s="34"/>
    </row>
    <row r="789">
      <c r="A789" s="34"/>
      <c r="B789" s="34"/>
      <c r="C789" s="34"/>
      <c r="D789" s="34"/>
      <c r="E789" s="34"/>
      <c r="F789" s="34"/>
      <c r="G789" s="34"/>
    </row>
    <row r="790">
      <c r="A790" s="34"/>
      <c r="B790" s="34"/>
      <c r="C790" s="34"/>
      <c r="D790" s="34"/>
      <c r="E790" s="34"/>
      <c r="F790" s="34"/>
      <c r="G790" s="34"/>
    </row>
    <row r="791">
      <c r="A791" s="34"/>
      <c r="B791" s="34"/>
      <c r="C791" s="34"/>
      <c r="D791" s="34"/>
      <c r="E791" s="34"/>
      <c r="F791" s="34"/>
      <c r="G791" s="34"/>
    </row>
    <row r="792">
      <c r="A792" s="34"/>
      <c r="B792" s="34"/>
      <c r="C792" s="34"/>
      <c r="D792" s="34"/>
      <c r="E792" s="34"/>
      <c r="F792" s="34"/>
      <c r="G792" s="34"/>
    </row>
    <row r="793">
      <c r="A793" s="34"/>
      <c r="B793" s="34"/>
      <c r="C793" s="34"/>
      <c r="D793" s="34"/>
      <c r="E793" s="34"/>
      <c r="F793" s="34"/>
      <c r="G793" s="34"/>
    </row>
    <row r="794">
      <c r="A794" s="34"/>
      <c r="B794" s="34"/>
      <c r="C794" s="34"/>
      <c r="D794" s="34"/>
      <c r="E794" s="34"/>
      <c r="F794" s="34"/>
      <c r="G794" s="34"/>
    </row>
    <row r="795">
      <c r="A795" s="34"/>
      <c r="B795" s="34"/>
      <c r="C795" s="34"/>
      <c r="D795" s="34"/>
      <c r="E795" s="34"/>
      <c r="F795" s="34"/>
      <c r="G795" s="34"/>
    </row>
    <row r="796">
      <c r="A796" s="34"/>
      <c r="B796" s="34"/>
      <c r="C796" s="34"/>
      <c r="D796" s="34"/>
      <c r="E796" s="34"/>
      <c r="F796" s="34"/>
      <c r="G796" s="34"/>
    </row>
    <row r="797">
      <c r="A797" s="34"/>
      <c r="B797" s="34"/>
      <c r="C797" s="34"/>
      <c r="D797" s="34"/>
      <c r="E797" s="34"/>
      <c r="F797" s="34"/>
      <c r="G797" s="34"/>
    </row>
    <row r="798">
      <c r="A798" s="34"/>
      <c r="B798" s="34"/>
      <c r="C798" s="34"/>
      <c r="D798" s="34"/>
      <c r="E798" s="34"/>
      <c r="F798" s="34"/>
      <c r="G798" s="34"/>
    </row>
    <row r="799">
      <c r="A799" s="34"/>
      <c r="B799" s="34"/>
      <c r="C799" s="34"/>
      <c r="D799" s="34"/>
      <c r="E799" s="34"/>
      <c r="F799" s="34"/>
      <c r="G799" s="34"/>
    </row>
    <row r="800">
      <c r="A800" s="34"/>
      <c r="B800" s="34"/>
      <c r="C800" s="34"/>
      <c r="D800" s="34"/>
      <c r="E800" s="34"/>
      <c r="F800" s="34"/>
      <c r="G800" s="34"/>
    </row>
    <row r="801">
      <c r="A801" s="34"/>
      <c r="B801" s="34"/>
      <c r="C801" s="34"/>
      <c r="D801" s="34"/>
      <c r="E801" s="34"/>
      <c r="F801" s="34"/>
      <c r="G801" s="34"/>
    </row>
    <row r="802">
      <c r="A802" s="34"/>
      <c r="B802" s="34"/>
      <c r="C802" s="34"/>
      <c r="D802" s="34"/>
      <c r="E802" s="34"/>
      <c r="F802" s="34"/>
      <c r="G802" s="34"/>
    </row>
    <row r="803">
      <c r="A803" s="34"/>
      <c r="B803" s="34"/>
      <c r="C803" s="34"/>
      <c r="D803" s="34"/>
      <c r="E803" s="34"/>
      <c r="F803" s="34"/>
      <c r="G803" s="34"/>
    </row>
    <row r="804">
      <c r="A804" s="34"/>
      <c r="B804" s="34"/>
      <c r="C804" s="34"/>
      <c r="D804" s="34"/>
      <c r="E804" s="34"/>
      <c r="F804" s="34"/>
      <c r="G804" s="34"/>
    </row>
    <row r="805">
      <c r="A805" s="34"/>
      <c r="B805" s="34"/>
      <c r="C805" s="34"/>
      <c r="D805" s="34"/>
      <c r="E805" s="34"/>
      <c r="F805" s="34"/>
      <c r="G805" s="34"/>
    </row>
    <row r="806">
      <c r="A806" s="34"/>
      <c r="B806" s="34"/>
      <c r="C806" s="34"/>
      <c r="D806" s="34"/>
      <c r="E806" s="34"/>
      <c r="F806" s="34"/>
      <c r="G806" s="34"/>
    </row>
    <row r="807">
      <c r="A807" s="34"/>
      <c r="B807" s="34"/>
      <c r="C807" s="34"/>
      <c r="D807" s="34"/>
      <c r="E807" s="34"/>
      <c r="F807" s="34"/>
      <c r="G807" s="34"/>
    </row>
    <row r="808">
      <c r="A808" s="34"/>
      <c r="B808" s="34"/>
      <c r="C808" s="34"/>
      <c r="D808" s="34"/>
      <c r="E808" s="34"/>
      <c r="F808" s="34"/>
      <c r="G808" s="34"/>
    </row>
    <row r="809">
      <c r="A809" s="34"/>
      <c r="B809" s="34"/>
      <c r="C809" s="34"/>
      <c r="D809" s="34"/>
      <c r="E809" s="34"/>
      <c r="F809" s="34"/>
      <c r="G809" s="34"/>
    </row>
    <row r="810">
      <c r="A810" s="34"/>
      <c r="B810" s="34"/>
      <c r="C810" s="34"/>
      <c r="D810" s="34"/>
      <c r="E810" s="34"/>
      <c r="F810" s="34"/>
      <c r="G810" s="34"/>
    </row>
    <row r="811">
      <c r="A811" s="34"/>
      <c r="B811" s="34"/>
      <c r="C811" s="34"/>
      <c r="D811" s="34"/>
      <c r="E811" s="34"/>
      <c r="F811" s="34"/>
      <c r="G811" s="34"/>
    </row>
    <row r="812">
      <c r="A812" s="34"/>
      <c r="B812" s="34"/>
      <c r="C812" s="34"/>
      <c r="D812" s="34"/>
      <c r="E812" s="34"/>
      <c r="F812" s="34"/>
      <c r="G812" s="34"/>
    </row>
    <row r="813">
      <c r="A813" s="34"/>
      <c r="B813" s="34"/>
      <c r="C813" s="34"/>
      <c r="D813" s="34"/>
      <c r="E813" s="34"/>
      <c r="F813" s="34"/>
      <c r="G813" s="34"/>
    </row>
    <row r="814">
      <c r="A814" s="34"/>
      <c r="B814" s="34"/>
      <c r="C814" s="34"/>
      <c r="D814" s="34"/>
      <c r="E814" s="34"/>
      <c r="F814" s="34"/>
      <c r="G814" s="34"/>
    </row>
    <row r="815">
      <c r="A815" s="34"/>
      <c r="B815" s="34"/>
      <c r="C815" s="34"/>
      <c r="D815" s="34"/>
      <c r="E815" s="34"/>
      <c r="F815" s="34"/>
      <c r="G815" s="34"/>
    </row>
    <row r="816">
      <c r="A816" s="34"/>
      <c r="B816" s="34"/>
      <c r="C816" s="34"/>
      <c r="D816" s="34"/>
      <c r="E816" s="34"/>
      <c r="F816" s="34"/>
      <c r="G816" s="34"/>
    </row>
    <row r="817">
      <c r="A817" s="34"/>
      <c r="B817" s="34"/>
      <c r="C817" s="34"/>
      <c r="D817" s="34"/>
      <c r="E817" s="34"/>
      <c r="F817" s="34"/>
      <c r="G817" s="34"/>
    </row>
    <row r="818">
      <c r="A818" s="34"/>
      <c r="B818" s="34"/>
      <c r="C818" s="34"/>
      <c r="D818" s="34"/>
      <c r="E818" s="34"/>
      <c r="F818" s="34"/>
      <c r="G818" s="34"/>
    </row>
    <row r="819">
      <c r="A819" s="34"/>
      <c r="B819" s="34"/>
      <c r="C819" s="34"/>
      <c r="D819" s="34"/>
      <c r="E819" s="34"/>
      <c r="F819" s="34"/>
      <c r="G819" s="34"/>
    </row>
    <row r="820">
      <c r="A820" s="34"/>
      <c r="B820" s="34"/>
      <c r="C820" s="34"/>
      <c r="D820" s="34"/>
      <c r="E820" s="34"/>
      <c r="F820" s="34"/>
      <c r="G820" s="34"/>
    </row>
    <row r="821">
      <c r="A821" s="34"/>
      <c r="B821" s="34"/>
      <c r="C821" s="34"/>
      <c r="D821" s="34"/>
      <c r="E821" s="34"/>
      <c r="F821" s="34"/>
      <c r="G821" s="34"/>
    </row>
    <row r="822">
      <c r="A822" s="34"/>
      <c r="B822" s="34"/>
      <c r="C822" s="34"/>
      <c r="D822" s="34"/>
      <c r="E822" s="34"/>
      <c r="F822" s="34"/>
      <c r="G822" s="34"/>
    </row>
    <row r="823">
      <c r="A823" s="34"/>
      <c r="B823" s="34"/>
      <c r="C823" s="34"/>
      <c r="D823" s="34"/>
      <c r="E823" s="34"/>
      <c r="F823" s="34"/>
      <c r="G823" s="34"/>
    </row>
    <row r="824">
      <c r="A824" s="34"/>
      <c r="B824" s="34"/>
      <c r="C824" s="34"/>
      <c r="D824" s="34"/>
      <c r="E824" s="34"/>
      <c r="F824" s="34"/>
      <c r="G824" s="34"/>
    </row>
    <row r="825">
      <c r="A825" s="34"/>
      <c r="B825" s="34"/>
      <c r="C825" s="34"/>
      <c r="D825" s="34"/>
      <c r="E825" s="34"/>
      <c r="F825" s="34"/>
      <c r="G825" s="34"/>
    </row>
    <row r="826">
      <c r="A826" s="34"/>
      <c r="B826" s="34"/>
      <c r="C826" s="34"/>
      <c r="D826" s="34"/>
      <c r="E826" s="34"/>
      <c r="F826" s="34"/>
      <c r="G826" s="34"/>
    </row>
    <row r="827">
      <c r="A827" s="34"/>
      <c r="B827" s="34"/>
      <c r="C827" s="34"/>
      <c r="D827" s="34"/>
      <c r="E827" s="34"/>
      <c r="F827" s="34"/>
      <c r="G827" s="34"/>
    </row>
    <row r="828">
      <c r="A828" s="34"/>
      <c r="B828" s="34"/>
      <c r="C828" s="34"/>
      <c r="D828" s="34"/>
      <c r="E828" s="34"/>
      <c r="F828" s="34"/>
      <c r="G828" s="34"/>
    </row>
    <row r="829">
      <c r="A829" s="34"/>
      <c r="B829" s="34"/>
      <c r="C829" s="34"/>
      <c r="D829" s="34"/>
      <c r="E829" s="34"/>
      <c r="F829" s="34"/>
      <c r="G829" s="34"/>
    </row>
    <row r="830">
      <c r="A830" s="34"/>
      <c r="B830" s="34"/>
      <c r="C830" s="34"/>
      <c r="D830" s="34"/>
      <c r="E830" s="34"/>
      <c r="F830" s="34"/>
      <c r="G830" s="34"/>
    </row>
    <row r="831">
      <c r="A831" s="34"/>
      <c r="B831" s="34"/>
      <c r="C831" s="34"/>
      <c r="D831" s="34"/>
      <c r="E831" s="34"/>
      <c r="F831" s="34"/>
      <c r="G831" s="34"/>
    </row>
    <row r="832">
      <c r="A832" s="34"/>
      <c r="B832" s="34"/>
      <c r="C832" s="34"/>
      <c r="D832" s="34"/>
      <c r="E832" s="34"/>
      <c r="F832" s="34"/>
      <c r="G832" s="34"/>
    </row>
    <row r="833">
      <c r="A833" s="34"/>
      <c r="B833" s="34"/>
      <c r="C833" s="34"/>
      <c r="D833" s="34"/>
      <c r="E833" s="34"/>
      <c r="F833" s="34"/>
      <c r="G833" s="34"/>
    </row>
    <row r="834">
      <c r="A834" s="34"/>
      <c r="B834" s="34"/>
      <c r="C834" s="34"/>
      <c r="D834" s="34"/>
      <c r="E834" s="34"/>
      <c r="F834" s="34"/>
      <c r="G834" s="34"/>
    </row>
    <row r="835">
      <c r="A835" s="34"/>
      <c r="B835" s="34"/>
      <c r="C835" s="34"/>
      <c r="D835" s="34"/>
      <c r="E835" s="34"/>
      <c r="F835" s="34"/>
      <c r="G835" s="34"/>
    </row>
    <row r="836">
      <c r="A836" s="34"/>
      <c r="B836" s="34"/>
      <c r="C836" s="34"/>
      <c r="D836" s="34"/>
      <c r="E836" s="34"/>
      <c r="F836" s="34"/>
      <c r="G836" s="34"/>
    </row>
    <row r="837">
      <c r="A837" s="34"/>
      <c r="B837" s="34"/>
      <c r="C837" s="34"/>
      <c r="D837" s="34"/>
      <c r="E837" s="34"/>
      <c r="F837" s="34"/>
      <c r="G837" s="34"/>
    </row>
    <row r="838">
      <c r="A838" s="34"/>
      <c r="B838" s="34"/>
      <c r="C838" s="34"/>
      <c r="D838" s="34"/>
      <c r="E838" s="34"/>
      <c r="F838" s="34"/>
      <c r="G838" s="34"/>
    </row>
    <row r="839">
      <c r="A839" s="34"/>
      <c r="B839" s="34"/>
      <c r="C839" s="34"/>
      <c r="D839" s="34"/>
      <c r="E839" s="34"/>
      <c r="F839" s="34"/>
      <c r="G839" s="34"/>
    </row>
    <row r="840">
      <c r="A840" s="34"/>
      <c r="B840" s="34"/>
      <c r="C840" s="34"/>
      <c r="D840" s="34"/>
      <c r="E840" s="34"/>
      <c r="F840" s="34"/>
      <c r="G840" s="34"/>
    </row>
    <row r="841">
      <c r="A841" s="34"/>
      <c r="B841" s="34"/>
      <c r="C841" s="34"/>
      <c r="D841" s="34"/>
      <c r="E841" s="34"/>
      <c r="F841" s="34"/>
      <c r="G841" s="34"/>
    </row>
    <row r="842">
      <c r="A842" s="34"/>
      <c r="B842" s="34"/>
      <c r="C842" s="34"/>
      <c r="D842" s="34"/>
      <c r="E842" s="34"/>
      <c r="F842" s="34"/>
      <c r="G842" s="34"/>
    </row>
    <row r="843">
      <c r="A843" s="34"/>
      <c r="B843" s="34"/>
      <c r="C843" s="34"/>
      <c r="D843" s="34"/>
      <c r="E843" s="34"/>
      <c r="F843" s="34"/>
      <c r="G843" s="34"/>
    </row>
    <row r="844">
      <c r="A844" s="34"/>
      <c r="B844" s="34"/>
      <c r="C844" s="34"/>
      <c r="D844" s="34"/>
      <c r="E844" s="34"/>
      <c r="F844" s="34"/>
      <c r="G844" s="34"/>
    </row>
    <row r="845">
      <c r="A845" s="34"/>
      <c r="B845" s="34"/>
      <c r="C845" s="34"/>
      <c r="D845" s="34"/>
      <c r="E845" s="34"/>
      <c r="F845" s="34"/>
      <c r="G845" s="34"/>
    </row>
    <row r="846">
      <c r="A846" s="34"/>
      <c r="B846" s="34"/>
      <c r="C846" s="34"/>
      <c r="D846" s="34"/>
      <c r="E846" s="34"/>
      <c r="F846" s="34"/>
      <c r="G846" s="34"/>
    </row>
    <row r="847">
      <c r="A847" s="34"/>
      <c r="B847" s="34"/>
      <c r="C847" s="34"/>
      <c r="D847" s="34"/>
      <c r="E847" s="34"/>
      <c r="F847" s="34"/>
      <c r="G847" s="34"/>
    </row>
    <row r="848">
      <c r="A848" s="34"/>
      <c r="B848" s="34"/>
      <c r="C848" s="34"/>
      <c r="D848" s="34"/>
      <c r="E848" s="34"/>
      <c r="F848" s="34"/>
      <c r="G848" s="34"/>
    </row>
    <row r="849">
      <c r="A849" s="34"/>
      <c r="B849" s="34"/>
      <c r="C849" s="34"/>
      <c r="D849" s="34"/>
      <c r="E849" s="34"/>
      <c r="F849" s="34"/>
      <c r="G849" s="34"/>
    </row>
    <row r="850">
      <c r="A850" s="34"/>
      <c r="B850" s="34"/>
      <c r="C850" s="34"/>
      <c r="D850" s="34"/>
      <c r="E850" s="34"/>
      <c r="F850" s="34"/>
      <c r="G850" s="34"/>
    </row>
    <row r="851">
      <c r="A851" s="34"/>
      <c r="B851" s="34"/>
      <c r="C851" s="34"/>
      <c r="D851" s="34"/>
      <c r="E851" s="34"/>
      <c r="F851" s="34"/>
      <c r="G851" s="34"/>
    </row>
    <row r="852">
      <c r="A852" s="34"/>
      <c r="B852" s="34"/>
      <c r="C852" s="34"/>
      <c r="D852" s="34"/>
      <c r="E852" s="34"/>
      <c r="F852" s="34"/>
      <c r="G852" s="34"/>
    </row>
    <row r="853">
      <c r="A853" s="34"/>
      <c r="B853" s="34"/>
      <c r="C853" s="34"/>
      <c r="D853" s="34"/>
      <c r="E853" s="34"/>
      <c r="F853" s="34"/>
      <c r="G853" s="34"/>
    </row>
    <row r="854">
      <c r="A854" s="34"/>
      <c r="B854" s="34"/>
      <c r="C854" s="34"/>
      <c r="D854" s="34"/>
      <c r="E854" s="34"/>
      <c r="F854" s="34"/>
      <c r="G854" s="34"/>
    </row>
    <row r="855">
      <c r="A855" s="34"/>
      <c r="B855" s="34"/>
      <c r="C855" s="34"/>
      <c r="D855" s="34"/>
      <c r="E855" s="34"/>
      <c r="F855" s="34"/>
      <c r="G855" s="34"/>
    </row>
    <row r="856">
      <c r="A856" s="34"/>
      <c r="B856" s="34"/>
      <c r="C856" s="34"/>
      <c r="D856" s="34"/>
      <c r="E856" s="34"/>
      <c r="F856" s="34"/>
      <c r="G856" s="34"/>
    </row>
    <row r="857">
      <c r="A857" s="34"/>
      <c r="B857" s="34"/>
      <c r="C857" s="34"/>
      <c r="D857" s="34"/>
      <c r="E857" s="34"/>
      <c r="F857" s="34"/>
      <c r="G857" s="34"/>
    </row>
    <row r="858">
      <c r="A858" s="34"/>
      <c r="B858" s="34"/>
      <c r="C858" s="34"/>
      <c r="D858" s="34"/>
      <c r="E858" s="34"/>
      <c r="F858" s="34"/>
      <c r="G858" s="34"/>
    </row>
    <row r="859">
      <c r="A859" s="34"/>
      <c r="B859" s="34"/>
      <c r="C859" s="34"/>
      <c r="D859" s="34"/>
      <c r="E859" s="34"/>
      <c r="F859" s="34"/>
      <c r="G859" s="34"/>
    </row>
    <row r="860">
      <c r="A860" s="34"/>
      <c r="B860" s="34"/>
      <c r="C860" s="34"/>
      <c r="D860" s="34"/>
      <c r="E860" s="34"/>
      <c r="F860" s="34"/>
      <c r="G860" s="34"/>
    </row>
    <row r="861">
      <c r="A861" s="34"/>
      <c r="B861" s="34"/>
      <c r="C861" s="34"/>
      <c r="D861" s="34"/>
      <c r="E861" s="34"/>
      <c r="F861" s="34"/>
      <c r="G861" s="34"/>
    </row>
    <row r="862">
      <c r="A862" s="34"/>
      <c r="B862" s="34"/>
      <c r="C862" s="34"/>
      <c r="D862" s="34"/>
      <c r="E862" s="34"/>
      <c r="F862" s="34"/>
      <c r="G862" s="34"/>
    </row>
    <row r="863">
      <c r="A863" s="34"/>
      <c r="B863" s="34"/>
      <c r="C863" s="34"/>
      <c r="D863" s="34"/>
      <c r="E863" s="34"/>
      <c r="F863" s="34"/>
      <c r="G863" s="34"/>
    </row>
    <row r="864">
      <c r="A864" s="34"/>
      <c r="B864" s="34"/>
      <c r="C864" s="34"/>
      <c r="D864" s="34"/>
      <c r="E864" s="34"/>
      <c r="F864" s="34"/>
      <c r="G864" s="34"/>
    </row>
    <row r="865">
      <c r="A865" s="34"/>
      <c r="B865" s="34"/>
      <c r="C865" s="34"/>
      <c r="D865" s="34"/>
      <c r="E865" s="34"/>
      <c r="F865" s="34"/>
      <c r="G865" s="34"/>
    </row>
    <row r="866">
      <c r="A866" s="34"/>
      <c r="B866" s="34"/>
      <c r="C866" s="34"/>
      <c r="D866" s="34"/>
      <c r="E866" s="34"/>
      <c r="F866" s="34"/>
      <c r="G866" s="34"/>
    </row>
    <row r="867">
      <c r="A867" s="34"/>
      <c r="B867" s="34"/>
      <c r="C867" s="34"/>
      <c r="D867" s="34"/>
      <c r="E867" s="34"/>
      <c r="F867" s="34"/>
      <c r="G867" s="34"/>
    </row>
    <row r="868">
      <c r="A868" s="34"/>
      <c r="B868" s="34"/>
      <c r="C868" s="34"/>
      <c r="D868" s="34"/>
      <c r="E868" s="34"/>
      <c r="F868" s="34"/>
      <c r="G868" s="34"/>
    </row>
    <row r="869">
      <c r="A869" s="34"/>
      <c r="B869" s="34"/>
      <c r="C869" s="34"/>
      <c r="D869" s="34"/>
      <c r="E869" s="34"/>
      <c r="F869" s="34"/>
      <c r="G869" s="34"/>
    </row>
    <row r="870">
      <c r="A870" s="34"/>
      <c r="B870" s="34"/>
      <c r="C870" s="34"/>
      <c r="D870" s="34"/>
      <c r="E870" s="34"/>
      <c r="F870" s="34"/>
      <c r="G870" s="34"/>
    </row>
    <row r="871">
      <c r="A871" s="34"/>
      <c r="B871" s="34"/>
      <c r="C871" s="34"/>
      <c r="D871" s="34"/>
      <c r="E871" s="34"/>
      <c r="F871" s="34"/>
      <c r="G871" s="34"/>
    </row>
    <row r="872">
      <c r="A872" s="34"/>
      <c r="B872" s="34"/>
      <c r="C872" s="34"/>
      <c r="D872" s="34"/>
      <c r="E872" s="34"/>
      <c r="F872" s="34"/>
      <c r="G872" s="34"/>
    </row>
    <row r="873">
      <c r="A873" s="34"/>
      <c r="B873" s="34"/>
      <c r="C873" s="34"/>
      <c r="D873" s="34"/>
      <c r="E873" s="34"/>
      <c r="F873" s="34"/>
      <c r="G873" s="34"/>
    </row>
    <row r="874">
      <c r="A874" s="34"/>
      <c r="B874" s="34"/>
      <c r="C874" s="34"/>
      <c r="D874" s="34"/>
      <c r="E874" s="34"/>
      <c r="F874" s="34"/>
      <c r="G874" s="34"/>
    </row>
    <row r="875">
      <c r="A875" s="34"/>
      <c r="B875" s="34"/>
      <c r="C875" s="34"/>
      <c r="D875" s="34"/>
      <c r="E875" s="34"/>
      <c r="F875" s="34"/>
      <c r="G875" s="34"/>
    </row>
    <row r="876">
      <c r="A876" s="34"/>
      <c r="B876" s="34"/>
      <c r="C876" s="34"/>
      <c r="D876" s="34"/>
      <c r="E876" s="34"/>
      <c r="F876" s="34"/>
      <c r="G876" s="34"/>
    </row>
    <row r="877">
      <c r="A877" s="34"/>
      <c r="B877" s="34"/>
      <c r="C877" s="34"/>
      <c r="D877" s="34"/>
      <c r="E877" s="34"/>
      <c r="F877" s="34"/>
      <c r="G877" s="34"/>
    </row>
    <row r="878">
      <c r="A878" s="34"/>
      <c r="B878" s="34"/>
      <c r="C878" s="34"/>
      <c r="D878" s="34"/>
      <c r="E878" s="34"/>
      <c r="F878" s="34"/>
      <c r="G878" s="34"/>
    </row>
    <row r="879">
      <c r="A879" s="34"/>
      <c r="B879" s="34"/>
      <c r="C879" s="34"/>
      <c r="D879" s="34"/>
      <c r="E879" s="34"/>
      <c r="F879" s="34"/>
      <c r="G879" s="34"/>
    </row>
    <row r="880">
      <c r="A880" s="34"/>
      <c r="B880" s="34"/>
      <c r="C880" s="34"/>
      <c r="D880" s="34"/>
      <c r="E880" s="34"/>
      <c r="F880" s="34"/>
      <c r="G880" s="34"/>
    </row>
    <row r="881">
      <c r="A881" s="34"/>
      <c r="B881" s="34"/>
      <c r="C881" s="34"/>
      <c r="D881" s="34"/>
      <c r="E881" s="34"/>
      <c r="F881" s="34"/>
      <c r="G881" s="34"/>
    </row>
    <row r="882">
      <c r="A882" s="34"/>
      <c r="B882" s="34"/>
      <c r="C882" s="34"/>
      <c r="D882" s="34"/>
      <c r="E882" s="34"/>
      <c r="F882" s="34"/>
      <c r="G882" s="34"/>
    </row>
    <row r="883">
      <c r="A883" s="34"/>
      <c r="B883" s="34"/>
      <c r="C883" s="34"/>
      <c r="D883" s="34"/>
      <c r="E883" s="34"/>
      <c r="F883" s="34"/>
      <c r="G883" s="34"/>
    </row>
    <row r="884">
      <c r="A884" s="34"/>
      <c r="B884" s="34"/>
      <c r="C884" s="34"/>
      <c r="D884" s="34"/>
      <c r="E884" s="34"/>
      <c r="F884" s="34"/>
      <c r="G884" s="34"/>
    </row>
    <row r="885">
      <c r="A885" s="34"/>
      <c r="B885" s="34"/>
      <c r="C885" s="34"/>
      <c r="D885" s="34"/>
      <c r="E885" s="34"/>
      <c r="F885" s="34"/>
      <c r="G885" s="34"/>
    </row>
    <row r="886">
      <c r="A886" s="34"/>
      <c r="B886" s="34"/>
      <c r="C886" s="34"/>
      <c r="D886" s="34"/>
      <c r="E886" s="34"/>
      <c r="F886" s="34"/>
      <c r="G886" s="34"/>
    </row>
    <row r="887">
      <c r="A887" s="34"/>
      <c r="B887" s="34"/>
      <c r="C887" s="34"/>
      <c r="D887" s="34"/>
      <c r="E887" s="34"/>
      <c r="F887" s="34"/>
      <c r="G887" s="34"/>
    </row>
    <row r="888">
      <c r="A888" s="34"/>
      <c r="B888" s="34"/>
      <c r="C888" s="34"/>
      <c r="D888" s="34"/>
      <c r="E888" s="34"/>
      <c r="F888" s="34"/>
      <c r="G888" s="34"/>
    </row>
    <row r="889">
      <c r="A889" s="34"/>
      <c r="B889" s="34"/>
      <c r="C889" s="34"/>
      <c r="D889" s="34"/>
      <c r="E889" s="34"/>
      <c r="F889" s="34"/>
      <c r="G889" s="34"/>
    </row>
    <row r="890">
      <c r="A890" s="34"/>
      <c r="B890" s="34"/>
      <c r="C890" s="34"/>
      <c r="D890" s="34"/>
      <c r="E890" s="34"/>
      <c r="F890" s="34"/>
      <c r="G890" s="34"/>
    </row>
    <row r="891">
      <c r="A891" s="34"/>
      <c r="B891" s="34"/>
      <c r="C891" s="34"/>
      <c r="D891" s="34"/>
      <c r="E891" s="34"/>
      <c r="F891" s="34"/>
      <c r="G891" s="34"/>
    </row>
    <row r="892">
      <c r="A892" s="34"/>
      <c r="B892" s="34"/>
      <c r="C892" s="34"/>
      <c r="D892" s="34"/>
      <c r="E892" s="34"/>
      <c r="F892" s="34"/>
      <c r="G892" s="34"/>
    </row>
    <row r="893">
      <c r="A893" s="34"/>
      <c r="B893" s="34"/>
      <c r="C893" s="34"/>
      <c r="D893" s="34"/>
      <c r="E893" s="34"/>
      <c r="F893" s="34"/>
      <c r="G893" s="34"/>
    </row>
    <row r="894">
      <c r="A894" s="34"/>
      <c r="B894" s="34"/>
      <c r="C894" s="34"/>
      <c r="D894" s="34"/>
      <c r="E894" s="34"/>
      <c r="F894" s="34"/>
      <c r="G894" s="34"/>
    </row>
    <row r="895">
      <c r="A895" s="34"/>
      <c r="B895" s="34"/>
      <c r="C895" s="34"/>
      <c r="D895" s="34"/>
      <c r="E895" s="34"/>
      <c r="F895" s="34"/>
      <c r="G895" s="34"/>
    </row>
    <row r="896">
      <c r="A896" s="34"/>
      <c r="B896" s="34"/>
      <c r="C896" s="34"/>
      <c r="D896" s="34"/>
      <c r="E896" s="34"/>
      <c r="F896" s="34"/>
      <c r="G896" s="34"/>
    </row>
    <row r="897">
      <c r="A897" s="34"/>
      <c r="B897" s="34"/>
      <c r="C897" s="34"/>
      <c r="D897" s="34"/>
      <c r="E897" s="34"/>
      <c r="F897" s="34"/>
      <c r="G897" s="34"/>
    </row>
    <row r="898">
      <c r="A898" s="34"/>
      <c r="B898" s="34"/>
      <c r="C898" s="34"/>
      <c r="D898" s="34"/>
      <c r="E898" s="34"/>
      <c r="F898" s="34"/>
      <c r="G898" s="34"/>
    </row>
    <row r="899">
      <c r="A899" s="34"/>
      <c r="B899" s="34"/>
      <c r="C899" s="34"/>
      <c r="D899" s="34"/>
      <c r="E899" s="34"/>
      <c r="F899" s="34"/>
      <c r="G899" s="34"/>
    </row>
    <row r="900">
      <c r="A900" s="34"/>
      <c r="B900" s="34"/>
      <c r="C900" s="34"/>
      <c r="D900" s="34"/>
      <c r="E900" s="34"/>
      <c r="F900" s="34"/>
      <c r="G900" s="34"/>
    </row>
    <row r="901">
      <c r="A901" s="34"/>
      <c r="B901" s="34"/>
      <c r="C901" s="34"/>
      <c r="D901" s="34"/>
      <c r="E901" s="34"/>
      <c r="F901" s="34"/>
      <c r="G901" s="34"/>
    </row>
    <row r="902">
      <c r="A902" s="34"/>
      <c r="B902" s="34"/>
      <c r="C902" s="34"/>
      <c r="D902" s="34"/>
      <c r="E902" s="34"/>
      <c r="F902" s="34"/>
      <c r="G902" s="34"/>
    </row>
    <row r="903">
      <c r="A903" s="34"/>
      <c r="B903" s="34"/>
      <c r="C903" s="34"/>
      <c r="D903" s="34"/>
      <c r="E903" s="34"/>
      <c r="F903" s="34"/>
      <c r="G903" s="34"/>
    </row>
    <row r="904">
      <c r="A904" s="34"/>
      <c r="B904" s="34"/>
      <c r="C904" s="34"/>
      <c r="D904" s="34"/>
      <c r="E904" s="34"/>
      <c r="F904" s="34"/>
      <c r="G904" s="34"/>
    </row>
    <row r="905">
      <c r="A905" s="34"/>
      <c r="B905" s="34"/>
      <c r="C905" s="34"/>
      <c r="D905" s="34"/>
      <c r="E905" s="34"/>
      <c r="F905" s="34"/>
      <c r="G905" s="34"/>
    </row>
    <row r="906">
      <c r="A906" s="34"/>
      <c r="B906" s="34"/>
      <c r="C906" s="34"/>
      <c r="D906" s="34"/>
      <c r="E906" s="34"/>
      <c r="F906" s="34"/>
      <c r="G906" s="34"/>
    </row>
    <row r="907">
      <c r="A907" s="34"/>
      <c r="B907" s="34"/>
      <c r="C907" s="34"/>
      <c r="D907" s="34"/>
      <c r="E907" s="34"/>
      <c r="F907" s="34"/>
      <c r="G907" s="34"/>
    </row>
    <row r="908">
      <c r="A908" s="34"/>
      <c r="B908" s="34"/>
      <c r="C908" s="34"/>
      <c r="D908" s="34"/>
      <c r="E908" s="34"/>
      <c r="F908" s="34"/>
      <c r="G908" s="34"/>
    </row>
    <row r="909">
      <c r="A909" s="34"/>
      <c r="B909" s="34"/>
      <c r="C909" s="34"/>
      <c r="D909" s="34"/>
      <c r="E909" s="34"/>
      <c r="F909" s="34"/>
      <c r="G909" s="34"/>
    </row>
    <row r="910">
      <c r="A910" s="34"/>
      <c r="B910" s="34"/>
      <c r="C910" s="34"/>
      <c r="D910" s="34"/>
      <c r="E910" s="34"/>
      <c r="F910" s="34"/>
      <c r="G910" s="34"/>
    </row>
    <row r="911">
      <c r="A911" s="34"/>
      <c r="B911" s="34"/>
      <c r="C911" s="34"/>
      <c r="D911" s="34"/>
      <c r="E911" s="34"/>
      <c r="F911" s="34"/>
      <c r="G911" s="34"/>
    </row>
    <row r="912">
      <c r="A912" s="34"/>
      <c r="B912" s="34"/>
      <c r="C912" s="34"/>
      <c r="D912" s="34"/>
      <c r="E912" s="34"/>
      <c r="F912" s="34"/>
      <c r="G912" s="34"/>
    </row>
    <row r="913">
      <c r="A913" s="34"/>
      <c r="B913" s="34"/>
      <c r="C913" s="34"/>
      <c r="D913" s="34"/>
      <c r="E913" s="34"/>
      <c r="F913" s="34"/>
      <c r="G913" s="34"/>
    </row>
    <row r="914">
      <c r="A914" s="34"/>
      <c r="B914" s="34"/>
      <c r="C914" s="34"/>
      <c r="D914" s="34"/>
      <c r="E914" s="34"/>
      <c r="F914" s="34"/>
      <c r="G914" s="34"/>
    </row>
    <row r="915">
      <c r="A915" s="34"/>
      <c r="B915" s="34"/>
      <c r="C915" s="34"/>
      <c r="D915" s="34"/>
      <c r="E915" s="34"/>
      <c r="F915" s="34"/>
      <c r="G915" s="34"/>
    </row>
    <row r="916">
      <c r="A916" s="34"/>
      <c r="B916" s="34"/>
      <c r="C916" s="34"/>
      <c r="D916" s="34"/>
      <c r="E916" s="34"/>
      <c r="F916" s="34"/>
      <c r="G916" s="34"/>
    </row>
    <row r="917">
      <c r="A917" s="34"/>
      <c r="B917" s="34"/>
      <c r="C917" s="34"/>
      <c r="D917" s="34"/>
      <c r="E917" s="34"/>
      <c r="F917" s="34"/>
      <c r="G917" s="34"/>
    </row>
    <row r="918">
      <c r="A918" s="34"/>
      <c r="B918" s="34"/>
      <c r="C918" s="34"/>
      <c r="D918" s="34"/>
      <c r="E918" s="34"/>
      <c r="F918" s="34"/>
      <c r="G918" s="34"/>
    </row>
    <row r="919">
      <c r="A919" s="34"/>
      <c r="B919" s="34"/>
      <c r="C919" s="34"/>
      <c r="D919" s="34"/>
      <c r="E919" s="34"/>
      <c r="F919" s="34"/>
      <c r="G919" s="34"/>
    </row>
    <row r="920">
      <c r="A920" s="34"/>
      <c r="B920" s="34"/>
      <c r="C920" s="34"/>
      <c r="D920" s="34"/>
      <c r="E920" s="34"/>
      <c r="F920" s="34"/>
      <c r="G920" s="34"/>
    </row>
    <row r="921">
      <c r="A921" s="34"/>
      <c r="B921" s="34"/>
      <c r="C921" s="34"/>
      <c r="D921" s="34"/>
      <c r="E921" s="34"/>
      <c r="F921" s="34"/>
      <c r="G921" s="34"/>
    </row>
    <row r="922">
      <c r="A922" s="34"/>
      <c r="B922" s="34"/>
      <c r="C922" s="34"/>
      <c r="D922" s="34"/>
      <c r="E922" s="34"/>
      <c r="F922" s="34"/>
      <c r="G922" s="34"/>
    </row>
    <row r="923">
      <c r="A923" s="34"/>
      <c r="B923" s="34"/>
      <c r="C923" s="34"/>
      <c r="D923" s="34"/>
      <c r="E923" s="34"/>
      <c r="F923" s="34"/>
      <c r="G923" s="34"/>
    </row>
    <row r="924">
      <c r="A924" s="34"/>
      <c r="B924" s="34"/>
      <c r="C924" s="34"/>
      <c r="D924" s="34"/>
      <c r="E924" s="34"/>
      <c r="F924" s="34"/>
      <c r="G924" s="34"/>
    </row>
    <row r="925">
      <c r="A925" s="34"/>
      <c r="B925" s="34"/>
      <c r="C925" s="34"/>
      <c r="D925" s="34"/>
      <c r="E925" s="34"/>
      <c r="F925" s="34"/>
      <c r="G925" s="34"/>
    </row>
    <row r="926">
      <c r="A926" s="34"/>
      <c r="B926" s="34"/>
      <c r="C926" s="34"/>
      <c r="D926" s="34"/>
      <c r="E926" s="34"/>
      <c r="F926" s="34"/>
      <c r="G926" s="34"/>
    </row>
    <row r="927">
      <c r="A927" s="34"/>
      <c r="B927" s="34"/>
      <c r="C927" s="34"/>
      <c r="D927" s="34"/>
      <c r="E927" s="34"/>
      <c r="F927" s="34"/>
      <c r="G927" s="34"/>
    </row>
    <row r="928">
      <c r="A928" s="34"/>
      <c r="B928" s="34"/>
      <c r="C928" s="34"/>
      <c r="D928" s="34"/>
      <c r="E928" s="34"/>
      <c r="F928" s="34"/>
      <c r="G928" s="34"/>
    </row>
    <row r="929">
      <c r="A929" s="34"/>
      <c r="B929" s="34"/>
      <c r="C929" s="34"/>
      <c r="D929" s="34"/>
      <c r="E929" s="34"/>
      <c r="F929" s="34"/>
      <c r="G929" s="34"/>
    </row>
    <row r="930">
      <c r="A930" s="34"/>
      <c r="B930" s="34"/>
      <c r="C930" s="34"/>
      <c r="D930" s="34"/>
      <c r="E930" s="34"/>
      <c r="F930" s="34"/>
      <c r="G930" s="34"/>
    </row>
    <row r="931">
      <c r="A931" s="34"/>
      <c r="B931" s="34"/>
      <c r="C931" s="34"/>
      <c r="D931" s="34"/>
      <c r="E931" s="34"/>
      <c r="F931" s="34"/>
      <c r="G931" s="34"/>
    </row>
    <row r="932">
      <c r="A932" s="34"/>
      <c r="B932" s="34"/>
      <c r="C932" s="34"/>
      <c r="D932" s="34"/>
      <c r="E932" s="34"/>
      <c r="F932" s="34"/>
      <c r="G932" s="34"/>
    </row>
    <row r="933">
      <c r="A933" s="34"/>
      <c r="B933" s="34"/>
      <c r="C933" s="34"/>
      <c r="D933" s="34"/>
      <c r="E933" s="34"/>
      <c r="F933" s="34"/>
      <c r="G933" s="34"/>
    </row>
    <row r="934">
      <c r="A934" s="34"/>
      <c r="B934" s="34"/>
      <c r="C934" s="34"/>
      <c r="D934" s="34"/>
      <c r="E934" s="34"/>
      <c r="F934" s="34"/>
      <c r="G934" s="34"/>
    </row>
    <row r="935">
      <c r="A935" s="34"/>
      <c r="B935" s="34"/>
      <c r="C935" s="34"/>
      <c r="D935" s="34"/>
      <c r="E935" s="34"/>
      <c r="F935" s="34"/>
      <c r="G935" s="34"/>
    </row>
    <row r="936">
      <c r="A936" s="34"/>
      <c r="B936" s="34"/>
      <c r="C936" s="34"/>
      <c r="D936" s="34"/>
      <c r="E936" s="34"/>
      <c r="F936" s="34"/>
      <c r="G936" s="34"/>
    </row>
    <row r="937">
      <c r="A937" s="34"/>
      <c r="B937" s="34"/>
      <c r="C937" s="34"/>
      <c r="D937" s="34"/>
      <c r="E937" s="34"/>
      <c r="F937" s="34"/>
      <c r="G937" s="34"/>
    </row>
    <row r="938">
      <c r="A938" s="34"/>
      <c r="B938" s="34"/>
      <c r="C938" s="34"/>
      <c r="D938" s="34"/>
      <c r="E938" s="34"/>
      <c r="F938" s="34"/>
      <c r="G938" s="34"/>
    </row>
    <row r="939">
      <c r="A939" s="34"/>
      <c r="B939" s="34"/>
      <c r="C939" s="34"/>
      <c r="D939" s="34"/>
      <c r="E939" s="34"/>
      <c r="F939" s="34"/>
      <c r="G939" s="34"/>
    </row>
    <row r="940">
      <c r="A940" s="34"/>
      <c r="B940" s="34"/>
      <c r="C940" s="34"/>
      <c r="D940" s="34"/>
      <c r="E940" s="34"/>
      <c r="F940" s="34"/>
      <c r="G940" s="34"/>
    </row>
    <row r="941">
      <c r="A941" s="34"/>
      <c r="B941" s="34"/>
      <c r="C941" s="34"/>
      <c r="D941" s="34"/>
      <c r="E941" s="34"/>
      <c r="F941" s="34"/>
      <c r="G941" s="34"/>
    </row>
    <row r="942">
      <c r="A942" s="34"/>
      <c r="B942" s="34"/>
      <c r="C942" s="34"/>
      <c r="D942" s="34"/>
      <c r="E942" s="34"/>
      <c r="F942" s="34"/>
      <c r="G942" s="34"/>
    </row>
    <row r="943">
      <c r="A943" s="34"/>
      <c r="B943" s="34"/>
      <c r="C943" s="34"/>
      <c r="D943" s="34"/>
      <c r="E943" s="34"/>
      <c r="F943" s="34"/>
      <c r="G943" s="34"/>
    </row>
    <row r="944">
      <c r="A944" s="34"/>
      <c r="B944" s="34"/>
      <c r="C944" s="34"/>
      <c r="D944" s="34"/>
      <c r="E944" s="34"/>
      <c r="F944" s="34"/>
      <c r="G944" s="34"/>
    </row>
    <row r="945">
      <c r="A945" s="34"/>
      <c r="B945" s="34"/>
      <c r="C945" s="34"/>
      <c r="D945" s="34"/>
      <c r="E945" s="34"/>
      <c r="F945" s="34"/>
      <c r="G945" s="34"/>
    </row>
    <row r="946">
      <c r="A946" s="34"/>
      <c r="B946" s="34"/>
      <c r="C946" s="34"/>
      <c r="D946" s="34"/>
      <c r="E946" s="34"/>
      <c r="F946" s="34"/>
      <c r="G946" s="34"/>
    </row>
    <row r="947">
      <c r="A947" s="34"/>
      <c r="B947" s="34"/>
      <c r="C947" s="34"/>
      <c r="D947" s="34"/>
      <c r="E947" s="34"/>
      <c r="F947" s="34"/>
      <c r="G947" s="34"/>
    </row>
    <row r="948">
      <c r="A948" s="34"/>
      <c r="B948" s="34"/>
      <c r="C948" s="34"/>
      <c r="D948" s="34"/>
      <c r="E948" s="34"/>
      <c r="F948" s="34"/>
      <c r="G948" s="34"/>
    </row>
    <row r="949">
      <c r="A949" s="34"/>
      <c r="B949" s="34"/>
      <c r="C949" s="34"/>
      <c r="D949" s="34"/>
      <c r="E949" s="34"/>
      <c r="F949" s="34"/>
      <c r="G949" s="34"/>
    </row>
    <row r="950">
      <c r="A950" s="34"/>
      <c r="B950" s="34"/>
      <c r="C950" s="34"/>
      <c r="D950" s="34"/>
      <c r="E950" s="34"/>
      <c r="F950" s="34"/>
      <c r="G950" s="34"/>
    </row>
    <row r="951">
      <c r="A951" s="34"/>
      <c r="B951" s="34"/>
      <c r="C951" s="34"/>
      <c r="D951" s="34"/>
      <c r="E951" s="34"/>
      <c r="F951" s="34"/>
      <c r="G951" s="34"/>
    </row>
    <row r="952">
      <c r="A952" s="34"/>
      <c r="B952" s="34"/>
      <c r="C952" s="34"/>
      <c r="D952" s="34"/>
      <c r="E952" s="34"/>
      <c r="F952" s="34"/>
      <c r="G952" s="34"/>
    </row>
    <row r="953">
      <c r="A953" s="34"/>
      <c r="B953" s="34"/>
      <c r="C953" s="34"/>
      <c r="D953" s="34"/>
      <c r="E953" s="34"/>
      <c r="F953" s="34"/>
      <c r="G953" s="34"/>
    </row>
    <row r="954">
      <c r="A954" s="34"/>
      <c r="B954" s="34"/>
      <c r="C954" s="34"/>
      <c r="D954" s="34"/>
      <c r="E954" s="34"/>
      <c r="F954" s="34"/>
      <c r="G954" s="34"/>
    </row>
    <row r="955">
      <c r="A955" s="34"/>
      <c r="B955" s="34"/>
      <c r="C955" s="34"/>
      <c r="D955" s="34"/>
      <c r="E955" s="34"/>
      <c r="F955" s="34"/>
      <c r="G955" s="34"/>
    </row>
    <row r="956">
      <c r="A956" s="34"/>
      <c r="B956" s="34"/>
      <c r="C956" s="34"/>
      <c r="D956" s="34"/>
      <c r="E956" s="34"/>
      <c r="F956" s="34"/>
      <c r="G956" s="34"/>
    </row>
    <row r="957">
      <c r="A957" s="34"/>
      <c r="B957" s="34"/>
      <c r="C957" s="34"/>
      <c r="D957" s="34"/>
      <c r="E957" s="34"/>
      <c r="F957" s="34"/>
      <c r="G957" s="34"/>
    </row>
    <row r="958">
      <c r="A958" s="34"/>
      <c r="B958" s="34"/>
      <c r="C958" s="34"/>
      <c r="D958" s="34"/>
      <c r="E958" s="34"/>
      <c r="F958" s="34"/>
      <c r="G958" s="34"/>
    </row>
    <row r="959">
      <c r="A959" s="34"/>
      <c r="B959" s="34"/>
      <c r="C959" s="34"/>
      <c r="D959" s="34"/>
      <c r="E959" s="34"/>
      <c r="F959" s="34"/>
      <c r="G959" s="34"/>
    </row>
    <row r="960">
      <c r="A960" s="34"/>
      <c r="B960" s="34"/>
      <c r="C960" s="34"/>
      <c r="D960" s="34"/>
      <c r="E960" s="34"/>
      <c r="F960" s="34"/>
      <c r="G960" s="34"/>
    </row>
    <row r="961">
      <c r="A961" s="34"/>
      <c r="B961" s="34"/>
      <c r="C961" s="34"/>
      <c r="D961" s="34"/>
      <c r="E961" s="34"/>
      <c r="F961" s="34"/>
      <c r="G961" s="34"/>
    </row>
    <row r="962">
      <c r="A962" s="34"/>
      <c r="B962" s="34"/>
      <c r="C962" s="34"/>
      <c r="D962" s="34"/>
      <c r="E962" s="34"/>
      <c r="F962" s="34"/>
      <c r="G962" s="34"/>
    </row>
    <row r="963">
      <c r="A963" s="34"/>
      <c r="B963" s="34"/>
      <c r="C963" s="34"/>
      <c r="D963" s="34"/>
      <c r="E963" s="34"/>
      <c r="F963" s="34"/>
      <c r="G963" s="34"/>
    </row>
    <row r="964">
      <c r="A964" s="34"/>
      <c r="B964" s="34"/>
      <c r="C964" s="34"/>
      <c r="D964" s="34"/>
      <c r="E964" s="34"/>
      <c r="F964" s="34"/>
      <c r="G964" s="34"/>
    </row>
    <row r="965">
      <c r="A965" s="34"/>
      <c r="B965" s="34"/>
      <c r="C965" s="34"/>
      <c r="D965" s="34"/>
      <c r="E965" s="34"/>
      <c r="F965" s="34"/>
      <c r="G965" s="34"/>
    </row>
    <row r="966">
      <c r="A966" s="34"/>
      <c r="B966" s="34"/>
      <c r="C966" s="34"/>
      <c r="D966" s="34"/>
      <c r="E966" s="34"/>
      <c r="F966" s="34"/>
      <c r="G966" s="34"/>
    </row>
    <row r="967">
      <c r="A967" s="34"/>
      <c r="B967" s="34"/>
      <c r="C967" s="34"/>
      <c r="D967" s="34"/>
      <c r="E967" s="34"/>
      <c r="F967" s="34"/>
      <c r="G967" s="34"/>
    </row>
    <row r="968">
      <c r="A968" s="34"/>
      <c r="B968" s="34"/>
      <c r="C968" s="34"/>
      <c r="D968" s="34"/>
      <c r="E968" s="34"/>
      <c r="F968" s="34"/>
      <c r="G968" s="34"/>
    </row>
    <row r="969">
      <c r="A969" s="34"/>
      <c r="B969" s="34"/>
      <c r="C969" s="34"/>
      <c r="D969" s="34"/>
      <c r="E969" s="34"/>
      <c r="F969" s="34"/>
      <c r="G969" s="34"/>
    </row>
    <row r="970">
      <c r="A970" s="34"/>
      <c r="B970" s="34"/>
      <c r="C970" s="34"/>
      <c r="D970" s="34"/>
      <c r="E970" s="34"/>
      <c r="F970" s="34"/>
      <c r="G970" s="34"/>
    </row>
    <row r="971">
      <c r="A971" s="34"/>
      <c r="B971" s="34"/>
      <c r="C971" s="34"/>
      <c r="D971" s="34"/>
      <c r="E971" s="34"/>
      <c r="F971" s="34"/>
      <c r="G971" s="34"/>
    </row>
    <row r="972">
      <c r="A972" s="34"/>
      <c r="B972" s="34"/>
      <c r="C972" s="34"/>
      <c r="D972" s="34"/>
      <c r="E972" s="34"/>
      <c r="F972" s="34"/>
      <c r="G972" s="34"/>
    </row>
    <row r="973">
      <c r="A973" s="34"/>
      <c r="B973" s="34"/>
      <c r="C973" s="34"/>
      <c r="D973" s="34"/>
      <c r="E973" s="34"/>
      <c r="F973" s="34"/>
      <c r="G973" s="34"/>
    </row>
    <row r="974">
      <c r="A974" s="34"/>
      <c r="B974" s="34"/>
      <c r="C974" s="34"/>
      <c r="D974" s="34"/>
      <c r="E974" s="34"/>
      <c r="F974" s="34"/>
      <c r="G974" s="34"/>
    </row>
    <row r="975">
      <c r="A975" s="34"/>
      <c r="B975" s="34"/>
      <c r="C975" s="34"/>
      <c r="D975" s="34"/>
      <c r="E975" s="34"/>
      <c r="F975" s="34"/>
      <c r="G975" s="34"/>
    </row>
    <row r="976">
      <c r="A976" s="34"/>
      <c r="B976" s="34"/>
      <c r="C976" s="34"/>
      <c r="D976" s="34"/>
      <c r="E976" s="34"/>
      <c r="F976" s="34"/>
      <c r="G976" s="34"/>
    </row>
    <row r="977">
      <c r="A977" s="34"/>
      <c r="B977" s="34"/>
      <c r="C977" s="34"/>
      <c r="D977" s="34"/>
      <c r="E977" s="34"/>
      <c r="F977" s="34"/>
      <c r="G977" s="34"/>
    </row>
    <row r="978">
      <c r="A978" s="34"/>
      <c r="B978" s="34"/>
      <c r="C978" s="34"/>
      <c r="D978" s="34"/>
      <c r="E978" s="34"/>
      <c r="F978" s="34"/>
      <c r="G978" s="34"/>
    </row>
    <row r="979">
      <c r="A979" s="34"/>
      <c r="B979" s="34"/>
      <c r="C979" s="34"/>
      <c r="D979" s="34"/>
      <c r="E979" s="34"/>
      <c r="F979" s="34"/>
      <c r="G979" s="34"/>
    </row>
    <row r="980">
      <c r="A980" s="34"/>
      <c r="B980" s="34"/>
      <c r="C980" s="34"/>
      <c r="D980" s="34"/>
      <c r="E980" s="34"/>
      <c r="F980" s="34"/>
      <c r="G980" s="34"/>
    </row>
    <row r="981">
      <c r="A981" s="34"/>
      <c r="B981" s="34"/>
      <c r="C981" s="34"/>
      <c r="D981" s="34"/>
      <c r="E981" s="34"/>
      <c r="F981" s="34"/>
      <c r="G981" s="34"/>
    </row>
    <row r="982">
      <c r="A982" s="34"/>
      <c r="B982" s="34"/>
      <c r="C982" s="34"/>
      <c r="D982" s="34"/>
      <c r="E982" s="34"/>
      <c r="F982" s="34"/>
      <c r="G982" s="34"/>
    </row>
    <row r="983">
      <c r="A983" s="34"/>
      <c r="B983" s="34"/>
      <c r="C983" s="34"/>
      <c r="D983" s="34"/>
      <c r="E983" s="34"/>
      <c r="F983" s="34"/>
      <c r="G983" s="34"/>
    </row>
    <row r="984">
      <c r="A984" s="34"/>
      <c r="B984" s="34"/>
      <c r="C984" s="34"/>
      <c r="D984" s="34"/>
      <c r="E984" s="34"/>
      <c r="F984" s="34"/>
      <c r="G984" s="34"/>
    </row>
    <row r="985">
      <c r="A985" s="34"/>
      <c r="B985" s="34"/>
      <c r="C985" s="34"/>
      <c r="D985" s="34"/>
      <c r="E985" s="34"/>
      <c r="F985" s="34"/>
      <c r="G985" s="34"/>
    </row>
    <row r="986">
      <c r="A986" s="34"/>
      <c r="B986" s="34"/>
      <c r="C986" s="34"/>
      <c r="D986" s="34"/>
      <c r="E986" s="34"/>
      <c r="F986" s="34"/>
      <c r="G986" s="34"/>
    </row>
    <row r="987">
      <c r="A987" s="34"/>
      <c r="B987" s="34"/>
      <c r="C987" s="34"/>
      <c r="D987" s="34"/>
      <c r="E987" s="34"/>
      <c r="F987" s="34"/>
      <c r="G987" s="34"/>
    </row>
    <row r="988">
      <c r="A988" s="34"/>
      <c r="B988" s="34"/>
      <c r="C988" s="34"/>
      <c r="D988" s="34"/>
      <c r="E988" s="34"/>
      <c r="F988" s="34"/>
      <c r="G988" s="34"/>
    </row>
    <row r="989">
      <c r="A989" s="34"/>
      <c r="B989" s="34"/>
      <c r="C989" s="34"/>
      <c r="D989" s="34"/>
      <c r="E989" s="34"/>
      <c r="F989" s="34"/>
      <c r="G989" s="34"/>
    </row>
    <row r="990">
      <c r="A990" s="34"/>
      <c r="B990" s="34"/>
      <c r="C990" s="34"/>
      <c r="D990" s="34"/>
      <c r="E990" s="34"/>
      <c r="F990" s="34"/>
      <c r="G990" s="34"/>
    </row>
    <row r="991">
      <c r="A991" s="34"/>
      <c r="B991" s="34"/>
      <c r="C991" s="34"/>
      <c r="D991" s="34"/>
      <c r="E991" s="34"/>
      <c r="F991" s="34"/>
      <c r="G991" s="34"/>
    </row>
    <row r="992">
      <c r="A992" s="34"/>
      <c r="B992" s="34"/>
      <c r="C992" s="34"/>
      <c r="D992" s="34"/>
      <c r="E992" s="34"/>
      <c r="F992" s="34"/>
      <c r="G992" s="34"/>
    </row>
    <row r="993">
      <c r="A993" s="34"/>
      <c r="B993" s="34"/>
      <c r="C993" s="34"/>
      <c r="D993" s="34"/>
      <c r="E993" s="34"/>
      <c r="F993" s="34"/>
      <c r="G993" s="34"/>
    </row>
    <row r="994">
      <c r="A994" s="34"/>
      <c r="B994" s="34"/>
      <c r="C994" s="34"/>
      <c r="D994" s="34"/>
      <c r="E994" s="34"/>
      <c r="F994" s="34"/>
      <c r="G994" s="34"/>
    </row>
    <row r="995">
      <c r="A995" s="34"/>
      <c r="B995" s="34"/>
      <c r="C995" s="34"/>
      <c r="D995" s="34"/>
      <c r="E995" s="34"/>
      <c r="F995" s="34"/>
      <c r="G995" s="34"/>
    </row>
    <row r="996">
      <c r="A996" s="34"/>
      <c r="B996" s="34"/>
      <c r="C996" s="34"/>
      <c r="D996" s="34"/>
      <c r="E996" s="34"/>
      <c r="F996" s="34"/>
      <c r="G996" s="34"/>
    </row>
    <row r="997">
      <c r="A997" s="34"/>
      <c r="B997" s="34"/>
      <c r="C997" s="34"/>
      <c r="D997" s="34"/>
      <c r="E997" s="34"/>
      <c r="F997" s="34"/>
      <c r="G997" s="34"/>
    </row>
    <row r="998">
      <c r="A998" s="34"/>
      <c r="B998" s="34"/>
      <c r="C998" s="34"/>
      <c r="D998" s="34"/>
      <c r="E998" s="34"/>
      <c r="F998" s="34"/>
      <c r="G998" s="34"/>
    </row>
    <row r="999">
      <c r="A999" s="34"/>
      <c r="B999" s="34"/>
      <c r="C999" s="34"/>
      <c r="D999" s="34"/>
      <c r="E999" s="34"/>
      <c r="F999" s="34"/>
      <c r="G999" s="34"/>
    </row>
    <row r="1000">
      <c r="A1000" s="34"/>
      <c r="B1000" s="34"/>
      <c r="C1000" s="34"/>
      <c r="D1000" s="34"/>
      <c r="E1000" s="34"/>
      <c r="F1000" s="34"/>
      <c r="G1000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14.86"/>
    <col customWidth="1" min="3" max="5" width="11.0"/>
    <col customWidth="1" min="6" max="6" width="5.71"/>
    <col customWidth="1" min="7" max="7" width="16.0"/>
    <col customWidth="1" min="8" max="8" width="19.43"/>
    <col customWidth="1" min="9" max="9" width="11.0"/>
    <col customWidth="1" min="10" max="10" width="17.29"/>
  </cols>
  <sheetData>
    <row r="1">
      <c r="A1" s="85" t="s">
        <v>1</v>
      </c>
      <c r="B1" s="86" t="s">
        <v>172</v>
      </c>
      <c r="C1" s="86" t="s">
        <v>173</v>
      </c>
      <c r="D1" s="86" t="s">
        <v>174</v>
      </c>
      <c r="E1" s="86" t="s">
        <v>175</v>
      </c>
      <c r="F1" s="86"/>
      <c r="G1" s="86" t="s">
        <v>176</v>
      </c>
      <c r="H1" s="86" t="s">
        <v>172</v>
      </c>
      <c r="I1" s="86" t="s">
        <v>175</v>
      </c>
    </row>
    <row r="2" ht="15.0" customHeight="1">
      <c r="A2" s="34" t="s">
        <v>51</v>
      </c>
      <c r="B2" s="87" t="s">
        <v>177</v>
      </c>
      <c r="C2" s="87" t="s">
        <v>178</v>
      </c>
      <c r="D2" s="87" t="s">
        <v>180</v>
      </c>
      <c r="E2" s="87"/>
      <c r="F2" s="87"/>
      <c r="G2" s="87"/>
      <c r="H2" s="88"/>
      <c r="I2" s="87"/>
    </row>
    <row r="3" ht="15.0" customHeight="1">
      <c r="A3" s="34" t="s">
        <v>56</v>
      </c>
      <c r="B3" s="87" t="s">
        <v>177</v>
      </c>
      <c r="C3" s="87" t="s">
        <v>178</v>
      </c>
      <c r="D3" s="87" t="s">
        <v>178</v>
      </c>
      <c r="E3" s="87"/>
      <c r="F3" s="87"/>
      <c r="G3" s="87"/>
      <c r="H3" s="88"/>
      <c r="I3" s="87"/>
    </row>
    <row r="4" ht="15.0" customHeight="1">
      <c r="A4" s="34" t="s">
        <v>58</v>
      </c>
      <c r="B4" s="87" t="s">
        <v>177</v>
      </c>
      <c r="C4" s="87" t="s">
        <v>178</v>
      </c>
      <c r="D4" s="87" t="s">
        <v>178</v>
      </c>
      <c r="E4" s="87" t="s">
        <v>178</v>
      </c>
      <c r="F4" s="87"/>
      <c r="G4" s="87"/>
      <c r="H4" s="88"/>
      <c r="I4" s="87"/>
    </row>
    <row r="5" ht="15.0" customHeight="1">
      <c r="A5" s="34" t="s">
        <v>60</v>
      </c>
      <c r="B5" s="87" t="s">
        <v>182</v>
      </c>
      <c r="C5" s="87" t="s">
        <v>178</v>
      </c>
      <c r="D5" s="87" t="s">
        <v>178</v>
      </c>
      <c r="E5" s="87"/>
      <c r="F5" s="87"/>
      <c r="G5" s="87"/>
      <c r="H5" s="88"/>
      <c r="I5" s="87"/>
    </row>
    <row r="6" ht="15.0" customHeight="1">
      <c r="A6" s="34" t="s">
        <v>62</v>
      </c>
      <c r="B6" s="87" t="s">
        <v>177</v>
      </c>
      <c r="C6" s="87" t="s">
        <v>178</v>
      </c>
      <c r="D6" s="87" t="s">
        <v>178</v>
      </c>
      <c r="E6" s="87"/>
      <c r="F6" s="87"/>
      <c r="G6" s="87"/>
      <c r="H6" s="88"/>
      <c r="I6" s="87"/>
    </row>
    <row r="7" ht="15.0" customHeight="1">
      <c r="A7" s="34" t="s">
        <v>64</v>
      </c>
      <c r="B7" s="87" t="s">
        <v>177</v>
      </c>
      <c r="C7" s="87" t="s">
        <v>178</v>
      </c>
      <c r="D7" s="87" t="s">
        <v>178</v>
      </c>
      <c r="E7" s="87"/>
      <c r="F7" s="87"/>
      <c r="G7" s="87"/>
      <c r="H7" s="88"/>
      <c r="I7" s="87"/>
    </row>
    <row r="8" ht="15.0" customHeight="1">
      <c r="A8" s="34" t="s">
        <v>67</v>
      </c>
      <c r="B8" s="87" t="s">
        <v>177</v>
      </c>
      <c r="C8" s="87" t="s">
        <v>178</v>
      </c>
      <c r="D8" s="87" t="s">
        <v>178</v>
      </c>
      <c r="E8" s="87"/>
      <c r="F8" s="87"/>
      <c r="G8" s="87"/>
      <c r="H8" s="88"/>
      <c r="I8" s="87"/>
    </row>
    <row r="9" ht="15.0" customHeight="1">
      <c r="A9" s="34" t="s">
        <v>70</v>
      </c>
      <c r="B9" s="87" t="s">
        <v>177</v>
      </c>
      <c r="C9" s="87" t="s">
        <v>178</v>
      </c>
      <c r="D9" s="87" t="s">
        <v>178</v>
      </c>
      <c r="E9" s="87"/>
      <c r="F9" s="87"/>
      <c r="G9" s="87"/>
      <c r="H9" s="88"/>
      <c r="I9" s="87"/>
    </row>
    <row r="10" ht="15.0" customHeight="1">
      <c r="A10" s="34" t="s">
        <v>73</v>
      </c>
      <c r="B10" s="87" t="s">
        <v>177</v>
      </c>
      <c r="C10" s="87" t="s">
        <v>178</v>
      </c>
      <c r="D10" s="87" t="s">
        <v>178</v>
      </c>
      <c r="E10" s="87"/>
      <c r="F10" s="87"/>
      <c r="G10" s="87"/>
      <c r="H10" s="88"/>
      <c r="I10" s="87"/>
    </row>
    <row r="11" ht="15.0" customHeight="1">
      <c r="A11" s="34" t="s">
        <v>23</v>
      </c>
      <c r="B11" s="87" t="s">
        <v>177</v>
      </c>
      <c r="C11" s="87" t="s">
        <v>178</v>
      </c>
      <c r="D11" s="87" t="s">
        <v>180</v>
      </c>
      <c r="E11" s="87"/>
      <c r="F11" s="87"/>
      <c r="G11" s="87"/>
      <c r="H11" s="88"/>
      <c r="I11" s="87"/>
    </row>
    <row r="12" ht="15.0" customHeight="1">
      <c r="A12" s="34" t="s">
        <v>29</v>
      </c>
      <c r="B12" s="87" t="s">
        <v>177</v>
      </c>
      <c r="C12" s="87" t="s">
        <v>178</v>
      </c>
      <c r="D12" s="87" t="s">
        <v>180</v>
      </c>
      <c r="E12" s="87"/>
      <c r="F12" s="87"/>
      <c r="G12" s="87"/>
      <c r="H12" s="88"/>
      <c r="I12" s="87" t="s">
        <v>183</v>
      </c>
    </row>
    <row r="13" ht="15.0" customHeight="1">
      <c r="A13" s="34" t="s">
        <v>34</v>
      </c>
      <c r="B13" s="87" t="s">
        <v>177</v>
      </c>
      <c r="C13" s="87" t="s">
        <v>184</v>
      </c>
      <c r="D13" s="87" t="s">
        <v>180</v>
      </c>
      <c r="E13" s="87"/>
      <c r="F13" s="87"/>
      <c r="G13" s="87"/>
      <c r="H13" s="88"/>
      <c r="I13" s="87"/>
      <c r="J13" s="88" t="s">
        <v>183</v>
      </c>
    </row>
    <row r="14" ht="15.0" customHeight="1">
      <c r="A14" s="34"/>
      <c r="B14" s="87"/>
      <c r="C14" s="87"/>
      <c r="D14" s="87"/>
      <c r="E14" s="87"/>
      <c r="F14" s="87"/>
      <c r="G14" s="87"/>
      <c r="H14" s="88"/>
      <c r="I14" s="87"/>
      <c r="J14" s="88" t="s">
        <v>183</v>
      </c>
    </row>
    <row r="15" ht="15.0" customHeight="1">
      <c r="A15" s="34"/>
      <c r="B15" s="87"/>
      <c r="C15" s="87"/>
      <c r="D15" s="87"/>
      <c r="E15" s="87"/>
      <c r="F15" s="87"/>
      <c r="G15" s="87"/>
      <c r="H15" s="88"/>
      <c r="I15" s="87"/>
      <c r="J15" s="88" t="s">
        <v>183</v>
      </c>
    </row>
    <row r="16" ht="15.0" customHeight="1">
      <c r="A16" s="34"/>
      <c r="B16" s="87"/>
      <c r="C16" s="87"/>
      <c r="D16" s="87"/>
      <c r="E16" s="87"/>
      <c r="F16" s="87"/>
      <c r="G16" s="87"/>
      <c r="H16" s="88"/>
      <c r="I16" s="87"/>
      <c r="J16" s="88" t="s">
        <v>183</v>
      </c>
    </row>
    <row r="17" ht="15.0" customHeight="1">
      <c r="A17" s="34"/>
      <c r="B17" s="87"/>
      <c r="C17" s="87"/>
      <c r="D17" s="87"/>
      <c r="E17" s="87"/>
      <c r="F17" s="87"/>
      <c r="G17" s="87"/>
      <c r="H17" s="88"/>
      <c r="I17" s="87"/>
      <c r="J17" s="88" t="s">
        <v>183</v>
      </c>
    </row>
    <row r="18" ht="15.0" customHeight="1">
      <c r="A18" s="34"/>
      <c r="B18" s="87"/>
      <c r="C18" s="87"/>
      <c r="D18" s="87"/>
      <c r="E18" s="87"/>
      <c r="F18" s="87"/>
      <c r="G18" s="87"/>
      <c r="H18" s="88"/>
      <c r="I18" s="87"/>
      <c r="J18" s="88" t="s">
        <v>183</v>
      </c>
    </row>
    <row r="19" ht="15.0" customHeight="1">
      <c r="A19" s="34"/>
      <c r="B19" s="87"/>
      <c r="C19" s="87"/>
      <c r="D19" s="87"/>
      <c r="E19" s="87"/>
      <c r="F19" s="87"/>
      <c r="G19" s="87"/>
      <c r="H19" s="88"/>
      <c r="I19" s="87"/>
      <c r="J19" s="88" t="s">
        <v>183</v>
      </c>
    </row>
    <row r="20" ht="15.0" customHeight="1">
      <c r="A20" s="34"/>
      <c r="B20" s="87"/>
      <c r="C20" s="87"/>
      <c r="D20" s="87"/>
      <c r="E20" s="87"/>
      <c r="F20" s="87"/>
      <c r="G20" s="87"/>
      <c r="H20" s="88"/>
      <c r="I20" s="87"/>
      <c r="J20" s="88" t="s">
        <v>183</v>
      </c>
    </row>
    <row r="21" ht="15.0" customHeight="1">
      <c r="A21" s="34"/>
      <c r="B21" s="87"/>
      <c r="C21" s="87"/>
      <c r="D21" s="87"/>
      <c r="E21" s="87"/>
      <c r="F21" s="87"/>
      <c r="G21" s="87"/>
      <c r="H21" s="88"/>
      <c r="I21" s="87"/>
      <c r="J21" s="88" t="s">
        <v>183</v>
      </c>
    </row>
    <row r="22" ht="15.0" customHeight="1">
      <c r="A22" s="34"/>
      <c r="B22" s="87"/>
      <c r="C22" s="87"/>
      <c r="D22" s="87"/>
      <c r="E22" s="87"/>
      <c r="F22" s="87"/>
      <c r="G22" s="87"/>
      <c r="H22" s="88"/>
      <c r="I22" s="87"/>
      <c r="J22" s="88" t="s">
        <v>183</v>
      </c>
    </row>
    <row r="23" ht="15.0" customHeight="1">
      <c r="A23" s="34"/>
      <c r="B23" s="87" t="str">
        <f>CONCATENATE("'",COUNTIF(B2:B22,"yes"),"/",COUNTA(B2:B22))</f>
        <v>'11/12</v>
      </c>
      <c r="C23" s="87" t="str">
        <f t="shared" ref="C23:D23" si="1">CONCATENATE("'",COUNTIF(C2:C22,"1/*")+COUNTIF(C2:C22,"2/*")*2,"/",COUNTIF(C2:C22,"*/1")+COUNTIF(C2:C22,"*/2")*2)</f>
        <v>'23/24</v>
      </c>
      <c r="D23" s="87" t="str">
        <f t="shared" si="1"/>
        <v>'16/16</v>
      </c>
      <c r="E23" s="87"/>
      <c r="F23" s="87"/>
      <c r="G23" s="87"/>
      <c r="H23" s="88"/>
      <c r="I23" s="87"/>
      <c r="J23" s="88" t="s">
        <v>183</v>
      </c>
    </row>
    <row r="24" ht="15.0" customHeight="1">
      <c r="A24" s="34"/>
      <c r="B24" s="87"/>
      <c r="C24" s="87"/>
      <c r="D24" s="87"/>
      <c r="E24" s="87"/>
      <c r="F24" s="87"/>
      <c r="G24" s="87"/>
      <c r="H24" s="88"/>
      <c r="I24" s="87"/>
      <c r="J24" s="88" t="s">
        <v>183</v>
      </c>
    </row>
    <row r="25" ht="15.0" customHeight="1">
      <c r="A25" s="34"/>
      <c r="B25" s="87"/>
      <c r="C25" s="87"/>
      <c r="D25" s="87"/>
      <c r="E25" s="87"/>
      <c r="F25" s="87"/>
      <c r="G25" s="87"/>
      <c r="H25" s="88"/>
      <c r="I25" s="87"/>
      <c r="J25" s="88" t="s">
        <v>183</v>
      </c>
    </row>
    <row r="26">
      <c r="A26" s="34"/>
      <c r="B26" s="34"/>
      <c r="C26" s="34"/>
      <c r="D26" s="34"/>
      <c r="E26" s="34"/>
      <c r="F26" s="34"/>
      <c r="G26" s="34"/>
      <c r="H26" s="34"/>
      <c r="I26" s="34"/>
    </row>
    <row r="27">
      <c r="A27" s="34"/>
      <c r="B27" s="34"/>
      <c r="C27" s="34"/>
      <c r="D27" s="34"/>
      <c r="E27" s="34"/>
      <c r="F27" s="34"/>
      <c r="G27" s="34"/>
      <c r="H27" s="34"/>
      <c r="I27" s="34"/>
    </row>
    <row r="28">
      <c r="A28" s="34"/>
      <c r="B28" s="34"/>
      <c r="C28" s="34"/>
      <c r="D28" s="34"/>
      <c r="E28" s="34"/>
      <c r="F28" s="34"/>
      <c r="G28" s="34"/>
      <c r="H28" s="34"/>
      <c r="I28" s="34"/>
    </row>
    <row r="29">
      <c r="A29" s="34"/>
      <c r="B29" s="34"/>
      <c r="C29" s="34"/>
      <c r="D29" s="34"/>
      <c r="E29" s="34"/>
      <c r="F29" s="34"/>
      <c r="G29" s="34"/>
      <c r="H29" s="34"/>
      <c r="I29" s="34"/>
    </row>
    <row r="30">
      <c r="A30" s="34"/>
      <c r="B30" s="34"/>
      <c r="C30" s="34"/>
      <c r="D30" s="34"/>
      <c r="E30" s="34"/>
      <c r="F30" s="34"/>
      <c r="G30" s="34"/>
      <c r="H30" s="34"/>
      <c r="I30" s="34"/>
    </row>
    <row r="31">
      <c r="A31" s="34"/>
      <c r="B31" s="34"/>
      <c r="C31" s="34"/>
      <c r="D31" s="34"/>
      <c r="E31" s="34"/>
      <c r="F31" s="34"/>
      <c r="G31" s="34"/>
      <c r="H31" s="34"/>
      <c r="I31" s="34"/>
    </row>
    <row r="32">
      <c r="A32" s="34"/>
      <c r="B32" s="34"/>
      <c r="C32" s="34"/>
      <c r="D32" s="34"/>
      <c r="E32" s="34"/>
      <c r="F32" s="34"/>
      <c r="G32" s="34"/>
      <c r="H32" s="34"/>
      <c r="I32" s="34"/>
    </row>
    <row r="33">
      <c r="A33" s="34"/>
      <c r="B33" s="34"/>
      <c r="C33" s="34"/>
      <c r="D33" s="34"/>
      <c r="E33" s="34"/>
      <c r="F33" s="34"/>
      <c r="G33" s="34"/>
      <c r="H33" s="34"/>
      <c r="I33" s="34"/>
    </row>
    <row r="34">
      <c r="A34" s="34"/>
      <c r="B34" s="34"/>
      <c r="C34" s="34"/>
      <c r="D34" s="34"/>
      <c r="E34" s="34"/>
      <c r="F34" s="34"/>
      <c r="G34" s="34"/>
      <c r="H34" s="34"/>
      <c r="I34" s="34"/>
    </row>
    <row r="35">
      <c r="A35" s="34"/>
      <c r="B35" s="34"/>
      <c r="C35" s="34"/>
      <c r="D35" s="34"/>
      <c r="E35" s="34"/>
      <c r="F35" s="34"/>
      <c r="G35" s="34"/>
      <c r="H35" s="34"/>
      <c r="I35" s="34"/>
    </row>
    <row r="36">
      <c r="A36" s="34"/>
      <c r="B36" s="34"/>
      <c r="C36" s="34"/>
      <c r="D36" s="34"/>
      <c r="E36" s="34"/>
      <c r="F36" s="34"/>
      <c r="G36" s="34"/>
      <c r="H36" s="34"/>
      <c r="I36" s="34"/>
    </row>
    <row r="37">
      <c r="A37" s="34"/>
      <c r="B37" s="34"/>
      <c r="C37" s="34"/>
      <c r="D37" s="34"/>
      <c r="E37" s="34"/>
      <c r="F37" s="34"/>
      <c r="G37" s="34"/>
      <c r="H37" s="34"/>
      <c r="I37" s="34"/>
    </row>
    <row r="38">
      <c r="A38" s="34"/>
      <c r="B38" s="34"/>
      <c r="C38" s="34"/>
      <c r="D38" s="34"/>
      <c r="E38" s="34"/>
      <c r="F38" s="34"/>
      <c r="G38" s="34"/>
      <c r="H38" s="34"/>
      <c r="I38" s="34"/>
    </row>
    <row r="39">
      <c r="A39" s="34"/>
      <c r="B39" s="34"/>
      <c r="C39" s="34"/>
      <c r="D39" s="34"/>
      <c r="E39" s="34"/>
      <c r="F39" s="34"/>
      <c r="G39" s="34"/>
      <c r="H39" s="34"/>
      <c r="I39" s="34"/>
    </row>
    <row r="40">
      <c r="A40" s="34"/>
      <c r="B40" s="34"/>
      <c r="C40" s="34"/>
      <c r="D40" s="34"/>
      <c r="E40" s="34"/>
      <c r="F40" s="34"/>
      <c r="G40" s="34"/>
      <c r="H40" s="34"/>
      <c r="I40" s="34"/>
    </row>
    <row r="41">
      <c r="A41" s="34"/>
      <c r="B41" s="34"/>
      <c r="C41" s="34"/>
      <c r="D41" s="34"/>
      <c r="E41" s="34"/>
      <c r="F41" s="34"/>
      <c r="G41" s="34"/>
      <c r="H41" s="34"/>
      <c r="I41" s="34"/>
    </row>
    <row r="42">
      <c r="A42" s="34"/>
      <c r="B42" s="34"/>
      <c r="C42" s="34"/>
      <c r="D42" s="34"/>
      <c r="E42" s="34"/>
      <c r="F42" s="34"/>
      <c r="G42" s="34"/>
      <c r="H42" s="34"/>
      <c r="I42" s="34"/>
    </row>
    <row r="43">
      <c r="A43" s="34"/>
      <c r="B43" s="34"/>
      <c r="C43" s="34"/>
      <c r="D43" s="34"/>
      <c r="E43" s="34"/>
      <c r="F43" s="34"/>
      <c r="G43" s="34"/>
      <c r="H43" s="34"/>
      <c r="I43" s="34"/>
    </row>
    <row r="44">
      <c r="A44" s="34"/>
      <c r="B44" s="34"/>
      <c r="C44" s="34"/>
      <c r="D44" s="34"/>
      <c r="E44" s="34"/>
      <c r="F44" s="34"/>
      <c r="G44" s="34"/>
      <c r="H44" s="34"/>
      <c r="I44" s="34"/>
    </row>
    <row r="45">
      <c r="A45" s="34"/>
      <c r="B45" s="34"/>
      <c r="C45" s="34"/>
      <c r="D45" s="34"/>
      <c r="E45" s="34"/>
      <c r="F45" s="34"/>
      <c r="G45" s="34"/>
      <c r="H45" s="34"/>
      <c r="I45" s="34"/>
    </row>
    <row r="46">
      <c r="A46" s="34"/>
      <c r="B46" s="34"/>
      <c r="C46" s="34"/>
      <c r="D46" s="34"/>
      <c r="E46" s="34"/>
      <c r="F46" s="34"/>
      <c r="G46" s="34"/>
      <c r="H46" s="34"/>
      <c r="I46" s="34"/>
    </row>
    <row r="47">
      <c r="A47" s="34"/>
      <c r="B47" s="34"/>
      <c r="C47" s="34"/>
      <c r="D47" s="34"/>
      <c r="E47" s="34"/>
      <c r="F47" s="34"/>
      <c r="G47" s="34"/>
      <c r="H47" s="34"/>
      <c r="I47" s="34"/>
    </row>
    <row r="48">
      <c r="A48" s="34"/>
      <c r="B48" s="34"/>
      <c r="C48" s="34"/>
      <c r="D48" s="34"/>
      <c r="E48" s="34"/>
      <c r="F48" s="34"/>
      <c r="G48" s="34"/>
      <c r="H48" s="34"/>
      <c r="I48" s="34"/>
    </row>
    <row r="49">
      <c r="A49" s="34"/>
      <c r="B49" s="34"/>
      <c r="C49" s="34"/>
      <c r="D49" s="34"/>
      <c r="E49" s="34"/>
      <c r="F49" s="34"/>
      <c r="G49" s="34"/>
      <c r="H49" s="34"/>
      <c r="I49" s="34"/>
    </row>
    <row r="50">
      <c r="A50" s="34"/>
      <c r="B50" s="34"/>
      <c r="C50" s="34"/>
      <c r="D50" s="34"/>
      <c r="E50" s="34"/>
      <c r="F50" s="34"/>
      <c r="G50" s="34"/>
      <c r="H50" s="34"/>
      <c r="I50" s="34"/>
    </row>
    <row r="51">
      <c r="A51" s="34"/>
      <c r="B51" s="34"/>
      <c r="C51" s="34"/>
      <c r="D51" s="34"/>
      <c r="E51" s="34"/>
      <c r="F51" s="34"/>
      <c r="G51" s="34"/>
      <c r="H51" s="34"/>
      <c r="I51" s="34"/>
    </row>
    <row r="52">
      <c r="A52" s="34"/>
      <c r="B52" s="34"/>
      <c r="C52" s="34"/>
      <c r="D52" s="34"/>
      <c r="E52" s="34"/>
      <c r="F52" s="34"/>
      <c r="G52" s="34"/>
      <c r="H52" s="34"/>
      <c r="I52" s="34"/>
    </row>
    <row r="53">
      <c r="A53" s="34"/>
      <c r="B53" s="34"/>
      <c r="C53" s="34"/>
      <c r="D53" s="34"/>
      <c r="E53" s="34"/>
      <c r="F53" s="34"/>
      <c r="G53" s="34"/>
      <c r="H53" s="34"/>
      <c r="I53" s="34"/>
    </row>
    <row r="54">
      <c r="A54" s="34"/>
      <c r="B54" s="34"/>
      <c r="C54" s="34"/>
      <c r="D54" s="34"/>
      <c r="E54" s="34"/>
      <c r="F54" s="34"/>
      <c r="G54" s="34"/>
      <c r="H54" s="34"/>
      <c r="I54" s="34"/>
    </row>
    <row r="55">
      <c r="A55" s="34"/>
      <c r="B55" s="34"/>
      <c r="C55" s="34"/>
      <c r="D55" s="34"/>
      <c r="E55" s="34"/>
      <c r="F55" s="34"/>
      <c r="G55" s="34"/>
      <c r="H55" s="34"/>
      <c r="I55" s="34"/>
    </row>
    <row r="56">
      <c r="A56" s="34"/>
      <c r="B56" s="34"/>
      <c r="C56" s="34"/>
      <c r="D56" s="34"/>
      <c r="E56" s="34"/>
      <c r="F56" s="34"/>
      <c r="G56" s="34"/>
      <c r="H56" s="34"/>
      <c r="I56" s="34"/>
    </row>
    <row r="57">
      <c r="A57" s="34"/>
      <c r="B57" s="34"/>
      <c r="C57" s="34"/>
      <c r="D57" s="34"/>
      <c r="E57" s="34"/>
      <c r="F57" s="34"/>
      <c r="G57" s="34"/>
      <c r="H57" s="34"/>
      <c r="I57" s="34"/>
    </row>
    <row r="58">
      <c r="A58" s="34"/>
      <c r="B58" s="34"/>
      <c r="C58" s="34"/>
      <c r="D58" s="34"/>
      <c r="E58" s="34"/>
      <c r="F58" s="34"/>
      <c r="G58" s="34"/>
      <c r="H58" s="34"/>
      <c r="I58" s="34"/>
    </row>
    <row r="59">
      <c r="A59" s="34"/>
      <c r="B59" s="34"/>
      <c r="C59" s="34"/>
      <c r="D59" s="34"/>
      <c r="E59" s="34"/>
      <c r="F59" s="34"/>
      <c r="G59" s="34"/>
      <c r="H59" s="34"/>
      <c r="I59" s="34"/>
    </row>
    <row r="60">
      <c r="A60" s="34"/>
      <c r="B60" s="34"/>
      <c r="C60" s="34"/>
      <c r="D60" s="34"/>
      <c r="E60" s="34"/>
      <c r="F60" s="34"/>
      <c r="G60" s="34"/>
      <c r="H60" s="34"/>
      <c r="I60" s="34"/>
    </row>
    <row r="61">
      <c r="A61" s="34"/>
      <c r="B61" s="34"/>
      <c r="C61" s="34"/>
      <c r="D61" s="34"/>
      <c r="E61" s="34"/>
      <c r="F61" s="34"/>
      <c r="G61" s="34"/>
      <c r="H61" s="34"/>
      <c r="I61" s="34"/>
    </row>
    <row r="62">
      <c r="A62" s="34"/>
      <c r="B62" s="34"/>
      <c r="C62" s="34"/>
      <c r="D62" s="34"/>
      <c r="E62" s="34"/>
      <c r="F62" s="34"/>
      <c r="G62" s="34"/>
      <c r="H62" s="34"/>
      <c r="I62" s="34"/>
    </row>
    <row r="63">
      <c r="A63" s="34"/>
      <c r="B63" s="34"/>
      <c r="C63" s="34"/>
      <c r="D63" s="34"/>
      <c r="E63" s="34"/>
      <c r="F63" s="34"/>
      <c r="G63" s="34"/>
      <c r="H63" s="34"/>
      <c r="I63" s="34"/>
    </row>
    <row r="64">
      <c r="A64" s="34"/>
      <c r="B64" s="34"/>
      <c r="C64" s="34"/>
      <c r="D64" s="34"/>
      <c r="E64" s="34"/>
      <c r="F64" s="34"/>
      <c r="G64" s="34"/>
      <c r="H64" s="34"/>
      <c r="I64" s="34"/>
    </row>
    <row r="65">
      <c r="A65" s="34"/>
      <c r="B65" s="34"/>
      <c r="C65" s="34"/>
      <c r="D65" s="34"/>
      <c r="E65" s="34"/>
      <c r="F65" s="34"/>
      <c r="G65" s="34"/>
      <c r="H65" s="34"/>
      <c r="I65" s="34"/>
    </row>
    <row r="66">
      <c r="A66" s="34"/>
      <c r="B66" s="34"/>
      <c r="C66" s="34"/>
      <c r="D66" s="34"/>
      <c r="E66" s="34"/>
      <c r="F66" s="34"/>
      <c r="G66" s="34"/>
      <c r="H66" s="34"/>
      <c r="I66" s="34"/>
    </row>
    <row r="67">
      <c r="A67" s="34"/>
      <c r="B67" s="34"/>
      <c r="C67" s="34"/>
      <c r="D67" s="34"/>
      <c r="E67" s="34"/>
      <c r="F67" s="34"/>
      <c r="G67" s="34"/>
      <c r="H67" s="34"/>
      <c r="I67" s="34"/>
    </row>
    <row r="68">
      <c r="A68" s="34"/>
      <c r="B68" s="34"/>
      <c r="C68" s="34"/>
      <c r="D68" s="34"/>
      <c r="E68" s="34"/>
      <c r="F68" s="34"/>
      <c r="G68" s="34"/>
      <c r="H68" s="34"/>
      <c r="I68" s="34"/>
    </row>
    <row r="69">
      <c r="A69" s="34"/>
      <c r="B69" s="34"/>
      <c r="C69" s="34"/>
      <c r="D69" s="34"/>
      <c r="E69" s="34"/>
      <c r="F69" s="34"/>
      <c r="G69" s="34"/>
      <c r="H69" s="34"/>
      <c r="I69" s="34"/>
    </row>
    <row r="70">
      <c r="A70" s="34"/>
      <c r="B70" s="34"/>
      <c r="C70" s="34"/>
      <c r="D70" s="34"/>
      <c r="E70" s="34"/>
      <c r="F70" s="34"/>
      <c r="G70" s="34"/>
      <c r="H70" s="34"/>
      <c r="I70" s="34"/>
    </row>
    <row r="71">
      <c r="A71" s="34"/>
      <c r="B71" s="34"/>
      <c r="C71" s="34"/>
      <c r="D71" s="34"/>
      <c r="E71" s="34"/>
      <c r="F71" s="34"/>
      <c r="G71" s="34"/>
      <c r="H71" s="34"/>
      <c r="I71" s="34"/>
    </row>
    <row r="72">
      <c r="A72" s="34"/>
      <c r="B72" s="34"/>
      <c r="C72" s="34"/>
      <c r="D72" s="34"/>
      <c r="E72" s="34"/>
      <c r="F72" s="34"/>
      <c r="G72" s="34"/>
      <c r="H72" s="34"/>
      <c r="I72" s="34"/>
    </row>
    <row r="73">
      <c r="A73" s="34"/>
      <c r="B73" s="34"/>
      <c r="C73" s="34"/>
      <c r="D73" s="34"/>
      <c r="E73" s="34"/>
      <c r="F73" s="34"/>
      <c r="G73" s="34"/>
      <c r="H73" s="34"/>
      <c r="I73" s="34"/>
    </row>
    <row r="74">
      <c r="A74" s="34"/>
      <c r="B74" s="34"/>
      <c r="C74" s="34"/>
      <c r="D74" s="34"/>
      <c r="E74" s="34"/>
      <c r="F74" s="34"/>
      <c r="G74" s="34"/>
      <c r="H74" s="34"/>
      <c r="I74" s="34"/>
    </row>
    <row r="75">
      <c r="A75" s="34"/>
      <c r="B75" s="34"/>
      <c r="C75" s="34"/>
      <c r="D75" s="34"/>
      <c r="E75" s="34"/>
      <c r="F75" s="34"/>
      <c r="G75" s="34"/>
      <c r="H75" s="34"/>
      <c r="I75" s="34"/>
    </row>
    <row r="76">
      <c r="A76" s="34"/>
      <c r="B76" s="34"/>
      <c r="C76" s="34"/>
      <c r="D76" s="34"/>
      <c r="E76" s="34"/>
      <c r="F76" s="34"/>
      <c r="G76" s="34"/>
      <c r="H76" s="34"/>
      <c r="I76" s="34"/>
    </row>
    <row r="77">
      <c r="A77" s="34"/>
      <c r="B77" s="34"/>
      <c r="C77" s="34"/>
      <c r="D77" s="34"/>
      <c r="E77" s="34"/>
      <c r="F77" s="34"/>
      <c r="G77" s="34"/>
      <c r="H77" s="34"/>
      <c r="I77" s="34"/>
    </row>
    <row r="78">
      <c r="A78" s="34"/>
      <c r="B78" s="34"/>
      <c r="C78" s="34"/>
      <c r="D78" s="34"/>
      <c r="E78" s="34"/>
      <c r="F78" s="34"/>
      <c r="G78" s="34"/>
      <c r="H78" s="34"/>
      <c r="I78" s="34"/>
    </row>
    <row r="79">
      <c r="A79" s="34"/>
      <c r="B79" s="34"/>
      <c r="C79" s="34"/>
      <c r="D79" s="34"/>
      <c r="E79" s="34"/>
      <c r="F79" s="34"/>
      <c r="G79" s="34"/>
      <c r="H79" s="34"/>
      <c r="I79" s="34"/>
    </row>
    <row r="80">
      <c r="A80" s="34"/>
      <c r="B80" s="34"/>
      <c r="C80" s="34"/>
      <c r="D80" s="34"/>
      <c r="E80" s="34"/>
      <c r="F80" s="34"/>
      <c r="G80" s="34"/>
      <c r="H80" s="34"/>
      <c r="I80" s="34"/>
    </row>
    <row r="81">
      <c r="A81" s="34"/>
      <c r="B81" s="34"/>
      <c r="C81" s="34"/>
      <c r="D81" s="34"/>
      <c r="E81" s="34"/>
      <c r="F81" s="34"/>
      <c r="G81" s="34"/>
      <c r="H81" s="34"/>
      <c r="I81" s="34"/>
    </row>
    <row r="82">
      <c r="A82" s="34"/>
      <c r="B82" s="34"/>
      <c r="C82" s="34"/>
      <c r="D82" s="34"/>
      <c r="E82" s="34"/>
      <c r="F82" s="34"/>
      <c r="G82" s="34"/>
      <c r="H82" s="34"/>
      <c r="I82" s="34"/>
    </row>
    <row r="83">
      <c r="A83" s="34"/>
      <c r="B83" s="34"/>
      <c r="C83" s="34"/>
      <c r="D83" s="34"/>
      <c r="E83" s="34"/>
      <c r="F83" s="34"/>
      <c r="G83" s="34"/>
      <c r="H83" s="34"/>
      <c r="I83" s="34"/>
    </row>
    <row r="84">
      <c r="A84" s="34"/>
      <c r="B84" s="34"/>
      <c r="C84" s="34"/>
      <c r="D84" s="34"/>
      <c r="E84" s="34"/>
      <c r="F84" s="34"/>
      <c r="G84" s="34"/>
      <c r="H84" s="34"/>
      <c r="I84" s="34"/>
    </row>
    <row r="85">
      <c r="A85" s="34"/>
      <c r="B85" s="34"/>
      <c r="C85" s="34"/>
      <c r="D85" s="34"/>
      <c r="E85" s="34"/>
      <c r="F85" s="34"/>
      <c r="G85" s="34"/>
      <c r="H85" s="34"/>
      <c r="I85" s="34"/>
    </row>
    <row r="86">
      <c r="A86" s="34"/>
      <c r="B86" s="34"/>
      <c r="C86" s="34"/>
      <c r="D86" s="34"/>
      <c r="E86" s="34"/>
      <c r="F86" s="34"/>
      <c r="G86" s="34"/>
      <c r="H86" s="34"/>
      <c r="I86" s="34"/>
    </row>
    <row r="87">
      <c r="A87" s="34"/>
      <c r="B87" s="34"/>
      <c r="C87" s="34"/>
      <c r="D87" s="34"/>
      <c r="E87" s="34"/>
      <c r="F87" s="34"/>
      <c r="G87" s="34"/>
      <c r="H87" s="34"/>
      <c r="I87" s="34"/>
    </row>
    <row r="88">
      <c r="A88" s="34"/>
      <c r="B88" s="34"/>
      <c r="C88" s="34"/>
      <c r="D88" s="34"/>
      <c r="E88" s="34"/>
      <c r="F88" s="34"/>
      <c r="G88" s="34"/>
      <c r="H88" s="34"/>
      <c r="I88" s="34"/>
    </row>
    <row r="89">
      <c r="A89" s="34"/>
      <c r="B89" s="34"/>
      <c r="C89" s="34"/>
      <c r="D89" s="34"/>
      <c r="E89" s="34"/>
      <c r="F89" s="34"/>
      <c r="G89" s="34"/>
      <c r="H89" s="34"/>
      <c r="I89" s="34"/>
    </row>
    <row r="90">
      <c r="A90" s="34"/>
      <c r="B90" s="34"/>
      <c r="C90" s="34"/>
      <c r="D90" s="34"/>
      <c r="E90" s="34"/>
      <c r="F90" s="34"/>
      <c r="G90" s="34"/>
      <c r="H90" s="34"/>
      <c r="I90" s="34"/>
    </row>
    <row r="91">
      <c r="A91" s="34"/>
      <c r="B91" s="34"/>
      <c r="C91" s="34"/>
      <c r="D91" s="34"/>
      <c r="E91" s="34"/>
      <c r="F91" s="34"/>
      <c r="G91" s="34"/>
      <c r="H91" s="34"/>
      <c r="I91" s="34"/>
    </row>
    <row r="92">
      <c r="A92" s="34"/>
      <c r="B92" s="34"/>
      <c r="C92" s="34"/>
      <c r="D92" s="34"/>
      <c r="E92" s="34"/>
      <c r="F92" s="34"/>
      <c r="G92" s="34"/>
      <c r="H92" s="34"/>
      <c r="I92" s="34"/>
    </row>
    <row r="93">
      <c r="A93" s="34"/>
      <c r="B93" s="34"/>
      <c r="C93" s="34"/>
      <c r="D93" s="34"/>
      <c r="E93" s="34"/>
      <c r="F93" s="34"/>
      <c r="G93" s="34"/>
      <c r="H93" s="34"/>
      <c r="I93" s="34"/>
    </row>
    <row r="94">
      <c r="A94" s="34"/>
      <c r="B94" s="34"/>
      <c r="C94" s="34"/>
      <c r="D94" s="34"/>
      <c r="E94" s="34"/>
      <c r="F94" s="34"/>
      <c r="G94" s="34"/>
      <c r="H94" s="34"/>
      <c r="I94" s="34"/>
    </row>
    <row r="95">
      <c r="A95" s="34"/>
      <c r="B95" s="34"/>
      <c r="C95" s="34"/>
      <c r="D95" s="34"/>
      <c r="E95" s="34"/>
      <c r="F95" s="34"/>
      <c r="G95" s="34"/>
      <c r="H95" s="34"/>
      <c r="I95" s="34"/>
    </row>
    <row r="96">
      <c r="A96" s="34"/>
      <c r="B96" s="34"/>
      <c r="C96" s="34"/>
      <c r="D96" s="34"/>
      <c r="E96" s="34"/>
      <c r="F96" s="34"/>
      <c r="G96" s="34"/>
      <c r="H96" s="34"/>
      <c r="I96" s="34"/>
    </row>
    <row r="97">
      <c r="A97" s="34"/>
      <c r="B97" s="34"/>
      <c r="C97" s="34"/>
      <c r="D97" s="34"/>
      <c r="E97" s="34"/>
      <c r="F97" s="34"/>
      <c r="G97" s="34"/>
      <c r="H97" s="34"/>
      <c r="I97" s="34"/>
    </row>
    <row r="98">
      <c r="A98" s="34"/>
      <c r="B98" s="34"/>
      <c r="C98" s="34"/>
      <c r="D98" s="34"/>
      <c r="E98" s="34"/>
      <c r="F98" s="34"/>
      <c r="G98" s="34"/>
      <c r="H98" s="34"/>
      <c r="I98" s="34"/>
    </row>
    <row r="99">
      <c r="A99" s="34"/>
      <c r="B99" s="34"/>
      <c r="C99" s="34"/>
      <c r="D99" s="34"/>
      <c r="E99" s="34"/>
      <c r="F99" s="34"/>
      <c r="G99" s="34"/>
      <c r="H99" s="34"/>
      <c r="I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0"/>
    <col customWidth="1" min="25" max="25" width="9.43"/>
    <col customWidth="1" min="26" max="35" width="10.0"/>
  </cols>
  <sheetData>
    <row r="1" ht="12.75" customHeight="1">
      <c r="A1" s="89">
        <v>0.060013</v>
      </c>
      <c r="B1" s="89">
        <v>0.058375</v>
      </c>
      <c r="C1" s="89">
        <v>0.056109</v>
      </c>
      <c r="D1" s="89">
        <v>0.053621</v>
      </c>
      <c r="E1" s="89">
        <v>0.051757</v>
      </c>
      <c r="F1" s="89">
        <v>0.049471</v>
      </c>
      <c r="G1" s="89">
        <v>0.046729</v>
      </c>
      <c r="H1" s="89">
        <v>0.042994</v>
      </c>
      <c r="I1" s="89">
        <v>0.041902</v>
      </c>
      <c r="J1" s="89">
        <v>0.038973</v>
      </c>
      <c r="K1" s="89">
        <v>0.034977</v>
      </c>
      <c r="L1" s="89">
        <v>0.033721</v>
      </c>
      <c r="M1" s="89">
        <v>0.031292</v>
      </c>
      <c r="N1" s="89">
        <v>0.027435</v>
      </c>
      <c r="O1" s="89">
        <v>0.024818</v>
      </c>
      <c r="P1" s="89">
        <v>0.02304</v>
      </c>
      <c r="Q1" s="89">
        <v>0.020555</v>
      </c>
      <c r="R1" s="89">
        <v>0.016793</v>
      </c>
      <c r="S1" s="89">
        <v>0.014544</v>
      </c>
      <c r="T1" s="89">
        <v>0.012795</v>
      </c>
      <c r="U1" s="89">
        <v>0.011307</v>
      </c>
      <c r="V1" s="89">
        <v>0.008197</v>
      </c>
      <c r="W1" s="89">
        <v>0.005898</v>
      </c>
      <c r="X1" s="89">
        <v>0.003265</v>
      </c>
      <c r="Y1" s="89">
        <v>0.0</v>
      </c>
      <c r="Z1" s="89">
        <v>-0.002031</v>
      </c>
      <c r="AA1" s="89">
        <v>-0.006038</v>
      </c>
      <c r="AB1" s="89">
        <v>-0.008193</v>
      </c>
      <c r="AC1" s="89">
        <v>-0.011774</v>
      </c>
      <c r="AD1" s="89">
        <v>-0.013138</v>
      </c>
      <c r="AE1" s="89">
        <v>-0.016451</v>
      </c>
      <c r="AF1" s="89">
        <v>-0.02018</v>
      </c>
      <c r="AG1" s="89">
        <v>-0.023194</v>
      </c>
      <c r="AH1" s="89">
        <v>-0.026315</v>
      </c>
      <c r="AI1" s="89">
        <v>-0.027512</v>
      </c>
    </row>
    <row r="2" ht="12.75" customHeight="1">
      <c r="A2" s="89">
        <v>0.048201</v>
      </c>
      <c r="B2" s="89">
        <v>0.047572</v>
      </c>
      <c r="C2" s="89">
        <v>0.046057</v>
      </c>
      <c r="D2" s="89">
        <v>0.044262</v>
      </c>
      <c r="E2" s="89">
        <v>0.042579</v>
      </c>
      <c r="F2" s="89">
        <v>0.04115</v>
      </c>
      <c r="G2" s="89">
        <v>0.040173</v>
      </c>
      <c r="H2" s="89">
        <v>0.036868</v>
      </c>
      <c r="I2" s="89">
        <v>0.034524</v>
      </c>
      <c r="J2" s="89">
        <v>0.032782</v>
      </c>
      <c r="K2" s="89">
        <v>0.030886</v>
      </c>
      <c r="L2" s="89">
        <v>0.027632</v>
      </c>
      <c r="M2" s="89">
        <v>0.02617</v>
      </c>
      <c r="N2" s="89">
        <v>0.024347</v>
      </c>
      <c r="O2" s="89">
        <v>0.021589</v>
      </c>
      <c r="P2" s="89">
        <v>0.019336</v>
      </c>
      <c r="Q2" s="89">
        <v>0.016399</v>
      </c>
      <c r="R2" s="89">
        <v>0.014375</v>
      </c>
      <c r="S2" s="89">
        <v>0.012347</v>
      </c>
      <c r="T2" s="89">
        <v>0.010489</v>
      </c>
      <c r="U2" s="89">
        <v>0.010036</v>
      </c>
      <c r="V2" s="89">
        <v>0.007244</v>
      </c>
      <c r="W2" s="89">
        <v>0.004443</v>
      </c>
      <c r="X2" s="89">
        <v>0.002276</v>
      </c>
      <c r="Y2" s="89">
        <v>0.0</v>
      </c>
      <c r="Z2" s="89">
        <v>-0.001922</v>
      </c>
      <c r="AA2" s="89">
        <v>-0.005154</v>
      </c>
      <c r="AB2" s="89">
        <v>-0.006974</v>
      </c>
      <c r="AC2" s="89">
        <v>-0.011053</v>
      </c>
      <c r="AD2" s="89">
        <v>-0.011416</v>
      </c>
      <c r="AE2" s="89">
        <v>-0.013977</v>
      </c>
      <c r="AF2" s="89">
        <v>-0.018045</v>
      </c>
      <c r="AG2" s="89">
        <v>-0.020425</v>
      </c>
      <c r="AH2" s="89">
        <v>-0.023351</v>
      </c>
      <c r="AI2" s="89">
        <v>-0.025418</v>
      </c>
    </row>
    <row r="3" ht="12.75" customHeight="1">
      <c r="A3" s="89">
        <v>0.040974</v>
      </c>
      <c r="B3" s="89">
        <v>0.040902</v>
      </c>
      <c r="C3" s="89">
        <v>0.039043</v>
      </c>
      <c r="D3" s="89">
        <v>0.037807</v>
      </c>
      <c r="E3" s="89">
        <v>0.036424</v>
      </c>
      <c r="F3" s="89">
        <v>0.035592</v>
      </c>
      <c r="G3" s="89">
        <v>0.033598</v>
      </c>
      <c r="H3" s="89">
        <v>0.031834</v>
      </c>
      <c r="I3" s="89">
        <v>0.030065</v>
      </c>
      <c r="J3" s="89">
        <v>0.027717</v>
      </c>
      <c r="K3" s="89">
        <v>0.025526</v>
      </c>
      <c r="L3" s="89">
        <v>0.024746</v>
      </c>
      <c r="M3" s="89">
        <v>0.022121</v>
      </c>
      <c r="N3" s="89">
        <v>0.020725</v>
      </c>
      <c r="O3" s="89">
        <v>0.017538</v>
      </c>
      <c r="P3" s="89">
        <v>0.016788</v>
      </c>
      <c r="Q3" s="89">
        <v>0.014188</v>
      </c>
      <c r="R3" s="89">
        <v>0.012234</v>
      </c>
      <c r="S3" s="89">
        <v>0.010744</v>
      </c>
      <c r="T3" s="89">
        <v>0.00916</v>
      </c>
      <c r="U3" s="89">
        <v>0.008269</v>
      </c>
      <c r="V3" s="89">
        <v>0.00543</v>
      </c>
      <c r="W3" s="89">
        <v>0.003797</v>
      </c>
      <c r="X3" s="89">
        <v>0.001719</v>
      </c>
      <c r="Y3" s="89">
        <v>0.0</v>
      </c>
      <c r="Z3" s="89">
        <v>-0.001923</v>
      </c>
      <c r="AA3" s="89">
        <v>-0.004026</v>
      </c>
      <c r="AB3" s="89">
        <v>-0.005962</v>
      </c>
      <c r="AC3" s="89">
        <v>-0.009088</v>
      </c>
      <c r="AD3" s="89">
        <v>-0.010603</v>
      </c>
      <c r="AE3" s="89">
        <v>-0.012673</v>
      </c>
      <c r="AF3" s="89">
        <v>-0.016454</v>
      </c>
      <c r="AG3" s="89">
        <v>-0.018421</v>
      </c>
      <c r="AH3" s="89">
        <v>-0.020625</v>
      </c>
      <c r="AI3" s="89">
        <v>-0.023154</v>
      </c>
    </row>
    <row r="4" ht="12.75" customHeight="1">
      <c r="A4" s="89">
        <v>0.033595</v>
      </c>
      <c r="B4" s="89">
        <v>0.033879</v>
      </c>
      <c r="C4" s="89">
        <v>0.033018</v>
      </c>
      <c r="D4" s="89">
        <v>0.032227</v>
      </c>
      <c r="E4" s="89">
        <v>0.031093</v>
      </c>
      <c r="F4" s="89">
        <v>0.030261</v>
      </c>
      <c r="G4" s="89">
        <v>0.029283</v>
      </c>
      <c r="H4" s="89">
        <v>0.026791</v>
      </c>
      <c r="I4" s="89">
        <v>0.025762</v>
      </c>
      <c r="J4" s="89">
        <v>0.023986</v>
      </c>
      <c r="K4" s="89">
        <v>0.022163</v>
      </c>
      <c r="L4" s="89">
        <v>0.020857</v>
      </c>
      <c r="M4" s="89">
        <v>0.019183</v>
      </c>
      <c r="N4" s="89">
        <v>0.017872</v>
      </c>
      <c r="O4" s="89">
        <v>0.015776</v>
      </c>
      <c r="P4" s="89">
        <v>0.013984</v>
      </c>
      <c r="Q4" s="89">
        <v>0.012873</v>
      </c>
      <c r="R4" s="89">
        <v>0.010547</v>
      </c>
      <c r="S4" s="89">
        <v>0.008536</v>
      </c>
      <c r="T4" s="89">
        <v>0.007625</v>
      </c>
      <c r="U4" s="89">
        <v>0.007099</v>
      </c>
      <c r="V4" s="89">
        <v>0.005214</v>
      </c>
      <c r="W4" s="89">
        <v>0.003513</v>
      </c>
      <c r="X4" s="89">
        <v>0.001948</v>
      </c>
      <c r="Y4" s="89">
        <v>0.0</v>
      </c>
      <c r="Z4" s="89">
        <v>-0.001648</v>
      </c>
      <c r="AA4" s="89">
        <v>-0.003995</v>
      </c>
      <c r="AB4" s="89">
        <v>-0.005393</v>
      </c>
      <c r="AC4" s="89">
        <v>-0.0083</v>
      </c>
      <c r="AD4" s="89">
        <v>-0.008875</v>
      </c>
      <c r="AE4" s="89">
        <v>-0.011113</v>
      </c>
      <c r="AF4" s="89">
        <v>-0.013771</v>
      </c>
      <c r="AG4" s="89">
        <v>-0.015383</v>
      </c>
      <c r="AH4" s="89">
        <v>-0.01831</v>
      </c>
      <c r="AI4" s="89">
        <v>-0.019841</v>
      </c>
    </row>
    <row r="5" ht="12.75" customHeight="1">
      <c r="A5" s="89">
        <v>0.027565</v>
      </c>
      <c r="B5" s="89">
        <v>0.027883</v>
      </c>
      <c r="C5" s="89">
        <v>0.027497</v>
      </c>
      <c r="D5" s="89">
        <v>0.02683</v>
      </c>
      <c r="E5" s="89">
        <v>0.025903</v>
      </c>
      <c r="F5" s="89">
        <v>0.02569</v>
      </c>
      <c r="G5" s="89">
        <v>0.024838</v>
      </c>
      <c r="H5" s="89">
        <v>0.022877</v>
      </c>
      <c r="I5" s="89">
        <v>0.021998</v>
      </c>
      <c r="J5" s="89">
        <v>0.020856</v>
      </c>
      <c r="K5" s="89">
        <v>0.018356</v>
      </c>
      <c r="L5" s="89">
        <v>0.017613</v>
      </c>
      <c r="M5" s="89">
        <v>0.016912</v>
      </c>
      <c r="N5" s="89">
        <v>0.015044</v>
      </c>
      <c r="O5" s="89">
        <v>0.013619</v>
      </c>
      <c r="P5" s="89">
        <v>0.012364</v>
      </c>
      <c r="Q5" s="89">
        <v>0.010198</v>
      </c>
      <c r="R5" s="89">
        <v>0.008295</v>
      </c>
      <c r="S5" s="89">
        <v>0.008141</v>
      </c>
      <c r="T5" s="89">
        <v>0.006446</v>
      </c>
      <c r="U5" s="89">
        <v>0.00559</v>
      </c>
      <c r="V5" s="89">
        <v>0.003728</v>
      </c>
      <c r="W5" s="89">
        <v>0.002261</v>
      </c>
      <c r="X5" s="89">
        <v>9.44E-4</v>
      </c>
      <c r="Y5" s="89">
        <v>0.0</v>
      </c>
      <c r="Z5" s="89">
        <v>-0.00149</v>
      </c>
      <c r="AA5" s="89">
        <v>-0.003531</v>
      </c>
      <c r="AB5" s="89">
        <v>-0.004931</v>
      </c>
      <c r="AC5" s="89">
        <v>-0.007594</v>
      </c>
      <c r="AD5" s="89">
        <v>-0.008026</v>
      </c>
      <c r="AE5" s="89">
        <v>-0.010363</v>
      </c>
      <c r="AF5" s="89">
        <v>-0.012488</v>
      </c>
      <c r="AG5" s="89">
        <v>-0.014902</v>
      </c>
      <c r="AH5" s="89">
        <v>-0.01657</v>
      </c>
      <c r="AI5" s="89">
        <v>-0.018324</v>
      </c>
    </row>
    <row r="6" ht="12.75" customHeight="1">
      <c r="A6" s="89">
        <v>0.021937</v>
      </c>
      <c r="B6" s="89">
        <v>0.023184</v>
      </c>
      <c r="C6" s="89">
        <v>0.022723</v>
      </c>
      <c r="D6" s="89">
        <v>0.022473</v>
      </c>
      <c r="E6" s="89">
        <v>0.022363</v>
      </c>
      <c r="F6" s="89">
        <v>0.021999</v>
      </c>
      <c r="G6" s="89">
        <v>0.021182</v>
      </c>
      <c r="H6" s="89">
        <v>0.019475</v>
      </c>
      <c r="I6" s="89">
        <v>0.0191</v>
      </c>
      <c r="J6" s="89">
        <v>0.017705</v>
      </c>
      <c r="K6" s="89">
        <v>0.016307</v>
      </c>
      <c r="L6" s="89">
        <v>0.015567</v>
      </c>
      <c r="M6" s="89">
        <v>0.01425</v>
      </c>
      <c r="N6" s="89">
        <v>0.013574</v>
      </c>
      <c r="O6" s="89">
        <v>0.011379</v>
      </c>
      <c r="P6" s="89">
        <v>0.011153</v>
      </c>
      <c r="Q6" s="89">
        <v>0.009438</v>
      </c>
      <c r="R6" s="89">
        <v>0.008241</v>
      </c>
      <c r="S6" s="89">
        <v>0.006651</v>
      </c>
      <c r="T6" s="89">
        <v>0.006281</v>
      </c>
      <c r="U6" s="89">
        <v>0.004569</v>
      </c>
      <c r="V6" s="89">
        <v>0.003796</v>
      </c>
      <c r="W6" s="89">
        <v>0.002803</v>
      </c>
      <c r="X6" s="89">
        <v>0.001514</v>
      </c>
      <c r="Y6" s="89">
        <v>0.0</v>
      </c>
      <c r="Z6" s="89">
        <v>-0.001113</v>
      </c>
      <c r="AA6" s="89">
        <v>-0.002438</v>
      </c>
      <c r="AB6" s="89">
        <v>-0.00393</v>
      </c>
      <c r="AC6" s="89">
        <v>-0.005716</v>
      </c>
      <c r="AD6" s="89">
        <v>-0.006544</v>
      </c>
      <c r="AE6" s="89">
        <v>-0.008113</v>
      </c>
      <c r="AF6" s="89">
        <v>-0.010567</v>
      </c>
      <c r="AG6" s="89">
        <v>-0.012095</v>
      </c>
      <c r="AH6" s="89">
        <v>-0.014228</v>
      </c>
      <c r="AI6" s="89">
        <v>-0.015428</v>
      </c>
    </row>
    <row r="7" ht="12.75" customHeight="1">
      <c r="A7" s="89">
        <v>0.018361</v>
      </c>
      <c r="B7" s="89">
        <v>0.019528</v>
      </c>
      <c r="C7" s="89">
        <v>0.019513</v>
      </c>
      <c r="D7" s="89">
        <v>0.019446</v>
      </c>
      <c r="E7" s="89">
        <v>0.018989</v>
      </c>
      <c r="F7" s="89">
        <v>0.018779</v>
      </c>
      <c r="G7" s="89">
        <v>0.018441</v>
      </c>
      <c r="H7" s="89">
        <v>0.01663</v>
      </c>
      <c r="I7" s="89">
        <v>0.016435</v>
      </c>
      <c r="J7" s="89">
        <v>0.015131</v>
      </c>
      <c r="K7" s="89">
        <v>0.013967</v>
      </c>
      <c r="L7" s="89">
        <v>0.013382</v>
      </c>
      <c r="M7" s="89">
        <v>0.012474</v>
      </c>
      <c r="N7" s="89">
        <v>0.01167</v>
      </c>
      <c r="O7" s="89">
        <v>0.010181</v>
      </c>
      <c r="P7" s="89">
        <v>0.008876</v>
      </c>
      <c r="Q7" s="89">
        <v>0.008172</v>
      </c>
      <c r="R7" s="89">
        <v>0.006704</v>
      </c>
      <c r="S7" s="89">
        <v>0.006026</v>
      </c>
      <c r="T7" s="89">
        <v>0.004657</v>
      </c>
      <c r="U7" s="89">
        <v>0.004629</v>
      </c>
      <c r="V7" s="89">
        <v>0.00349</v>
      </c>
      <c r="W7" s="89">
        <v>0.002241</v>
      </c>
      <c r="X7" s="89">
        <v>0.001159</v>
      </c>
      <c r="Y7" s="89">
        <v>0.0</v>
      </c>
      <c r="Z7" s="89">
        <v>-0.001139</v>
      </c>
      <c r="AA7" s="89">
        <v>-0.002489</v>
      </c>
      <c r="AB7" s="89">
        <v>-0.003299</v>
      </c>
      <c r="AC7" s="89">
        <v>-0.005354</v>
      </c>
      <c r="AD7" s="89">
        <v>-0.005996</v>
      </c>
      <c r="AE7" s="89">
        <v>-0.007268</v>
      </c>
      <c r="AF7" s="89">
        <v>-0.00932</v>
      </c>
      <c r="AG7" s="89">
        <v>-0.010619</v>
      </c>
      <c r="AH7" s="89">
        <v>-0.012363</v>
      </c>
      <c r="AI7" s="89">
        <v>-0.013987</v>
      </c>
    </row>
    <row r="8" ht="12.75" customHeight="1">
      <c r="A8" s="89">
        <v>0.014359</v>
      </c>
      <c r="B8" s="89">
        <v>0.015886</v>
      </c>
      <c r="C8" s="89">
        <v>0.016114</v>
      </c>
      <c r="D8" s="89">
        <v>0.016238</v>
      </c>
      <c r="E8" s="89">
        <v>0.015991</v>
      </c>
      <c r="F8" s="89">
        <v>0.016104</v>
      </c>
      <c r="G8" s="89">
        <v>0.015737</v>
      </c>
      <c r="H8" s="89">
        <v>0.014572</v>
      </c>
      <c r="I8" s="89">
        <v>0.014192</v>
      </c>
      <c r="J8" s="89">
        <v>0.013416</v>
      </c>
      <c r="K8" s="89">
        <v>0.012449</v>
      </c>
      <c r="L8" s="89">
        <v>0.01137</v>
      </c>
      <c r="M8" s="89">
        <v>0.010972</v>
      </c>
      <c r="N8" s="89">
        <v>0.010287</v>
      </c>
      <c r="O8" s="89">
        <v>0.009071</v>
      </c>
      <c r="P8" s="89">
        <v>0.008155</v>
      </c>
      <c r="Q8" s="89">
        <v>0.007222</v>
      </c>
      <c r="R8" s="89">
        <v>0.005777</v>
      </c>
      <c r="S8" s="89">
        <v>0.00541</v>
      </c>
      <c r="T8" s="89">
        <v>0.004606</v>
      </c>
      <c r="U8" s="89">
        <v>0.003592</v>
      </c>
      <c r="V8" s="89">
        <v>0.002605</v>
      </c>
      <c r="W8" s="89">
        <v>0.002069</v>
      </c>
      <c r="X8" s="89">
        <v>9.03E-4</v>
      </c>
      <c r="Y8" s="89">
        <v>0.0</v>
      </c>
      <c r="Z8" s="89">
        <v>-5.45E-4</v>
      </c>
      <c r="AA8" s="89">
        <v>-0.002173</v>
      </c>
      <c r="AB8" s="89">
        <v>-0.003355</v>
      </c>
      <c r="AC8" s="89">
        <v>-0.004855</v>
      </c>
      <c r="AD8" s="89">
        <v>-0.005069</v>
      </c>
      <c r="AE8" s="89">
        <v>-0.006573</v>
      </c>
      <c r="AF8" s="89">
        <v>-0.008492</v>
      </c>
      <c r="AG8" s="89">
        <v>-0.010113</v>
      </c>
      <c r="AH8" s="89">
        <v>-0.011716</v>
      </c>
      <c r="AI8" s="89">
        <v>-0.012633</v>
      </c>
    </row>
    <row r="9" ht="12.75" customHeight="1">
      <c r="A9" s="89">
        <v>0.011525</v>
      </c>
      <c r="B9" s="89">
        <v>0.013045</v>
      </c>
      <c r="C9" s="89">
        <v>0.013445</v>
      </c>
      <c r="D9" s="89">
        <v>0.013565</v>
      </c>
      <c r="E9" s="89">
        <v>0.01387</v>
      </c>
      <c r="F9" s="89">
        <v>0.013846</v>
      </c>
      <c r="G9" s="89">
        <v>0.013332</v>
      </c>
      <c r="H9" s="89">
        <v>0.01268</v>
      </c>
      <c r="I9" s="89">
        <v>0.012006</v>
      </c>
      <c r="J9" s="89">
        <v>0.011017</v>
      </c>
      <c r="K9" s="89">
        <v>0.010086</v>
      </c>
      <c r="L9" s="89">
        <v>0.010235</v>
      </c>
      <c r="M9" s="89">
        <v>0.009303</v>
      </c>
      <c r="N9" s="89">
        <v>0.008862</v>
      </c>
      <c r="O9" s="89">
        <v>0.007746</v>
      </c>
      <c r="P9" s="89">
        <v>0.007428</v>
      </c>
      <c r="Q9" s="89">
        <v>0.006356</v>
      </c>
      <c r="R9" s="89">
        <v>0.005601</v>
      </c>
      <c r="S9" s="89">
        <v>0.004344</v>
      </c>
      <c r="T9" s="89">
        <v>0.004109</v>
      </c>
      <c r="U9" s="89">
        <v>0.003484</v>
      </c>
      <c r="V9" s="89">
        <v>0.002843</v>
      </c>
      <c r="W9" s="89">
        <v>0.001999</v>
      </c>
      <c r="X9" s="89">
        <v>0.001107</v>
      </c>
      <c r="Y9" s="89">
        <v>0.0</v>
      </c>
      <c r="Z9" s="89">
        <v>-8.09E-4</v>
      </c>
      <c r="AA9" s="89">
        <v>-0.001973</v>
      </c>
      <c r="AB9" s="89">
        <v>-0.002761</v>
      </c>
      <c r="AC9" s="89">
        <v>-0.004012</v>
      </c>
      <c r="AD9" s="89">
        <v>-0.005033</v>
      </c>
      <c r="AE9" s="89">
        <v>-0.005903</v>
      </c>
      <c r="AF9" s="89">
        <v>-0.007301</v>
      </c>
      <c r="AG9" s="89">
        <v>-0.008831</v>
      </c>
      <c r="AH9" s="89">
        <v>-0.010402</v>
      </c>
      <c r="AI9" s="89">
        <v>-0.011909</v>
      </c>
    </row>
    <row r="10" ht="12.75" customHeight="1">
      <c r="A10" s="89">
        <v>0.009671</v>
      </c>
      <c r="B10" s="89">
        <v>0.011113</v>
      </c>
      <c r="C10" s="89">
        <v>0.011493</v>
      </c>
      <c r="D10" s="89">
        <v>0.011818</v>
      </c>
      <c r="E10" s="89">
        <v>0.011615</v>
      </c>
      <c r="F10" s="89">
        <v>0.011672</v>
      </c>
      <c r="G10" s="89">
        <v>0.011828</v>
      </c>
      <c r="H10" s="89">
        <v>0.010901</v>
      </c>
      <c r="I10" s="89">
        <v>0.010642</v>
      </c>
      <c r="J10" s="89">
        <v>0.009805</v>
      </c>
      <c r="K10" s="89">
        <v>0.009222</v>
      </c>
      <c r="L10" s="89">
        <v>0.008707</v>
      </c>
      <c r="M10" s="89">
        <v>0.008354</v>
      </c>
      <c r="N10" s="89">
        <v>0.00792</v>
      </c>
      <c r="O10" s="89">
        <v>0.006894</v>
      </c>
      <c r="P10" s="89">
        <v>0.006295</v>
      </c>
      <c r="Q10" s="89">
        <v>0.005405</v>
      </c>
      <c r="R10" s="89">
        <v>0.004463</v>
      </c>
      <c r="S10" s="89">
        <v>0.004058</v>
      </c>
      <c r="T10" s="89">
        <v>0.003201</v>
      </c>
      <c r="U10" s="89">
        <v>0.00266</v>
      </c>
      <c r="V10" s="89">
        <v>0.001825</v>
      </c>
      <c r="W10" s="89">
        <v>0.001311</v>
      </c>
      <c r="X10" s="89">
        <v>5.39E-4</v>
      </c>
      <c r="Y10" s="89">
        <v>0.0</v>
      </c>
      <c r="Z10" s="89">
        <v>-5.39E-4</v>
      </c>
      <c r="AA10" s="89">
        <v>-0.001857</v>
      </c>
      <c r="AB10" s="89">
        <v>-0.002587</v>
      </c>
      <c r="AC10" s="89">
        <v>-0.00366</v>
      </c>
      <c r="AD10" s="89">
        <v>-0.004269</v>
      </c>
      <c r="AE10" s="89">
        <v>-0.005547</v>
      </c>
      <c r="AF10" s="89">
        <v>-0.007376</v>
      </c>
      <c r="AG10" s="89">
        <v>-0.008026</v>
      </c>
      <c r="AH10" s="89">
        <v>-0.009693</v>
      </c>
      <c r="AI10" s="89">
        <v>-0.010935</v>
      </c>
    </row>
    <row r="11" ht="12.75" customHeight="1">
      <c r="A11" s="89">
        <v>0.007134</v>
      </c>
      <c r="B11" s="89">
        <v>0.008907</v>
      </c>
      <c r="C11" s="89">
        <v>0.009376</v>
      </c>
      <c r="D11" s="89">
        <v>0.00985</v>
      </c>
      <c r="E11" s="89">
        <v>0.010061</v>
      </c>
      <c r="F11" s="89">
        <v>0.010359</v>
      </c>
      <c r="G11" s="89">
        <v>0.010047</v>
      </c>
      <c r="H11" s="89">
        <v>0.009501</v>
      </c>
      <c r="I11" s="89">
        <v>0.009134</v>
      </c>
      <c r="J11" s="89">
        <v>0.008716</v>
      </c>
      <c r="K11" s="89">
        <v>0.007694</v>
      </c>
      <c r="L11" s="89">
        <v>0.007773</v>
      </c>
      <c r="M11" s="89">
        <v>0.007406</v>
      </c>
      <c r="N11" s="89">
        <v>0.007053</v>
      </c>
      <c r="O11" s="89">
        <v>0.005976</v>
      </c>
      <c r="P11" s="89">
        <v>0.005617</v>
      </c>
      <c r="Q11" s="89">
        <v>0.005012</v>
      </c>
      <c r="R11" s="89">
        <v>0.004257</v>
      </c>
      <c r="S11" s="89">
        <v>0.003613</v>
      </c>
      <c r="T11" s="89">
        <v>0.002985</v>
      </c>
      <c r="U11" s="89">
        <v>0.002691</v>
      </c>
      <c r="V11" s="89">
        <v>0.001983</v>
      </c>
      <c r="W11" s="89">
        <v>0.001488</v>
      </c>
      <c r="X11" s="89">
        <v>7.22E-4</v>
      </c>
      <c r="Y11" s="89">
        <v>0.0</v>
      </c>
      <c r="Z11" s="89">
        <v>-5.07E-4</v>
      </c>
      <c r="AA11" s="89">
        <v>-0.001556</v>
      </c>
      <c r="AB11" s="89">
        <v>-0.002281</v>
      </c>
      <c r="AC11" s="89">
        <v>-0.003531</v>
      </c>
      <c r="AD11" s="89">
        <v>-0.004219</v>
      </c>
      <c r="AE11" s="89">
        <v>-0.005261</v>
      </c>
      <c r="AF11" s="89">
        <v>-0.006381</v>
      </c>
      <c r="AG11" s="89">
        <v>-0.007396</v>
      </c>
      <c r="AH11" s="89">
        <v>-0.008787</v>
      </c>
      <c r="AI11" s="89">
        <v>-0.009728</v>
      </c>
    </row>
    <row r="12" ht="12.75" customHeight="1">
      <c r="A12" s="89">
        <v>0.005517</v>
      </c>
      <c r="B12" s="89">
        <v>0.007174</v>
      </c>
      <c r="C12" s="89">
        <v>0.007853</v>
      </c>
      <c r="D12" s="89">
        <v>0.008278</v>
      </c>
      <c r="E12" s="89">
        <v>0.008892</v>
      </c>
      <c r="F12" s="89">
        <v>0.008922</v>
      </c>
      <c r="G12" s="89">
        <v>0.008889</v>
      </c>
      <c r="H12" s="89">
        <v>0.008263</v>
      </c>
      <c r="I12" s="89">
        <v>0.007962</v>
      </c>
      <c r="J12" s="89">
        <v>0.007606</v>
      </c>
      <c r="K12" s="89">
        <v>0.006897</v>
      </c>
      <c r="L12" s="89">
        <v>0.006763</v>
      </c>
      <c r="M12" s="89">
        <v>0.006499</v>
      </c>
      <c r="N12" s="89">
        <v>0.006165</v>
      </c>
      <c r="O12" s="89">
        <v>0.005554</v>
      </c>
      <c r="P12" s="89">
        <v>0.005091</v>
      </c>
      <c r="Q12" s="89">
        <v>0.004516</v>
      </c>
      <c r="R12" s="89">
        <v>0.004112</v>
      </c>
      <c r="S12" s="89">
        <v>0.003485</v>
      </c>
      <c r="T12" s="89">
        <v>0.002944</v>
      </c>
      <c r="U12" s="89">
        <v>0.002478</v>
      </c>
      <c r="V12" s="89">
        <v>0.001754</v>
      </c>
      <c r="W12" s="89">
        <v>0.001389</v>
      </c>
      <c r="X12" s="89">
        <v>7.8E-4</v>
      </c>
      <c r="Y12" s="89">
        <v>0.0</v>
      </c>
      <c r="Z12" s="89">
        <v>-5.11E-4</v>
      </c>
      <c r="AA12" s="89">
        <v>-0.001399</v>
      </c>
      <c r="AB12" s="89">
        <v>-0.001821</v>
      </c>
      <c r="AC12" s="89">
        <v>-0.002879</v>
      </c>
      <c r="AD12" s="89">
        <v>-0.00331</v>
      </c>
      <c r="AE12" s="89">
        <v>-0.004164</v>
      </c>
      <c r="AF12" s="89">
        <v>-0.005463</v>
      </c>
      <c r="AG12" s="89">
        <v>-0.006736</v>
      </c>
      <c r="AH12" s="89">
        <v>-0.007649</v>
      </c>
      <c r="AI12" s="89">
        <v>-0.008889</v>
      </c>
    </row>
    <row r="13" ht="12.75" customHeight="1">
      <c r="A13" s="89">
        <v>0.00348</v>
      </c>
      <c r="B13" s="89">
        <v>0.005395</v>
      </c>
      <c r="C13" s="89">
        <v>0.006192</v>
      </c>
      <c r="D13" s="89">
        <v>0.006755</v>
      </c>
      <c r="E13" s="89">
        <v>0.00688</v>
      </c>
      <c r="F13" s="89">
        <v>0.007214</v>
      </c>
      <c r="G13" s="89">
        <v>0.007484</v>
      </c>
      <c r="H13" s="89">
        <v>0.006812</v>
      </c>
      <c r="I13" s="89">
        <v>0.006786</v>
      </c>
      <c r="J13" s="89">
        <v>0.006353</v>
      </c>
      <c r="K13" s="89">
        <v>0.005807</v>
      </c>
      <c r="L13" s="89">
        <v>0.005623</v>
      </c>
      <c r="M13" s="89">
        <v>0.005599</v>
      </c>
      <c r="N13" s="89">
        <v>0.005514</v>
      </c>
      <c r="O13" s="89">
        <v>0.004817</v>
      </c>
      <c r="P13" s="89">
        <v>0.004333</v>
      </c>
      <c r="Q13" s="89">
        <v>0.003808</v>
      </c>
      <c r="R13" s="89">
        <v>0.003051</v>
      </c>
      <c r="S13" s="89">
        <v>0.003</v>
      </c>
      <c r="T13" s="89">
        <v>0.002107</v>
      </c>
      <c r="U13" s="89">
        <v>0.00192</v>
      </c>
      <c r="V13" s="89">
        <v>0.001323</v>
      </c>
      <c r="W13" s="89">
        <v>0.001182</v>
      </c>
      <c r="X13" s="89">
        <v>4.44E-4</v>
      </c>
      <c r="Y13" s="89">
        <v>0.0</v>
      </c>
      <c r="Z13" s="89">
        <v>-4.04E-4</v>
      </c>
      <c r="AA13" s="89">
        <v>-0.001342</v>
      </c>
      <c r="AB13" s="89">
        <v>-0.001912</v>
      </c>
      <c r="AC13" s="89">
        <v>-0.002926</v>
      </c>
      <c r="AD13" s="89">
        <v>-0.003401</v>
      </c>
      <c r="AE13" s="89">
        <v>-0.004322</v>
      </c>
      <c r="AF13" s="89">
        <v>-0.005575</v>
      </c>
      <c r="AG13" s="89">
        <v>-0.006154</v>
      </c>
      <c r="AH13" s="89">
        <v>-0.007163</v>
      </c>
      <c r="AI13" s="89">
        <v>-0.008462</v>
      </c>
    </row>
    <row r="14" ht="12.75" customHeight="1">
      <c r="A14" s="89">
        <v>0.002895</v>
      </c>
      <c r="B14" s="89">
        <v>0.004728</v>
      </c>
      <c r="C14" s="89">
        <v>0.005447</v>
      </c>
      <c r="D14" s="89">
        <v>0.005979</v>
      </c>
      <c r="E14" s="89">
        <v>0.006516</v>
      </c>
      <c r="F14" s="89">
        <v>0.006844</v>
      </c>
      <c r="G14" s="89">
        <v>0.006641</v>
      </c>
      <c r="H14" s="89">
        <v>0.006419</v>
      </c>
      <c r="I14" s="89">
        <v>0.006215</v>
      </c>
      <c r="J14" s="89">
        <v>0.005716</v>
      </c>
      <c r="K14" s="89">
        <v>0.005497</v>
      </c>
      <c r="L14" s="89">
        <v>0.005349</v>
      </c>
      <c r="M14" s="89">
        <v>0.005201</v>
      </c>
      <c r="N14" s="89">
        <v>0.004963</v>
      </c>
      <c r="O14" s="89">
        <v>0.004469</v>
      </c>
      <c r="P14" s="89">
        <v>0.004175</v>
      </c>
      <c r="Q14" s="89">
        <v>0.003658</v>
      </c>
      <c r="R14" s="89">
        <v>0.00332</v>
      </c>
      <c r="S14" s="89">
        <v>0.002852</v>
      </c>
      <c r="T14" s="89">
        <v>0.00262</v>
      </c>
      <c r="U14" s="89">
        <v>0.002042</v>
      </c>
      <c r="V14" s="89">
        <v>0.001586</v>
      </c>
      <c r="W14" s="89">
        <v>0.001203</v>
      </c>
      <c r="X14" s="89">
        <v>8.49E-4</v>
      </c>
      <c r="Y14" s="89">
        <v>0.0</v>
      </c>
      <c r="Z14" s="89">
        <v>-2.0E-5</v>
      </c>
      <c r="AA14" s="89">
        <v>-9.48E-4</v>
      </c>
      <c r="AB14" s="89">
        <v>-0.001249</v>
      </c>
      <c r="AC14" s="89">
        <v>-0.002116</v>
      </c>
      <c r="AD14" s="89">
        <v>-0.00268</v>
      </c>
      <c r="AE14" s="89">
        <v>-0.003479</v>
      </c>
      <c r="AF14" s="89">
        <v>-0.004322</v>
      </c>
      <c r="AG14" s="89">
        <v>-0.005388</v>
      </c>
      <c r="AH14" s="89">
        <v>-0.006303</v>
      </c>
      <c r="AI14" s="89">
        <v>-0.007049</v>
      </c>
    </row>
    <row r="15" ht="12.75" customHeight="1">
      <c r="A15" s="89">
        <v>0.001697</v>
      </c>
      <c r="B15" s="89">
        <v>0.003469</v>
      </c>
      <c r="C15" s="89">
        <v>0.004178</v>
      </c>
      <c r="D15" s="89">
        <v>0.004732</v>
      </c>
      <c r="E15" s="89">
        <v>0.005217</v>
      </c>
      <c r="F15" s="89">
        <v>0.00568</v>
      </c>
      <c r="G15" s="89">
        <v>0.005836</v>
      </c>
      <c r="H15" s="89">
        <v>0.005285</v>
      </c>
      <c r="I15" s="89">
        <v>0.005325</v>
      </c>
      <c r="J15" s="89">
        <v>0.004891</v>
      </c>
      <c r="K15" s="89">
        <v>0.004539</v>
      </c>
      <c r="L15" s="89">
        <v>0.004398</v>
      </c>
      <c r="M15" s="89">
        <v>0.004297</v>
      </c>
      <c r="N15" s="89">
        <v>0.004204</v>
      </c>
      <c r="O15" s="89">
        <v>0.003798</v>
      </c>
      <c r="P15" s="89">
        <v>0.003661</v>
      </c>
      <c r="Q15" s="89">
        <v>0.003193</v>
      </c>
      <c r="R15" s="89">
        <v>0.002563</v>
      </c>
      <c r="S15" s="89">
        <v>0.002405</v>
      </c>
      <c r="T15" s="89">
        <v>0.001757</v>
      </c>
      <c r="U15" s="89">
        <v>0.001398</v>
      </c>
      <c r="V15" s="89">
        <v>0.001066</v>
      </c>
      <c r="W15" s="89">
        <v>8.63E-4</v>
      </c>
      <c r="X15" s="89">
        <v>2.23E-4</v>
      </c>
      <c r="Y15" s="89">
        <v>0.0</v>
      </c>
      <c r="Z15" s="89">
        <v>-5.19E-4</v>
      </c>
      <c r="AA15" s="89">
        <v>-0.001195</v>
      </c>
      <c r="AB15" s="89">
        <v>-0.001508</v>
      </c>
      <c r="AC15" s="89">
        <v>-0.002121</v>
      </c>
      <c r="AD15" s="89">
        <v>-0.00268</v>
      </c>
      <c r="AE15" s="89">
        <v>-0.003489</v>
      </c>
      <c r="AF15" s="89">
        <v>-0.004449</v>
      </c>
      <c r="AG15" s="89">
        <v>-0.005219</v>
      </c>
      <c r="AH15" s="89">
        <v>-0.006145</v>
      </c>
      <c r="AI15" s="89">
        <v>-0.007094</v>
      </c>
    </row>
    <row r="16" ht="12.75" customHeight="1">
      <c r="A16" s="89">
        <v>6.23E-4</v>
      </c>
      <c r="B16" s="89">
        <v>0.002551</v>
      </c>
      <c r="C16" s="89">
        <v>0.003492</v>
      </c>
      <c r="D16" s="89">
        <v>0.004097</v>
      </c>
      <c r="E16" s="89">
        <v>0.004524</v>
      </c>
      <c r="F16" s="89">
        <v>0.004787</v>
      </c>
      <c r="G16" s="89">
        <v>0.005041</v>
      </c>
      <c r="H16" s="89">
        <v>0.004914</v>
      </c>
      <c r="I16" s="89">
        <v>0.004892</v>
      </c>
      <c r="J16" s="89">
        <v>0.004411</v>
      </c>
      <c r="K16" s="89">
        <v>0.004055</v>
      </c>
      <c r="L16" s="89">
        <v>0.003964</v>
      </c>
      <c r="M16" s="89">
        <v>0.004224</v>
      </c>
      <c r="N16" s="89">
        <v>0.004083</v>
      </c>
      <c r="O16" s="89">
        <v>0.003639</v>
      </c>
      <c r="P16" s="89">
        <v>0.003271</v>
      </c>
      <c r="Q16" s="89">
        <v>0.003119</v>
      </c>
      <c r="R16" s="89">
        <v>0.002422</v>
      </c>
      <c r="S16" s="89">
        <v>0.002301</v>
      </c>
      <c r="T16" s="89">
        <v>0.001849</v>
      </c>
      <c r="U16" s="89">
        <v>0.001509</v>
      </c>
      <c r="V16" s="89">
        <v>9.25E-4</v>
      </c>
      <c r="W16" s="89">
        <v>7.92E-4</v>
      </c>
      <c r="X16" s="89">
        <v>3.38E-4</v>
      </c>
      <c r="Y16" s="89">
        <v>0.0</v>
      </c>
      <c r="Z16" s="89">
        <v>-2.39E-4</v>
      </c>
      <c r="AA16" s="89">
        <v>-9.29E-4</v>
      </c>
      <c r="AB16" s="89">
        <v>-0.001169</v>
      </c>
      <c r="AC16" s="89">
        <v>-0.002158</v>
      </c>
      <c r="AD16" s="89">
        <v>-0.002401</v>
      </c>
      <c r="AE16" s="89">
        <v>-0.003104</v>
      </c>
      <c r="AF16" s="89">
        <v>-0.004083</v>
      </c>
      <c r="AG16" s="89">
        <v>-0.004638</v>
      </c>
      <c r="AH16" s="89">
        <v>-0.005606</v>
      </c>
      <c r="AI16" s="89">
        <v>-0.006446</v>
      </c>
    </row>
    <row r="17" ht="12.75" customHeight="1">
      <c r="A17" s="89">
        <v>-8.9E-5</v>
      </c>
      <c r="B17" s="89">
        <v>0.001807</v>
      </c>
      <c r="C17" s="89">
        <v>0.002569</v>
      </c>
      <c r="D17" s="89">
        <v>0.003271</v>
      </c>
      <c r="E17" s="89">
        <v>0.003945</v>
      </c>
      <c r="F17" s="89">
        <v>0.004371</v>
      </c>
      <c r="G17" s="89">
        <v>0.004135</v>
      </c>
      <c r="H17" s="89">
        <v>0.004034</v>
      </c>
      <c r="I17" s="89">
        <v>0.004003</v>
      </c>
      <c r="J17" s="89">
        <v>0.00362</v>
      </c>
      <c r="K17" s="89">
        <v>0.003273</v>
      </c>
      <c r="L17" s="89">
        <v>0.003334</v>
      </c>
      <c r="M17" s="89">
        <v>0.003333</v>
      </c>
      <c r="N17" s="89">
        <v>0.003318</v>
      </c>
      <c r="O17" s="89">
        <v>0.002994</v>
      </c>
      <c r="P17" s="89">
        <v>0.002769</v>
      </c>
      <c r="Q17" s="89">
        <v>0.002513</v>
      </c>
      <c r="R17" s="89">
        <v>0.002386</v>
      </c>
      <c r="S17" s="89">
        <v>0.001851</v>
      </c>
      <c r="T17" s="89">
        <v>0.001629</v>
      </c>
      <c r="U17" s="89">
        <v>0.001257</v>
      </c>
      <c r="V17" s="89">
        <v>9.87E-4</v>
      </c>
      <c r="W17" s="89">
        <v>8.98E-4</v>
      </c>
      <c r="X17" s="89">
        <v>4.26E-4</v>
      </c>
      <c r="Y17" s="89">
        <v>0.0</v>
      </c>
      <c r="Z17" s="89">
        <v>-2.84E-4</v>
      </c>
      <c r="AA17" s="89">
        <v>-8.24E-4</v>
      </c>
      <c r="AB17" s="89">
        <v>-0.00105</v>
      </c>
      <c r="AC17" s="89">
        <v>-0.001655</v>
      </c>
      <c r="AD17" s="89">
        <v>-0.002251</v>
      </c>
      <c r="AE17" s="89">
        <v>-0.002725</v>
      </c>
      <c r="AF17" s="89">
        <v>-0.003429</v>
      </c>
      <c r="AG17" s="89">
        <v>-0.004268</v>
      </c>
      <c r="AH17" s="89">
        <v>-0.005241</v>
      </c>
      <c r="AI17" s="89">
        <v>-0.005801</v>
      </c>
    </row>
    <row r="18" ht="12.75" customHeight="1">
      <c r="A18" s="89">
        <v>-2.31E-4</v>
      </c>
      <c r="B18" s="89">
        <v>0.001479</v>
      </c>
      <c r="C18" s="89">
        <v>0.002328</v>
      </c>
      <c r="D18" s="89">
        <v>0.003026</v>
      </c>
      <c r="E18" s="89">
        <v>0.003354</v>
      </c>
      <c r="F18" s="89">
        <v>0.003778</v>
      </c>
      <c r="G18" s="89">
        <v>0.004209</v>
      </c>
      <c r="H18" s="89">
        <v>0.003781</v>
      </c>
      <c r="I18" s="89">
        <v>0.003725</v>
      </c>
      <c r="J18" s="89">
        <v>0.003718</v>
      </c>
      <c r="K18" s="89">
        <v>0.003219</v>
      </c>
      <c r="L18" s="89">
        <v>0.003346</v>
      </c>
      <c r="M18" s="89">
        <v>0.003379</v>
      </c>
      <c r="N18" s="89">
        <v>0.003371</v>
      </c>
      <c r="O18" s="89">
        <v>0.003048</v>
      </c>
      <c r="P18" s="89">
        <v>0.002714</v>
      </c>
      <c r="Q18" s="89">
        <v>0.00246</v>
      </c>
      <c r="R18" s="89">
        <v>0.00198</v>
      </c>
      <c r="S18" s="89">
        <v>0.002054</v>
      </c>
      <c r="T18" s="89">
        <v>0.001439</v>
      </c>
      <c r="U18" s="89">
        <v>0.001123</v>
      </c>
      <c r="V18" s="89">
        <v>7.81E-4</v>
      </c>
      <c r="W18" s="89">
        <v>7.43E-4</v>
      </c>
      <c r="X18" s="89">
        <v>3.77E-4</v>
      </c>
      <c r="Y18" s="89">
        <v>0.0</v>
      </c>
      <c r="Z18" s="89">
        <v>-2.01E-4</v>
      </c>
      <c r="AA18" s="89">
        <v>-7.75E-4</v>
      </c>
      <c r="AB18" s="89">
        <v>-9.92E-4</v>
      </c>
      <c r="AC18" s="89">
        <v>-0.001535</v>
      </c>
      <c r="AD18" s="89">
        <v>-0.001891</v>
      </c>
      <c r="AE18" s="89">
        <v>-0.002584</v>
      </c>
      <c r="AF18" s="89">
        <v>-0.003407</v>
      </c>
      <c r="AG18" s="89">
        <v>-0.003944</v>
      </c>
      <c r="AH18" s="89">
        <v>-0.00469</v>
      </c>
      <c r="AI18" s="89">
        <v>-0.005537</v>
      </c>
    </row>
    <row r="19" ht="12.75" customHeight="1">
      <c r="A19" s="89">
        <v>-0.001123</v>
      </c>
      <c r="B19" s="89">
        <v>8.9E-4</v>
      </c>
      <c r="C19" s="89">
        <v>0.001751</v>
      </c>
      <c r="D19" s="89">
        <v>0.002257</v>
      </c>
      <c r="E19" s="89">
        <v>0.002898</v>
      </c>
      <c r="F19" s="89">
        <v>0.003256</v>
      </c>
      <c r="G19" s="89">
        <v>0.003391</v>
      </c>
      <c r="H19" s="89">
        <v>0.003384</v>
      </c>
      <c r="I19" s="89">
        <v>0.003301</v>
      </c>
      <c r="J19" s="89">
        <v>0.003014</v>
      </c>
      <c r="K19" s="89">
        <v>0.002747</v>
      </c>
      <c r="L19" s="89">
        <v>0.002777</v>
      </c>
      <c r="M19" s="89">
        <v>0.003118</v>
      </c>
      <c r="N19" s="89">
        <v>0.002904</v>
      </c>
      <c r="O19" s="89">
        <v>0.002625</v>
      </c>
      <c r="P19" s="89">
        <v>0.002499</v>
      </c>
      <c r="Q19" s="89">
        <v>0.002159</v>
      </c>
      <c r="R19" s="89">
        <v>0.00176</v>
      </c>
      <c r="S19" s="89">
        <v>0.001512</v>
      </c>
      <c r="T19" s="89">
        <v>0.00133</v>
      </c>
      <c r="U19" s="89">
        <v>0.001081</v>
      </c>
      <c r="V19" s="89">
        <v>7.32E-4</v>
      </c>
      <c r="W19" s="89">
        <v>6.13E-4</v>
      </c>
      <c r="X19" s="89">
        <v>2.56E-4</v>
      </c>
      <c r="Y19" s="89">
        <v>0.0</v>
      </c>
      <c r="Z19" s="89">
        <v>-4.7E-5</v>
      </c>
      <c r="AA19" s="89">
        <v>-5.64E-4</v>
      </c>
      <c r="AB19" s="89">
        <v>-7.88E-4</v>
      </c>
      <c r="AC19" s="89">
        <v>-0.001351</v>
      </c>
      <c r="AD19" s="89">
        <v>-0.001743</v>
      </c>
      <c r="AE19" s="89">
        <v>-0.002351</v>
      </c>
      <c r="AF19" s="89">
        <v>-0.003028</v>
      </c>
      <c r="AG19" s="89">
        <v>-0.003463</v>
      </c>
      <c r="AH19" s="89">
        <v>-0.004241</v>
      </c>
      <c r="AI19" s="89">
        <v>-0.005129</v>
      </c>
    </row>
    <row r="20" ht="12.75" customHeight="1">
      <c r="A20" s="89">
        <v>-0.001686</v>
      </c>
      <c r="B20" s="89">
        <v>2.24E-4</v>
      </c>
      <c r="C20" s="89">
        <v>0.001066</v>
      </c>
      <c r="D20" s="89">
        <v>0.001766</v>
      </c>
      <c r="E20" s="89">
        <v>0.0024</v>
      </c>
      <c r="F20" s="89">
        <v>0.002823</v>
      </c>
      <c r="G20" s="89">
        <v>0.002857</v>
      </c>
      <c r="H20" s="89">
        <v>0.002583</v>
      </c>
      <c r="I20" s="89">
        <v>0.002498</v>
      </c>
      <c r="J20" s="89">
        <v>0.0024</v>
      </c>
      <c r="K20" s="89">
        <v>0.00213</v>
      </c>
      <c r="L20" s="89">
        <v>0.002342</v>
      </c>
      <c r="M20" s="89">
        <v>0.002178</v>
      </c>
      <c r="N20" s="89">
        <v>0.002304</v>
      </c>
      <c r="O20" s="89">
        <v>0.0022</v>
      </c>
      <c r="P20" s="89">
        <v>0.002017</v>
      </c>
      <c r="Q20" s="89">
        <v>0.002005</v>
      </c>
      <c r="R20" s="89">
        <v>0.001748</v>
      </c>
      <c r="S20" s="89">
        <v>0.001334</v>
      </c>
      <c r="T20" s="89">
        <v>0.001258</v>
      </c>
      <c r="U20" s="89">
        <v>9.69E-4</v>
      </c>
      <c r="V20" s="89">
        <v>7.3E-4</v>
      </c>
      <c r="W20" s="89">
        <v>5.8E-4</v>
      </c>
      <c r="X20" s="89">
        <v>2.51E-4</v>
      </c>
      <c r="Y20" s="89">
        <v>0.0</v>
      </c>
      <c r="Z20" s="89">
        <v>-8.1E-5</v>
      </c>
      <c r="AA20" s="89">
        <v>-5.74E-4</v>
      </c>
      <c r="AB20" s="89">
        <v>-7.42E-4</v>
      </c>
      <c r="AC20" s="89">
        <v>-0.001108</v>
      </c>
      <c r="AD20" s="89">
        <v>-0.001561</v>
      </c>
      <c r="AE20" s="89">
        <v>-0.001973</v>
      </c>
      <c r="AF20" s="89">
        <v>-0.002586</v>
      </c>
      <c r="AG20" s="89">
        <v>-0.003288</v>
      </c>
      <c r="AH20" s="89">
        <v>-0.003995</v>
      </c>
      <c r="AI20" s="89">
        <v>-0.004585</v>
      </c>
    </row>
    <row r="21" ht="12.75" customHeight="1">
      <c r="A21" s="89">
        <v>-0.001909</v>
      </c>
      <c r="B21" s="89">
        <v>-1.62E-4</v>
      </c>
      <c r="C21" s="89">
        <v>7.44E-4</v>
      </c>
      <c r="D21" s="89">
        <v>0.001399</v>
      </c>
      <c r="E21" s="89">
        <v>0.001775</v>
      </c>
      <c r="F21" s="89">
        <v>0.002193</v>
      </c>
      <c r="G21" s="89">
        <v>0.002547</v>
      </c>
      <c r="H21" s="89">
        <v>0.002495</v>
      </c>
      <c r="I21" s="89">
        <v>0.002542</v>
      </c>
      <c r="J21" s="89">
        <v>0.002386</v>
      </c>
      <c r="K21" s="89">
        <v>0.002039</v>
      </c>
      <c r="L21" s="89">
        <v>0.002046</v>
      </c>
      <c r="M21" s="89">
        <v>0.002312</v>
      </c>
      <c r="N21" s="89">
        <v>0.002414</v>
      </c>
      <c r="O21" s="89">
        <v>0.002169</v>
      </c>
      <c r="P21" s="89">
        <v>0.001979</v>
      </c>
      <c r="Q21" s="89">
        <v>0.00179</v>
      </c>
      <c r="R21" s="89">
        <v>0.00146</v>
      </c>
      <c r="S21" s="89">
        <v>0.001458</v>
      </c>
      <c r="T21" s="89">
        <v>9.15E-4</v>
      </c>
      <c r="U21" s="89">
        <v>5.51E-4</v>
      </c>
      <c r="V21" s="89">
        <v>3.67E-4</v>
      </c>
      <c r="W21" s="89">
        <v>3.55E-4</v>
      </c>
      <c r="X21" s="89">
        <v>2.16E-4</v>
      </c>
      <c r="Y21" s="89">
        <v>0.0</v>
      </c>
      <c r="Z21" s="89">
        <v>-8.9E-5</v>
      </c>
      <c r="AA21" s="89">
        <v>-5.88E-4</v>
      </c>
      <c r="AB21" s="89">
        <v>-8.31E-4</v>
      </c>
      <c r="AC21" s="89">
        <v>-0.001183</v>
      </c>
      <c r="AD21" s="89">
        <v>-0.001528</v>
      </c>
      <c r="AE21" s="89">
        <v>-0.002078</v>
      </c>
      <c r="AF21" s="89">
        <v>-0.00273</v>
      </c>
      <c r="AG21" s="89">
        <v>-0.003088</v>
      </c>
      <c r="AH21" s="89">
        <v>-0.003884</v>
      </c>
      <c r="AI21" s="89">
        <v>-0.004569</v>
      </c>
    </row>
    <row r="22" ht="12.75" customHeight="1">
      <c r="A22" s="89">
        <v>-0.002287</v>
      </c>
      <c r="B22" s="89">
        <v>-3.18E-4</v>
      </c>
      <c r="C22" s="89">
        <v>5.84E-4</v>
      </c>
      <c r="D22" s="89">
        <v>0.001136</v>
      </c>
      <c r="E22" s="89">
        <v>0.001913</v>
      </c>
      <c r="F22" s="89">
        <v>0.002326</v>
      </c>
      <c r="G22" s="89">
        <v>0.002381</v>
      </c>
      <c r="H22" s="89">
        <v>0.002227</v>
      </c>
      <c r="I22" s="89">
        <v>0.002351</v>
      </c>
      <c r="J22" s="89">
        <v>0.002167</v>
      </c>
      <c r="K22" s="89">
        <v>0.002047</v>
      </c>
      <c r="L22" s="89">
        <v>0.002168</v>
      </c>
      <c r="M22" s="89">
        <v>0.00235</v>
      </c>
      <c r="N22" s="89">
        <v>0.002387</v>
      </c>
      <c r="O22" s="89">
        <v>0.002077</v>
      </c>
      <c r="P22" s="89">
        <v>0.001905</v>
      </c>
      <c r="Q22" s="89">
        <v>0.001794</v>
      </c>
      <c r="R22" s="89">
        <v>0.001504</v>
      </c>
      <c r="S22" s="89">
        <v>0.001207</v>
      </c>
      <c r="T22" s="89">
        <v>0.001091</v>
      </c>
      <c r="U22" s="89">
        <v>7.12E-4</v>
      </c>
      <c r="V22" s="89">
        <v>5.21E-4</v>
      </c>
      <c r="W22" s="89">
        <v>5.95E-4</v>
      </c>
      <c r="X22" s="89">
        <v>2.46E-4</v>
      </c>
      <c r="Y22" s="89">
        <v>0.0</v>
      </c>
      <c r="Z22" s="89">
        <v>-3.3E-5</v>
      </c>
      <c r="AA22" s="89">
        <v>-3.8E-4</v>
      </c>
      <c r="AB22" s="89">
        <v>-4.98E-4</v>
      </c>
      <c r="AC22" s="89">
        <v>-9.26E-4</v>
      </c>
      <c r="AD22" s="89">
        <v>-0.001267</v>
      </c>
      <c r="AE22" s="89">
        <v>-0.001691</v>
      </c>
      <c r="AF22" s="89">
        <v>-0.002367</v>
      </c>
      <c r="AG22" s="89">
        <v>-0.002821</v>
      </c>
      <c r="AH22" s="89">
        <v>-0.003418</v>
      </c>
      <c r="AI22" s="89">
        <v>-0.004058</v>
      </c>
    </row>
    <row r="23" ht="12.75" customHeight="1">
      <c r="A23" s="89">
        <v>-0.002665</v>
      </c>
      <c r="B23" s="89">
        <v>-8.16E-4</v>
      </c>
      <c r="C23" s="89">
        <v>8.6E-5</v>
      </c>
      <c r="D23" s="89">
        <v>8.03E-4</v>
      </c>
      <c r="E23" s="89">
        <v>0.001289</v>
      </c>
      <c r="F23" s="89">
        <v>0.00173</v>
      </c>
      <c r="G23" s="89">
        <v>0.001938</v>
      </c>
      <c r="H23" s="89">
        <v>0.001814</v>
      </c>
      <c r="I23" s="89">
        <v>0.001708</v>
      </c>
      <c r="J23" s="89">
        <v>0.001581</v>
      </c>
      <c r="K23" s="89">
        <v>0.00136</v>
      </c>
      <c r="L23" s="89">
        <v>0.001471</v>
      </c>
      <c r="M23" s="89">
        <v>0.001409</v>
      </c>
      <c r="N23" s="89">
        <v>0.001681</v>
      </c>
      <c r="O23" s="89">
        <v>0.00152</v>
      </c>
      <c r="P23" s="89">
        <v>0.001462</v>
      </c>
      <c r="Q23" s="89">
        <v>0.001224</v>
      </c>
      <c r="R23" s="89">
        <v>0.00116</v>
      </c>
      <c r="S23" s="89">
        <v>0.001019</v>
      </c>
      <c r="T23" s="89">
        <v>7.39E-4</v>
      </c>
      <c r="U23" s="89">
        <v>5.15E-4</v>
      </c>
      <c r="V23" s="89">
        <v>3.36E-4</v>
      </c>
      <c r="W23" s="89">
        <v>2.8E-4</v>
      </c>
      <c r="X23" s="89">
        <v>1.11E-4</v>
      </c>
      <c r="Y23" s="89">
        <v>0.0</v>
      </c>
      <c r="Z23" s="89">
        <v>-2.9E-5</v>
      </c>
      <c r="AA23" s="89">
        <v>-4.2E-4</v>
      </c>
      <c r="AB23" s="89">
        <v>-5.76E-4</v>
      </c>
      <c r="AC23" s="89">
        <v>-8.78E-4</v>
      </c>
      <c r="AD23" s="89">
        <v>-0.001214</v>
      </c>
      <c r="AE23" s="89">
        <v>-0.001654</v>
      </c>
      <c r="AF23" s="89">
        <v>-0.002146</v>
      </c>
      <c r="AG23" s="89">
        <v>-0.002711</v>
      </c>
      <c r="AH23" s="89">
        <v>-0.00331</v>
      </c>
      <c r="AI23" s="89">
        <v>-0.003844</v>
      </c>
    </row>
    <row r="24" ht="12.75" customHeight="1">
      <c r="A24" s="89">
        <v>-0.002714</v>
      </c>
      <c r="B24" s="89">
        <v>-8.5E-4</v>
      </c>
      <c r="C24" s="89">
        <v>5.0E-6</v>
      </c>
      <c r="D24" s="89">
        <v>6.52E-4</v>
      </c>
      <c r="E24" s="89">
        <v>0.001044</v>
      </c>
      <c r="F24" s="89">
        <v>0.001555</v>
      </c>
      <c r="G24" s="89">
        <v>0.001777</v>
      </c>
      <c r="H24" s="89">
        <v>0.001736</v>
      </c>
      <c r="I24" s="89">
        <v>0.001734</v>
      </c>
      <c r="J24" s="89">
        <v>0.001637</v>
      </c>
      <c r="K24" s="89">
        <v>0.001366</v>
      </c>
      <c r="L24" s="89">
        <v>0.001432</v>
      </c>
      <c r="M24" s="89">
        <v>0.001772</v>
      </c>
      <c r="N24" s="89">
        <v>0.001736</v>
      </c>
      <c r="O24" s="89">
        <v>0.001554</v>
      </c>
      <c r="P24" s="89">
        <v>0.001443</v>
      </c>
      <c r="Q24" s="89">
        <v>0.001389</v>
      </c>
      <c r="R24" s="89">
        <v>9.46E-4</v>
      </c>
      <c r="S24" s="89">
        <v>8.75E-4</v>
      </c>
      <c r="T24" s="89">
        <v>6.45E-4</v>
      </c>
      <c r="U24" s="89">
        <v>3.35E-4</v>
      </c>
      <c r="V24" s="89">
        <v>2.52E-4</v>
      </c>
      <c r="W24" s="89">
        <v>2.0E-4</v>
      </c>
      <c r="X24" s="89">
        <v>1.46E-4</v>
      </c>
      <c r="Y24" s="89">
        <v>0.0</v>
      </c>
      <c r="Z24" s="89">
        <v>-5.7E-5</v>
      </c>
      <c r="AA24" s="89">
        <v>-4.26E-4</v>
      </c>
      <c r="AB24" s="89">
        <v>-5.73E-4</v>
      </c>
      <c r="AC24" s="89">
        <v>-8.47E-4</v>
      </c>
      <c r="AD24" s="89">
        <v>-0.001205</v>
      </c>
      <c r="AE24" s="89">
        <v>-0.001603</v>
      </c>
      <c r="AF24" s="89">
        <v>-0.002189</v>
      </c>
      <c r="AG24" s="89">
        <v>-0.002572</v>
      </c>
      <c r="AH24" s="89">
        <v>-0.003346</v>
      </c>
      <c r="AI24" s="89">
        <v>-0.003975</v>
      </c>
    </row>
    <row r="25" ht="12.75" customHeight="1">
      <c r="A25" s="89">
        <v>-0.003676</v>
      </c>
      <c r="B25" s="89">
        <v>-0.00167</v>
      </c>
      <c r="C25" s="89">
        <v>-6.59E-4</v>
      </c>
      <c r="D25" s="89">
        <v>5.5E-5</v>
      </c>
      <c r="E25" s="89">
        <v>8.99E-4</v>
      </c>
      <c r="F25" s="89">
        <v>0.001273</v>
      </c>
      <c r="G25" s="89">
        <v>0.001398</v>
      </c>
      <c r="H25" s="89">
        <v>0.00144</v>
      </c>
      <c r="I25" s="89">
        <v>0.001373</v>
      </c>
      <c r="J25" s="89">
        <v>0.001238</v>
      </c>
      <c r="K25" s="89">
        <v>0.001163</v>
      </c>
      <c r="L25" s="89">
        <v>0.001373</v>
      </c>
      <c r="M25" s="89">
        <v>0.001489</v>
      </c>
      <c r="N25" s="89">
        <v>0.001649</v>
      </c>
      <c r="O25" s="89">
        <v>0.001479</v>
      </c>
      <c r="P25" s="89">
        <v>0.001407</v>
      </c>
      <c r="Q25" s="89">
        <v>0.001363</v>
      </c>
      <c r="R25" s="89">
        <v>0.001019</v>
      </c>
      <c r="S25" s="89">
        <v>9.2E-4</v>
      </c>
      <c r="T25" s="89">
        <v>6.59E-4</v>
      </c>
      <c r="U25" s="89">
        <v>4.52E-4</v>
      </c>
      <c r="V25" s="89">
        <v>3.05E-4</v>
      </c>
      <c r="W25" s="89">
        <v>3.27E-4</v>
      </c>
      <c r="X25" s="89">
        <v>9.0E-5</v>
      </c>
      <c r="Y25" s="89">
        <v>0.0</v>
      </c>
      <c r="Z25" s="89">
        <v>-1.0E-6</v>
      </c>
      <c r="AA25" s="89">
        <v>-2.97E-4</v>
      </c>
      <c r="AB25" s="89">
        <v>-3.07E-4</v>
      </c>
      <c r="AC25" s="89">
        <v>-6.91E-4</v>
      </c>
      <c r="AD25" s="89">
        <v>-9.3E-4</v>
      </c>
      <c r="AE25" s="89">
        <v>-0.001318</v>
      </c>
      <c r="AF25" s="89">
        <v>-0.001745</v>
      </c>
      <c r="AG25" s="89">
        <v>-0.002228</v>
      </c>
      <c r="AH25" s="89">
        <v>-0.002781</v>
      </c>
      <c r="AI25" s="89">
        <v>-0.003164</v>
      </c>
    </row>
    <row r="26" ht="12.75" customHeight="1">
      <c r="A26" s="89">
        <v>-0.003477</v>
      </c>
      <c r="B26" s="89">
        <v>-0.001624</v>
      </c>
      <c r="C26" s="89">
        <v>-7.17E-4</v>
      </c>
      <c r="D26" s="89">
        <v>3.3E-5</v>
      </c>
      <c r="E26" s="89">
        <v>5.2E-4</v>
      </c>
      <c r="F26" s="89">
        <v>0.001059</v>
      </c>
      <c r="G26" s="89">
        <v>0.001276</v>
      </c>
      <c r="H26" s="89">
        <v>0.001203</v>
      </c>
      <c r="I26" s="89">
        <v>0.001212</v>
      </c>
      <c r="J26" s="89">
        <v>0.001173</v>
      </c>
      <c r="K26" s="89">
        <v>9.48E-4</v>
      </c>
      <c r="L26" s="89">
        <v>0.001036</v>
      </c>
      <c r="M26" s="89">
        <v>0.001222</v>
      </c>
      <c r="N26" s="89">
        <v>0.001341</v>
      </c>
      <c r="O26" s="89">
        <v>0.001188</v>
      </c>
      <c r="P26" s="89">
        <v>0.001198</v>
      </c>
      <c r="Q26" s="89">
        <v>0.001068</v>
      </c>
      <c r="R26" s="89">
        <v>9.52E-4</v>
      </c>
      <c r="S26" s="89">
        <v>8.48E-4</v>
      </c>
      <c r="T26" s="89">
        <v>4.78E-4</v>
      </c>
      <c r="U26" s="89">
        <v>2.69E-4</v>
      </c>
      <c r="V26" s="89">
        <v>1.77E-4</v>
      </c>
      <c r="W26" s="89">
        <v>1.96E-4</v>
      </c>
      <c r="X26" s="89">
        <v>1.56E-4</v>
      </c>
      <c r="Y26" s="89">
        <v>0.0</v>
      </c>
      <c r="Z26" s="89">
        <v>1.17E-4</v>
      </c>
      <c r="AA26" s="89">
        <v>-2.05E-4</v>
      </c>
      <c r="AB26" s="89">
        <v>-2.93E-4</v>
      </c>
      <c r="AC26" s="89">
        <v>-6.39E-4</v>
      </c>
      <c r="AD26" s="89">
        <v>-9.02E-4</v>
      </c>
      <c r="AE26" s="89">
        <v>-0.001223</v>
      </c>
      <c r="AF26" s="89">
        <v>-0.001745</v>
      </c>
      <c r="AG26" s="89">
        <v>-0.002099</v>
      </c>
      <c r="AH26" s="89">
        <v>-0.00265</v>
      </c>
      <c r="AI26" s="89">
        <v>-0.003264</v>
      </c>
    </row>
    <row r="27" ht="12.75" customHeight="1">
      <c r="A27" s="89">
        <v>-0.003766</v>
      </c>
      <c r="B27" s="89">
        <v>-0.001693</v>
      </c>
      <c r="C27" s="89">
        <v>-7.44E-4</v>
      </c>
      <c r="D27" s="89">
        <v>-1.19E-4</v>
      </c>
      <c r="E27" s="89">
        <v>4.35E-4</v>
      </c>
      <c r="F27" s="89">
        <v>9.01E-4</v>
      </c>
      <c r="G27" s="89">
        <v>0.001078</v>
      </c>
      <c r="H27" s="89">
        <v>0.001076</v>
      </c>
      <c r="I27" s="89">
        <v>0.001047</v>
      </c>
      <c r="J27" s="89">
        <v>9.24E-4</v>
      </c>
      <c r="K27" s="89">
        <v>7.38E-4</v>
      </c>
      <c r="L27" s="89">
        <v>8.42E-4</v>
      </c>
      <c r="M27" s="89">
        <v>0.001097</v>
      </c>
      <c r="N27" s="89">
        <v>0.001151</v>
      </c>
      <c r="O27" s="89">
        <v>0.001015</v>
      </c>
      <c r="P27" s="89">
        <v>9.58E-4</v>
      </c>
      <c r="Q27" s="89">
        <v>8.78E-4</v>
      </c>
      <c r="R27" s="89">
        <v>5.97E-4</v>
      </c>
      <c r="S27" s="89">
        <v>5.2E-4</v>
      </c>
      <c r="T27" s="89">
        <v>5.07E-4</v>
      </c>
      <c r="U27" s="89">
        <v>2.1E-4</v>
      </c>
      <c r="V27" s="89">
        <v>8.3E-5</v>
      </c>
      <c r="W27" s="89">
        <v>1.98E-4</v>
      </c>
      <c r="X27" s="89">
        <v>9.7E-5</v>
      </c>
      <c r="Y27" s="89">
        <v>0.0</v>
      </c>
      <c r="Z27" s="89">
        <v>5.7E-5</v>
      </c>
      <c r="AA27" s="89">
        <v>-2.03E-4</v>
      </c>
      <c r="AB27" s="89">
        <v>-2.15E-4</v>
      </c>
      <c r="AC27" s="89">
        <v>-4.91E-4</v>
      </c>
      <c r="AD27" s="89">
        <v>-8.49E-4</v>
      </c>
      <c r="AE27" s="89">
        <v>-0.001121</v>
      </c>
      <c r="AF27" s="89">
        <v>-0.001714</v>
      </c>
      <c r="AG27" s="89">
        <v>-0.002038</v>
      </c>
      <c r="AH27" s="89">
        <v>-0.002637</v>
      </c>
      <c r="AI27" s="89">
        <v>-0.003232</v>
      </c>
    </row>
    <row r="28" ht="12.75" customHeight="1">
      <c r="A28" s="89">
        <v>-0.003996</v>
      </c>
      <c r="B28" s="89">
        <v>-0.002042</v>
      </c>
      <c r="C28" s="89">
        <v>-0.001162</v>
      </c>
      <c r="D28" s="89">
        <v>-5.24E-4</v>
      </c>
      <c r="E28" s="89">
        <v>1.66E-4</v>
      </c>
      <c r="F28" s="89">
        <v>6.05E-4</v>
      </c>
      <c r="G28" s="89">
        <v>7.13E-4</v>
      </c>
      <c r="H28" s="89">
        <v>7.84E-4</v>
      </c>
      <c r="I28" s="89">
        <v>8.11E-4</v>
      </c>
      <c r="J28" s="89">
        <v>7.42E-4</v>
      </c>
      <c r="K28" s="89">
        <v>6.32E-4</v>
      </c>
      <c r="L28" s="89">
        <v>7.96E-4</v>
      </c>
      <c r="M28" s="89">
        <v>8.73E-4</v>
      </c>
      <c r="N28" s="89">
        <v>0.001049</v>
      </c>
      <c r="O28" s="89">
        <v>9.95E-4</v>
      </c>
      <c r="P28" s="89">
        <v>0.001031</v>
      </c>
      <c r="Q28" s="89">
        <v>9.15E-4</v>
      </c>
      <c r="R28" s="89">
        <v>8.21E-4</v>
      </c>
      <c r="S28" s="89">
        <v>6.68E-4</v>
      </c>
      <c r="T28" s="89">
        <v>4.97E-4</v>
      </c>
      <c r="U28" s="89">
        <v>2.87E-4</v>
      </c>
      <c r="V28" s="89">
        <v>2.24E-4</v>
      </c>
      <c r="W28" s="89">
        <v>2.8E-4</v>
      </c>
      <c r="X28" s="89">
        <v>1.21E-4</v>
      </c>
      <c r="Y28" s="89">
        <v>0.0</v>
      </c>
      <c r="Z28" s="89">
        <v>1.27E-4</v>
      </c>
      <c r="AA28" s="89">
        <v>-1.22E-4</v>
      </c>
      <c r="AB28" s="89">
        <v>-8.2E-5</v>
      </c>
      <c r="AC28" s="89">
        <v>-4.09E-4</v>
      </c>
      <c r="AD28" s="89">
        <v>-6.86E-4</v>
      </c>
      <c r="AE28" s="89">
        <v>-9.58E-4</v>
      </c>
      <c r="AF28" s="89">
        <v>-0.001318</v>
      </c>
      <c r="AG28" s="89">
        <v>-0.001759</v>
      </c>
      <c r="AH28" s="89">
        <v>-0.002319</v>
      </c>
      <c r="AI28" s="89">
        <v>-0.002751</v>
      </c>
    </row>
    <row r="29" ht="12.75" customHeight="1">
      <c r="A29" s="89">
        <v>-0.004175</v>
      </c>
      <c r="B29" s="89">
        <v>-0.002269</v>
      </c>
      <c r="C29" s="89">
        <v>-0.001278</v>
      </c>
      <c r="D29" s="89">
        <v>-5.23E-4</v>
      </c>
      <c r="E29" s="89">
        <v>-7.0E-6</v>
      </c>
      <c r="F29" s="89">
        <v>5.15E-4</v>
      </c>
      <c r="G29" s="89">
        <v>7.64E-4</v>
      </c>
      <c r="H29" s="89">
        <v>6.95E-4</v>
      </c>
      <c r="I29" s="89">
        <v>8.14E-4</v>
      </c>
      <c r="J29" s="89">
        <v>8.56E-4</v>
      </c>
      <c r="K29" s="89">
        <v>6.37E-4</v>
      </c>
      <c r="L29" s="89">
        <v>7.62E-4</v>
      </c>
      <c r="M29" s="89">
        <v>0.001043</v>
      </c>
      <c r="N29" s="89">
        <v>0.001074</v>
      </c>
      <c r="O29" s="89">
        <v>9.76E-4</v>
      </c>
      <c r="P29" s="89">
        <v>9.79E-4</v>
      </c>
      <c r="Q29" s="89">
        <v>8.21E-4</v>
      </c>
      <c r="R29" s="89">
        <v>6.13E-4</v>
      </c>
      <c r="S29" s="89">
        <v>5.69E-4</v>
      </c>
      <c r="T29" s="89">
        <v>2.58E-4</v>
      </c>
      <c r="U29" s="89">
        <v>2.8E-5</v>
      </c>
      <c r="V29" s="89">
        <v>-2.8E-5</v>
      </c>
      <c r="W29" s="89">
        <v>8.6E-5</v>
      </c>
      <c r="X29" s="89">
        <v>4.0E-5</v>
      </c>
      <c r="Y29" s="89">
        <v>0.0</v>
      </c>
      <c r="Z29" s="89">
        <v>9.2E-5</v>
      </c>
      <c r="AA29" s="89">
        <v>-1.47E-4</v>
      </c>
      <c r="AB29" s="89">
        <v>-2.02E-4</v>
      </c>
      <c r="AC29" s="89">
        <v>-4.1E-4</v>
      </c>
      <c r="AD29" s="89">
        <v>-6.51E-4</v>
      </c>
      <c r="AE29" s="89">
        <v>-0.001048</v>
      </c>
      <c r="AF29" s="89">
        <v>-0.001473</v>
      </c>
      <c r="AG29" s="89">
        <v>-0.001747</v>
      </c>
      <c r="AH29" s="89">
        <v>-0.002283</v>
      </c>
      <c r="AI29" s="89">
        <v>-0.002839</v>
      </c>
    </row>
    <row r="30" ht="12.75" customHeight="1">
      <c r="A30" s="89">
        <v>-0.004491</v>
      </c>
      <c r="B30" s="89">
        <v>-0.002427</v>
      </c>
      <c r="C30" s="89">
        <v>-0.00145</v>
      </c>
      <c r="D30" s="89">
        <v>-8.38E-4</v>
      </c>
      <c r="E30" s="89">
        <v>-2.11E-4</v>
      </c>
      <c r="F30" s="89">
        <v>2.53E-4</v>
      </c>
      <c r="G30" s="89">
        <v>3.71E-4</v>
      </c>
      <c r="H30" s="89">
        <v>4.71E-4</v>
      </c>
      <c r="I30" s="89">
        <v>4.64E-4</v>
      </c>
      <c r="J30" s="89">
        <v>3.86E-4</v>
      </c>
      <c r="K30" s="89">
        <v>2.63E-4</v>
      </c>
      <c r="L30" s="89">
        <v>4.13E-4</v>
      </c>
      <c r="M30" s="89">
        <v>6.45E-4</v>
      </c>
      <c r="N30" s="89">
        <v>7.5E-4</v>
      </c>
      <c r="O30" s="89">
        <v>7.07E-4</v>
      </c>
      <c r="P30" s="89">
        <v>6.4E-4</v>
      </c>
      <c r="Q30" s="89">
        <v>6.32E-4</v>
      </c>
      <c r="R30" s="89">
        <v>4.19E-4</v>
      </c>
      <c r="S30" s="89">
        <v>3.96E-4</v>
      </c>
      <c r="T30" s="89">
        <v>2.32E-4</v>
      </c>
      <c r="U30" s="89">
        <v>1.38E-4</v>
      </c>
      <c r="V30" s="89">
        <v>1.3E-5</v>
      </c>
      <c r="W30" s="89">
        <v>8.7E-5</v>
      </c>
      <c r="X30" s="89">
        <v>2.2E-5</v>
      </c>
      <c r="Y30" s="89">
        <v>0.0</v>
      </c>
      <c r="Z30" s="89">
        <v>1.13E-4</v>
      </c>
      <c r="AA30" s="89">
        <v>-7.3E-5</v>
      </c>
      <c r="AB30" s="89">
        <v>-1.41E-4</v>
      </c>
      <c r="AC30" s="89">
        <v>-4.15E-4</v>
      </c>
      <c r="AD30" s="89">
        <v>-6.43E-4</v>
      </c>
      <c r="AE30" s="89">
        <v>-8.87E-4</v>
      </c>
      <c r="AF30" s="89">
        <v>-0.001408</v>
      </c>
      <c r="AG30" s="89">
        <v>-0.001656</v>
      </c>
      <c r="AH30" s="89">
        <v>-0.002242</v>
      </c>
      <c r="AI30" s="89">
        <v>-0.002665</v>
      </c>
    </row>
    <row r="31" ht="12.75" customHeight="1">
      <c r="A31" s="89">
        <v>-0.004039</v>
      </c>
      <c r="B31" s="89">
        <v>-0.0021</v>
      </c>
      <c r="C31" s="89">
        <v>-0.001219</v>
      </c>
      <c r="D31" s="89">
        <v>-5.75E-4</v>
      </c>
      <c r="E31" s="89">
        <v>-2.7E-5</v>
      </c>
      <c r="F31" s="89">
        <v>3.71E-4</v>
      </c>
      <c r="G31" s="89">
        <v>4.97E-4</v>
      </c>
      <c r="H31" s="89">
        <v>4.85E-4</v>
      </c>
      <c r="I31" s="89">
        <v>4.21E-4</v>
      </c>
      <c r="J31" s="89">
        <v>4.09E-4</v>
      </c>
      <c r="K31" s="89">
        <v>1.94E-4</v>
      </c>
      <c r="L31" s="89">
        <v>2.76E-4</v>
      </c>
      <c r="M31" s="89">
        <v>4.2E-4</v>
      </c>
      <c r="N31" s="89">
        <v>5.64E-4</v>
      </c>
      <c r="O31" s="89">
        <v>5.16E-4</v>
      </c>
      <c r="P31" s="89">
        <v>6.41E-4</v>
      </c>
      <c r="Q31" s="89">
        <v>5.15E-4</v>
      </c>
      <c r="R31" s="89">
        <v>4.43E-4</v>
      </c>
      <c r="S31" s="89">
        <v>4.28E-4</v>
      </c>
      <c r="T31" s="89">
        <v>2.11E-4</v>
      </c>
      <c r="U31" s="89">
        <v>-7.0E-6</v>
      </c>
      <c r="V31" s="89">
        <v>1.8E-5</v>
      </c>
      <c r="W31" s="89">
        <v>8.7E-5</v>
      </c>
      <c r="X31" s="89">
        <v>4.1E-5</v>
      </c>
      <c r="Y31" s="89">
        <v>0.0</v>
      </c>
      <c r="Z31" s="89">
        <v>1.08E-4</v>
      </c>
      <c r="AA31" s="89">
        <v>-1.01E-4</v>
      </c>
      <c r="AB31" s="89">
        <v>-9.5E-5</v>
      </c>
      <c r="AC31" s="89">
        <v>-2.99E-4</v>
      </c>
      <c r="AD31" s="89">
        <v>-5.52E-4</v>
      </c>
      <c r="AE31" s="89">
        <v>-7.84E-4</v>
      </c>
      <c r="AF31" s="89">
        <v>-0.0012</v>
      </c>
      <c r="AG31" s="89">
        <v>-0.001686</v>
      </c>
      <c r="AH31" s="89">
        <v>-0.002083</v>
      </c>
      <c r="AI31" s="89">
        <v>-0.002603</v>
      </c>
    </row>
    <row r="32" ht="12.75" customHeight="1">
      <c r="A32" s="89">
        <v>-0.004357</v>
      </c>
      <c r="B32" s="89">
        <v>-0.002431</v>
      </c>
      <c r="C32" s="89">
        <v>-0.001552</v>
      </c>
      <c r="D32" s="89">
        <v>-8.78E-4</v>
      </c>
      <c r="E32" s="89">
        <v>-3.8E-4</v>
      </c>
      <c r="F32" s="89">
        <v>9.8E-5</v>
      </c>
      <c r="G32" s="89">
        <v>4.46E-4</v>
      </c>
      <c r="H32" s="89">
        <v>4.26E-4</v>
      </c>
      <c r="I32" s="89">
        <v>5.01E-4</v>
      </c>
      <c r="J32" s="89">
        <v>4.84E-4</v>
      </c>
      <c r="K32" s="89">
        <v>3.63E-4</v>
      </c>
      <c r="L32" s="89">
        <v>5.11E-4</v>
      </c>
      <c r="M32" s="89">
        <v>7.57E-4</v>
      </c>
      <c r="N32" s="89">
        <v>9.03E-4</v>
      </c>
      <c r="O32" s="89">
        <v>7.86E-4</v>
      </c>
      <c r="P32" s="89">
        <v>7.3E-4</v>
      </c>
      <c r="Q32" s="89">
        <v>6.25E-4</v>
      </c>
      <c r="R32" s="89">
        <v>4.84E-4</v>
      </c>
      <c r="S32" s="89">
        <v>3.85E-4</v>
      </c>
      <c r="T32" s="89">
        <v>1.69E-4</v>
      </c>
      <c r="U32" s="89">
        <v>-8.2E-5</v>
      </c>
      <c r="V32" s="89">
        <v>-1.19E-4</v>
      </c>
      <c r="W32" s="89">
        <v>2.2E-5</v>
      </c>
      <c r="X32" s="89">
        <v>3.3E-5</v>
      </c>
      <c r="Y32" s="89">
        <v>0.0</v>
      </c>
      <c r="Z32" s="89">
        <v>8.4E-5</v>
      </c>
      <c r="AA32" s="89">
        <v>-9.4E-5</v>
      </c>
      <c r="AB32" s="89">
        <v>-1.01E-4</v>
      </c>
      <c r="AC32" s="89">
        <v>-2.98E-4</v>
      </c>
      <c r="AD32" s="89">
        <v>-5.84E-4</v>
      </c>
      <c r="AE32" s="89">
        <v>-8.47E-4</v>
      </c>
      <c r="AF32" s="89">
        <v>-0.001283</v>
      </c>
      <c r="AG32" s="89">
        <v>-0.001534</v>
      </c>
      <c r="AH32" s="89">
        <v>-0.00199</v>
      </c>
      <c r="AI32" s="89">
        <v>-0.002581</v>
      </c>
    </row>
    <row r="33" ht="12.75" customHeight="1">
      <c r="A33" s="89">
        <v>-0.004347</v>
      </c>
      <c r="B33" s="89">
        <v>-0.002371</v>
      </c>
      <c r="C33" s="89">
        <v>-0.001433</v>
      </c>
      <c r="D33" s="89">
        <v>-7.79E-4</v>
      </c>
      <c r="E33" s="89">
        <v>-8.5E-5</v>
      </c>
      <c r="F33" s="89">
        <v>3.51E-4</v>
      </c>
      <c r="G33" s="89">
        <v>4.66E-4</v>
      </c>
      <c r="H33" s="89">
        <v>5.44E-4</v>
      </c>
      <c r="I33" s="89">
        <v>6.46E-4</v>
      </c>
      <c r="J33" s="89">
        <v>5.71E-4</v>
      </c>
      <c r="K33" s="89">
        <v>6.13E-4</v>
      </c>
      <c r="L33" s="89">
        <v>7.68E-4</v>
      </c>
      <c r="M33" s="89">
        <v>0.001039</v>
      </c>
      <c r="N33" s="89">
        <v>0.001032</v>
      </c>
      <c r="O33" s="89">
        <v>0.001029</v>
      </c>
      <c r="P33" s="89">
        <v>9.69E-4</v>
      </c>
      <c r="Q33" s="89">
        <v>8.5E-4</v>
      </c>
      <c r="R33" s="89">
        <v>6.7E-4</v>
      </c>
      <c r="S33" s="89">
        <v>4.74E-4</v>
      </c>
      <c r="T33" s="89">
        <v>3.51E-4</v>
      </c>
      <c r="U33" s="89">
        <v>1.05E-4</v>
      </c>
      <c r="V33" s="89">
        <v>5.2E-5</v>
      </c>
      <c r="W33" s="89">
        <v>8.0E-5</v>
      </c>
      <c r="X33" s="89">
        <v>4.8E-5</v>
      </c>
      <c r="Y33" s="89">
        <v>0.0</v>
      </c>
      <c r="Z33" s="89">
        <v>1.56E-4</v>
      </c>
      <c r="AA33" s="89">
        <v>5.0E-6</v>
      </c>
      <c r="AB33" s="89">
        <v>1.3E-5</v>
      </c>
      <c r="AC33" s="89">
        <v>-2.05E-4</v>
      </c>
      <c r="AD33" s="89">
        <v>-4.27E-4</v>
      </c>
      <c r="AE33" s="89">
        <v>-7.0E-4</v>
      </c>
      <c r="AF33" s="89">
        <v>-0.001074</v>
      </c>
      <c r="AG33" s="89">
        <v>-0.001377</v>
      </c>
      <c r="AH33" s="89">
        <v>-0.001846</v>
      </c>
      <c r="AI33" s="89">
        <v>-0.002207</v>
      </c>
    </row>
    <row r="34" ht="12.75" customHeight="1">
      <c r="A34" s="89">
        <v>-0.00422</v>
      </c>
      <c r="B34" s="89">
        <v>-0.002277</v>
      </c>
      <c r="C34" s="89">
        <v>-0.001368</v>
      </c>
      <c r="D34" s="89">
        <v>-6.8E-4</v>
      </c>
      <c r="E34" s="89">
        <v>-1.95E-4</v>
      </c>
      <c r="F34" s="89">
        <v>2.95E-4</v>
      </c>
      <c r="G34" s="89">
        <v>5.01E-4</v>
      </c>
      <c r="H34" s="89">
        <v>4.9E-4</v>
      </c>
      <c r="I34" s="89">
        <v>4.8E-4</v>
      </c>
      <c r="J34" s="89">
        <v>4.52E-4</v>
      </c>
      <c r="K34" s="89">
        <v>2.66E-4</v>
      </c>
      <c r="L34" s="89">
        <v>3.71E-4</v>
      </c>
      <c r="M34" s="89">
        <v>5.02E-4</v>
      </c>
      <c r="N34" s="89">
        <v>7.05E-4</v>
      </c>
      <c r="O34" s="89">
        <v>6.12E-4</v>
      </c>
      <c r="P34" s="89">
        <v>6.76E-4</v>
      </c>
      <c r="Q34" s="89">
        <v>6.18E-4</v>
      </c>
      <c r="R34" s="89">
        <v>4.63E-4</v>
      </c>
      <c r="S34" s="89">
        <v>5.34E-4</v>
      </c>
      <c r="T34" s="89">
        <v>1.51E-4</v>
      </c>
      <c r="U34" s="89">
        <v>-3.0E-5</v>
      </c>
      <c r="V34" s="89">
        <v>-4.4E-5</v>
      </c>
      <c r="W34" s="89">
        <v>4.2E-5</v>
      </c>
      <c r="X34" s="89">
        <v>2.1E-5</v>
      </c>
      <c r="Y34" s="89">
        <v>0.0</v>
      </c>
      <c r="Z34" s="89">
        <v>1.29E-4</v>
      </c>
      <c r="AA34" s="89">
        <v>-8.0E-5</v>
      </c>
      <c r="AB34" s="89">
        <v>-6.9E-5</v>
      </c>
      <c r="AC34" s="89">
        <v>-2.8E-4</v>
      </c>
      <c r="AD34" s="89">
        <v>-5.51E-4</v>
      </c>
      <c r="AE34" s="89">
        <v>-7.38E-4</v>
      </c>
      <c r="AF34" s="89">
        <v>-0.001124</v>
      </c>
      <c r="AG34" s="89">
        <v>-0.001568</v>
      </c>
      <c r="AH34" s="89">
        <v>-0.001971</v>
      </c>
      <c r="AI34" s="89">
        <v>-0.0024</v>
      </c>
    </row>
    <row r="35" ht="12.75" customHeight="1">
      <c r="A35" s="89">
        <v>-0.003784</v>
      </c>
      <c r="B35" s="89">
        <v>-0.001847</v>
      </c>
      <c r="C35" s="89">
        <v>-9.91E-4</v>
      </c>
      <c r="D35" s="89">
        <v>-4.72E-4</v>
      </c>
      <c r="E35" s="89">
        <v>-1.0E-6</v>
      </c>
      <c r="F35" s="89">
        <v>3.58E-4</v>
      </c>
      <c r="G35" s="89">
        <v>5.86E-4</v>
      </c>
      <c r="H35" s="89">
        <v>6.18E-4</v>
      </c>
      <c r="I35" s="89">
        <v>5.8E-4</v>
      </c>
      <c r="J35" s="89">
        <v>5.3E-4</v>
      </c>
      <c r="K35" s="89">
        <v>3.34E-4</v>
      </c>
      <c r="L35" s="89">
        <v>4.15E-4</v>
      </c>
      <c r="M35" s="89">
        <v>6.02E-4</v>
      </c>
      <c r="N35" s="89">
        <v>7.3E-4</v>
      </c>
      <c r="O35" s="89">
        <v>5.98E-4</v>
      </c>
      <c r="P35" s="89">
        <v>5.89E-4</v>
      </c>
      <c r="Q35" s="89">
        <v>6.11E-4</v>
      </c>
      <c r="R35" s="89">
        <v>3.5E-4</v>
      </c>
      <c r="S35" s="89">
        <v>2.97E-4</v>
      </c>
      <c r="T35" s="89">
        <v>1.34E-4</v>
      </c>
      <c r="U35" s="89">
        <v>6.7E-5</v>
      </c>
      <c r="V35" s="89">
        <v>-4.9E-5</v>
      </c>
      <c r="W35" s="89">
        <v>6.5E-5</v>
      </c>
      <c r="X35" s="89">
        <v>1.0E-5</v>
      </c>
      <c r="Y35" s="89">
        <v>0.0</v>
      </c>
      <c r="Z35" s="89">
        <v>9.6E-5</v>
      </c>
      <c r="AA35" s="89">
        <v>-7.8E-5</v>
      </c>
      <c r="AB35" s="89">
        <v>-1.63E-4</v>
      </c>
      <c r="AC35" s="89">
        <v>-3.16E-4</v>
      </c>
      <c r="AD35" s="89">
        <v>-5.73E-4</v>
      </c>
      <c r="AE35" s="89">
        <v>-8.59E-4</v>
      </c>
      <c r="AF35" s="89">
        <v>-0.001246</v>
      </c>
      <c r="AG35" s="89">
        <v>-0.001449</v>
      </c>
      <c r="AH35" s="89">
        <v>-0.00201</v>
      </c>
      <c r="AI35" s="89">
        <v>-0.00257</v>
      </c>
    </row>
    <row r="36" ht="12.75" customHeight="1">
      <c r="A36" s="89">
        <v>-0.003733</v>
      </c>
      <c r="B36" s="89">
        <v>-0.001777</v>
      </c>
      <c r="C36" s="89">
        <v>-9.16E-4</v>
      </c>
      <c r="D36" s="89">
        <v>-3.4E-4</v>
      </c>
      <c r="E36" s="89">
        <v>2.91E-4</v>
      </c>
      <c r="F36" s="89">
        <v>6.48E-4</v>
      </c>
      <c r="G36" s="89">
        <v>7.75E-4</v>
      </c>
      <c r="H36" s="89">
        <v>8.31E-4</v>
      </c>
      <c r="I36" s="89">
        <v>8.38E-4</v>
      </c>
      <c r="J36" s="89">
        <v>7.74E-4</v>
      </c>
      <c r="K36" s="89">
        <v>6.54E-4</v>
      </c>
      <c r="L36" s="89">
        <v>7.71E-4</v>
      </c>
      <c r="M36" s="89">
        <v>0.001004</v>
      </c>
      <c r="N36" s="89">
        <v>0.001053</v>
      </c>
      <c r="O36" s="89">
        <v>0.001013</v>
      </c>
      <c r="P36" s="89">
        <v>9.58E-4</v>
      </c>
      <c r="Q36" s="89">
        <v>8.28E-4</v>
      </c>
      <c r="R36" s="89">
        <v>6.97E-4</v>
      </c>
      <c r="S36" s="89">
        <v>5.41E-4</v>
      </c>
      <c r="T36" s="89">
        <v>3.61E-4</v>
      </c>
      <c r="U36" s="89">
        <v>1.38E-4</v>
      </c>
      <c r="V36" s="89">
        <v>1.08E-4</v>
      </c>
      <c r="W36" s="89">
        <v>1.48E-4</v>
      </c>
      <c r="X36" s="89">
        <v>1.4E-5</v>
      </c>
      <c r="Y36" s="89">
        <v>0.0</v>
      </c>
      <c r="Z36" s="89">
        <v>1.15E-4</v>
      </c>
      <c r="AA36" s="89">
        <v>-4.0E-6</v>
      </c>
      <c r="AB36" s="89">
        <v>-1.0E-5</v>
      </c>
      <c r="AC36" s="89">
        <v>-2.16E-4</v>
      </c>
      <c r="AD36" s="89">
        <v>-4.69E-4</v>
      </c>
      <c r="AE36" s="89">
        <v>-6.26E-4</v>
      </c>
      <c r="AF36" s="89">
        <v>-9.83E-4</v>
      </c>
      <c r="AG36" s="89">
        <v>-0.001384</v>
      </c>
      <c r="AH36" s="89">
        <v>-0.001778</v>
      </c>
      <c r="AI36" s="89">
        <v>-0.002132</v>
      </c>
    </row>
    <row r="37" ht="12.75" customHeight="1">
      <c r="A37" s="89">
        <v>-0.003607</v>
      </c>
      <c r="B37" s="89">
        <v>-0.001842</v>
      </c>
      <c r="C37" s="89">
        <v>-9.54E-4</v>
      </c>
      <c r="D37" s="89">
        <v>-2.67E-4</v>
      </c>
      <c r="E37" s="89">
        <v>2.62E-4</v>
      </c>
      <c r="F37" s="89">
        <v>6.98E-4</v>
      </c>
      <c r="G37" s="89">
        <v>9.7E-4</v>
      </c>
      <c r="H37" s="89">
        <v>9.75E-4</v>
      </c>
      <c r="I37" s="89">
        <v>0.001057</v>
      </c>
      <c r="J37" s="89">
        <v>0.001084</v>
      </c>
      <c r="K37" s="89">
        <v>9.84E-4</v>
      </c>
      <c r="L37" s="89">
        <v>0.001137</v>
      </c>
      <c r="M37" s="89">
        <v>0.001299</v>
      </c>
      <c r="N37" s="89">
        <v>0.001434</v>
      </c>
      <c r="O37" s="89">
        <v>0.001333</v>
      </c>
      <c r="P37" s="89">
        <v>0.001229</v>
      </c>
      <c r="Q37" s="89">
        <v>0.001079</v>
      </c>
      <c r="R37" s="89">
        <v>8.56E-4</v>
      </c>
      <c r="S37" s="89">
        <v>7.13E-4</v>
      </c>
      <c r="T37" s="89">
        <v>3.14E-4</v>
      </c>
      <c r="U37" s="89">
        <v>1.06E-4</v>
      </c>
      <c r="V37" s="89">
        <v>1.0E-6</v>
      </c>
      <c r="W37" s="89">
        <v>8.7E-5</v>
      </c>
      <c r="X37" s="89">
        <v>6.1E-5</v>
      </c>
      <c r="Y37" s="89">
        <v>0.0</v>
      </c>
      <c r="Z37" s="89">
        <v>7.5E-5</v>
      </c>
      <c r="AA37" s="89">
        <v>-8.5E-5</v>
      </c>
      <c r="AB37" s="89">
        <v>-8.4E-5</v>
      </c>
      <c r="AC37" s="89">
        <v>-2.85E-4</v>
      </c>
      <c r="AD37" s="89">
        <v>-4.66E-4</v>
      </c>
      <c r="AE37" s="89">
        <v>-7.71E-4</v>
      </c>
      <c r="AF37" s="89">
        <v>-0.001107</v>
      </c>
      <c r="AG37" s="89">
        <v>-0.001362</v>
      </c>
      <c r="AH37" s="89">
        <v>-0.001759</v>
      </c>
      <c r="AI37" s="89">
        <v>-0.00218</v>
      </c>
    </row>
    <row r="38" ht="12.75" customHeight="1">
      <c r="A38" s="89">
        <v>-0.003574</v>
      </c>
      <c r="B38" s="89">
        <v>-0.001715</v>
      </c>
      <c r="C38" s="89">
        <v>-8.46E-4</v>
      </c>
      <c r="D38" s="89">
        <v>-2.01E-4</v>
      </c>
      <c r="E38" s="89">
        <v>3.73E-4</v>
      </c>
      <c r="F38" s="89">
        <v>7.57E-4</v>
      </c>
      <c r="G38" s="89">
        <v>0.001024</v>
      </c>
      <c r="H38" s="89">
        <v>0.001079</v>
      </c>
      <c r="I38" s="89">
        <v>0.001198</v>
      </c>
      <c r="J38" s="89">
        <v>0.001139</v>
      </c>
      <c r="K38" s="89">
        <v>0.001048</v>
      </c>
      <c r="L38" s="89">
        <v>0.001215</v>
      </c>
      <c r="M38" s="89">
        <v>0.001408</v>
      </c>
      <c r="N38" s="89">
        <v>0.001444</v>
      </c>
      <c r="O38" s="89">
        <v>0.001309</v>
      </c>
      <c r="P38" s="89">
        <v>0.001217</v>
      </c>
      <c r="Q38" s="89">
        <v>0.001128</v>
      </c>
      <c r="R38" s="89">
        <v>8.38E-4</v>
      </c>
      <c r="S38" s="89">
        <v>6.49E-4</v>
      </c>
      <c r="T38" s="89">
        <v>4.68E-4</v>
      </c>
      <c r="U38" s="89">
        <v>2.11E-4</v>
      </c>
      <c r="V38" s="89">
        <v>9.9E-5</v>
      </c>
      <c r="W38" s="89">
        <v>1.48E-4</v>
      </c>
      <c r="X38" s="89">
        <v>7.5E-5</v>
      </c>
      <c r="Y38" s="89">
        <v>0.0</v>
      </c>
      <c r="Z38" s="89">
        <v>1.1E-4</v>
      </c>
      <c r="AA38" s="89">
        <v>3.0E-6</v>
      </c>
      <c r="AB38" s="89">
        <v>-2.7E-5</v>
      </c>
      <c r="AC38" s="89">
        <v>-2.04E-4</v>
      </c>
      <c r="AD38" s="89">
        <v>-5.18E-4</v>
      </c>
      <c r="AE38" s="89">
        <v>-7.46E-4</v>
      </c>
      <c r="AF38" s="89">
        <v>-0.001088</v>
      </c>
      <c r="AG38" s="89">
        <v>-0.001305</v>
      </c>
      <c r="AH38" s="89">
        <v>-0.001775</v>
      </c>
      <c r="AI38" s="89">
        <v>-0.002162</v>
      </c>
    </row>
    <row r="39" ht="12.75" customHeight="1">
      <c r="A39" s="89">
        <v>-0.002981</v>
      </c>
      <c r="B39" s="89">
        <v>-0.001186</v>
      </c>
      <c r="C39" s="89">
        <v>-3.57E-4</v>
      </c>
      <c r="D39" s="89">
        <v>1.8E-4</v>
      </c>
      <c r="E39" s="89">
        <v>7.21E-4</v>
      </c>
      <c r="F39" s="89">
        <v>0.001067</v>
      </c>
      <c r="G39" s="89">
        <v>0.001199</v>
      </c>
      <c r="H39" s="89">
        <v>0.001155</v>
      </c>
      <c r="I39" s="89">
        <v>0.001103</v>
      </c>
      <c r="J39" s="89">
        <v>0.001058</v>
      </c>
      <c r="K39" s="89">
        <v>8.81E-4</v>
      </c>
      <c r="L39" s="89">
        <v>9.14E-4</v>
      </c>
      <c r="M39" s="89">
        <v>0.001057</v>
      </c>
      <c r="N39" s="89">
        <v>0.001091</v>
      </c>
      <c r="O39" s="89">
        <v>0.001093</v>
      </c>
      <c r="P39" s="89">
        <v>0.00104</v>
      </c>
      <c r="Q39" s="89">
        <v>8.9E-4</v>
      </c>
      <c r="R39" s="89">
        <v>7.71E-4</v>
      </c>
      <c r="S39" s="89">
        <v>7.04E-4</v>
      </c>
      <c r="T39" s="89">
        <v>4.81E-4</v>
      </c>
      <c r="U39" s="89">
        <v>2.2E-4</v>
      </c>
      <c r="V39" s="89">
        <v>1.44E-4</v>
      </c>
      <c r="W39" s="89">
        <v>1.39E-4</v>
      </c>
      <c r="X39" s="89">
        <v>6.1E-5</v>
      </c>
      <c r="Y39" s="89">
        <v>0.0</v>
      </c>
      <c r="Z39" s="89">
        <v>1.13E-4</v>
      </c>
      <c r="AA39" s="89">
        <v>-1.05E-4</v>
      </c>
      <c r="AB39" s="89">
        <v>-9.1E-5</v>
      </c>
      <c r="AC39" s="89">
        <v>-2.93E-4</v>
      </c>
      <c r="AD39" s="89">
        <v>-4.89E-4</v>
      </c>
      <c r="AE39" s="89">
        <v>-6.96E-4</v>
      </c>
      <c r="AF39" s="89">
        <v>-0.001044</v>
      </c>
      <c r="AG39" s="89">
        <v>-0.001469</v>
      </c>
      <c r="AH39" s="89">
        <v>-0.00183</v>
      </c>
      <c r="AI39" s="89">
        <v>-0.002242</v>
      </c>
    </row>
    <row r="40" ht="12.75" customHeight="1">
      <c r="A40" s="89">
        <v>-0.002933</v>
      </c>
      <c r="B40" s="89">
        <v>-0.001128</v>
      </c>
      <c r="C40" s="89">
        <v>-3.24E-4</v>
      </c>
      <c r="D40" s="89">
        <v>2.29E-4</v>
      </c>
      <c r="E40" s="89">
        <v>5.67E-4</v>
      </c>
      <c r="F40" s="89">
        <v>9.83E-4</v>
      </c>
      <c r="G40" s="89">
        <v>0.001169</v>
      </c>
      <c r="H40" s="89">
        <v>0.00118</v>
      </c>
      <c r="I40" s="89">
        <v>0.001142</v>
      </c>
      <c r="J40" s="89">
        <v>0.001065</v>
      </c>
      <c r="K40" s="89">
        <v>8.74E-4</v>
      </c>
      <c r="L40" s="89">
        <v>8.69E-4</v>
      </c>
      <c r="M40" s="89">
        <v>9.73E-4</v>
      </c>
      <c r="N40" s="89">
        <v>0.001084</v>
      </c>
      <c r="O40" s="89">
        <v>9.58E-4</v>
      </c>
      <c r="P40" s="89">
        <v>9.15E-4</v>
      </c>
      <c r="Q40" s="89">
        <v>8.34E-4</v>
      </c>
      <c r="R40" s="89">
        <v>6.48E-4</v>
      </c>
      <c r="S40" s="89">
        <v>5.9E-4</v>
      </c>
      <c r="T40" s="89">
        <v>4.01E-4</v>
      </c>
      <c r="U40" s="89">
        <v>1.5E-4</v>
      </c>
      <c r="V40" s="89">
        <v>6.3E-5</v>
      </c>
      <c r="W40" s="89">
        <v>1.18E-4</v>
      </c>
      <c r="X40" s="89">
        <v>2.0E-6</v>
      </c>
      <c r="Y40" s="89">
        <v>0.0</v>
      </c>
      <c r="Z40" s="89">
        <v>4.1E-5</v>
      </c>
      <c r="AA40" s="89">
        <v>-1.14E-4</v>
      </c>
      <c r="AB40" s="89">
        <v>-1.9E-4</v>
      </c>
      <c r="AC40" s="89">
        <v>-3.46E-4</v>
      </c>
      <c r="AD40" s="89">
        <v>-5.67E-4</v>
      </c>
      <c r="AE40" s="89">
        <v>-8.46E-4</v>
      </c>
      <c r="AF40" s="89">
        <v>-0.00114</v>
      </c>
      <c r="AG40" s="89">
        <v>-0.001494</v>
      </c>
      <c r="AH40" s="89">
        <v>-0.001929</v>
      </c>
      <c r="AI40" s="89">
        <v>-0.002406</v>
      </c>
    </row>
    <row r="41" ht="12.75" customHeight="1">
      <c r="A41" s="89">
        <v>-0.002676</v>
      </c>
      <c r="B41" s="89">
        <v>-9.07E-4</v>
      </c>
      <c r="C41" s="89">
        <v>-1.65E-4</v>
      </c>
      <c r="D41" s="89">
        <v>3.63E-4</v>
      </c>
      <c r="E41" s="89">
        <v>9.05E-4</v>
      </c>
      <c r="F41" s="89">
        <v>0.001188</v>
      </c>
      <c r="G41" s="89">
        <v>0.001342</v>
      </c>
      <c r="H41" s="89">
        <v>0.001347</v>
      </c>
      <c r="I41" s="89">
        <v>0.001364</v>
      </c>
      <c r="J41" s="89">
        <v>0.001287</v>
      </c>
      <c r="K41" s="89">
        <v>0.001223</v>
      </c>
      <c r="L41" s="89">
        <v>0.001327</v>
      </c>
      <c r="M41" s="89">
        <v>0.001458</v>
      </c>
      <c r="N41" s="89">
        <v>0.001473</v>
      </c>
      <c r="O41" s="89">
        <v>0.001374</v>
      </c>
      <c r="P41" s="89">
        <v>0.001296</v>
      </c>
      <c r="Q41" s="89">
        <v>0.001154</v>
      </c>
      <c r="R41" s="89">
        <v>9.45E-4</v>
      </c>
      <c r="S41" s="89">
        <v>7.4E-4</v>
      </c>
      <c r="T41" s="89">
        <v>5.1E-4</v>
      </c>
      <c r="U41" s="89">
        <v>2.96E-4</v>
      </c>
      <c r="V41" s="89">
        <v>1.64E-4</v>
      </c>
      <c r="W41" s="89">
        <v>1.77E-4</v>
      </c>
      <c r="X41" s="89">
        <v>6.4E-5</v>
      </c>
      <c r="Y41" s="89">
        <v>0.0</v>
      </c>
      <c r="Z41" s="89">
        <v>1.13E-4</v>
      </c>
      <c r="AA41" s="89">
        <v>-1.8E-5</v>
      </c>
      <c r="AB41" s="89">
        <v>-8.0E-6</v>
      </c>
      <c r="AC41" s="89">
        <v>-1.9E-4</v>
      </c>
      <c r="AD41" s="89">
        <v>-4.24E-4</v>
      </c>
      <c r="AE41" s="89">
        <v>-6.55E-4</v>
      </c>
      <c r="AF41" s="89">
        <v>-9.95E-4</v>
      </c>
      <c r="AG41" s="89">
        <v>-0.001234</v>
      </c>
      <c r="AH41" s="89">
        <v>-0.001696</v>
      </c>
      <c r="AI41" s="89">
        <v>-0.002069</v>
      </c>
    </row>
    <row r="42" ht="12.75" customHeight="1">
      <c r="A42" s="89">
        <v>-0.003052</v>
      </c>
      <c r="B42" s="89">
        <v>-0.00133</v>
      </c>
      <c r="C42" s="89">
        <v>-4.67E-4</v>
      </c>
      <c r="D42" s="89">
        <v>1.66E-4</v>
      </c>
      <c r="E42" s="89">
        <v>6.88E-4</v>
      </c>
      <c r="F42" s="89">
        <v>0.001119</v>
      </c>
      <c r="G42" s="89">
        <v>0.001322</v>
      </c>
      <c r="H42" s="89">
        <v>0.001387</v>
      </c>
      <c r="I42" s="89">
        <v>0.001332</v>
      </c>
      <c r="J42" s="89">
        <v>0.001393</v>
      </c>
      <c r="K42" s="89">
        <v>0.001326</v>
      </c>
      <c r="L42" s="89">
        <v>0.001453</v>
      </c>
      <c r="M42" s="89">
        <v>0.001619</v>
      </c>
      <c r="N42" s="89">
        <v>0.001672</v>
      </c>
      <c r="O42" s="89">
        <v>0.001581</v>
      </c>
      <c r="P42" s="89">
        <v>0.001509</v>
      </c>
      <c r="Q42" s="89">
        <v>0.001322</v>
      </c>
      <c r="R42" s="89">
        <v>9.99E-4</v>
      </c>
      <c r="S42" s="89">
        <v>8.51E-4</v>
      </c>
      <c r="T42" s="89">
        <v>5.24E-4</v>
      </c>
      <c r="U42" s="89">
        <v>2.08E-4</v>
      </c>
      <c r="V42" s="89">
        <v>1.08E-4</v>
      </c>
      <c r="W42" s="89">
        <v>1.19E-4</v>
      </c>
      <c r="X42" s="89">
        <v>5.9E-5</v>
      </c>
      <c r="Y42" s="89">
        <v>0.0</v>
      </c>
      <c r="Z42" s="89">
        <v>6.3E-5</v>
      </c>
      <c r="AA42" s="89">
        <v>-6.3E-5</v>
      </c>
      <c r="AB42" s="89">
        <v>-5.4E-5</v>
      </c>
      <c r="AC42" s="89">
        <v>-2.47E-4</v>
      </c>
      <c r="AD42" s="89">
        <v>-4.56E-4</v>
      </c>
      <c r="AE42" s="89">
        <v>-6.89E-4</v>
      </c>
      <c r="AF42" s="89">
        <v>-9.69E-4</v>
      </c>
      <c r="AG42" s="89">
        <v>-0.001319</v>
      </c>
      <c r="AH42" s="89">
        <v>-0.001665</v>
      </c>
      <c r="AI42" s="89">
        <v>-0.001983</v>
      </c>
    </row>
    <row r="43" ht="12.75" customHeight="1">
      <c r="A43" s="89">
        <v>-0.003226</v>
      </c>
      <c r="B43" s="89">
        <v>-0.001504</v>
      </c>
      <c r="C43" s="89">
        <v>-6.67E-4</v>
      </c>
      <c r="D43" s="89">
        <v>-3.6E-5</v>
      </c>
      <c r="E43" s="89">
        <v>4.81E-4</v>
      </c>
      <c r="F43" s="89">
        <v>8.97E-4</v>
      </c>
      <c r="G43" s="89">
        <v>0.00112</v>
      </c>
      <c r="H43" s="89">
        <v>0.001162</v>
      </c>
      <c r="I43" s="89">
        <v>0.001258</v>
      </c>
      <c r="J43" s="89">
        <v>0.001226</v>
      </c>
      <c r="K43" s="89">
        <v>0.001189</v>
      </c>
      <c r="L43" s="89">
        <v>0.001343</v>
      </c>
      <c r="M43" s="89">
        <v>0.001451</v>
      </c>
      <c r="N43" s="89">
        <v>0.001523</v>
      </c>
      <c r="O43" s="89">
        <v>0.001423</v>
      </c>
      <c r="P43" s="89">
        <v>0.001297</v>
      </c>
      <c r="Q43" s="89">
        <v>0.00117</v>
      </c>
      <c r="R43" s="89">
        <v>9.76E-4</v>
      </c>
      <c r="S43" s="89">
        <v>7.47E-4</v>
      </c>
      <c r="T43" s="89">
        <v>5.39E-4</v>
      </c>
      <c r="U43" s="89">
        <v>2.36E-4</v>
      </c>
      <c r="V43" s="89">
        <v>1.15E-4</v>
      </c>
      <c r="W43" s="89">
        <v>1.6E-4</v>
      </c>
      <c r="X43" s="89">
        <v>7.0E-5</v>
      </c>
      <c r="Y43" s="89">
        <v>0.0</v>
      </c>
      <c r="Z43" s="89">
        <v>5.6E-5</v>
      </c>
      <c r="AA43" s="89">
        <v>-7.6E-5</v>
      </c>
      <c r="AB43" s="89">
        <v>-9.8E-5</v>
      </c>
      <c r="AC43" s="89">
        <v>-2.41E-4</v>
      </c>
      <c r="AD43" s="89">
        <v>-4.78E-4</v>
      </c>
      <c r="AE43" s="89">
        <v>-7.48E-4</v>
      </c>
      <c r="AF43" s="89">
        <v>-0.001045</v>
      </c>
      <c r="AG43" s="89">
        <v>-0.001251</v>
      </c>
      <c r="AH43" s="89">
        <v>-0.00167</v>
      </c>
      <c r="AI43" s="89">
        <v>-0.002088</v>
      </c>
    </row>
    <row r="44" ht="12.75" customHeight="1">
      <c r="A44" s="89">
        <v>-0.002896</v>
      </c>
      <c r="B44" s="89">
        <v>-0.001246</v>
      </c>
      <c r="C44" s="89">
        <v>-4.94E-4</v>
      </c>
      <c r="D44" s="89">
        <v>3.8E-5</v>
      </c>
      <c r="E44" s="89">
        <v>5.53E-4</v>
      </c>
      <c r="F44" s="89">
        <v>8.8E-4</v>
      </c>
      <c r="G44" s="89">
        <v>0.001018</v>
      </c>
      <c r="H44" s="89">
        <v>0.001023</v>
      </c>
      <c r="I44" s="89">
        <v>0.001021</v>
      </c>
      <c r="J44" s="89">
        <v>9.21E-4</v>
      </c>
      <c r="K44" s="89">
        <v>7.92E-4</v>
      </c>
      <c r="L44" s="89">
        <v>8.68E-4</v>
      </c>
      <c r="M44" s="89">
        <v>0.001008</v>
      </c>
      <c r="N44" s="89">
        <v>0.001094</v>
      </c>
      <c r="O44" s="89">
        <v>9.87E-4</v>
      </c>
      <c r="P44" s="89">
        <v>9.67E-4</v>
      </c>
      <c r="Q44" s="89">
        <v>8.99E-4</v>
      </c>
      <c r="R44" s="89">
        <v>7.23E-4</v>
      </c>
      <c r="S44" s="89">
        <v>5.85E-4</v>
      </c>
      <c r="T44" s="89">
        <v>4.3E-4</v>
      </c>
      <c r="U44" s="89">
        <v>2.09E-4</v>
      </c>
      <c r="V44" s="89">
        <v>1.3E-4</v>
      </c>
      <c r="W44" s="89">
        <v>1.72E-4</v>
      </c>
      <c r="X44" s="89">
        <v>3.2E-5</v>
      </c>
      <c r="Y44" s="89">
        <v>0.0</v>
      </c>
      <c r="Z44" s="89">
        <v>1.04E-4</v>
      </c>
      <c r="AA44" s="89">
        <v>-5.9E-5</v>
      </c>
      <c r="AB44" s="89">
        <v>-1.0E-4</v>
      </c>
      <c r="AC44" s="89">
        <v>-2.5E-4</v>
      </c>
      <c r="AD44" s="89">
        <v>-4.42E-4</v>
      </c>
      <c r="AE44" s="89">
        <v>-6.63E-4</v>
      </c>
      <c r="AF44" s="89">
        <v>-9.77E-4</v>
      </c>
      <c r="AG44" s="89">
        <v>-0.001259</v>
      </c>
      <c r="AH44" s="89">
        <v>-0.00171</v>
      </c>
      <c r="AI44" s="89">
        <v>-0.00209</v>
      </c>
    </row>
    <row r="45" ht="12.75" customHeight="1">
      <c r="A45" s="89">
        <v>-0.003557</v>
      </c>
      <c r="B45" s="89">
        <v>-0.001728</v>
      </c>
      <c r="C45" s="89">
        <v>-9.49E-4</v>
      </c>
      <c r="D45" s="89">
        <v>-5.03E-4</v>
      </c>
      <c r="E45" s="89">
        <v>-3.9E-5</v>
      </c>
      <c r="F45" s="89">
        <v>2.24E-4</v>
      </c>
      <c r="G45" s="89">
        <v>3.69E-4</v>
      </c>
      <c r="H45" s="89">
        <v>3.6E-4</v>
      </c>
      <c r="I45" s="89">
        <v>4.03E-4</v>
      </c>
      <c r="J45" s="89">
        <v>2.66E-4</v>
      </c>
      <c r="K45" s="89">
        <v>8.1E-5</v>
      </c>
      <c r="L45" s="89">
        <v>1.24E-4</v>
      </c>
      <c r="M45" s="89">
        <v>2.66E-4</v>
      </c>
      <c r="N45" s="89">
        <v>3.7E-4</v>
      </c>
      <c r="O45" s="89">
        <v>3.74E-4</v>
      </c>
      <c r="P45" s="89">
        <v>4.21E-4</v>
      </c>
      <c r="Q45" s="89">
        <v>4.36E-4</v>
      </c>
      <c r="R45" s="89">
        <v>3.82E-4</v>
      </c>
      <c r="S45" s="89">
        <v>3.61E-4</v>
      </c>
      <c r="T45" s="89">
        <v>2.5E-4</v>
      </c>
      <c r="U45" s="89">
        <v>1.21E-4</v>
      </c>
      <c r="V45" s="89">
        <v>5.7E-5</v>
      </c>
      <c r="W45" s="89">
        <v>1.03E-4</v>
      </c>
      <c r="X45" s="89">
        <v>6.8E-5</v>
      </c>
      <c r="Y45" s="89">
        <v>0.0</v>
      </c>
      <c r="Z45" s="89">
        <v>5.9E-5</v>
      </c>
      <c r="AA45" s="89">
        <v>-9.7E-5</v>
      </c>
      <c r="AB45" s="89">
        <v>-7.9E-5</v>
      </c>
      <c r="AC45" s="89">
        <v>-2.26E-4</v>
      </c>
      <c r="AD45" s="89">
        <v>-4.38E-4</v>
      </c>
      <c r="AE45" s="89">
        <v>-6.36E-4</v>
      </c>
      <c r="AF45" s="89">
        <v>-9.13E-4</v>
      </c>
      <c r="AG45" s="89">
        <v>-0.001205</v>
      </c>
      <c r="AH45" s="89">
        <v>-0.00169</v>
      </c>
      <c r="AI45" s="89">
        <v>-0.002062</v>
      </c>
    </row>
    <row r="46" ht="12.75" customHeight="1">
      <c r="A46" s="89">
        <v>-0.003455</v>
      </c>
      <c r="B46" s="89">
        <v>-0.001776</v>
      </c>
      <c r="C46" s="89">
        <v>-0.001061</v>
      </c>
      <c r="D46" s="89">
        <v>-5.5E-4</v>
      </c>
      <c r="E46" s="89">
        <v>-2.21E-4</v>
      </c>
      <c r="F46" s="89">
        <v>9.8E-5</v>
      </c>
      <c r="G46" s="89">
        <v>2.83E-4</v>
      </c>
      <c r="H46" s="89">
        <v>2.48E-4</v>
      </c>
      <c r="I46" s="89">
        <v>2.56E-4</v>
      </c>
      <c r="J46" s="89">
        <v>2.29E-4</v>
      </c>
      <c r="K46" s="89">
        <v>6.7E-5</v>
      </c>
      <c r="L46" s="89">
        <v>1.69E-4</v>
      </c>
      <c r="M46" s="89">
        <v>3.02E-4</v>
      </c>
      <c r="N46" s="89">
        <v>4.14E-4</v>
      </c>
      <c r="O46" s="89">
        <v>3.71E-4</v>
      </c>
      <c r="P46" s="89">
        <v>4.48E-4</v>
      </c>
      <c r="Q46" s="89">
        <v>3.65E-4</v>
      </c>
      <c r="R46" s="89">
        <v>2.48E-4</v>
      </c>
      <c r="S46" s="89">
        <v>2.57E-4</v>
      </c>
      <c r="T46" s="89">
        <v>1.51E-4</v>
      </c>
      <c r="U46" s="89">
        <v>-7.8E-5</v>
      </c>
      <c r="V46" s="89">
        <v>-8.3E-5</v>
      </c>
      <c r="W46" s="89">
        <v>-9.0E-6</v>
      </c>
      <c r="X46" s="89">
        <v>3.1E-5</v>
      </c>
      <c r="Y46" s="89">
        <v>0.0</v>
      </c>
      <c r="Z46" s="89">
        <v>1.07E-4</v>
      </c>
      <c r="AA46" s="89">
        <v>-3.7E-5</v>
      </c>
      <c r="AB46" s="89">
        <v>1.2E-5</v>
      </c>
      <c r="AC46" s="89">
        <v>-1.34E-4</v>
      </c>
      <c r="AD46" s="89">
        <v>-3.88E-4</v>
      </c>
      <c r="AE46" s="89">
        <v>-5.96E-4</v>
      </c>
      <c r="AF46" s="89">
        <v>-8.93E-4</v>
      </c>
      <c r="AG46" s="89">
        <v>-0.001126</v>
      </c>
      <c r="AH46" s="89">
        <v>-0.00158</v>
      </c>
      <c r="AI46" s="89">
        <v>-0.001906</v>
      </c>
    </row>
    <row r="47" ht="12.75" customHeight="1">
      <c r="A47" s="89">
        <v>-0.003859</v>
      </c>
      <c r="B47" s="89">
        <v>-0.00222</v>
      </c>
      <c r="C47" s="89">
        <v>-0.001411</v>
      </c>
      <c r="D47" s="89">
        <v>-8.54E-4</v>
      </c>
      <c r="E47" s="89">
        <v>-3.23E-4</v>
      </c>
      <c r="F47" s="89">
        <v>8.9E-5</v>
      </c>
      <c r="G47" s="89">
        <v>3.08E-4</v>
      </c>
      <c r="H47" s="89">
        <v>3.89E-4</v>
      </c>
      <c r="I47" s="89">
        <v>4.51E-4</v>
      </c>
      <c r="J47" s="89">
        <v>4.91E-4</v>
      </c>
      <c r="K47" s="89">
        <v>4.25E-4</v>
      </c>
      <c r="L47" s="89">
        <v>5.76E-4</v>
      </c>
      <c r="M47" s="89">
        <v>7.6E-4</v>
      </c>
      <c r="N47" s="89">
        <v>9.12E-4</v>
      </c>
      <c r="O47" s="89">
        <v>8.45E-4</v>
      </c>
      <c r="P47" s="89">
        <v>8.1E-4</v>
      </c>
      <c r="Q47" s="89">
        <v>7.4E-4</v>
      </c>
      <c r="R47" s="89">
        <v>5.96E-4</v>
      </c>
      <c r="S47" s="89">
        <v>4.66E-4</v>
      </c>
      <c r="T47" s="89">
        <v>2.97E-4</v>
      </c>
      <c r="U47" s="89">
        <v>5.8E-5</v>
      </c>
      <c r="V47" s="89">
        <v>-1.5E-5</v>
      </c>
      <c r="W47" s="89">
        <v>8.2E-5</v>
      </c>
      <c r="X47" s="89">
        <v>8.9E-5</v>
      </c>
      <c r="Y47" s="89">
        <v>0.0</v>
      </c>
      <c r="Z47" s="89">
        <v>4.2E-5</v>
      </c>
      <c r="AA47" s="89">
        <v>-5.5E-5</v>
      </c>
      <c r="AB47" s="89">
        <v>-6.6E-5</v>
      </c>
      <c r="AC47" s="89">
        <v>-1.94E-4</v>
      </c>
      <c r="AD47" s="89">
        <v>-3.9E-4</v>
      </c>
      <c r="AE47" s="89">
        <v>-6.17E-4</v>
      </c>
      <c r="AF47" s="89">
        <v>-9.04E-4</v>
      </c>
      <c r="AG47" s="89">
        <v>-0.001106</v>
      </c>
      <c r="AH47" s="89">
        <v>-0.0015</v>
      </c>
      <c r="AI47" s="89">
        <v>-0.001816</v>
      </c>
    </row>
    <row r="48" ht="12.75" customHeight="1">
      <c r="A48" s="89">
        <v>-0.004154</v>
      </c>
      <c r="B48" s="89">
        <v>-0.002431</v>
      </c>
      <c r="C48" s="89">
        <v>-0.001607</v>
      </c>
      <c r="D48" s="89">
        <v>-0.001034</v>
      </c>
      <c r="E48" s="89">
        <v>-5.02E-4</v>
      </c>
      <c r="F48" s="89">
        <v>-1.18E-4</v>
      </c>
      <c r="G48" s="89">
        <v>8.8E-5</v>
      </c>
      <c r="H48" s="89">
        <v>1.58E-4</v>
      </c>
      <c r="I48" s="89">
        <v>2.71E-4</v>
      </c>
      <c r="J48" s="89">
        <v>3.68E-4</v>
      </c>
      <c r="K48" s="89">
        <v>4.0E-4</v>
      </c>
      <c r="L48" s="89">
        <v>6.04E-4</v>
      </c>
      <c r="M48" s="89">
        <v>8.06E-4</v>
      </c>
      <c r="N48" s="89">
        <v>9.59E-4</v>
      </c>
      <c r="O48" s="89">
        <v>9.4E-4</v>
      </c>
      <c r="P48" s="89">
        <v>9.24E-4</v>
      </c>
      <c r="Q48" s="89">
        <v>8.47E-4</v>
      </c>
      <c r="R48" s="89">
        <v>6.71E-4</v>
      </c>
      <c r="S48" s="89">
        <v>5.3E-4</v>
      </c>
      <c r="T48" s="89">
        <v>3.16E-4</v>
      </c>
      <c r="U48" s="89">
        <v>8.8E-5</v>
      </c>
      <c r="V48" s="89">
        <v>4.8E-5</v>
      </c>
      <c r="W48" s="89">
        <v>1.01E-4</v>
      </c>
      <c r="X48" s="89">
        <v>9.1E-5</v>
      </c>
      <c r="Y48" s="89">
        <v>0.0</v>
      </c>
      <c r="Z48" s="89">
        <v>3.6E-5</v>
      </c>
      <c r="AA48" s="89">
        <v>-9.2E-5</v>
      </c>
      <c r="AB48" s="89">
        <v>-3.8E-5</v>
      </c>
      <c r="AC48" s="89">
        <v>-1.67E-4</v>
      </c>
      <c r="AD48" s="89">
        <v>-4.34E-4</v>
      </c>
      <c r="AE48" s="89">
        <v>-5.92E-4</v>
      </c>
      <c r="AF48" s="89">
        <v>-8.83E-4</v>
      </c>
      <c r="AG48" s="89">
        <v>-0.001085</v>
      </c>
      <c r="AH48" s="89">
        <v>-0.001444</v>
      </c>
      <c r="AI48" s="89">
        <v>-0.001744</v>
      </c>
    </row>
    <row r="49" ht="12.75" customHeight="1">
      <c r="A49" s="89">
        <v>-0.004159</v>
      </c>
      <c r="B49" s="89">
        <v>-0.002537</v>
      </c>
      <c r="C49" s="89">
        <v>-0.001752</v>
      </c>
      <c r="D49" s="89">
        <v>-0.001108</v>
      </c>
      <c r="E49" s="89">
        <v>-6.03E-4</v>
      </c>
      <c r="F49" s="89">
        <v>-2.28E-4</v>
      </c>
      <c r="G49" s="89">
        <v>-1.0E-5</v>
      </c>
      <c r="H49" s="89">
        <v>5.7E-5</v>
      </c>
      <c r="I49" s="89">
        <v>9.4E-5</v>
      </c>
      <c r="J49" s="89">
        <v>1.17E-4</v>
      </c>
      <c r="K49" s="89">
        <v>1.3E-5</v>
      </c>
      <c r="L49" s="89">
        <v>1.08E-4</v>
      </c>
      <c r="M49" s="89">
        <v>2.8E-4</v>
      </c>
      <c r="N49" s="89">
        <v>3.95E-4</v>
      </c>
      <c r="O49" s="89">
        <v>4.24E-4</v>
      </c>
      <c r="P49" s="89">
        <v>4.79E-4</v>
      </c>
      <c r="Q49" s="89">
        <v>4.49E-4</v>
      </c>
      <c r="R49" s="89">
        <v>3.29E-4</v>
      </c>
      <c r="S49" s="89">
        <v>2.89E-4</v>
      </c>
      <c r="T49" s="89">
        <v>1.49E-4</v>
      </c>
      <c r="U49" s="89">
        <v>7.0E-6</v>
      </c>
      <c r="V49" s="89">
        <v>-2.6E-5</v>
      </c>
      <c r="W49" s="89">
        <v>3.6E-5</v>
      </c>
      <c r="X49" s="89">
        <v>6.1E-5</v>
      </c>
      <c r="Y49" s="89">
        <v>0.0</v>
      </c>
      <c r="Z49" s="89">
        <v>2.8E-5</v>
      </c>
      <c r="AA49" s="89">
        <v>-1.35E-4</v>
      </c>
      <c r="AB49" s="89">
        <v>-1.37E-4</v>
      </c>
      <c r="AC49" s="89">
        <v>-2.31E-4</v>
      </c>
      <c r="AD49" s="89">
        <v>-4.53E-4</v>
      </c>
      <c r="AE49" s="89">
        <v>-6.89E-4</v>
      </c>
      <c r="AF49" s="89">
        <v>-9.85E-4</v>
      </c>
      <c r="AG49" s="89">
        <v>-0.001214</v>
      </c>
      <c r="AH49" s="89">
        <v>-0.001572</v>
      </c>
      <c r="AI49" s="89">
        <v>-0.001921</v>
      </c>
    </row>
    <row r="50" ht="12.75" customHeight="1">
      <c r="A50" s="89">
        <v>-0.004009</v>
      </c>
      <c r="B50" s="89">
        <v>-0.002349</v>
      </c>
      <c r="C50" s="89">
        <v>-0.001633</v>
      </c>
      <c r="D50" s="89">
        <v>-0.001166</v>
      </c>
      <c r="E50" s="89">
        <v>-7.69E-4</v>
      </c>
      <c r="F50" s="89">
        <v>-4.29E-4</v>
      </c>
      <c r="G50" s="89">
        <v>-2.76E-4</v>
      </c>
      <c r="H50" s="89">
        <v>-2.69E-4</v>
      </c>
      <c r="I50" s="89">
        <v>-2.92E-4</v>
      </c>
      <c r="J50" s="89">
        <v>-3.67E-4</v>
      </c>
      <c r="K50" s="89">
        <v>-5.5E-4</v>
      </c>
      <c r="L50" s="89">
        <v>-4.66E-4</v>
      </c>
      <c r="M50" s="89">
        <v>-3.12E-4</v>
      </c>
      <c r="N50" s="89">
        <v>-1.32E-4</v>
      </c>
      <c r="O50" s="89">
        <v>-9.5E-5</v>
      </c>
      <c r="P50" s="89">
        <v>-2.7E-5</v>
      </c>
      <c r="Q50" s="89">
        <v>6.1E-5</v>
      </c>
      <c r="R50" s="89">
        <v>8.1E-5</v>
      </c>
      <c r="S50" s="89">
        <v>1.4E-4</v>
      </c>
      <c r="T50" s="89">
        <v>1.13E-4</v>
      </c>
      <c r="U50" s="89">
        <v>5.5E-5</v>
      </c>
      <c r="V50" s="89">
        <v>3.9E-5</v>
      </c>
      <c r="W50" s="89">
        <v>1.0E-4</v>
      </c>
      <c r="X50" s="89">
        <v>9.2E-5</v>
      </c>
      <c r="Y50" s="89">
        <v>0.0</v>
      </c>
      <c r="Z50" s="89">
        <v>1.6E-5</v>
      </c>
      <c r="AA50" s="89">
        <v>-1.82E-4</v>
      </c>
      <c r="AB50" s="89">
        <v>-2.27E-4</v>
      </c>
      <c r="AC50" s="89">
        <v>-3.55E-4</v>
      </c>
      <c r="AD50" s="89">
        <v>-5.68E-4</v>
      </c>
      <c r="AE50" s="89">
        <v>-7.35E-4</v>
      </c>
      <c r="AF50" s="89">
        <v>-0.001051</v>
      </c>
      <c r="AG50" s="89">
        <v>-0.001336</v>
      </c>
      <c r="AH50" s="89">
        <v>-0.001723</v>
      </c>
      <c r="AI50" s="89">
        <v>-0.002113</v>
      </c>
    </row>
    <row r="51" ht="12.75" customHeight="1">
      <c r="A51" s="89">
        <v>-0.003758</v>
      </c>
      <c r="B51" s="89">
        <v>-0.002114</v>
      </c>
      <c r="C51" s="89">
        <v>-0.001443</v>
      </c>
      <c r="D51" s="89">
        <v>-0.001012</v>
      </c>
      <c r="E51" s="89">
        <v>-6.77E-4</v>
      </c>
      <c r="F51" s="89">
        <v>-4.23E-4</v>
      </c>
      <c r="G51" s="89">
        <v>-2.63E-4</v>
      </c>
      <c r="H51" s="89">
        <v>-2.84E-4</v>
      </c>
      <c r="I51" s="89">
        <v>-2.84E-4</v>
      </c>
      <c r="J51" s="89">
        <v>-3.92E-4</v>
      </c>
      <c r="K51" s="89">
        <v>-5.43E-4</v>
      </c>
      <c r="L51" s="89">
        <v>-4.88E-4</v>
      </c>
      <c r="M51" s="89">
        <v>-3.41E-4</v>
      </c>
      <c r="N51" s="89">
        <v>-1.83E-4</v>
      </c>
      <c r="O51" s="89">
        <v>-1.11E-4</v>
      </c>
      <c r="P51" s="89">
        <v>-1.9E-5</v>
      </c>
      <c r="Q51" s="89">
        <v>7.6E-5</v>
      </c>
      <c r="R51" s="89">
        <v>4.5E-5</v>
      </c>
      <c r="S51" s="89">
        <v>1.54E-4</v>
      </c>
      <c r="T51" s="89">
        <v>1.08E-4</v>
      </c>
      <c r="U51" s="89">
        <v>2.8E-5</v>
      </c>
      <c r="V51" s="89">
        <v>3.3E-5</v>
      </c>
      <c r="W51" s="89">
        <v>1.18E-4</v>
      </c>
      <c r="X51" s="89">
        <v>1.01E-4</v>
      </c>
      <c r="Y51" s="89">
        <v>0.0</v>
      </c>
      <c r="Z51" s="89">
        <v>5.0E-6</v>
      </c>
      <c r="AA51" s="89">
        <v>-2.35E-4</v>
      </c>
      <c r="AB51" s="89">
        <v>-2.7E-4</v>
      </c>
      <c r="AC51" s="89">
        <v>-4.35E-4</v>
      </c>
      <c r="AD51" s="89">
        <v>-6.18E-4</v>
      </c>
      <c r="AE51" s="89">
        <v>-8.06E-4</v>
      </c>
      <c r="AF51" s="89">
        <v>-0.001121</v>
      </c>
      <c r="AG51" s="89">
        <v>-0.001403</v>
      </c>
      <c r="AH51" s="89">
        <v>-0.001797</v>
      </c>
      <c r="AI51" s="89">
        <v>-0.002198</v>
      </c>
    </row>
    <row r="52" ht="12.75" customHeight="1">
      <c r="A52" s="89">
        <v>-0.004126</v>
      </c>
      <c r="B52" s="89">
        <v>-0.002529</v>
      </c>
      <c r="C52" s="89">
        <v>-0.001824</v>
      </c>
      <c r="D52" s="89">
        <v>-0.001338</v>
      </c>
      <c r="E52" s="89">
        <v>-8.96E-4</v>
      </c>
      <c r="F52" s="89">
        <v>-5.24E-4</v>
      </c>
      <c r="G52" s="89">
        <v>-3.64E-4</v>
      </c>
      <c r="H52" s="89">
        <v>-2.99E-4</v>
      </c>
      <c r="I52" s="89">
        <v>-2.66E-4</v>
      </c>
      <c r="J52" s="89">
        <v>-2.5E-4</v>
      </c>
      <c r="K52" s="89">
        <v>-3.43E-4</v>
      </c>
      <c r="L52" s="89">
        <v>-2.05E-4</v>
      </c>
      <c r="M52" s="89">
        <v>7.0E-6</v>
      </c>
      <c r="N52" s="89">
        <v>2.3E-4</v>
      </c>
      <c r="O52" s="89">
        <v>2.61E-4</v>
      </c>
      <c r="P52" s="89">
        <v>2.71E-4</v>
      </c>
      <c r="Q52" s="89">
        <v>3.26E-4</v>
      </c>
      <c r="R52" s="89">
        <v>2.75E-4</v>
      </c>
      <c r="S52" s="89">
        <v>3.07E-4</v>
      </c>
      <c r="T52" s="89">
        <v>1.79E-4</v>
      </c>
      <c r="U52" s="89">
        <v>7.4E-5</v>
      </c>
      <c r="V52" s="89">
        <v>4.3E-5</v>
      </c>
      <c r="W52" s="89">
        <v>1.28E-4</v>
      </c>
      <c r="X52" s="89">
        <v>1.15E-4</v>
      </c>
      <c r="Y52" s="89">
        <v>0.0</v>
      </c>
      <c r="Z52" s="89">
        <v>2.2E-5</v>
      </c>
      <c r="AA52" s="89">
        <v>-2.06E-4</v>
      </c>
      <c r="AB52" s="89">
        <v>-2.4E-4</v>
      </c>
      <c r="AC52" s="89">
        <v>-3.85E-4</v>
      </c>
      <c r="AD52" s="89">
        <v>-6.08E-4</v>
      </c>
      <c r="AE52" s="89">
        <v>-8.2E-4</v>
      </c>
      <c r="AF52" s="89">
        <v>-0.001069</v>
      </c>
      <c r="AG52" s="89">
        <v>-0.001255</v>
      </c>
      <c r="AH52" s="89">
        <v>-0.001663</v>
      </c>
      <c r="AI52" s="89">
        <v>-0.002015</v>
      </c>
    </row>
    <row r="53" ht="12.75" customHeight="1">
      <c r="A53" s="89">
        <v>-0.004507</v>
      </c>
      <c r="B53" s="89">
        <v>-0.002858</v>
      </c>
      <c r="C53" s="89">
        <v>-0.002176</v>
      </c>
      <c r="D53" s="89">
        <v>-0.001609</v>
      </c>
      <c r="E53" s="89">
        <v>-0.00107</v>
      </c>
      <c r="F53" s="89">
        <v>-6.85E-4</v>
      </c>
      <c r="G53" s="89">
        <v>-4.58E-4</v>
      </c>
      <c r="H53" s="89">
        <v>-3.57E-4</v>
      </c>
      <c r="I53" s="89">
        <v>-2.06E-4</v>
      </c>
      <c r="J53" s="89">
        <v>-1.33E-4</v>
      </c>
      <c r="K53" s="89">
        <v>-7.5E-5</v>
      </c>
      <c r="L53" s="89">
        <v>1.5E-4</v>
      </c>
      <c r="M53" s="89">
        <v>3.67E-4</v>
      </c>
      <c r="N53" s="89">
        <v>5.66E-4</v>
      </c>
      <c r="O53" s="89">
        <v>5.52E-4</v>
      </c>
      <c r="P53" s="89">
        <v>5.57E-4</v>
      </c>
      <c r="Q53" s="89">
        <v>5.86E-4</v>
      </c>
      <c r="R53" s="89">
        <v>4.71E-4</v>
      </c>
      <c r="S53" s="89">
        <v>4.04E-4</v>
      </c>
      <c r="T53" s="89">
        <v>2.23E-4</v>
      </c>
      <c r="U53" s="89">
        <v>3.3E-5</v>
      </c>
      <c r="V53" s="89">
        <v>1.0E-6</v>
      </c>
      <c r="W53" s="89">
        <v>9.0E-5</v>
      </c>
      <c r="X53" s="89">
        <v>1.13E-4</v>
      </c>
      <c r="Y53" s="89">
        <v>0.0</v>
      </c>
      <c r="Z53" s="89">
        <v>-1.0E-5</v>
      </c>
      <c r="AA53" s="89">
        <v>-1.65E-4</v>
      </c>
      <c r="AB53" s="89">
        <v>-1.62E-4</v>
      </c>
      <c r="AC53" s="89">
        <v>-2.94E-4</v>
      </c>
      <c r="AD53" s="89">
        <v>-5.24E-4</v>
      </c>
      <c r="AE53" s="89">
        <v>-7.13E-4</v>
      </c>
      <c r="AF53" s="89">
        <v>-9.51E-4</v>
      </c>
      <c r="AG53" s="89">
        <v>-0.001126</v>
      </c>
      <c r="AH53" s="89">
        <v>-0.001446</v>
      </c>
      <c r="AI53" s="89">
        <v>-0.001767</v>
      </c>
    </row>
    <row r="54" ht="12.75" customHeight="1">
      <c r="A54" s="89">
        <v>-0.004854</v>
      </c>
      <c r="B54" s="89">
        <v>-0.00326</v>
      </c>
      <c r="C54" s="89">
        <v>-0.002393</v>
      </c>
      <c r="D54" s="89">
        <v>-0.001755</v>
      </c>
      <c r="E54" s="89">
        <v>-0.001195</v>
      </c>
      <c r="F54" s="89">
        <v>-7.99E-4</v>
      </c>
      <c r="G54" s="89">
        <v>-5.84E-4</v>
      </c>
      <c r="H54" s="89">
        <v>-5.03E-4</v>
      </c>
      <c r="I54" s="89">
        <v>-3.18E-4</v>
      </c>
      <c r="J54" s="89">
        <v>-2.4E-4</v>
      </c>
      <c r="K54" s="89">
        <v>-2.34E-4</v>
      </c>
      <c r="L54" s="89">
        <v>-8.0E-6</v>
      </c>
      <c r="M54" s="89">
        <v>2.34E-4</v>
      </c>
      <c r="N54" s="89">
        <v>4.07E-4</v>
      </c>
      <c r="O54" s="89">
        <v>4.55E-4</v>
      </c>
      <c r="P54" s="89">
        <v>5.07E-4</v>
      </c>
      <c r="Q54" s="89">
        <v>4.63E-4</v>
      </c>
      <c r="R54" s="89">
        <v>3.55E-4</v>
      </c>
      <c r="S54" s="89">
        <v>3.21E-4</v>
      </c>
      <c r="T54" s="89">
        <v>1.63E-4</v>
      </c>
      <c r="U54" s="89">
        <v>-2.7E-5</v>
      </c>
      <c r="V54" s="89">
        <v>-2.1E-5</v>
      </c>
      <c r="W54" s="89">
        <v>5.8E-5</v>
      </c>
      <c r="X54" s="89">
        <v>1.04E-4</v>
      </c>
      <c r="Y54" s="89">
        <v>0.0</v>
      </c>
      <c r="Z54" s="89">
        <v>1.0E-5</v>
      </c>
      <c r="AA54" s="89">
        <v>-1.26E-4</v>
      </c>
      <c r="AB54" s="89">
        <v>-1.09E-4</v>
      </c>
      <c r="AC54" s="89">
        <v>-2.61E-4</v>
      </c>
      <c r="AD54" s="89">
        <v>-4.74E-4</v>
      </c>
      <c r="AE54" s="89">
        <v>-6.59E-4</v>
      </c>
      <c r="AF54" s="89">
        <v>-8.81E-4</v>
      </c>
      <c r="AG54" s="89">
        <v>-0.001078</v>
      </c>
      <c r="AH54" s="89">
        <v>-0.001385</v>
      </c>
      <c r="AI54" s="89">
        <v>-0.001634</v>
      </c>
    </row>
    <row r="55" ht="12.75" customHeight="1">
      <c r="A55" s="89">
        <v>-0.004857</v>
      </c>
      <c r="B55" s="89">
        <v>-0.003194</v>
      </c>
      <c r="C55" s="89">
        <v>-0.002409</v>
      </c>
      <c r="D55" s="89">
        <v>-0.001846</v>
      </c>
      <c r="E55" s="89">
        <v>-0.001336</v>
      </c>
      <c r="F55" s="89">
        <v>-9.13E-4</v>
      </c>
      <c r="G55" s="89">
        <v>-6.75E-4</v>
      </c>
      <c r="H55" s="89">
        <v>-5.48E-4</v>
      </c>
      <c r="I55" s="89">
        <v>-4.34E-4</v>
      </c>
      <c r="J55" s="89">
        <v>-4.66E-4</v>
      </c>
      <c r="K55" s="89">
        <v>-5.71E-4</v>
      </c>
      <c r="L55" s="89">
        <v>-4.13E-4</v>
      </c>
      <c r="M55" s="89">
        <v>-2.26E-4</v>
      </c>
      <c r="N55" s="89">
        <v>-9.0E-6</v>
      </c>
      <c r="O55" s="89">
        <v>8.6E-5</v>
      </c>
      <c r="P55" s="89">
        <v>1.33E-4</v>
      </c>
      <c r="Q55" s="89">
        <v>2.1E-4</v>
      </c>
      <c r="R55" s="89">
        <v>2.05E-4</v>
      </c>
      <c r="S55" s="89">
        <v>2.5E-4</v>
      </c>
      <c r="T55" s="89">
        <v>1.25E-4</v>
      </c>
      <c r="U55" s="89">
        <v>2.0E-6</v>
      </c>
      <c r="V55" s="89">
        <v>2.6E-5</v>
      </c>
      <c r="W55" s="89">
        <v>1.15E-4</v>
      </c>
      <c r="X55" s="89">
        <v>1.07E-4</v>
      </c>
      <c r="Y55" s="89">
        <v>0.0</v>
      </c>
      <c r="Z55" s="89">
        <v>3.1E-5</v>
      </c>
      <c r="AA55" s="89">
        <v>-1.33E-4</v>
      </c>
      <c r="AB55" s="89">
        <v>-1.49E-4</v>
      </c>
      <c r="AC55" s="89">
        <v>-2.66E-4</v>
      </c>
      <c r="AD55" s="89">
        <v>-4.18E-4</v>
      </c>
      <c r="AE55" s="89">
        <v>-6.06E-4</v>
      </c>
      <c r="AF55" s="89">
        <v>-8.48E-4</v>
      </c>
      <c r="AG55" s="89">
        <v>-0.00103</v>
      </c>
      <c r="AH55" s="89">
        <v>-0.001384</v>
      </c>
      <c r="AI55" s="89">
        <v>-0.001728</v>
      </c>
    </row>
    <row r="56" ht="12.75" customHeight="1">
      <c r="A56" s="89">
        <v>-0.004774</v>
      </c>
      <c r="B56" s="89">
        <v>-0.003079</v>
      </c>
      <c r="C56" s="89">
        <v>-0.002364</v>
      </c>
      <c r="D56" s="89">
        <v>-0.001883</v>
      </c>
      <c r="E56" s="89">
        <v>-0.001489</v>
      </c>
      <c r="F56" s="89">
        <v>-0.001177</v>
      </c>
      <c r="G56" s="89">
        <v>-9.72E-4</v>
      </c>
      <c r="H56" s="89">
        <v>-9.44E-4</v>
      </c>
      <c r="I56" s="89">
        <v>-9.69E-4</v>
      </c>
      <c r="J56" s="89">
        <v>-9.41E-4</v>
      </c>
      <c r="K56" s="89">
        <v>-0.001044</v>
      </c>
      <c r="L56" s="89">
        <v>-9.66E-4</v>
      </c>
      <c r="M56" s="89">
        <v>-7.26E-4</v>
      </c>
      <c r="N56" s="89">
        <v>-5.59E-4</v>
      </c>
      <c r="O56" s="89">
        <v>-4.46E-4</v>
      </c>
      <c r="P56" s="89">
        <v>-2.82E-4</v>
      </c>
      <c r="Q56" s="89">
        <v>-2.04E-4</v>
      </c>
      <c r="R56" s="89">
        <v>-1.12E-4</v>
      </c>
      <c r="S56" s="89">
        <v>1.6E-5</v>
      </c>
      <c r="T56" s="89">
        <v>8.0E-6</v>
      </c>
      <c r="U56" s="89">
        <v>-8.9E-5</v>
      </c>
      <c r="V56" s="89">
        <v>-8.5E-5</v>
      </c>
      <c r="W56" s="89">
        <v>5.0E-5</v>
      </c>
      <c r="X56" s="89">
        <v>9.3E-5</v>
      </c>
      <c r="Y56" s="89">
        <v>0.0</v>
      </c>
      <c r="Z56" s="89">
        <v>7.4E-5</v>
      </c>
      <c r="AA56" s="89">
        <v>-1.35E-4</v>
      </c>
      <c r="AB56" s="89">
        <v>-1.43E-4</v>
      </c>
      <c r="AC56" s="89">
        <v>-2.77E-4</v>
      </c>
      <c r="AD56" s="89">
        <v>-4.52E-4</v>
      </c>
      <c r="AE56" s="89">
        <v>-6.34E-4</v>
      </c>
      <c r="AF56" s="89">
        <v>-8.62E-4</v>
      </c>
      <c r="AG56" s="89">
        <v>-0.001139</v>
      </c>
      <c r="AH56" s="89">
        <v>-0.001507</v>
      </c>
      <c r="AI56" s="89">
        <v>-0.001853</v>
      </c>
    </row>
    <row r="57" ht="12.75" customHeight="1">
      <c r="A57" s="89">
        <v>-0.004667</v>
      </c>
      <c r="B57" s="89">
        <v>-0.003002</v>
      </c>
      <c r="C57" s="89">
        <v>-0.002324</v>
      </c>
      <c r="D57" s="89">
        <v>-0.001901</v>
      </c>
      <c r="E57" s="89">
        <v>-0.001571</v>
      </c>
      <c r="F57" s="89">
        <v>-0.00128</v>
      </c>
      <c r="G57" s="89">
        <v>-0.001113</v>
      </c>
      <c r="H57" s="89">
        <v>-0.001014</v>
      </c>
      <c r="I57" s="89">
        <v>-9.23E-4</v>
      </c>
      <c r="J57" s="89">
        <v>-9.45E-4</v>
      </c>
      <c r="K57" s="89">
        <v>-0.001096</v>
      </c>
      <c r="L57" s="89">
        <v>-9.74E-4</v>
      </c>
      <c r="M57" s="89">
        <v>-7.86E-4</v>
      </c>
      <c r="N57" s="89">
        <v>-5.79E-4</v>
      </c>
      <c r="O57" s="89">
        <v>-4.75E-4</v>
      </c>
      <c r="P57" s="89">
        <v>-3.48E-4</v>
      </c>
      <c r="Q57" s="89">
        <v>-2.67E-4</v>
      </c>
      <c r="R57" s="89">
        <v>-1.4E-4</v>
      </c>
      <c r="S57" s="89">
        <v>-6.7E-5</v>
      </c>
      <c r="T57" s="89">
        <v>-6.7E-5</v>
      </c>
      <c r="U57" s="89">
        <v>-8.1E-5</v>
      </c>
      <c r="V57" s="89">
        <v>-9.3E-5</v>
      </c>
      <c r="W57" s="89">
        <v>1.0E-5</v>
      </c>
      <c r="X57" s="89">
        <v>4.1E-5</v>
      </c>
      <c r="Y57" s="89">
        <v>0.0</v>
      </c>
      <c r="Z57" s="89">
        <v>1.2E-5</v>
      </c>
      <c r="AA57" s="89">
        <v>-1.66E-4</v>
      </c>
      <c r="AB57" s="89">
        <v>-1.91E-4</v>
      </c>
      <c r="AC57" s="89">
        <v>-3.03E-4</v>
      </c>
      <c r="AD57" s="89">
        <v>-4.61E-4</v>
      </c>
      <c r="AE57" s="89">
        <v>-6.55E-4</v>
      </c>
      <c r="AF57" s="89">
        <v>-8.75E-4</v>
      </c>
      <c r="AG57" s="89">
        <v>-0.001135</v>
      </c>
      <c r="AH57" s="89">
        <v>-0.001483</v>
      </c>
      <c r="AI57" s="89">
        <v>-0.001843</v>
      </c>
    </row>
    <row r="58" ht="12.75" customHeight="1">
      <c r="A58" s="89">
        <v>-0.00472</v>
      </c>
      <c r="B58" s="89">
        <v>-0.003136</v>
      </c>
      <c r="C58" s="89">
        <v>-0.002451</v>
      </c>
      <c r="D58" s="89">
        <v>-0.001945</v>
      </c>
      <c r="E58" s="89">
        <v>-0.001457</v>
      </c>
      <c r="F58" s="89">
        <v>-0.001074</v>
      </c>
      <c r="G58" s="89">
        <v>-8.42E-4</v>
      </c>
      <c r="H58" s="89">
        <v>-7.68E-4</v>
      </c>
      <c r="I58" s="89">
        <v>-7.13E-4</v>
      </c>
      <c r="J58" s="89">
        <v>-6.83E-4</v>
      </c>
      <c r="K58" s="89">
        <v>-7.17E-4</v>
      </c>
      <c r="L58" s="89">
        <v>-5.75E-4</v>
      </c>
      <c r="M58" s="89">
        <v>-3.38E-4</v>
      </c>
      <c r="N58" s="89">
        <v>-1.48E-4</v>
      </c>
      <c r="O58" s="89">
        <v>-6.2E-5</v>
      </c>
      <c r="P58" s="89">
        <v>1.2E-5</v>
      </c>
      <c r="Q58" s="89">
        <v>5.6E-5</v>
      </c>
      <c r="R58" s="89">
        <v>6.4E-5</v>
      </c>
      <c r="S58" s="89">
        <v>8.8E-5</v>
      </c>
      <c r="T58" s="89">
        <v>-8.0E-6</v>
      </c>
      <c r="U58" s="89">
        <v>-8.8E-5</v>
      </c>
      <c r="V58" s="89">
        <v>-5.9E-5</v>
      </c>
      <c r="W58" s="89">
        <v>3.5E-5</v>
      </c>
      <c r="X58" s="89">
        <v>6.1E-5</v>
      </c>
      <c r="Y58" s="89">
        <v>0.0</v>
      </c>
      <c r="Z58" s="89">
        <v>2.9E-5</v>
      </c>
      <c r="AA58" s="89">
        <v>-5.9E-5</v>
      </c>
      <c r="AB58" s="89">
        <v>-3.9E-5</v>
      </c>
      <c r="AC58" s="89">
        <v>-1.63E-4</v>
      </c>
      <c r="AD58" s="89">
        <v>-3.31E-4</v>
      </c>
      <c r="AE58" s="89">
        <v>-4.86E-4</v>
      </c>
      <c r="AF58" s="89">
        <v>-6.97E-4</v>
      </c>
      <c r="AG58" s="89">
        <v>-8.93E-4</v>
      </c>
      <c r="AH58" s="89">
        <v>-0.001231</v>
      </c>
      <c r="AI58" s="89">
        <v>-0.00153</v>
      </c>
    </row>
    <row r="59" ht="12.75" customHeight="1">
      <c r="A59" s="89">
        <v>-0.004982</v>
      </c>
      <c r="B59" s="89">
        <v>-0.003341</v>
      </c>
      <c r="C59" s="89">
        <v>-0.002604</v>
      </c>
      <c r="D59" s="89">
        <v>-0.002016</v>
      </c>
      <c r="E59" s="89">
        <v>-0.001483</v>
      </c>
      <c r="F59" s="89">
        <v>-0.001066</v>
      </c>
      <c r="G59" s="89">
        <v>-8.1E-4</v>
      </c>
      <c r="H59" s="89">
        <v>-6.7E-4</v>
      </c>
      <c r="I59" s="89">
        <v>-5.45E-4</v>
      </c>
      <c r="J59" s="89">
        <v>-4.26E-4</v>
      </c>
      <c r="K59" s="89">
        <v>-3.12E-4</v>
      </c>
      <c r="L59" s="89">
        <v>-8.0E-5</v>
      </c>
      <c r="M59" s="89">
        <v>1.77E-4</v>
      </c>
      <c r="N59" s="89">
        <v>3.8E-4</v>
      </c>
      <c r="O59" s="89">
        <v>4.26E-4</v>
      </c>
      <c r="P59" s="89">
        <v>4.16E-4</v>
      </c>
      <c r="Q59" s="89">
        <v>4.3E-4</v>
      </c>
      <c r="R59" s="89">
        <v>2.78E-4</v>
      </c>
      <c r="S59" s="89">
        <v>2.33E-4</v>
      </c>
      <c r="T59" s="89">
        <v>9.9E-5</v>
      </c>
      <c r="U59" s="89">
        <v>-9.1E-5</v>
      </c>
      <c r="V59" s="89">
        <v>-9.8E-5</v>
      </c>
      <c r="W59" s="89">
        <v>0.0</v>
      </c>
      <c r="X59" s="89">
        <v>4.2E-5</v>
      </c>
      <c r="Y59" s="89">
        <v>0.0</v>
      </c>
      <c r="Z59" s="89">
        <v>8.5E-5</v>
      </c>
      <c r="AA59" s="89">
        <v>-4.7E-5</v>
      </c>
      <c r="AB59" s="89">
        <v>5.0E-6</v>
      </c>
      <c r="AC59" s="89">
        <v>-7.0E-5</v>
      </c>
      <c r="AD59" s="89">
        <v>-2.69E-4</v>
      </c>
      <c r="AE59" s="89">
        <v>-3.99E-4</v>
      </c>
      <c r="AF59" s="89">
        <v>-6.14E-4</v>
      </c>
      <c r="AG59" s="89">
        <v>-7.56E-4</v>
      </c>
      <c r="AH59" s="89">
        <v>-0.00104</v>
      </c>
      <c r="AI59" s="89">
        <v>-0.001312</v>
      </c>
    </row>
    <row r="60" ht="12.75" customHeight="1">
      <c r="A60" s="89">
        <v>-0.00531</v>
      </c>
      <c r="B60" s="89">
        <v>-0.003694</v>
      </c>
      <c r="C60" s="89">
        <v>-0.002862</v>
      </c>
      <c r="D60" s="89">
        <v>-0.002215</v>
      </c>
      <c r="E60" s="89">
        <v>-0.001599</v>
      </c>
      <c r="F60" s="89">
        <v>-0.001135</v>
      </c>
      <c r="G60" s="89">
        <v>-8.8E-4</v>
      </c>
      <c r="H60" s="89">
        <v>-7.02E-4</v>
      </c>
      <c r="I60" s="89">
        <v>-5.46E-4</v>
      </c>
      <c r="J60" s="89">
        <v>-3.96E-4</v>
      </c>
      <c r="K60" s="89">
        <v>-3.11E-4</v>
      </c>
      <c r="L60" s="89">
        <v>-1.6E-5</v>
      </c>
      <c r="M60" s="89">
        <v>2.08E-4</v>
      </c>
      <c r="N60" s="89">
        <v>4.25E-4</v>
      </c>
      <c r="O60" s="89">
        <v>4.46E-4</v>
      </c>
      <c r="P60" s="89">
        <v>4.89E-4</v>
      </c>
      <c r="Q60" s="89">
        <v>4.64E-4</v>
      </c>
      <c r="R60" s="89">
        <v>4.03E-4</v>
      </c>
      <c r="S60" s="89">
        <v>2.77E-4</v>
      </c>
      <c r="T60" s="89">
        <v>8.7E-5</v>
      </c>
      <c r="U60" s="89">
        <v>-7.8E-5</v>
      </c>
      <c r="V60" s="89">
        <v>-1.13E-4</v>
      </c>
      <c r="W60" s="89">
        <v>2.7E-5</v>
      </c>
      <c r="X60" s="89">
        <v>5.3E-5</v>
      </c>
      <c r="Y60" s="89">
        <v>0.0</v>
      </c>
      <c r="Z60" s="89">
        <v>4.9E-5</v>
      </c>
      <c r="AA60" s="89">
        <v>-2.9E-5</v>
      </c>
      <c r="AB60" s="89">
        <v>6.2E-5</v>
      </c>
      <c r="AC60" s="89">
        <v>-6.5E-5</v>
      </c>
      <c r="AD60" s="89">
        <v>-2.04E-4</v>
      </c>
      <c r="AE60" s="89">
        <v>-3.72E-4</v>
      </c>
      <c r="AF60" s="89">
        <v>-5.41E-4</v>
      </c>
      <c r="AG60" s="89">
        <v>-7.06E-4</v>
      </c>
      <c r="AH60" s="89">
        <v>-9.31E-4</v>
      </c>
      <c r="AI60" s="89">
        <v>-0.001212</v>
      </c>
    </row>
    <row r="61" ht="12.75" customHeight="1">
      <c r="A61" s="89">
        <v>-0.005133</v>
      </c>
      <c r="B61" s="89">
        <v>-0.003513</v>
      </c>
      <c r="C61" s="89">
        <v>-0.002709</v>
      </c>
      <c r="D61" s="89">
        <v>-0.002097</v>
      </c>
      <c r="E61" s="89">
        <v>-0.001597</v>
      </c>
      <c r="F61" s="89">
        <v>-0.001195</v>
      </c>
      <c r="G61" s="89">
        <v>-8.63E-4</v>
      </c>
      <c r="H61" s="89">
        <v>-7.58E-4</v>
      </c>
      <c r="I61" s="89">
        <v>-6.24E-4</v>
      </c>
      <c r="J61" s="89">
        <v>-5.3E-4</v>
      </c>
      <c r="K61" s="89">
        <v>-5.17E-4</v>
      </c>
      <c r="L61" s="89">
        <v>-3.28E-4</v>
      </c>
      <c r="M61" s="89">
        <v>-8.2E-5</v>
      </c>
      <c r="N61" s="89">
        <v>1.09E-4</v>
      </c>
      <c r="O61" s="89">
        <v>1.71E-4</v>
      </c>
      <c r="P61" s="89">
        <v>2.32E-4</v>
      </c>
      <c r="Q61" s="89">
        <v>2.41E-4</v>
      </c>
      <c r="R61" s="89">
        <v>1.51E-4</v>
      </c>
      <c r="S61" s="89">
        <v>1.56E-4</v>
      </c>
      <c r="T61" s="89">
        <v>-2.9E-5</v>
      </c>
      <c r="U61" s="89">
        <v>-1.93E-4</v>
      </c>
      <c r="V61" s="89">
        <v>-1.36E-4</v>
      </c>
      <c r="W61" s="89">
        <v>-1.8E-5</v>
      </c>
      <c r="X61" s="89">
        <v>8.0E-6</v>
      </c>
      <c r="Y61" s="89">
        <v>0.0</v>
      </c>
      <c r="Z61" s="89">
        <v>5.6E-5</v>
      </c>
      <c r="AA61" s="89">
        <v>-1.8E-5</v>
      </c>
      <c r="AB61" s="89">
        <v>5.4E-5</v>
      </c>
      <c r="AC61" s="89">
        <v>-5.0E-5</v>
      </c>
      <c r="AD61" s="89">
        <v>-1.87E-4</v>
      </c>
      <c r="AE61" s="89">
        <v>-3.27E-4</v>
      </c>
      <c r="AF61" s="89">
        <v>-5.26E-4</v>
      </c>
      <c r="AG61" s="89">
        <v>-6.85E-4</v>
      </c>
      <c r="AH61" s="89">
        <v>-9.86E-4</v>
      </c>
      <c r="AI61" s="89">
        <v>-0.001222</v>
      </c>
    </row>
    <row r="62" ht="12.75" customHeight="1">
      <c r="A62" s="89">
        <v>-0.005008</v>
      </c>
      <c r="B62" s="89">
        <v>-0.003361</v>
      </c>
      <c r="C62" s="89">
        <v>-0.002651</v>
      </c>
      <c r="D62" s="89">
        <v>-0.002154</v>
      </c>
      <c r="E62" s="89">
        <v>-0.001682</v>
      </c>
      <c r="F62" s="89">
        <v>-0.001276</v>
      </c>
      <c r="G62" s="89">
        <v>-0.00108</v>
      </c>
      <c r="H62" s="89">
        <v>-9.89E-4</v>
      </c>
      <c r="I62" s="89">
        <v>-9.33E-4</v>
      </c>
      <c r="J62" s="89">
        <v>-9.3E-4</v>
      </c>
      <c r="K62" s="89">
        <v>-0.001002</v>
      </c>
      <c r="L62" s="89">
        <v>-8.66E-4</v>
      </c>
      <c r="M62" s="89">
        <v>-6.69E-4</v>
      </c>
      <c r="N62" s="89">
        <v>-4.37E-4</v>
      </c>
      <c r="O62" s="89">
        <v>-3.59E-4</v>
      </c>
      <c r="P62" s="89">
        <v>-2.87E-4</v>
      </c>
      <c r="Q62" s="89">
        <v>-1.72E-4</v>
      </c>
      <c r="R62" s="89">
        <v>-1.42E-4</v>
      </c>
      <c r="S62" s="89">
        <v>-4.9E-5</v>
      </c>
      <c r="T62" s="89">
        <v>-7.8E-5</v>
      </c>
      <c r="U62" s="89">
        <v>-1.49E-4</v>
      </c>
      <c r="V62" s="89">
        <v>-1.43E-4</v>
      </c>
      <c r="W62" s="89">
        <v>-5.2E-5</v>
      </c>
      <c r="X62" s="89">
        <v>-7.0E-6</v>
      </c>
      <c r="Y62" s="89">
        <v>0.0</v>
      </c>
      <c r="Z62" s="89">
        <v>1.21E-4</v>
      </c>
      <c r="AA62" s="89">
        <v>-4.8E-5</v>
      </c>
      <c r="AB62" s="89">
        <v>-4.0E-6</v>
      </c>
      <c r="AC62" s="89">
        <v>-8.1E-5</v>
      </c>
      <c r="AD62" s="89">
        <v>-2.22E-4</v>
      </c>
      <c r="AE62" s="89">
        <v>-3.43E-4</v>
      </c>
      <c r="AF62" s="89">
        <v>-5.42E-4</v>
      </c>
      <c r="AG62" s="89">
        <v>-7.13E-4</v>
      </c>
      <c r="AH62" s="89">
        <v>-0.001052</v>
      </c>
      <c r="AI62" s="89">
        <v>-0.001401</v>
      </c>
    </row>
    <row r="63" ht="12.75" customHeight="1">
      <c r="A63" s="89">
        <v>-0.004729</v>
      </c>
      <c r="B63" s="89">
        <v>-0.003099</v>
      </c>
      <c r="C63" s="89">
        <v>-0.002399</v>
      </c>
      <c r="D63" s="89">
        <v>-0.001939</v>
      </c>
      <c r="E63" s="89">
        <v>-0.001537</v>
      </c>
      <c r="F63" s="89">
        <v>-0.001253</v>
      </c>
      <c r="G63" s="89">
        <v>-0.00106</v>
      </c>
      <c r="H63" s="89">
        <v>-0.001009</v>
      </c>
      <c r="I63" s="89">
        <v>-9.61E-4</v>
      </c>
      <c r="J63" s="89">
        <v>-0.001033</v>
      </c>
      <c r="K63" s="89">
        <v>-0.001189</v>
      </c>
      <c r="L63" s="89">
        <v>-0.001073</v>
      </c>
      <c r="M63" s="89">
        <v>-8.99E-4</v>
      </c>
      <c r="N63" s="89">
        <v>-6.72E-4</v>
      </c>
      <c r="O63" s="89">
        <v>-5.82E-4</v>
      </c>
      <c r="P63" s="89">
        <v>-4.49E-4</v>
      </c>
      <c r="Q63" s="89">
        <v>-3.33E-4</v>
      </c>
      <c r="R63" s="89">
        <v>-2.0E-4</v>
      </c>
      <c r="S63" s="89">
        <v>-1.12E-4</v>
      </c>
      <c r="T63" s="89">
        <v>-1.58E-4</v>
      </c>
      <c r="U63" s="89">
        <v>-1.42E-4</v>
      </c>
      <c r="V63" s="89">
        <v>-1.39E-4</v>
      </c>
      <c r="W63" s="89">
        <v>-2.0E-6</v>
      </c>
      <c r="X63" s="89">
        <v>3.3E-5</v>
      </c>
      <c r="Y63" s="89">
        <v>0.0</v>
      </c>
      <c r="Z63" s="89">
        <v>1.01E-4</v>
      </c>
      <c r="AA63" s="89">
        <v>-9.0E-6</v>
      </c>
      <c r="AB63" s="89">
        <v>1.0E-5</v>
      </c>
      <c r="AC63" s="89">
        <v>-4.6E-5</v>
      </c>
      <c r="AD63" s="89">
        <v>-1.52E-4</v>
      </c>
      <c r="AE63" s="89">
        <v>-2.57E-4</v>
      </c>
      <c r="AF63" s="89">
        <v>-4.85E-4</v>
      </c>
      <c r="AG63" s="89">
        <v>-6.73E-4</v>
      </c>
      <c r="AH63" s="89">
        <v>-0.001044</v>
      </c>
      <c r="AI63" s="89">
        <v>-0.001383</v>
      </c>
    </row>
    <row r="64" ht="12.75" customHeight="1">
      <c r="A64" s="89">
        <v>-0.004586</v>
      </c>
      <c r="B64" s="89">
        <v>-0.002968</v>
      </c>
      <c r="C64" s="89">
        <v>-0.002281</v>
      </c>
      <c r="D64" s="89">
        <v>-0.001849</v>
      </c>
      <c r="E64" s="89">
        <v>-0.001493</v>
      </c>
      <c r="F64" s="89">
        <v>-0.001198</v>
      </c>
      <c r="G64" s="89">
        <v>-9.96E-4</v>
      </c>
      <c r="H64" s="89">
        <v>-9.23E-4</v>
      </c>
      <c r="I64" s="89">
        <v>-8.6E-4</v>
      </c>
      <c r="J64" s="89">
        <v>-9.0E-4</v>
      </c>
      <c r="K64" s="89">
        <v>-9.85E-4</v>
      </c>
      <c r="L64" s="89">
        <v>-8.85E-4</v>
      </c>
      <c r="M64" s="89">
        <v>-6.78E-4</v>
      </c>
      <c r="N64" s="89">
        <v>-5.08E-4</v>
      </c>
      <c r="O64" s="89">
        <v>-4.05E-4</v>
      </c>
      <c r="P64" s="89">
        <v>-2.84E-4</v>
      </c>
      <c r="Q64" s="89">
        <v>-2.3E-4</v>
      </c>
      <c r="R64" s="89">
        <v>-2.25E-4</v>
      </c>
      <c r="S64" s="89">
        <v>-1.12E-4</v>
      </c>
      <c r="T64" s="89">
        <v>-1.27E-4</v>
      </c>
      <c r="U64" s="89">
        <v>-2.09E-4</v>
      </c>
      <c r="V64" s="89">
        <v>-1.17E-4</v>
      </c>
      <c r="W64" s="89">
        <v>-3.6E-5</v>
      </c>
      <c r="X64" s="89">
        <v>-1.4E-5</v>
      </c>
      <c r="Y64" s="89">
        <v>0.0</v>
      </c>
      <c r="Z64" s="89">
        <v>1.27E-4</v>
      </c>
      <c r="AA64" s="89">
        <v>2.0E-6</v>
      </c>
      <c r="AB64" s="89">
        <v>4.3E-5</v>
      </c>
      <c r="AC64" s="89">
        <v>-3.7E-5</v>
      </c>
      <c r="AD64" s="89">
        <v>-1.46E-4</v>
      </c>
      <c r="AE64" s="89">
        <v>-2.55E-4</v>
      </c>
      <c r="AF64" s="89">
        <v>-4.65E-4</v>
      </c>
      <c r="AG64" s="89">
        <v>-6.41E-4</v>
      </c>
      <c r="AH64" s="89">
        <v>-9.92E-4</v>
      </c>
      <c r="AI64" s="89">
        <v>-0.001279</v>
      </c>
    </row>
    <row r="65" ht="12.75" customHeight="1">
      <c r="A65" s="89">
        <v>-0.004783</v>
      </c>
      <c r="B65" s="89">
        <v>-0.003214</v>
      </c>
      <c r="C65" s="89">
        <v>-0.002549</v>
      </c>
      <c r="D65" s="89">
        <v>-0.002074</v>
      </c>
      <c r="E65" s="89">
        <v>-0.0016</v>
      </c>
      <c r="F65" s="89">
        <v>-0.001255</v>
      </c>
      <c r="G65" s="89">
        <v>-0.00107</v>
      </c>
      <c r="H65" s="89">
        <v>-9.7E-4</v>
      </c>
      <c r="I65" s="89">
        <v>-8.27E-4</v>
      </c>
      <c r="J65" s="89">
        <v>-7.58E-4</v>
      </c>
      <c r="K65" s="89">
        <v>-7.48E-4</v>
      </c>
      <c r="L65" s="89">
        <v>-5.01E-4</v>
      </c>
      <c r="M65" s="89">
        <v>-3.08E-4</v>
      </c>
      <c r="N65" s="89">
        <v>-8.7E-5</v>
      </c>
      <c r="O65" s="89">
        <v>-6.5E-5</v>
      </c>
      <c r="P65" s="89">
        <v>-4.9E-5</v>
      </c>
      <c r="Q65" s="89">
        <v>3.7E-5</v>
      </c>
      <c r="R65" s="89">
        <v>-1.7E-5</v>
      </c>
      <c r="S65" s="89">
        <v>-1.0E-5</v>
      </c>
      <c r="T65" s="89">
        <v>-1.07E-4</v>
      </c>
      <c r="U65" s="89">
        <v>-1.27E-4</v>
      </c>
      <c r="V65" s="89">
        <v>-1.94E-4</v>
      </c>
      <c r="W65" s="89">
        <v>-5.7E-5</v>
      </c>
      <c r="X65" s="89">
        <v>1.1E-5</v>
      </c>
      <c r="Y65" s="89">
        <v>0.0</v>
      </c>
      <c r="Z65" s="89">
        <v>1.38E-4</v>
      </c>
      <c r="AA65" s="89">
        <v>5.8E-5</v>
      </c>
      <c r="AB65" s="89">
        <v>1.26E-4</v>
      </c>
      <c r="AC65" s="89">
        <v>6.1E-5</v>
      </c>
      <c r="AD65" s="89">
        <v>-5.8E-5</v>
      </c>
      <c r="AE65" s="89">
        <v>-1.98E-4</v>
      </c>
      <c r="AF65" s="89">
        <v>-3.49E-4</v>
      </c>
      <c r="AG65" s="89">
        <v>-4.66E-4</v>
      </c>
      <c r="AH65" s="89">
        <v>-7.59E-4</v>
      </c>
      <c r="AI65" s="89">
        <v>-0.001034</v>
      </c>
    </row>
    <row r="66" ht="12.75" customHeight="1">
      <c r="A66" s="89">
        <v>-0.00536</v>
      </c>
      <c r="B66" s="89">
        <v>-0.003743</v>
      </c>
      <c r="C66" s="89">
        <v>-0.002941</v>
      </c>
      <c r="D66" s="89">
        <v>-0.002281</v>
      </c>
      <c r="E66" s="89">
        <v>-0.001706</v>
      </c>
      <c r="F66" s="89">
        <v>-0.001249</v>
      </c>
      <c r="G66" s="89">
        <v>-9.18E-4</v>
      </c>
      <c r="H66" s="89">
        <v>-7.97E-4</v>
      </c>
      <c r="I66" s="89">
        <v>-5.91E-4</v>
      </c>
      <c r="J66" s="89">
        <v>-4.55E-4</v>
      </c>
      <c r="K66" s="89">
        <v>-3.61E-4</v>
      </c>
      <c r="L66" s="89">
        <v>-1.62E-4</v>
      </c>
      <c r="M66" s="89">
        <v>1.31E-4</v>
      </c>
      <c r="N66" s="89">
        <v>3.4E-4</v>
      </c>
      <c r="O66" s="89">
        <v>3.47E-4</v>
      </c>
      <c r="P66" s="89">
        <v>3.92E-4</v>
      </c>
      <c r="Q66" s="89">
        <v>3.04E-4</v>
      </c>
      <c r="R66" s="89">
        <v>3.04E-4</v>
      </c>
      <c r="S66" s="89">
        <v>2.04E-4</v>
      </c>
      <c r="T66" s="89">
        <v>-3.4E-5</v>
      </c>
      <c r="U66" s="89">
        <v>-1.43E-4</v>
      </c>
      <c r="V66" s="89">
        <v>-1.68E-4</v>
      </c>
      <c r="W66" s="89">
        <v>-2.7E-5</v>
      </c>
      <c r="X66" s="89">
        <v>2.2E-5</v>
      </c>
      <c r="Y66" s="89">
        <v>0.0</v>
      </c>
      <c r="Z66" s="89">
        <v>5.7E-5</v>
      </c>
      <c r="AA66" s="89">
        <v>5.8E-5</v>
      </c>
      <c r="AB66" s="89">
        <v>1.91E-4</v>
      </c>
      <c r="AC66" s="89">
        <v>1.22E-4</v>
      </c>
      <c r="AD66" s="89">
        <v>-6.0E-6</v>
      </c>
      <c r="AE66" s="89">
        <v>-8.9E-5</v>
      </c>
      <c r="AF66" s="89">
        <v>-2.48E-4</v>
      </c>
      <c r="AG66" s="89">
        <v>-3.87E-4</v>
      </c>
      <c r="AH66" s="89">
        <v>-6.06E-4</v>
      </c>
      <c r="AI66" s="89">
        <v>-8.21E-4</v>
      </c>
    </row>
    <row r="67" ht="12.75" customHeight="1">
      <c r="A67" s="89">
        <v>-0.005278</v>
      </c>
      <c r="B67" s="89">
        <v>-0.003708</v>
      </c>
      <c r="C67" s="89">
        <v>-0.002874</v>
      </c>
      <c r="D67" s="89">
        <v>-0.002247</v>
      </c>
      <c r="E67" s="89">
        <v>-0.001701</v>
      </c>
      <c r="F67" s="89">
        <v>-0.001234</v>
      </c>
      <c r="G67" s="89">
        <v>-9.41E-4</v>
      </c>
      <c r="H67" s="89">
        <v>-7.31E-4</v>
      </c>
      <c r="I67" s="89">
        <v>-5.68E-4</v>
      </c>
      <c r="J67" s="89">
        <v>-3.48E-4</v>
      </c>
      <c r="K67" s="89">
        <v>-2.46E-4</v>
      </c>
      <c r="L67" s="89">
        <v>8.0E-6</v>
      </c>
      <c r="M67" s="89">
        <v>3.04E-4</v>
      </c>
      <c r="N67" s="89">
        <v>4.85E-4</v>
      </c>
      <c r="O67" s="89">
        <v>5.14E-4</v>
      </c>
      <c r="P67" s="89">
        <v>4.79E-4</v>
      </c>
      <c r="Q67" s="89">
        <v>4.3E-4</v>
      </c>
      <c r="R67" s="89">
        <v>2.22E-4</v>
      </c>
      <c r="S67" s="89">
        <v>1.46E-4</v>
      </c>
      <c r="T67" s="89">
        <v>-2.0E-5</v>
      </c>
      <c r="U67" s="89">
        <v>-2.17E-4</v>
      </c>
      <c r="V67" s="89">
        <v>-1.77E-4</v>
      </c>
      <c r="W67" s="89">
        <v>-8.6E-5</v>
      </c>
      <c r="X67" s="89">
        <v>-3.7E-5</v>
      </c>
      <c r="Y67" s="89">
        <v>0.0</v>
      </c>
      <c r="Z67" s="89">
        <v>1.41E-4</v>
      </c>
      <c r="AA67" s="89">
        <v>1.0E-4</v>
      </c>
      <c r="AB67" s="89">
        <v>1.87E-4</v>
      </c>
      <c r="AC67" s="89">
        <v>1.68E-4</v>
      </c>
      <c r="AD67" s="89">
        <v>-1.8E-5</v>
      </c>
      <c r="AE67" s="89">
        <v>-1.12E-4</v>
      </c>
      <c r="AF67" s="89">
        <v>-2.9E-4</v>
      </c>
      <c r="AG67" s="89">
        <v>-3.51E-4</v>
      </c>
      <c r="AH67" s="89">
        <v>-5.95E-4</v>
      </c>
      <c r="AI67" s="89">
        <v>-7.67E-4</v>
      </c>
    </row>
    <row r="68" ht="12.75" customHeight="1">
      <c r="A68" s="89">
        <v>-0.00554</v>
      </c>
      <c r="B68" s="89">
        <v>-0.003895</v>
      </c>
      <c r="C68" s="89">
        <v>-0.003121</v>
      </c>
      <c r="D68" s="89">
        <v>-0.002471</v>
      </c>
      <c r="E68" s="89">
        <v>-0.001831</v>
      </c>
      <c r="F68" s="89">
        <v>-0.001357</v>
      </c>
      <c r="G68" s="89">
        <v>-0.00114</v>
      </c>
      <c r="H68" s="89">
        <v>-9.69E-4</v>
      </c>
      <c r="I68" s="89">
        <v>-8.3E-4</v>
      </c>
      <c r="J68" s="89">
        <v>-7.17E-4</v>
      </c>
      <c r="K68" s="89">
        <v>-6.82E-4</v>
      </c>
      <c r="L68" s="89">
        <v>-3.77E-4</v>
      </c>
      <c r="M68" s="89">
        <v>-1.82E-4</v>
      </c>
      <c r="N68" s="89">
        <v>4.6E-5</v>
      </c>
      <c r="O68" s="89">
        <v>7.1E-5</v>
      </c>
      <c r="P68" s="89">
        <v>5.9E-5</v>
      </c>
      <c r="Q68" s="89">
        <v>1.21E-4</v>
      </c>
      <c r="R68" s="89">
        <v>1.1E-4</v>
      </c>
      <c r="S68" s="89">
        <v>4.7E-5</v>
      </c>
      <c r="T68" s="89">
        <v>-1.0E-4</v>
      </c>
      <c r="U68" s="89">
        <v>-1.37E-4</v>
      </c>
      <c r="V68" s="89">
        <v>-2.02E-4</v>
      </c>
      <c r="W68" s="89">
        <v>-6.5E-5</v>
      </c>
      <c r="X68" s="89">
        <v>6.0E-6</v>
      </c>
      <c r="Y68" s="89">
        <v>0.0</v>
      </c>
      <c r="Z68" s="89">
        <v>9.5E-5</v>
      </c>
      <c r="AA68" s="89">
        <v>7.5E-5</v>
      </c>
      <c r="AB68" s="89">
        <v>1.7E-4</v>
      </c>
      <c r="AC68" s="89">
        <v>1.46E-4</v>
      </c>
      <c r="AD68" s="89">
        <v>2.8E-5</v>
      </c>
      <c r="AE68" s="89">
        <v>-1.22E-4</v>
      </c>
      <c r="AF68" s="89">
        <v>-2.1E-4</v>
      </c>
      <c r="AG68" s="89">
        <v>-3.17E-4</v>
      </c>
      <c r="AH68" s="89">
        <v>-5.67E-4</v>
      </c>
      <c r="AI68" s="89">
        <v>-8.45E-4</v>
      </c>
    </row>
    <row r="69" ht="12.75" customHeight="1">
      <c r="A69" s="89">
        <v>-0.005153</v>
      </c>
      <c r="B69" s="89">
        <v>-0.00355</v>
      </c>
      <c r="C69" s="89">
        <v>-0.002748</v>
      </c>
      <c r="D69" s="89">
        <v>-0.00222</v>
      </c>
      <c r="E69" s="89">
        <v>-0.001808</v>
      </c>
      <c r="F69" s="89">
        <v>-0.001436</v>
      </c>
      <c r="G69" s="89">
        <v>-0.001122</v>
      </c>
      <c r="H69" s="89">
        <v>-0.001026</v>
      </c>
      <c r="I69" s="89">
        <v>-9.07E-4</v>
      </c>
      <c r="J69" s="89">
        <v>-8.87E-4</v>
      </c>
      <c r="K69" s="89">
        <v>-9.35E-4</v>
      </c>
      <c r="L69" s="89">
        <v>-8.36E-4</v>
      </c>
      <c r="M69" s="89">
        <v>-5.79E-4</v>
      </c>
      <c r="N69" s="89">
        <v>-3.69E-4</v>
      </c>
      <c r="O69" s="89">
        <v>-2.74E-4</v>
      </c>
      <c r="P69" s="89">
        <v>-1.37E-4</v>
      </c>
      <c r="Q69" s="89">
        <v>-1.57E-4</v>
      </c>
      <c r="R69" s="89">
        <v>-1.08E-4</v>
      </c>
      <c r="S69" s="89">
        <v>-6.5E-5</v>
      </c>
      <c r="T69" s="89">
        <v>-1.47E-4</v>
      </c>
      <c r="U69" s="89">
        <v>-2.35E-4</v>
      </c>
      <c r="V69" s="89">
        <v>-1.76E-4</v>
      </c>
      <c r="W69" s="89">
        <v>-5.0E-5</v>
      </c>
      <c r="X69" s="89">
        <v>4.7E-5</v>
      </c>
      <c r="Y69" s="89">
        <v>0.0</v>
      </c>
      <c r="Z69" s="89">
        <v>1.32E-4</v>
      </c>
      <c r="AA69" s="89">
        <v>8.8E-5</v>
      </c>
      <c r="AB69" s="89">
        <v>1.82E-4</v>
      </c>
      <c r="AC69" s="89">
        <v>1.25E-4</v>
      </c>
      <c r="AD69" s="89">
        <v>4.9E-5</v>
      </c>
      <c r="AE69" s="89">
        <v>-4.8E-5</v>
      </c>
      <c r="AF69" s="89">
        <v>-2.43E-4</v>
      </c>
      <c r="AG69" s="89">
        <v>-3.97E-4</v>
      </c>
      <c r="AH69" s="89">
        <v>-6.79E-4</v>
      </c>
      <c r="AI69" s="89">
        <v>-9.01E-4</v>
      </c>
    </row>
    <row r="70" ht="12.75" customHeight="1">
      <c r="A70" s="89">
        <v>-0.005007</v>
      </c>
      <c r="B70" s="89">
        <v>-0.003343</v>
      </c>
      <c r="C70" s="89">
        <v>-0.002646</v>
      </c>
      <c r="D70" s="89">
        <v>-0.002229</v>
      </c>
      <c r="E70" s="89">
        <v>-0.001778</v>
      </c>
      <c r="F70" s="89">
        <v>-0.001469</v>
      </c>
      <c r="G70" s="89">
        <v>-0.001311</v>
      </c>
      <c r="H70" s="89">
        <v>-0.001175</v>
      </c>
      <c r="I70" s="89">
        <v>-0.001181</v>
      </c>
      <c r="J70" s="89">
        <v>-0.001236</v>
      </c>
      <c r="K70" s="89">
        <v>-0.001332</v>
      </c>
      <c r="L70" s="89">
        <v>-0.001169</v>
      </c>
      <c r="M70" s="89">
        <v>-9.68E-4</v>
      </c>
      <c r="N70" s="89">
        <v>-7.51E-4</v>
      </c>
      <c r="O70" s="89">
        <v>-6.84E-4</v>
      </c>
      <c r="P70" s="89">
        <v>-5.73E-4</v>
      </c>
      <c r="Q70" s="89">
        <v>-4.24E-4</v>
      </c>
      <c r="R70" s="89">
        <v>-4.19E-4</v>
      </c>
      <c r="S70" s="89">
        <v>-2.68E-4</v>
      </c>
      <c r="T70" s="89">
        <v>-2.09E-4</v>
      </c>
      <c r="U70" s="89">
        <v>-2.87E-4</v>
      </c>
      <c r="V70" s="89">
        <v>-2.03E-4</v>
      </c>
      <c r="W70" s="89">
        <v>-8.4E-5</v>
      </c>
      <c r="X70" s="89">
        <v>-8.8E-5</v>
      </c>
      <c r="Y70" s="89">
        <v>0.0</v>
      </c>
      <c r="Z70" s="89">
        <v>2.06E-4</v>
      </c>
      <c r="AA70" s="89">
        <v>1.04E-4</v>
      </c>
      <c r="AB70" s="89">
        <v>1.32E-4</v>
      </c>
      <c r="AC70" s="89">
        <v>9.3E-5</v>
      </c>
      <c r="AD70" s="89">
        <v>-4.8E-5</v>
      </c>
      <c r="AE70" s="89">
        <v>-1.14E-4</v>
      </c>
      <c r="AF70" s="89">
        <v>-3.18E-4</v>
      </c>
      <c r="AG70" s="89">
        <v>-4.48E-4</v>
      </c>
      <c r="AH70" s="89">
        <v>-8.23E-4</v>
      </c>
      <c r="AI70" s="89">
        <v>-0.001126</v>
      </c>
    </row>
    <row r="71" ht="12.75" customHeight="1">
      <c r="A71" s="89">
        <v>-0.004932</v>
      </c>
      <c r="B71" s="89">
        <v>-0.003279</v>
      </c>
      <c r="C71" s="89">
        <v>-0.002628</v>
      </c>
      <c r="D71" s="89">
        <v>-0.002174</v>
      </c>
      <c r="E71" s="89">
        <v>-0.001772</v>
      </c>
      <c r="F71" s="89">
        <v>-0.001473</v>
      </c>
      <c r="G71" s="89">
        <v>-0.001325</v>
      </c>
      <c r="H71" s="89">
        <v>-0.001276</v>
      </c>
      <c r="I71" s="89">
        <v>-0.001197</v>
      </c>
      <c r="J71" s="89">
        <v>-0.001242</v>
      </c>
      <c r="K71" s="89">
        <v>-0.001355</v>
      </c>
      <c r="L71" s="89">
        <v>-0.001264</v>
      </c>
      <c r="M71" s="89">
        <v>-0.001129</v>
      </c>
      <c r="N71" s="89">
        <v>-8.7E-4</v>
      </c>
      <c r="O71" s="89">
        <v>-8.16E-4</v>
      </c>
      <c r="P71" s="89">
        <v>-6.74E-4</v>
      </c>
      <c r="Q71" s="89">
        <v>-5.23E-4</v>
      </c>
      <c r="R71" s="89">
        <v>-3.79E-4</v>
      </c>
      <c r="S71" s="89">
        <v>-3.37E-4</v>
      </c>
      <c r="T71" s="89">
        <v>-2.89E-4</v>
      </c>
      <c r="U71" s="89">
        <v>-2.01E-4</v>
      </c>
      <c r="V71" s="89">
        <v>-2.84E-4</v>
      </c>
      <c r="W71" s="89">
        <v>-9.0E-5</v>
      </c>
      <c r="X71" s="89">
        <v>-4.7E-5</v>
      </c>
      <c r="Y71" s="89">
        <v>0.0</v>
      </c>
      <c r="Z71" s="89">
        <v>1.27E-4</v>
      </c>
      <c r="AA71" s="89">
        <v>2.0E-6</v>
      </c>
      <c r="AB71" s="89">
        <v>8.1E-5</v>
      </c>
      <c r="AC71" s="89">
        <v>8.2E-5</v>
      </c>
      <c r="AD71" s="89">
        <v>0.0</v>
      </c>
      <c r="AE71" s="89">
        <v>-1.7E-4</v>
      </c>
      <c r="AF71" s="89">
        <v>-2.9E-4</v>
      </c>
      <c r="AG71" s="89">
        <v>-4.76E-4</v>
      </c>
      <c r="AH71" s="89">
        <v>-7.66E-4</v>
      </c>
      <c r="AI71" s="89">
        <v>-0.001137</v>
      </c>
    </row>
    <row r="72" ht="12.75" customHeight="1">
      <c r="A72" s="89">
        <v>-0.00497</v>
      </c>
      <c r="B72" s="89">
        <v>-0.003349</v>
      </c>
      <c r="C72" s="89">
        <v>-0.002634</v>
      </c>
      <c r="D72" s="89">
        <v>-0.002217</v>
      </c>
      <c r="E72" s="89">
        <v>-0.001874</v>
      </c>
      <c r="F72" s="89">
        <v>-0.001546</v>
      </c>
      <c r="G72" s="89">
        <v>-0.00124</v>
      </c>
      <c r="H72" s="89">
        <v>-0.001146</v>
      </c>
      <c r="I72" s="89">
        <v>-0.001067</v>
      </c>
      <c r="J72" s="89">
        <v>-0.001039</v>
      </c>
      <c r="K72" s="89">
        <v>-0.001147</v>
      </c>
      <c r="L72" s="89">
        <v>-0.001043</v>
      </c>
      <c r="M72" s="89">
        <v>-7.43E-4</v>
      </c>
      <c r="N72" s="89">
        <v>-5.24E-4</v>
      </c>
      <c r="O72" s="89">
        <v>-4.44E-4</v>
      </c>
      <c r="P72" s="89">
        <v>-3.24E-4</v>
      </c>
      <c r="Q72" s="89">
        <v>-3.38E-4</v>
      </c>
      <c r="R72" s="89">
        <v>-2.81E-4</v>
      </c>
      <c r="S72" s="89">
        <v>-2.24E-4</v>
      </c>
      <c r="T72" s="89">
        <v>-2.56E-4</v>
      </c>
      <c r="U72" s="89">
        <v>-3.86E-4</v>
      </c>
      <c r="V72" s="89">
        <v>-2.25E-4</v>
      </c>
      <c r="W72" s="89">
        <v>-5.9E-5</v>
      </c>
      <c r="X72" s="89">
        <v>-5.7E-5</v>
      </c>
      <c r="Y72" s="89">
        <v>0.0</v>
      </c>
      <c r="Z72" s="89">
        <v>1.46E-4</v>
      </c>
      <c r="AA72" s="89">
        <v>9.2E-5</v>
      </c>
      <c r="AB72" s="89">
        <v>1.52E-4</v>
      </c>
      <c r="AC72" s="89">
        <v>1.12E-4</v>
      </c>
      <c r="AD72" s="89">
        <v>1.1E-5</v>
      </c>
      <c r="AE72" s="89">
        <v>-7.3E-5</v>
      </c>
      <c r="AF72" s="89">
        <v>-2.43E-4</v>
      </c>
      <c r="AG72" s="89">
        <v>-3.54E-4</v>
      </c>
      <c r="AH72" s="89">
        <v>-7.19E-4</v>
      </c>
      <c r="AI72" s="89">
        <v>-9.59E-4</v>
      </c>
    </row>
    <row r="73" ht="12.75" customHeight="1">
      <c r="A73" s="89">
        <v>-0.005125</v>
      </c>
      <c r="B73" s="89">
        <v>-0.003468</v>
      </c>
      <c r="C73" s="89">
        <v>-0.002775</v>
      </c>
      <c r="D73" s="89">
        <v>-0.002214</v>
      </c>
      <c r="E73" s="89">
        <v>-0.001694</v>
      </c>
      <c r="F73" s="89">
        <v>-0.00133</v>
      </c>
      <c r="G73" s="89">
        <v>-0.001141</v>
      </c>
      <c r="H73" s="89">
        <v>-9.93E-4</v>
      </c>
      <c r="I73" s="89">
        <v>-8.4E-4</v>
      </c>
      <c r="J73" s="89">
        <v>-7.6E-4</v>
      </c>
      <c r="K73" s="89">
        <v>-7.0E-4</v>
      </c>
      <c r="L73" s="89">
        <v>-4.49E-4</v>
      </c>
      <c r="M73" s="89">
        <v>-2.16E-4</v>
      </c>
      <c r="N73" s="89">
        <v>-3.0E-6</v>
      </c>
      <c r="O73" s="89">
        <v>-6.0E-6</v>
      </c>
      <c r="P73" s="89">
        <v>1.0E-6</v>
      </c>
      <c r="Q73" s="89">
        <v>8.6E-5</v>
      </c>
      <c r="R73" s="89">
        <v>-6.0E-6</v>
      </c>
      <c r="S73" s="89">
        <v>-3.2E-5</v>
      </c>
      <c r="T73" s="89">
        <v>-1.19E-4</v>
      </c>
      <c r="U73" s="89">
        <v>-2.31E-4</v>
      </c>
      <c r="V73" s="89">
        <v>-1.88E-4</v>
      </c>
      <c r="W73" s="89">
        <v>-1.06E-4</v>
      </c>
      <c r="X73" s="89">
        <v>-3.9E-5</v>
      </c>
      <c r="Y73" s="89">
        <v>0.0</v>
      </c>
      <c r="Z73" s="89">
        <v>2.18E-4</v>
      </c>
      <c r="AA73" s="89">
        <v>1.53E-4</v>
      </c>
      <c r="AB73" s="89">
        <v>2.48E-4</v>
      </c>
      <c r="AC73" s="89">
        <v>2.04E-4</v>
      </c>
      <c r="AD73" s="89">
        <v>6.0E-5</v>
      </c>
      <c r="AE73" s="89">
        <v>-1.7E-5</v>
      </c>
      <c r="AF73" s="89">
        <v>-1.51E-4</v>
      </c>
      <c r="AG73" s="89">
        <v>-2.84E-4</v>
      </c>
      <c r="AH73" s="89">
        <v>-5.67E-4</v>
      </c>
      <c r="AI73" s="89">
        <v>-7.56E-4</v>
      </c>
    </row>
    <row r="74" ht="12.75" customHeight="1">
      <c r="A74" s="89">
        <v>-0.005735</v>
      </c>
      <c r="B74" s="89">
        <v>-0.004062</v>
      </c>
      <c r="C74" s="89">
        <v>-0.003231</v>
      </c>
      <c r="D74" s="89">
        <v>-0.002568</v>
      </c>
      <c r="E74" s="89">
        <v>-0.001948</v>
      </c>
      <c r="F74" s="89">
        <v>-0.001495</v>
      </c>
      <c r="G74" s="89">
        <v>-0.001168</v>
      </c>
      <c r="H74" s="89">
        <v>-0.001061</v>
      </c>
      <c r="I74" s="89">
        <v>-8.44E-4</v>
      </c>
      <c r="J74" s="89">
        <v>-6.61E-4</v>
      </c>
      <c r="K74" s="89">
        <v>-5.53E-4</v>
      </c>
      <c r="L74" s="89">
        <v>-2.63E-4</v>
      </c>
      <c r="M74" s="89">
        <v>-1.2E-5</v>
      </c>
      <c r="N74" s="89">
        <v>2.14E-4</v>
      </c>
      <c r="O74" s="89">
        <v>1.91E-4</v>
      </c>
      <c r="P74" s="89">
        <v>2.23E-4</v>
      </c>
      <c r="Q74" s="89">
        <v>1.95E-4</v>
      </c>
      <c r="R74" s="89">
        <v>1.63E-4</v>
      </c>
      <c r="S74" s="89">
        <v>4.6E-5</v>
      </c>
      <c r="T74" s="89">
        <v>-1.48E-4</v>
      </c>
      <c r="U74" s="89">
        <v>-1.86E-4</v>
      </c>
      <c r="V74" s="89">
        <v>-2.98E-4</v>
      </c>
      <c r="W74" s="89">
        <v>-1.28E-4</v>
      </c>
      <c r="X74" s="89">
        <v>-1.3E-5</v>
      </c>
      <c r="Y74" s="89">
        <v>0.0</v>
      </c>
      <c r="Z74" s="89">
        <v>9.3E-5</v>
      </c>
      <c r="AA74" s="89">
        <v>1.09E-4</v>
      </c>
      <c r="AB74" s="89">
        <v>2.3E-4</v>
      </c>
      <c r="AC74" s="89">
        <v>2.0E-4</v>
      </c>
      <c r="AD74" s="89">
        <v>1.12E-4</v>
      </c>
      <c r="AE74" s="89">
        <v>-3.0E-6</v>
      </c>
      <c r="AF74" s="89">
        <v>-1.5E-4</v>
      </c>
      <c r="AG74" s="89">
        <v>-2.28E-4</v>
      </c>
      <c r="AH74" s="89">
        <v>-4.52E-4</v>
      </c>
      <c r="AI74" s="89">
        <v>-6.72E-4</v>
      </c>
    </row>
    <row r="75" ht="12.75" customHeight="1">
      <c r="A75" s="89">
        <v>-0.005702</v>
      </c>
      <c r="B75" s="89">
        <v>-0.004024</v>
      </c>
      <c r="C75" s="89">
        <v>-0.003125</v>
      </c>
      <c r="D75" s="89">
        <v>-0.002499</v>
      </c>
      <c r="E75" s="89">
        <v>-0.001908</v>
      </c>
      <c r="F75" s="89">
        <v>-0.00141</v>
      </c>
      <c r="G75" s="89">
        <v>-0.001041</v>
      </c>
      <c r="H75" s="89">
        <v>-8.28E-4</v>
      </c>
      <c r="I75" s="89">
        <v>-5.71E-4</v>
      </c>
      <c r="J75" s="89">
        <v>-3.9E-4</v>
      </c>
      <c r="K75" s="89">
        <v>-2.89E-4</v>
      </c>
      <c r="L75" s="89">
        <v>-1.8E-5</v>
      </c>
      <c r="M75" s="89">
        <v>3.62E-4</v>
      </c>
      <c r="N75" s="89">
        <v>5.49E-4</v>
      </c>
      <c r="O75" s="89">
        <v>5.55E-4</v>
      </c>
      <c r="P75" s="89">
        <v>5.09E-4</v>
      </c>
      <c r="Q75" s="89">
        <v>4.61E-4</v>
      </c>
      <c r="R75" s="89">
        <v>1.66E-4</v>
      </c>
      <c r="S75" s="89">
        <v>1.32E-4</v>
      </c>
      <c r="T75" s="89">
        <v>-1.17E-4</v>
      </c>
      <c r="U75" s="89">
        <v>-3.08E-4</v>
      </c>
      <c r="V75" s="89">
        <v>-1.83E-4</v>
      </c>
      <c r="W75" s="89">
        <v>-3.8E-5</v>
      </c>
      <c r="X75" s="89">
        <v>-3.9E-5</v>
      </c>
      <c r="Y75" s="89">
        <v>0.0</v>
      </c>
      <c r="Z75" s="89">
        <v>1.44E-4</v>
      </c>
      <c r="AA75" s="89">
        <v>2.06E-4</v>
      </c>
      <c r="AB75" s="89">
        <v>2.88E-4</v>
      </c>
      <c r="AC75" s="89">
        <v>2.21E-4</v>
      </c>
      <c r="AD75" s="89">
        <v>8.3E-5</v>
      </c>
      <c r="AE75" s="89">
        <v>-3.2E-5</v>
      </c>
      <c r="AF75" s="89">
        <v>-1.54E-4</v>
      </c>
      <c r="AG75" s="89">
        <v>-2.19E-4</v>
      </c>
      <c r="AH75" s="89">
        <v>-4.86E-4</v>
      </c>
      <c r="AI75" s="89">
        <v>-6.43E-4</v>
      </c>
    </row>
    <row r="76" ht="12.75" customHeight="1">
      <c r="A76" s="89">
        <v>-0.005649</v>
      </c>
      <c r="B76" s="89">
        <v>-0.003893</v>
      </c>
      <c r="C76" s="89">
        <v>-0.003077</v>
      </c>
      <c r="D76" s="89">
        <v>-0.002356</v>
      </c>
      <c r="E76" s="89">
        <v>-0.001668</v>
      </c>
      <c r="F76" s="89">
        <v>-0.001189</v>
      </c>
      <c r="G76" s="89">
        <v>-9.73E-4</v>
      </c>
      <c r="H76" s="89">
        <v>-8.22E-4</v>
      </c>
      <c r="I76" s="89">
        <v>-6.49E-4</v>
      </c>
      <c r="J76" s="89">
        <v>-4.46E-4</v>
      </c>
      <c r="K76" s="89">
        <v>-3.34E-4</v>
      </c>
      <c r="L76" s="89">
        <v>1.1E-5</v>
      </c>
      <c r="M76" s="89">
        <v>2.06E-4</v>
      </c>
      <c r="N76" s="89">
        <v>3.97E-4</v>
      </c>
      <c r="O76" s="89">
        <v>3.78E-4</v>
      </c>
      <c r="P76" s="89">
        <v>4.2E-4</v>
      </c>
      <c r="Q76" s="89">
        <v>3.94E-4</v>
      </c>
      <c r="R76" s="89">
        <v>2.48E-4</v>
      </c>
      <c r="S76" s="89">
        <v>1.41E-4</v>
      </c>
      <c r="T76" s="89">
        <v>-8.0E-6</v>
      </c>
      <c r="U76" s="89">
        <v>-9.3E-5</v>
      </c>
      <c r="V76" s="89">
        <v>-1.94E-4</v>
      </c>
      <c r="W76" s="89">
        <v>-1.08E-4</v>
      </c>
      <c r="X76" s="89">
        <v>-5.9E-5</v>
      </c>
      <c r="Y76" s="89">
        <v>0.0</v>
      </c>
      <c r="Z76" s="89">
        <v>1.87E-4</v>
      </c>
      <c r="AA76" s="89">
        <v>1.05E-4</v>
      </c>
      <c r="AB76" s="89">
        <v>3.1E-4</v>
      </c>
      <c r="AC76" s="89">
        <v>2.54E-4</v>
      </c>
      <c r="AD76" s="89">
        <v>1.07E-4</v>
      </c>
      <c r="AE76" s="89">
        <v>5.0E-6</v>
      </c>
      <c r="AF76" s="89">
        <v>-1.32E-4</v>
      </c>
      <c r="AG76" s="89">
        <v>-1.82E-4</v>
      </c>
      <c r="AH76" s="89">
        <v>-4.57E-4</v>
      </c>
      <c r="AI76" s="89">
        <v>-6.47E-4</v>
      </c>
    </row>
    <row r="77" ht="12.75" customHeight="1">
      <c r="A77" s="89">
        <v>-0.005091</v>
      </c>
      <c r="B77" s="89">
        <v>-0.003434</v>
      </c>
      <c r="C77" s="89">
        <v>-0.002609</v>
      </c>
      <c r="D77" s="89">
        <v>-0.002011</v>
      </c>
      <c r="E77" s="89">
        <v>-0.001516</v>
      </c>
      <c r="F77" s="89">
        <v>-0.001088</v>
      </c>
      <c r="G77" s="89">
        <v>-8.1E-4</v>
      </c>
      <c r="H77" s="89">
        <v>-7.18E-4</v>
      </c>
      <c r="I77" s="89">
        <v>-5.17E-4</v>
      </c>
      <c r="J77" s="89">
        <v>-4.31E-4</v>
      </c>
      <c r="K77" s="89">
        <v>-4.58E-4</v>
      </c>
      <c r="L77" s="89">
        <v>-3.57E-4</v>
      </c>
      <c r="M77" s="89">
        <v>-8.8E-5</v>
      </c>
      <c r="N77" s="89">
        <v>1.65E-4</v>
      </c>
      <c r="O77" s="89">
        <v>1.7E-4</v>
      </c>
      <c r="P77" s="89">
        <v>1.65E-4</v>
      </c>
      <c r="Q77" s="89">
        <v>1.56E-4</v>
      </c>
      <c r="R77" s="89">
        <v>1.51E-4</v>
      </c>
      <c r="S77" s="89">
        <v>1.56E-4</v>
      </c>
      <c r="T77" s="89">
        <v>-9.6E-5</v>
      </c>
      <c r="U77" s="89">
        <v>-1.87E-4</v>
      </c>
      <c r="V77" s="89">
        <v>-2.5E-4</v>
      </c>
      <c r="W77" s="89">
        <v>-9.0E-5</v>
      </c>
      <c r="X77" s="89">
        <v>7.0E-6</v>
      </c>
      <c r="Y77" s="89">
        <v>0.0</v>
      </c>
      <c r="Z77" s="89">
        <v>9.3E-5</v>
      </c>
      <c r="AA77" s="89">
        <v>5.4E-5</v>
      </c>
      <c r="AB77" s="89">
        <v>1.45E-4</v>
      </c>
      <c r="AC77" s="89">
        <v>8.7E-5</v>
      </c>
      <c r="AD77" s="89">
        <v>7.2E-5</v>
      </c>
      <c r="AE77" s="89">
        <v>-1.23E-4</v>
      </c>
      <c r="AF77" s="89">
        <v>-2.32E-4</v>
      </c>
      <c r="AG77" s="89">
        <v>-4.12E-4</v>
      </c>
      <c r="AH77" s="89">
        <v>-5.91E-4</v>
      </c>
      <c r="AI77" s="89">
        <v>-9.24E-4</v>
      </c>
    </row>
    <row r="78" ht="12.75" customHeight="1">
      <c r="A78" s="89">
        <v>-0.004801</v>
      </c>
      <c r="B78" s="89">
        <v>-0.003108</v>
      </c>
      <c r="C78" s="89">
        <v>-0.002302</v>
      </c>
      <c r="D78" s="89">
        <v>-0.001841</v>
      </c>
      <c r="E78" s="89">
        <v>-0.001353</v>
      </c>
      <c r="F78" s="89">
        <v>-0.001</v>
      </c>
      <c r="G78" s="89">
        <v>-7.95E-4</v>
      </c>
      <c r="H78" s="89">
        <v>-6.7E-4</v>
      </c>
      <c r="I78" s="89">
        <v>-5.69E-4</v>
      </c>
      <c r="J78" s="89">
        <v>-5.8E-4</v>
      </c>
      <c r="K78" s="89">
        <v>-6.62E-4</v>
      </c>
      <c r="L78" s="89">
        <v>-5.38E-4</v>
      </c>
      <c r="M78" s="89">
        <v>-2.98E-4</v>
      </c>
      <c r="N78" s="89">
        <v>-1.1E-4</v>
      </c>
      <c r="O78" s="89">
        <v>-5.5E-5</v>
      </c>
      <c r="P78" s="89">
        <v>-4.0E-5</v>
      </c>
      <c r="Q78" s="89">
        <v>-8.0E-6</v>
      </c>
      <c r="R78" s="89">
        <v>-9.4E-5</v>
      </c>
      <c r="S78" s="89">
        <v>-1.6E-5</v>
      </c>
      <c r="T78" s="89">
        <v>-1.11E-4</v>
      </c>
      <c r="U78" s="89">
        <v>-2.52E-4</v>
      </c>
      <c r="V78" s="89">
        <v>-1.41E-4</v>
      </c>
      <c r="W78" s="89">
        <v>-5.1E-5</v>
      </c>
      <c r="X78" s="89">
        <v>-8.8E-5</v>
      </c>
      <c r="Y78" s="89">
        <v>0.0</v>
      </c>
      <c r="Z78" s="89">
        <v>1.45E-4</v>
      </c>
      <c r="AA78" s="89">
        <v>9.1E-5</v>
      </c>
      <c r="AB78" s="89">
        <v>1.25E-4</v>
      </c>
      <c r="AC78" s="89">
        <v>1.04E-4</v>
      </c>
      <c r="AD78" s="89">
        <v>-7.0E-5</v>
      </c>
      <c r="AE78" s="89">
        <v>-9.6E-5</v>
      </c>
      <c r="AF78" s="89">
        <v>-3.02E-4</v>
      </c>
      <c r="AG78" s="89">
        <v>-4.17E-4</v>
      </c>
      <c r="AH78" s="89">
        <v>-8.31E-4</v>
      </c>
      <c r="AI78" s="89">
        <v>-9.95E-4</v>
      </c>
    </row>
    <row r="79" ht="12.75" customHeight="1">
      <c r="A79" s="89">
        <v>-0.004389</v>
      </c>
      <c r="B79" s="89">
        <v>-0.002691</v>
      </c>
      <c r="C79" s="89">
        <v>-0.002037</v>
      </c>
      <c r="D79" s="89">
        <v>-0.001541</v>
      </c>
      <c r="E79" s="89">
        <v>-0.001108</v>
      </c>
      <c r="F79" s="89">
        <v>-7.68E-4</v>
      </c>
      <c r="G79" s="89">
        <v>-6.05E-4</v>
      </c>
      <c r="H79" s="89">
        <v>-6.15E-4</v>
      </c>
      <c r="I79" s="89">
        <v>-5.37E-4</v>
      </c>
      <c r="J79" s="89">
        <v>-6.26E-4</v>
      </c>
      <c r="K79" s="89">
        <v>-7.56E-4</v>
      </c>
      <c r="L79" s="89">
        <v>-6.32E-4</v>
      </c>
      <c r="M79" s="89">
        <v>-5.51E-4</v>
      </c>
      <c r="N79" s="89">
        <v>-3.82E-4</v>
      </c>
      <c r="O79" s="89">
        <v>-3.53E-4</v>
      </c>
      <c r="P79" s="89">
        <v>-3.76E-4</v>
      </c>
      <c r="Q79" s="89">
        <v>-1.81E-4</v>
      </c>
      <c r="R79" s="89">
        <v>-1.36E-4</v>
      </c>
      <c r="S79" s="89">
        <v>-3.8E-5</v>
      </c>
      <c r="T79" s="89">
        <v>-9.0E-5</v>
      </c>
      <c r="U79" s="89">
        <v>-4.3E-5</v>
      </c>
      <c r="V79" s="89">
        <v>-2.13E-4</v>
      </c>
      <c r="W79" s="89">
        <v>-9.3E-5</v>
      </c>
      <c r="X79" s="89">
        <v>-4.3E-5</v>
      </c>
      <c r="Y79" s="89">
        <v>0.0</v>
      </c>
      <c r="Z79" s="89">
        <v>1.54E-4</v>
      </c>
      <c r="AA79" s="89">
        <v>6.0E-5</v>
      </c>
      <c r="AB79" s="89">
        <v>1.24E-4</v>
      </c>
      <c r="AC79" s="89">
        <v>6.1E-5</v>
      </c>
      <c r="AD79" s="89">
        <v>-1.3E-5</v>
      </c>
      <c r="AE79" s="89">
        <v>-1.93E-4</v>
      </c>
      <c r="AF79" s="89">
        <v>-2.57E-4</v>
      </c>
      <c r="AG79" s="89">
        <v>-4.88E-4</v>
      </c>
      <c r="AH79" s="89">
        <v>-7.39E-4</v>
      </c>
      <c r="AI79" s="89">
        <v>-0.001116</v>
      </c>
    </row>
    <row r="80" ht="12.75" customHeight="1">
      <c r="A80" s="89">
        <v>-0.004299</v>
      </c>
      <c r="B80" s="89">
        <v>-0.002607</v>
      </c>
      <c r="C80" s="89">
        <v>-0.001856</v>
      </c>
      <c r="D80" s="89">
        <v>-0.00151</v>
      </c>
      <c r="E80" s="89">
        <v>-0.001249</v>
      </c>
      <c r="F80" s="89">
        <v>-9.0E-4</v>
      </c>
      <c r="G80" s="89">
        <v>-6.56E-4</v>
      </c>
      <c r="H80" s="89">
        <v>-6.74E-4</v>
      </c>
      <c r="I80" s="89">
        <v>-5.38E-4</v>
      </c>
      <c r="J80" s="89">
        <v>-6.25E-4</v>
      </c>
      <c r="K80" s="89">
        <v>-8.57E-4</v>
      </c>
      <c r="L80" s="89">
        <v>-7.99E-4</v>
      </c>
      <c r="M80" s="89">
        <v>-6.36E-4</v>
      </c>
      <c r="N80" s="89">
        <v>-4.32E-4</v>
      </c>
      <c r="O80" s="89">
        <v>-3.88E-4</v>
      </c>
      <c r="P80" s="89">
        <v>-2.52E-4</v>
      </c>
      <c r="Q80" s="89">
        <v>-2.56E-4</v>
      </c>
      <c r="R80" s="89">
        <v>-1.52E-4</v>
      </c>
      <c r="S80" s="89">
        <v>-7.4E-5</v>
      </c>
      <c r="T80" s="89">
        <v>-2.0E-4</v>
      </c>
      <c r="U80" s="89">
        <v>-2.49E-4</v>
      </c>
      <c r="V80" s="89">
        <v>-1.69E-4</v>
      </c>
      <c r="W80" s="89">
        <v>-8.4E-5</v>
      </c>
      <c r="X80" s="89">
        <v>-5.2E-5</v>
      </c>
      <c r="Y80" s="89">
        <v>0.0</v>
      </c>
      <c r="Z80" s="89">
        <v>1.06E-4</v>
      </c>
      <c r="AA80" s="89">
        <v>3.6E-5</v>
      </c>
      <c r="AB80" s="89">
        <v>1.27E-4</v>
      </c>
      <c r="AC80" s="89">
        <v>7.9E-5</v>
      </c>
      <c r="AD80" s="89">
        <v>1.0E-5</v>
      </c>
      <c r="AE80" s="89">
        <v>-6.1E-5</v>
      </c>
      <c r="AF80" s="89">
        <v>-3.7E-4</v>
      </c>
      <c r="AG80" s="89">
        <v>-4.72E-4</v>
      </c>
      <c r="AH80" s="89">
        <v>-8.25E-4</v>
      </c>
      <c r="AI80" s="89">
        <v>-0.001144</v>
      </c>
    </row>
    <row r="81" ht="12.75" customHeight="1">
      <c r="A81" s="89">
        <v>-0.003962</v>
      </c>
      <c r="B81" s="89">
        <v>-0.002251</v>
      </c>
      <c r="C81" s="89">
        <v>-0.001533</v>
      </c>
      <c r="D81" s="89">
        <v>-0.001195</v>
      </c>
      <c r="E81" s="89">
        <v>-7.47E-4</v>
      </c>
      <c r="F81" s="89">
        <v>-5.22E-4</v>
      </c>
      <c r="G81" s="89">
        <v>-4.08E-4</v>
      </c>
      <c r="H81" s="89">
        <v>-3.67E-4</v>
      </c>
      <c r="I81" s="89">
        <v>-3.16E-4</v>
      </c>
      <c r="J81" s="89">
        <v>-4.21E-4</v>
      </c>
      <c r="K81" s="89">
        <v>-5.02E-4</v>
      </c>
      <c r="L81" s="89">
        <v>-3.22E-4</v>
      </c>
      <c r="M81" s="89">
        <v>-1.79E-4</v>
      </c>
      <c r="N81" s="89">
        <v>-4.4E-5</v>
      </c>
      <c r="O81" s="89">
        <v>-1.1E-4</v>
      </c>
      <c r="P81" s="89">
        <v>-1.5E-5</v>
      </c>
      <c r="Q81" s="89">
        <v>6.1E-5</v>
      </c>
      <c r="R81" s="89">
        <v>-5.0E-6</v>
      </c>
      <c r="S81" s="89">
        <v>2.9E-5</v>
      </c>
      <c r="T81" s="89">
        <v>1.01E-4</v>
      </c>
      <c r="U81" s="89">
        <v>-8.4E-5</v>
      </c>
      <c r="V81" s="89">
        <v>-1.4E-5</v>
      </c>
      <c r="W81" s="89">
        <v>2.4E-5</v>
      </c>
      <c r="X81" s="89">
        <v>-3.3E-5</v>
      </c>
      <c r="Y81" s="89">
        <v>0.0</v>
      </c>
      <c r="Z81" s="89">
        <v>2.59E-4</v>
      </c>
      <c r="AA81" s="89">
        <v>1.49E-4</v>
      </c>
      <c r="AB81" s="89">
        <v>2.21E-4</v>
      </c>
      <c r="AC81" s="89">
        <v>2.04E-4</v>
      </c>
      <c r="AD81" s="89">
        <v>-7.1E-5</v>
      </c>
      <c r="AE81" s="89">
        <v>-2.2E-5</v>
      </c>
      <c r="AF81" s="89">
        <v>-2.36E-4</v>
      </c>
      <c r="AG81" s="89">
        <v>-3.36E-4</v>
      </c>
      <c r="AH81" s="89">
        <v>-7.46E-4</v>
      </c>
      <c r="AI81" s="89">
        <v>-0.001033</v>
      </c>
    </row>
    <row r="82" ht="12.75" customHeight="1">
      <c r="A82" s="89">
        <v>-0.004044</v>
      </c>
      <c r="B82" s="89">
        <v>-0.002418</v>
      </c>
      <c r="C82" s="89">
        <v>-0.001771</v>
      </c>
      <c r="D82" s="89">
        <v>-0.001284</v>
      </c>
      <c r="E82" s="89">
        <v>-9.25E-4</v>
      </c>
      <c r="F82" s="89">
        <v>-5.77E-4</v>
      </c>
      <c r="G82" s="89">
        <v>-3.96E-4</v>
      </c>
      <c r="H82" s="89">
        <v>-4.44E-4</v>
      </c>
      <c r="I82" s="89">
        <v>-3.28E-4</v>
      </c>
      <c r="J82" s="89">
        <v>-2.86E-4</v>
      </c>
      <c r="K82" s="89">
        <v>-4.38E-4</v>
      </c>
      <c r="L82" s="89">
        <v>-3.47E-4</v>
      </c>
      <c r="M82" s="89">
        <v>-1.72E-4</v>
      </c>
      <c r="N82" s="89">
        <v>3.0E-5</v>
      </c>
      <c r="O82" s="89">
        <v>-2.0E-5</v>
      </c>
      <c r="P82" s="89">
        <v>-1.7E-5</v>
      </c>
      <c r="Q82" s="89">
        <v>1.7E-5</v>
      </c>
      <c r="R82" s="89">
        <v>-1.5E-5</v>
      </c>
      <c r="S82" s="89">
        <v>9.4E-5</v>
      </c>
      <c r="T82" s="89">
        <v>-1.09E-4</v>
      </c>
      <c r="U82" s="89">
        <v>-1.32E-4</v>
      </c>
      <c r="V82" s="89">
        <v>-2.51E-4</v>
      </c>
      <c r="W82" s="89">
        <v>-1.22E-4</v>
      </c>
      <c r="X82" s="89">
        <v>-4.0E-5</v>
      </c>
      <c r="Y82" s="89">
        <v>0.0</v>
      </c>
      <c r="Z82" s="89">
        <v>1.58E-4</v>
      </c>
      <c r="AA82" s="89">
        <v>1.1E-5</v>
      </c>
      <c r="AB82" s="89">
        <v>2.03E-4</v>
      </c>
      <c r="AC82" s="89">
        <v>1.12E-4</v>
      </c>
      <c r="AD82" s="89">
        <v>8.7E-5</v>
      </c>
      <c r="AE82" s="89">
        <v>-1.04E-4</v>
      </c>
      <c r="AF82" s="89">
        <v>-2.4E-4</v>
      </c>
      <c r="AG82" s="89">
        <v>-3.77E-4</v>
      </c>
      <c r="AH82" s="89">
        <v>-6.27E-4</v>
      </c>
      <c r="AI82" s="89">
        <v>-9.52E-4</v>
      </c>
    </row>
    <row r="83" ht="12.75" customHeight="1">
      <c r="A83" s="89">
        <v>-0.004636</v>
      </c>
      <c r="B83" s="89">
        <v>-0.0029</v>
      </c>
      <c r="C83" s="89">
        <v>-0.002088</v>
      </c>
      <c r="D83" s="89">
        <v>-0.001591</v>
      </c>
      <c r="E83" s="89">
        <v>-0.001158</v>
      </c>
      <c r="F83" s="89">
        <v>-7.36E-4</v>
      </c>
      <c r="G83" s="89">
        <v>-4.9E-4</v>
      </c>
      <c r="H83" s="89">
        <v>-3.53E-4</v>
      </c>
      <c r="I83" s="89">
        <v>-1.64E-4</v>
      </c>
      <c r="J83" s="89">
        <v>-1.33E-4</v>
      </c>
      <c r="K83" s="89">
        <v>-1.32E-4</v>
      </c>
      <c r="L83" s="89">
        <v>2.0E-5</v>
      </c>
      <c r="M83" s="89">
        <v>2.83E-4</v>
      </c>
      <c r="N83" s="89">
        <v>5.3E-4</v>
      </c>
      <c r="O83" s="89">
        <v>4.68E-4</v>
      </c>
      <c r="P83" s="89">
        <v>4.19E-4</v>
      </c>
      <c r="Q83" s="89">
        <v>3.61E-4</v>
      </c>
      <c r="R83" s="89">
        <v>2.19E-4</v>
      </c>
      <c r="S83" s="89">
        <v>1.25E-4</v>
      </c>
      <c r="T83" s="89">
        <v>-2.9E-5</v>
      </c>
      <c r="U83" s="89">
        <v>-1.76E-4</v>
      </c>
      <c r="V83" s="89">
        <v>-1.47E-4</v>
      </c>
      <c r="W83" s="89">
        <v>-1.9E-5</v>
      </c>
      <c r="X83" s="89">
        <v>6.0E-6</v>
      </c>
      <c r="Y83" s="89">
        <v>0.0</v>
      </c>
      <c r="Z83" s="89">
        <v>1.32E-4</v>
      </c>
      <c r="AA83" s="89">
        <v>1.32E-4</v>
      </c>
      <c r="AB83" s="89">
        <v>1.46E-4</v>
      </c>
      <c r="AC83" s="89">
        <v>1.69E-4</v>
      </c>
      <c r="AD83" s="89">
        <v>7.1E-5</v>
      </c>
      <c r="AE83" s="89">
        <v>-1.7E-5</v>
      </c>
      <c r="AF83" s="89">
        <v>-2.18E-4</v>
      </c>
      <c r="AG83" s="89">
        <v>-3.22E-4</v>
      </c>
      <c r="AH83" s="89">
        <v>-6.08E-4</v>
      </c>
      <c r="AI83" s="89">
        <v>-9.36E-4</v>
      </c>
    </row>
    <row r="84" ht="12.75" customHeight="1">
      <c r="A84" s="89">
        <v>-0.004332</v>
      </c>
      <c r="B84" s="89">
        <v>-0.002671</v>
      </c>
      <c r="C84" s="89">
        <v>-0.001915</v>
      </c>
      <c r="D84" s="89">
        <v>-0.001413</v>
      </c>
      <c r="E84" s="89">
        <v>-7.83E-4</v>
      </c>
      <c r="F84" s="89">
        <v>-3.87E-4</v>
      </c>
      <c r="G84" s="89">
        <v>-2.48E-4</v>
      </c>
      <c r="H84" s="89">
        <v>-1.6E-4</v>
      </c>
      <c r="I84" s="89">
        <v>-2.3E-5</v>
      </c>
      <c r="J84" s="89">
        <v>1.11E-4</v>
      </c>
      <c r="K84" s="89">
        <v>2.12E-4</v>
      </c>
      <c r="L84" s="89">
        <v>5.59E-4</v>
      </c>
      <c r="M84" s="89">
        <v>7.24E-4</v>
      </c>
      <c r="N84" s="89">
        <v>8.25E-4</v>
      </c>
      <c r="O84" s="89">
        <v>7.7E-4</v>
      </c>
      <c r="P84" s="89">
        <v>7.05E-4</v>
      </c>
      <c r="Q84" s="89">
        <v>6.63E-4</v>
      </c>
      <c r="R84" s="89">
        <v>3.5E-4</v>
      </c>
      <c r="S84" s="89">
        <v>3.06E-4</v>
      </c>
      <c r="T84" s="89">
        <v>1.2E-4</v>
      </c>
      <c r="U84" s="89">
        <v>-1.08E-4</v>
      </c>
      <c r="V84" s="89">
        <v>-4.4E-5</v>
      </c>
      <c r="W84" s="89">
        <v>4.0E-6</v>
      </c>
      <c r="X84" s="89">
        <v>2.8E-5</v>
      </c>
      <c r="Y84" s="89">
        <v>0.0</v>
      </c>
      <c r="Z84" s="89">
        <v>2.67E-4</v>
      </c>
      <c r="AA84" s="89">
        <v>2.03E-4</v>
      </c>
      <c r="AB84" s="89">
        <v>2.96E-4</v>
      </c>
      <c r="AC84" s="89">
        <v>2.79E-4</v>
      </c>
      <c r="AD84" s="89">
        <v>1.41E-4</v>
      </c>
      <c r="AE84" s="89">
        <v>2.4E-5</v>
      </c>
      <c r="AF84" s="89">
        <v>-5.9E-5</v>
      </c>
      <c r="AG84" s="89">
        <v>-1.84E-4</v>
      </c>
      <c r="AH84" s="89">
        <v>-4.96E-4</v>
      </c>
      <c r="AI84" s="89">
        <v>-5.77E-4</v>
      </c>
    </row>
    <row r="85" ht="12.75" customHeight="1">
      <c r="A85" s="89">
        <v>-0.004986</v>
      </c>
      <c r="B85" s="89">
        <v>-0.003378</v>
      </c>
      <c r="C85" s="89">
        <v>-0.00258</v>
      </c>
      <c r="D85" s="89">
        <v>-0.001858</v>
      </c>
      <c r="E85" s="89">
        <v>-0.001342</v>
      </c>
      <c r="F85" s="89">
        <v>-8.58E-4</v>
      </c>
      <c r="G85" s="89">
        <v>-5.17E-4</v>
      </c>
      <c r="H85" s="89">
        <v>-3.77E-4</v>
      </c>
      <c r="I85" s="89">
        <v>-1.5E-4</v>
      </c>
      <c r="J85" s="89">
        <v>-1.5E-5</v>
      </c>
      <c r="K85" s="89">
        <v>8.2E-5</v>
      </c>
      <c r="L85" s="89">
        <v>3.86E-4</v>
      </c>
      <c r="M85" s="89">
        <v>5.45E-4</v>
      </c>
      <c r="N85" s="89">
        <v>8.8E-4</v>
      </c>
      <c r="O85" s="89">
        <v>7.74E-4</v>
      </c>
      <c r="P85" s="89">
        <v>6.5E-4</v>
      </c>
      <c r="Q85" s="89">
        <v>6.27E-4</v>
      </c>
      <c r="R85" s="89">
        <v>3.71E-4</v>
      </c>
      <c r="S85" s="89">
        <v>2.9E-4</v>
      </c>
      <c r="T85" s="89">
        <v>4.0E-5</v>
      </c>
      <c r="U85" s="89">
        <v>-8.5E-5</v>
      </c>
      <c r="V85" s="89">
        <v>-2.7E-4</v>
      </c>
      <c r="W85" s="89">
        <v>-1.27E-4</v>
      </c>
      <c r="X85" s="89">
        <v>1.8E-5</v>
      </c>
      <c r="Y85" s="89">
        <v>0.0</v>
      </c>
      <c r="Z85" s="89">
        <v>6.9E-5</v>
      </c>
      <c r="AA85" s="89">
        <v>3.4E-5</v>
      </c>
      <c r="AB85" s="89">
        <v>2.27E-4</v>
      </c>
      <c r="AC85" s="89">
        <v>2.46E-4</v>
      </c>
      <c r="AD85" s="89">
        <v>1.34E-4</v>
      </c>
      <c r="AE85" s="89">
        <v>-3.8E-5</v>
      </c>
      <c r="AF85" s="89">
        <v>-1.35E-4</v>
      </c>
      <c r="AG85" s="89">
        <v>-2.21E-4</v>
      </c>
      <c r="AH85" s="89">
        <v>-3.99E-4</v>
      </c>
      <c r="AI85" s="89">
        <v>-6.46E-4</v>
      </c>
    </row>
    <row r="86" ht="12.75" customHeight="1">
      <c r="A86" s="89">
        <v>-0.005023</v>
      </c>
      <c r="B86" s="89">
        <v>-0.003336</v>
      </c>
      <c r="C86" s="89">
        <v>-0.002446</v>
      </c>
      <c r="D86" s="89">
        <v>-0.001843</v>
      </c>
      <c r="E86" s="89">
        <v>-0.001231</v>
      </c>
      <c r="F86" s="89">
        <v>-7.09E-4</v>
      </c>
      <c r="G86" s="89">
        <v>-4.51E-4</v>
      </c>
      <c r="H86" s="89">
        <v>-3.31E-4</v>
      </c>
      <c r="I86" s="89">
        <v>-1.2E-5</v>
      </c>
      <c r="J86" s="89">
        <v>1.29E-4</v>
      </c>
      <c r="K86" s="89">
        <v>2.08E-4</v>
      </c>
      <c r="L86" s="89">
        <v>5.7E-4</v>
      </c>
      <c r="M86" s="89">
        <v>8.95E-4</v>
      </c>
      <c r="N86" s="89">
        <v>0.00106</v>
      </c>
      <c r="O86" s="89">
        <v>9.77E-4</v>
      </c>
      <c r="P86" s="89">
        <v>9.34E-4</v>
      </c>
      <c r="Q86" s="89">
        <v>7.49E-4</v>
      </c>
      <c r="R86" s="89">
        <v>5.0E-4</v>
      </c>
      <c r="S86" s="89">
        <v>3.17E-4</v>
      </c>
      <c r="T86" s="89">
        <v>-5.7E-5</v>
      </c>
      <c r="U86" s="89">
        <v>-1.73E-4</v>
      </c>
      <c r="V86" s="89">
        <v>-2.16E-4</v>
      </c>
      <c r="W86" s="89">
        <v>4.4E-5</v>
      </c>
      <c r="X86" s="89">
        <v>-3.4E-5</v>
      </c>
      <c r="Y86" s="89">
        <v>0.0</v>
      </c>
      <c r="Z86" s="89">
        <v>1.69E-4</v>
      </c>
      <c r="AA86" s="89">
        <v>1.71E-4</v>
      </c>
      <c r="AB86" s="89">
        <v>3.12E-4</v>
      </c>
      <c r="AC86" s="89">
        <v>1.82E-4</v>
      </c>
      <c r="AD86" s="89">
        <v>6.3E-5</v>
      </c>
      <c r="AE86" s="89">
        <v>-3.6E-5</v>
      </c>
      <c r="AF86" s="89">
        <v>-1.66E-4</v>
      </c>
      <c r="AG86" s="89">
        <v>-1.22E-4</v>
      </c>
      <c r="AH86" s="89">
        <v>-4.16E-4</v>
      </c>
      <c r="AI86" s="89">
        <v>-6.91E-4</v>
      </c>
    </row>
    <row r="87" ht="12.75" customHeight="1">
      <c r="A87" s="89">
        <v>-0.005228</v>
      </c>
      <c r="B87" s="89">
        <v>-0.003543</v>
      </c>
      <c r="C87" s="89">
        <v>-0.00267</v>
      </c>
      <c r="D87" s="89">
        <v>-0.001944</v>
      </c>
      <c r="E87" s="89">
        <v>-0.001341</v>
      </c>
      <c r="F87" s="89">
        <v>-8.16E-4</v>
      </c>
      <c r="G87" s="89">
        <v>-6.12E-4</v>
      </c>
      <c r="H87" s="89">
        <v>-5.28E-4</v>
      </c>
      <c r="I87" s="89">
        <v>-3.24E-4</v>
      </c>
      <c r="J87" s="89">
        <v>-6.3E-5</v>
      </c>
      <c r="K87" s="89">
        <v>1.9E-5</v>
      </c>
      <c r="L87" s="89">
        <v>3.63E-4</v>
      </c>
      <c r="M87" s="89">
        <v>5.72E-4</v>
      </c>
      <c r="N87" s="89">
        <v>7.5E-4</v>
      </c>
      <c r="O87" s="89">
        <v>6.16E-4</v>
      </c>
      <c r="P87" s="89">
        <v>6.08E-4</v>
      </c>
      <c r="Q87" s="89">
        <v>6.18E-4</v>
      </c>
      <c r="R87" s="89">
        <v>3.18E-4</v>
      </c>
      <c r="S87" s="89">
        <v>2.71E-4</v>
      </c>
      <c r="T87" s="89">
        <v>4.0E-5</v>
      </c>
      <c r="U87" s="89">
        <v>-1.73E-4</v>
      </c>
      <c r="V87" s="89">
        <v>-1.56E-4</v>
      </c>
      <c r="W87" s="89">
        <v>-5.3E-5</v>
      </c>
      <c r="X87" s="89">
        <v>-4.2E-5</v>
      </c>
      <c r="Y87" s="89">
        <v>0.0</v>
      </c>
      <c r="Z87" s="89">
        <v>1.65E-4</v>
      </c>
      <c r="AA87" s="89">
        <v>1.67E-4</v>
      </c>
      <c r="AB87" s="89">
        <v>3.3E-4</v>
      </c>
      <c r="AC87" s="89">
        <v>3.25E-4</v>
      </c>
      <c r="AD87" s="89">
        <v>1.49E-4</v>
      </c>
      <c r="AE87" s="89">
        <v>7.5E-5</v>
      </c>
      <c r="AF87" s="89">
        <v>-4.2E-5</v>
      </c>
      <c r="AG87" s="89">
        <v>-9.0E-5</v>
      </c>
      <c r="AH87" s="89">
        <v>-3.78E-4</v>
      </c>
      <c r="AI87" s="89">
        <v>-4.78E-4</v>
      </c>
    </row>
    <row r="88" ht="12.75" customHeight="1">
      <c r="A88" s="89">
        <v>-0.005254</v>
      </c>
      <c r="B88" s="89">
        <v>-0.003681</v>
      </c>
      <c r="C88" s="89">
        <v>-0.002797</v>
      </c>
      <c r="D88" s="89">
        <v>-0.002121</v>
      </c>
      <c r="E88" s="89">
        <v>-0.001612</v>
      </c>
      <c r="F88" s="89">
        <v>-0.001159</v>
      </c>
      <c r="G88" s="89">
        <v>-8.03E-4</v>
      </c>
      <c r="H88" s="89">
        <v>-6.83E-4</v>
      </c>
      <c r="I88" s="89">
        <v>-3.87E-4</v>
      </c>
      <c r="J88" s="89">
        <v>-3.03E-4</v>
      </c>
      <c r="K88" s="89">
        <v>-2.18E-4</v>
      </c>
      <c r="L88" s="89">
        <v>-4.7E-5</v>
      </c>
      <c r="M88" s="89">
        <v>2.42E-4</v>
      </c>
      <c r="N88" s="89">
        <v>5.44E-4</v>
      </c>
      <c r="O88" s="89">
        <v>4.83E-4</v>
      </c>
      <c r="P88" s="89">
        <v>3.6E-4</v>
      </c>
      <c r="Q88" s="89">
        <v>2.08E-4</v>
      </c>
      <c r="R88" s="89">
        <v>2.55E-4</v>
      </c>
      <c r="S88" s="89">
        <v>1.43E-4</v>
      </c>
      <c r="T88" s="89">
        <v>-1.32E-4</v>
      </c>
      <c r="U88" s="89">
        <v>-1.32E-4</v>
      </c>
      <c r="V88" s="89">
        <v>-3.54E-4</v>
      </c>
      <c r="W88" s="89">
        <v>-1.41E-4</v>
      </c>
      <c r="X88" s="89">
        <v>3.0E-5</v>
      </c>
      <c r="Y88" s="89">
        <v>0.0</v>
      </c>
      <c r="Z88" s="89">
        <v>2.9E-5</v>
      </c>
      <c r="AA88" s="89">
        <v>3.3E-5</v>
      </c>
      <c r="AB88" s="89">
        <v>1.11E-4</v>
      </c>
      <c r="AC88" s="89">
        <v>1.55E-4</v>
      </c>
      <c r="AD88" s="89">
        <v>1.46E-4</v>
      </c>
      <c r="AE88" s="89">
        <v>-7.8E-5</v>
      </c>
      <c r="AF88" s="89">
        <v>-1.21E-4</v>
      </c>
      <c r="AG88" s="89">
        <v>-1.81E-4</v>
      </c>
      <c r="AH88" s="89">
        <v>-4.35E-4</v>
      </c>
      <c r="AI88" s="89">
        <v>-7.46E-4</v>
      </c>
    </row>
    <row r="89" ht="12.75" customHeight="1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</row>
    <row r="90" ht="12.75" customHeight="1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3" width="9.57"/>
    <col customWidth="1" min="24" max="24" width="9.71"/>
    <col customWidth="1" min="25" max="25" width="9.57"/>
    <col customWidth="1" min="26" max="35" width="10.14"/>
  </cols>
  <sheetData>
    <row r="1" ht="12.75" customHeight="1">
      <c r="A1" s="89">
        <v>-0.087528</v>
      </c>
      <c r="B1" s="89">
        <v>-0.086562</v>
      </c>
      <c r="C1" s="89">
        <v>-0.085295</v>
      </c>
      <c r="D1" s="89">
        <v>-0.082913</v>
      </c>
      <c r="E1" s="89">
        <v>-0.079871</v>
      </c>
      <c r="F1" s="89">
        <v>-0.076132</v>
      </c>
      <c r="G1" s="89">
        <v>-0.072702</v>
      </c>
      <c r="H1" s="89">
        <v>-0.070723</v>
      </c>
      <c r="I1" s="89">
        <v>-0.065174</v>
      </c>
      <c r="J1" s="89">
        <v>-0.061166</v>
      </c>
      <c r="K1" s="89">
        <v>-0.058128</v>
      </c>
      <c r="L1" s="89">
        <v>-0.054501</v>
      </c>
      <c r="M1" s="89">
        <v>-0.050623</v>
      </c>
      <c r="N1" s="89">
        <v>-0.046623</v>
      </c>
      <c r="O1" s="89">
        <v>-0.04156</v>
      </c>
      <c r="P1" s="89">
        <v>-0.037794</v>
      </c>
      <c r="Q1" s="89">
        <v>-0.03246</v>
      </c>
      <c r="R1" s="89">
        <v>-0.027343</v>
      </c>
      <c r="S1" s="89">
        <v>-0.025503</v>
      </c>
      <c r="T1" s="89">
        <v>-0.020314</v>
      </c>
      <c r="U1" s="89">
        <v>-0.017305</v>
      </c>
      <c r="V1" s="89">
        <v>-0.011382</v>
      </c>
      <c r="W1" s="89">
        <v>-0.009008</v>
      </c>
      <c r="X1" s="89">
        <v>-0.003408</v>
      </c>
      <c r="Y1" s="89">
        <v>0.0</v>
      </c>
      <c r="Z1" s="89">
        <v>0.003117</v>
      </c>
      <c r="AA1" s="89">
        <v>0.006508</v>
      </c>
      <c r="AB1" s="89">
        <v>0.011287</v>
      </c>
      <c r="AC1" s="89">
        <v>0.016007</v>
      </c>
      <c r="AD1" s="89">
        <v>0.01804</v>
      </c>
      <c r="AE1" s="89">
        <v>0.022426</v>
      </c>
      <c r="AF1" s="89">
        <v>0.027309</v>
      </c>
      <c r="AG1" s="89">
        <v>0.0299</v>
      </c>
      <c r="AH1" s="89">
        <v>0.032716</v>
      </c>
      <c r="AI1" s="89">
        <v>0.033688</v>
      </c>
    </row>
    <row r="2" ht="12.75" customHeight="1">
      <c r="A2" s="89">
        <v>-0.076688</v>
      </c>
      <c r="B2" s="89">
        <v>-0.074697</v>
      </c>
      <c r="C2" s="89">
        <v>-0.072644</v>
      </c>
      <c r="D2" s="89">
        <v>-0.070616</v>
      </c>
      <c r="E2" s="89">
        <v>-0.067794</v>
      </c>
      <c r="F2" s="89">
        <v>-0.064716</v>
      </c>
      <c r="G2" s="89">
        <v>-0.061605</v>
      </c>
      <c r="H2" s="89">
        <v>-0.059821</v>
      </c>
      <c r="I2" s="89">
        <v>-0.055293</v>
      </c>
      <c r="J2" s="89">
        <v>-0.052038</v>
      </c>
      <c r="K2" s="89">
        <v>-0.049845</v>
      </c>
      <c r="L2" s="89">
        <v>-0.046329</v>
      </c>
      <c r="M2" s="89">
        <v>-0.043271</v>
      </c>
      <c r="N2" s="89">
        <v>-0.03977</v>
      </c>
      <c r="O2" s="89">
        <v>-0.036165</v>
      </c>
      <c r="P2" s="89">
        <v>-0.032716</v>
      </c>
      <c r="Q2" s="89">
        <v>-0.028078</v>
      </c>
      <c r="R2" s="89">
        <v>-0.023726</v>
      </c>
      <c r="S2" s="89">
        <v>-0.022128</v>
      </c>
      <c r="T2" s="89">
        <v>-0.01824</v>
      </c>
      <c r="U2" s="89">
        <v>-0.014334</v>
      </c>
      <c r="V2" s="89">
        <v>-0.009968</v>
      </c>
      <c r="W2" s="89">
        <v>-0.007914</v>
      </c>
      <c r="X2" s="89">
        <v>-0.002742</v>
      </c>
      <c r="Y2" s="89">
        <v>0.0</v>
      </c>
      <c r="Z2" s="89">
        <v>0.001468</v>
      </c>
      <c r="AA2" s="89">
        <v>0.004026</v>
      </c>
      <c r="AB2" s="89">
        <v>0.008336</v>
      </c>
      <c r="AC2" s="89">
        <v>0.011651</v>
      </c>
      <c r="AD2" s="89">
        <v>0.01314</v>
      </c>
      <c r="AE2" s="89">
        <v>0.016687</v>
      </c>
      <c r="AF2" s="89">
        <v>0.020283</v>
      </c>
      <c r="AG2" s="89">
        <v>0.022335</v>
      </c>
      <c r="AH2" s="89">
        <v>0.02473</v>
      </c>
      <c r="AI2" s="89">
        <v>0.025154</v>
      </c>
    </row>
    <row r="3" ht="12.75" customHeight="1">
      <c r="A3" s="89">
        <v>-0.062667</v>
      </c>
      <c r="B3" s="89">
        <v>-0.060064</v>
      </c>
      <c r="C3" s="89">
        <v>-0.058321</v>
      </c>
      <c r="D3" s="89">
        <v>-0.056407</v>
      </c>
      <c r="E3" s="89">
        <v>-0.054054</v>
      </c>
      <c r="F3" s="89">
        <v>-0.051786</v>
      </c>
      <c r="G3" s="89">
        <v>-0.049374</v>
      </c>
      <c r="H3" s="89">
        <v>-0.047627</v>
      </c>
      <c r="I3" s="89">
        <v>-0.043614</v>
      </c>
      <c r="J3" s="89">
        <v>-0.041252</v>
      </c>
      <c r="K3" s="89">
        <v>-0.039548</v>
      </c>
      <c r="L3" s="89">
        <v>-0.037025</v>
      </c>
      <c r="M3" s="89">
        <v>-0.034345</v>
      </c>
      <c r="N3" s="89">
        <v>-0.031239</v>
      </c>
      <c r="O3" s="89">
        <v>-0.02831</v>
      </c>
      <c r="P3" s="89">
        <v>-0.025886</v>
      </c>
      <c r="Q3" s="89">
        <v>-0.022413</v>
      </c>
      <c r="R3" s="89">
        <v>-0.018717</v>
      </c>
      <c r="S3" s="89">
        <v>-0.017225</v>
      </c>
      <c r="T3" s="89">
        <v>-0.014325</v>
      </c>
      <c r="U3" s="89">
        <v>-0.011448</v>
      </c>
      <c r="V3" s="89">
        <v>-0.007832</v>
      </c>
      <c r="W3" s="89">
        <v>-0.006125</v>
      </c>
      <c r="X3" s="89">
        <v>-0.001946</v>
      </c>
      <c r="Y3" s="89">
        <v>0.0</v>
      </c>
      <c r="Z3" s="89">
        <v>0.001643</v>
      </c>
      <c r="AA3" s="89">
        <v>0.003578</v>
      </c>
      <c r="AB3" s="89">
        <v>0.006367</v>
      </c>
      <c r="AC3" s="89">
        <v>0.00889</v>
      </c>
      <c r="AD3" s="89">
        <v>0.009568</v>
      </c>
      <c r="AE3" s="89">
        <v>0.012405</v>
      </c>
      <c r="AF3" s="89">
        <v>0.015242</v>
      </c>
      <c r="AG3" s="89">
        <v>0.016001</v>
      </c>
      <c r="AH3" s="89">
        <v>0.018185</v>
      </c>
      <c r="AI3" s="89">
        <v>0.018484</v>
      </c>
    </row>
    <row r="4" ht="12.75" customHeight="1">
      <c r="A4" s="89">
        <v>-0.050473</v>
      </c>
      <c r="B4" s="89">
        <v>-0.047855</v>
      </c>
      <c r="C4" s="89">
        <v>-0.046402</v>
      </c>
      <c r="D4" s="89">
        <v>-0.044661</v>
      </c>
      <c r="E4" s="89">
        <v>-0.043074</v>
      </c>
      <c r="F4" s="89">
        <v>-0.040964</v>
      </c>
      <c r="G4" s="89">
        <v>-0.039116</v>
      </c>
      <c r="H4" s="89">
        <v>-0.038036</v>
      </c>
      <c r="I4" s="89">
        <v>-0.035364</v>
      </c>
      <c r="J4" s="89">
        <v>-0.033029</v>
      </c>
      <c r="K4" s="89">
        <v>-0.031734</v>
      </c>
      <c r="L4" s="89">
        <v>-0.028959</v>
      </c>
      <c r="M4" s="89">
        <v>-0.027463</v>
      </c>
      <c r="N4" s="89">
        <v>-0.025243</v>
      </c>
      <c r="O4" s="89">
        <v>-0.022976</v>
      </c>
      <c r="P4" s="89">
        <v>-0.020836</v>
      </c>
      <c r="Q4" s="89">
        <v>-0.017953</v>
      </c>
      <c r="R4" s="89">
        <v>-0.014451</v>
      </c>
      <c r="S4" s="89">
        <v>-0.014003</v>
      </c>
      <c r="T4" s="89">
        <v>-0.01144</v>
      </c>
      <c r="U4" s="89">
        <v>-0.009203</v>
      </c>
      <c r="V4" s="89">
        <v>-0.005775</v>
      </c>
      <c r="W4" s="89">
        <v>-0.004691</v>
      </c>
      <c r="X4" s="89">
        <v>-0.001659</v>
      </c>
      <c r="Y4" s="89">
        <v>0.0</v>
      </c>
      <c r="Z4" s="89">
        <v>8.48E-4</v>
      </c>
      <c r="AA4" s="89">
        <v>0.001713</v>
      </c>
      <c r="AB4" s="89">
        <v>0.003929</v>
      </c>
      <c r="AC4" s="89">
        <v>0.005507</v>
      </c>
      <c r="AD4" s="89">
        <v>0.005567</v>
      </c>
      <c r="AE4" s="89">
        <v>0.007527</v>
      </c>
      <c r="AF4" s="89">
        <v>0.009973</v>
      </c>
      <c r="AG4" s="89">
        <v>0.010669</v>
      </c>
      <c r="AH4" s="89">
        <v>0.011592</v>
      </c>
      <c r="AI4" s="89">
        <v>0.011938</v>
      </c>
    </row>
    <row r="5" ht="12.75" customHeight="1">
      <c r="A5" s="89">
        <v>-0.040951</v>
      </c>
      <c r="B5" s="89">
        <v>-0.03825</v>
      </c>
      <c r="C5" s="89">
        <v>-0.036773</v>
      </c>
      <c r="D5" s="89">
        <v>-0.035445</v>
      </c>
      <c r="E5" s="89">
        <v>-0.034135</v>
      </c>
      <c r="F5" s="89">
        <v>-0.032691</v>
      </c>
      <c r="G5" s="89">
        <v>-0.030999</v>
      </c>
      <c r="H5" s="89">
        <v>-0.030386</v>
      </c>
      <c r="I5" s="89">
        <v>-0.028036</v>
      </c>
      <c r="J5" s="89">
        <v>-0.026569</v>
      </c>
      <c r="K5" s="89">
        <v>-0.025358</v>
      </c>
      <c r="L5" s="89">
        <v>-0.023458</v>
      </c>
      <c r="M5" s="89">
        <v>-0.021832</v>
      </c>
      <c r="N5" s="89">
        <v>-0.019937</v>
      </c>
      <c r="O5" s="89">
        <v>-0.018393</v>
      </c>
      <c r="P5" s="89">
        <v>-0.016997</v>
      </c>
      <c r="Q5" s="89">
        <v>-0.014635</v>
      </c>
      <c r="R5" s="89">
        <v>-0.012258</v>
      </c>
      <c r="S5" s="89">
        <v>-0.011136</v>
      </c>
      <c r="T5" s="89">
        <v>-0.009163</v>
      </c>
      <c r="U5" s="89">
        <v>-0.007347</v>
      </c>
      <c r="V5" s="89">
        <v>-0.004887</v>
      </c>
      <c r="W5" s="89">
        <v>-0.003802</v>
      </c>
      <c r="X5" s="89">
        <v>-0.001327</v>
      </c>
      <c r="Y5" s="89">
        <v>0.0</v>
      </c>
      <c r="Z5" s="89">
        <v>4.8E-4</v>
      </c>
      <c r="AA5" s="89">
        <v>0.001281</v>
      </c>
      <c r="AB5" s="89">
        <v>0.002697</v>
      </c>
      <c r="AC5" s="89">
        <v>0.003111</v>
      </c>
      <c r="AD5" s="89">
        <v>0.003314</v>
      </c>
      <c r="AE5" s="89">
        <v>0.004428</v>
      </c>
      <c r="AF5" s="89">
        <v>0.006309</v>
      </c>
      <c r="AG5" s="89">
        <v>0.006153</v>
      </c>
      <c r="AH5" s="89">
        <v>0.006916</v>
      </c>
      <c r="AI5" s="89">
        <v>0.006886</v>
      </c>
    </row>
    <row r="6" ht="12.75" customHeight="1">
      <c r="A6" s="89">
        <v>-0.033568</v>
      </c>
      <c r="B6" s="89">
        <v>-0.030998</v>
      </c>
      <c r="C6" s="89">
        <v>-0.029943</v>
      </c>
      <c r="D6" s="89">
        <v>-0.028733</v>
      </c>
      <c r="E6" s="89">
        <v>-0.027777</v>
      </c>
      <c r="F6" s="89">
        <v>-0.026386</v>
      </c>
      <c r="G6" s="89">
        <v>-0.02526</v>
      </c>
      <c r="H6" s="89">
        <v>-0.024619</v>
      </c>
      <c r="I6" s="89">
        <v>-0.022667</v>
      </c>
      <c r="J6" s="89">
        <v>-0.02132</v>
      </c>
      <c r="K6" s="89">
        <v>-0.020278</v>
      </c>
      <c r="L6" s="89">
        <v>-0.019366</v>
      </c>
      <c r="M6" s="89">
        <v>-0.017666</v>
      </c>
      <c r="N6" s="89">
        <v>-0.01627</v>
      </c>
      <c r="O6" s="89">
        <v>-0.014902</v>
      </c>
      <c r="P6" s="89">
        <v>-0.013781</v>
      </c>
      <c r="Q6" s="89">
        <v>-0.011786</v>
      </c>
      <c r="R6" s="89">
        <v>-0.009493</v>
      </c>
      <c r="S6" s="89">
        <v>-0.008944</v>
      </c>
      <c r="T6" s="89">
        <v>-0.007273</v>
      </c>
      <c r="U6" s="89">
        <v>-0.005859</v>
      </c>
      <c r="V6" s="89">
        <v>-0.003575</v>
      </c>
      <c r="W6" s="89">
        <v>-0.0028770000000000002</v>
      </c>
      <c r="X6" s="89">
        <v>-8.14E-4</v>
      </c>
      <c r="Y6" s="89">
        <v>0.0</v>
      </c>
      <c r="Z6" s="89">
        <v>3.24E-4</v>
      </c>
      <c r="AA6" s="89">
        <v>7.17E-4</v>
      </c>
      <c r="AB6" s="89">
        <v>0.001827</v>
      </c>
      <c r="AC6" s="89">
        <v>0.002353</v>
      </c>
      <c r="AD6" s="89">
        <v>0.00184</v>
      </c>
      <c r="AE6" s="89">
        <v>0.002665</v>
      </c>
      <c r="AF6" s="89">
        <v>0.003724</v>
      </c>
      <c r="AG6" s="89">
        <v>0.004025</v>
      </c>
      <c r="AH6" s="89">
        <v>0.004142</v>
      </c>
      <c r="AI6" s="89">
        <v>0.003796</v>
      </c>
    </row>
    <row r="7" ht="12.75" customHeight="1">
      <c r="A7" s="89">
        <v>-0.029449</v>
      </c>
      <c r="B7" s="89">
        <v>-0.026979</v>
      </c>
      <c r="C7" s="89">
        <v>-0.026105</v>
      </c>
      <c r="D7" s="89">
        <v>-0.025064</v>
      </c>
      <c r="E7" s="89">
        <v>-0.024231</v>
      </c>
      <c r="F7" s="89">
        <v>-0.023085</v>
      </c>
      <c r="G7" s="89">
        <v>-0.022124</v>
      </c>
      <c r="H7" s="89">
        <v>-0.021726</v>
      </c>
      <c r="I7" s="89">
        <v>-0.019883</v>
      </c>
      <c r="J7" s="89">
        <v>-0.01896</v>
      </c>
      <c r="K7" s="89">
        <v>-0.017917</v>
      </c>
      <c r="L7" s="89">
        <v>-0.016961</v>
      </c>
      <c r="M7" s="89">
        <v>-0.015647</v>
      </c>
      <c r="N7" s="89">
        <v>-0.014279</v>
      </c>
      <c r="O7" s="89">
        <v>-0.013237</v>
      </c>
      <c r="P7" s="89">
        <v>-0.012467</v>
      </c>
      <c r="Q7" s="89">
        <v>-0.010275</v>
      </c>
      <c r="R7" s="89">
        <v>-0.008558</v>
      </c>
      <c r="S7" s="89">
        <v>-0.00778</v>
      </c>
      <c r="T7" s="89">
        <v>-0.006462</v>
      </c>
      <c r="U7" s="89">
        <v>-0.005183</v>
      </c>
      <c r="V7" s="89">
        <v>-0.003275</v>
      </c>
      <c r="W7" s="89">
        <v>-0.002482</v>
      </c>
      <c r="X7" s="89">
        <v>-6.56E-4</v>
      </c>
      <c r="Y7" s="89">
        <v>0.0</v>
      </c>
      <c r="Z7" s="89">
        <v>7.0E-6</v>
      </c>
      <c r="AA7" s="89">
        <v>3.82E-4</v>
      </c>
      <c r="AB7" s="89">
        <v>9.26E-4</v>
      </c>
      <c r="AC7" s="89">
        <v>0.0012</v>
      </c>
      <c r="AD7" s="89">
        <v>4.45E-4</v>
      </c>
      <c r="AE7" s="89">
        <v>0.001152</v>
      </c>
      <c r="AF7" s="89">
        <v>0.002176</v>
      </c>
      <c r="AG7" s="89">
        <v>0.001851</v>
      </c>
      <c r="AH7" s="89">
        <v>0.002297</v>
      </c>
      <c r="AI7" s="89">
        <v>0.002051</v>
      </c>
    </row>
    <row r="8" ht="12.75" customHeight="1">
      <c r="A8" s="89">
        <v>-0.026451</v>
      </c>
      <c r="B8" s="89">
        <v>-0.024334</v>
      </c>
      <c r="C8" s="89">
        <v>-0.02338</v>
      </c>
      <c r="D8" s="89">
        <v>-0.02261</v>
      </c>
      <c r="E8" s="89">
        <v>-0.021838</v>
      </c>
      <c r="F8" s="89">
        <v>-0.020761</v>
      </c>
      <c r="G8" s="89">
        <v>-0.020044</v>
      </c>
      <c r="H8" s="89">
        <v>-0.019554</v>
      </c>
      <c r="I8" s="89">
        <v>-0.017799</v>
      </c>
      <c r="J8" s="89">
        <v>-0.016968</v>
      </c>
      <c r="K8" s="89">
        <v>-0.016325</v>
      </c>
      <c r="L8" s="89">
        <v>-0.015158</v>
      </c>
      <c r="M8" s="89">
        <v>-0.014073</v>
      </c>
      <c r="N8" s="89">
        <v>-0.013023</v>
      </c>
      <c r="O8" s="89">
        <v>-0.012107</v>
      </c>
      <c r="P8" s="89">
        <v>-0.011312</v>
      </c>
      <c r="Q8" s="89">
        <v>-0.009636</v>
      </c>
      <c r="R8" s="89">
        <v>-0.008005</v>
      </c>
      <c r="S8" s="89">
        <v>-0.007586</v>
      </c>
      <c r="T8" s="89">
        <v>-0.006333</v>
      </c>
      <c r="U8" s="89">
        <v>-0.004708</v>
      </c>
      <c r="V8" s="89">
        <v>-0.00339</v>
      </c>
      <c r="W8" s="89">
        <v>-0.00259</v>
      </c>
      <c r="X8" s="89">
        <v>-5.58E-4</v>
      </c>
      <c r="Y8" s="89">
        <v>0.0</v>
      </c>
      <c r="Z8" s="89">
        <v>-2.16E-4</v>
      </c>
      <c r="AA8" s="89">
        <v>-4.5E-5</v>
      </c>
      <c r="AB8" s="89">
        <v>3.61E-4</v>
      </c>
      <c r="AC8" s="89">
        <v>5.52E-4</v>
      </c>
      <c r="AD8" s="89">
        <v>5.0E-6</v>
      </c>
      <c r="AE8" s="89">
        <v>4.13E-4</v>
      </c>
      <c r="AF8" s="89">
        <v>9.02E-4</v>
      </c>
      <c r="AG8" s="89">
        <v>8.91E-4</v>
      </c>
      <c r="AH8" s="89">
        <v>0.001156</v>
      </c>
      <c r="AI8" s="89">
        <v>8.76E-4</v>
      </c>
    </row>
    <row r="9" ht="12.75" customHeight="1">
      <c r="A9" s="89">
        <v>-0.02458</v>
      </c>
      <c r="B9" s="89">
        <v>-0.02242</v>
      </c>
      <c r="C9" s="89">
        <v>-0.021587</v>
      </c>
      <c r="D9" s="89">
        <v>-0.020792</v>
      </c>
      <c r="E9" s="89">
        <v>-0.020179</v>
      </c>
      <c r="F9" s="89">
        <v>-0.01931</v>
      </c>
      <c r="G9" s="89">
        <v>-0.018397</v>
      </c>
      <c r="H9" s="89">
        <v>-0.017778</v>
      </c>
      <c r="I9" s="89">
        <v>-0.016439</v>
      </c>
      <c r="J9" s="89">
        <v>-0.015488</v>
      </c>
      <c r="K9" s="89">
        <v>-0.014865</v>
      </c>
      <c r="L9" s="89">
        <v>-0.014115</v>
      </c>
      <c r="M9" s="89">
        <v>-0.01294</v>
      </c>
      <c r="N9" s="89">
        <v>-0.012043</v>
      </c>
      <c r="O9" s="89">
        <v>-0.011096</v>
      </c>
      <c r="P9" s="89">
        <v>-0.010334</v>
      </c>
      <c r="Q9" s="89">
        <v>-0.008626</v>
      </c>
      <c r="R9" s="89">
        <v>-0.007088</v>
      </c>
      <c r="S9" s="89">
        <v>-0.006718</v>
      </c>
      <c r="T9" s="89">
        <v>-0.005609</v>
      </c>
      <c r="U9" s="89">
        <v>-0.004507</v>
      </c>
      <c r="V9" s="89">
        <v>-0.002805</v>
      </c>
      <c r="W9" s="89">
        <v>-0.002322</v>
      </c>
      <c r="X9" s="89">
        <v>-5.22E-4</v>
      </c>
      <c r="Y9" s="89">
        <v>0.0</v>
      </c>
      <c r="Z9" s="89">
        <v>1.99E-4</v>
      </c>
      <c r="AA9" s="89">
        <v>7.3E-5</v>
      </c>
      <c r="AB9" s="89">
        <v>4.09E-4</v>
      </c>
      <c r="AC9" s="89">
        <v>5.18E-4</v>
      </c>
      <c r="AD9" s="89">
        <v>-3.91E-4</v>
      </c>
      <c r="AE9" s="89">
        <v>5.5E-5</v>
      </c>
      <c r="AF9" s="89">
        <v>6.61E-4</v>
      </c>
      <c r="AG9" s="89">
        <v>5.86E-4</v>
      </c>
      <c r="AH9" s="89">
        <v>6.67E-4</v>
      </c>
      <c r="AI9" s="89">
        <v>4.09E-4</v>
      </c>
    </row>
    <row r="10" ht="12.75" customHeight="1">
      <c r="A10" s="89">
        <v>-0.023085</v>
      </c>
      <c r="B10" s="89">
        <v>-0.021022</v>
      </c>
      <c r="C10" s="89">
        <v>-0.020168</v>
      </c>
      <c r="D10" s="89">
        <v>-0.019472</v>
      </c>
      <c r="E10" s="89">
        <v>-0.018825</v>
      </c>
      <c r="F10" s="89">
        <v>-0.018008</v>
      </c>
      <c r="G10" s="89">
        <v>-0.017116</v>
      </c>
      <c r="H10" s="89">
        <v>-0.016746</v>
      </c>
      <c r="I10" s="89">
        <v>-0.015414</v>
      </c>
      <c r="J10" s="89">
        <v>-0.014709</v>
      </c>
      <c r="K10" s="89">
        <v>-0.014045</v>
      </c>
      <c r="L10" s="89">
        <v>-0.013047</v>
      </c>
      <c r="M10" s="89">
        <v>-0.012185</v>
      </c>
      <c r="N10" s="89">
        <v>-0.011384</v>
      </c>
      <c r="O10" s="89">
        <v>-0.010456</v>
      </c>
      <c r="P10" s="89">
        <v>-0.009884</v>
      </c>
      <c r="Q10" s="89">
        <v>-0.008318</v>
      </c>
      <c r="R10" s="89">
        <v>-0.006814</v>
      </c>
      <c r="S10" s="89">
        <v>-0.006254</v>
      </c>
      <c r="T10" s="89">
        <v>-0.005262</v>
      </c>
      <c r="U10" s="89">
        <v>-0.00423</v>
      </c>
      <c r="V10" s="89">
        <v>-0.002744</v>
      </c>
      <c r="W10" s="89">
        <v>-0.001879</v>
      </c>
      <c r="X10" s="89">
        <v>-3.0E-4</v>
      </c>
      <c r="Y10" s="89">
        <v>0.0</v>
      </c>
      <c r="Z10" s="89">
        <v>-1.52E-4</v>
      </c>
      <c r="AA10" s="89">
        <v>3.8E-5</v>
      </c>
      <c r="AB10" s="89">
        <v>1.9E-4</v>
      </c>
      <c r="AC10" s="89">
        <v>2.9E-5</v>
      </c>
      <c r="AD10" s="89">
        <v>-3.24E-4</v>
      </c>
      <c r="AE10" s="89">
        <v>-1.76E-4</v>
      </c>
      <c r="AF10" s="89">
        <v>4.62E-4</v>
      </c>
      <c r="AG10" s="89">
        <v>1.71E-4</v>
      </c>
      <c r="AH10" s="89">
        <v>4.52E-4</v>
      </c>
      <c r="AI10" s="89">
        <v>9.2E-5</v>
      </c>
    </row>
    <row r="11" ht="12.75" customHeight="1">
      <c r="A11" s="89">
        <v>-0.021699</v>
      </c>
      <c r="B11" s="89">
        <v>-0.019758</v>
      </c>
      <c r="C11" s="89">
        <v>-0.018907</v>
      </c>
      <c r="D11" s="89">
        <v>-0.018308</v>
      </c>
      <c r="E11" s="89">
        <v>-0.017761</v>
      </c>
      <c r="F11" s="89">
        <v>-0.016991</v>
      </c>
      <c r="G11" s="89">
        <v>-0.016033</v>
      </c>
      <c r="H11" s="89">
        <v>-0.015736</v>
      </c>
      <c r="I11" s="89">
        <v>-0.014336</v>
      </c>
      <c r="J11" s="89">
        <v>-0.01377</v>
      </c>
      <c r="K11" s="89">
        <v>-0.013033</v>
      </c>
      <c r="L11" s="89">
        <v>-0.012601</v>
      </c>
      <c r="M11" s="89">
        <v>-0.011451</v>
      </c>
      <c r="N11" s="89">
        <v>-0.01062</v>
      </c>
      <c r="O11" s="89">
        <v>-0.009835</v>
      </c>
      <c r="P11" s="89">
        <v>-0.009343</v>
      </c>
      <c r="Q11" s="89">
        <v>-0.007792</v>
      </c>
      <c r="R11" s="89">
        <v>-0.006501</v>
      </c>
      <c r="S11" s="89">
        <v>-0.005857</v>
      </c>
      <c r="T11" s="89">
        <v>-0.004809</v>
      </c>
      <c r="U11" s="89">
        <v>-0.00394</v>
      </c>
      <c r="V11" s="89">
        <v>-0.002584</v>
      </c>
      <c r="W11" s="89">
        <v>-0.002036</v>
      </c>
      <c r="X11" s="89">
        <v>-6.86E-4</v>
      </c>
      <c r="Y11" s="89">
        <v>0.0</v>
      </c>
      <c r="Z11" s="89">
        <v>-1.99E-4</v>
      </c>
      <c r="AA11" s="89">
        <v>-2.61E-4</v>
      </c>
      <c r="AB11" s="89">
        <v>-9.4E-5</v>
      </c>
      <c r="AC11" s="89">
        <v>-1.61E-4</v>
      </c>
      <c r="AD11" s="89">
        <v>-6.41E-4</v>
      </c>
      <c r="AE11" s="89">
        <v>-5.35E-4</v>
      </c>
      <c r="AF11" s="89">
        <v>-7.1E-5</v>
      </c>
      <c r="AG11" s="89">
        <v>-2.09E-4</v>
      </c>
      <c r="AH11" s="89">
        <v>-1.25E-4</v>
      </c>
      <c r="AI11" s="89">
        <v>-1.31E-4</v>
      </c>
    </row>
    <row r="12" ht="12.75" customHeight="1">
      <c r="A12" s="89">
        <v>-0.020353</v>
      </c>
      <c r="B12" s="89">
        <v>-0.018427</v>
      </c>
      <c r="C12" s="89">
        <v>-0.017649</v>
      </c>
      <c r="D12" s="89">
        <v>-0.017017</v>
      </c>
      <c r="E12" s="89">
        <v>-0.016387</v>
      </c>
      <c r="F12" s="89">
        <v>-0.015597</v>
      </c>
      <c r="G12" s="89">
        <v>-0.014938</v>
      </c>
      <c r="H12" s="89">
        <v>-0.014545</v>
      </c>
      <c r="I12" s="89">
        <v>-0.013491</v>
      </c>
      <c r="J12" s="89">
        <v>-0.012903</v>
      </c>
      <c r="K12" s="89">
        <v>-0.012283</v>
      </c>
      <c r="L12" s="89">
        <v>-0.011558</v>
      </c>
      <c r="M12" s="89">
        <v>-0.010665</v>
      </c>
      <c r="N12" s="89">
        <v>-0.009975</v>
      </c>
      <c r="O12" s="89">
        <v>-0.009275</v>
      </c>
      <c r="P12" s="89">
        <v>-0.008572</v>
      </c>
      <c r="Q12" s="89">
        <v>-0.007247</v>
      </c>
      <c r="R12" s="89">
        <v>-0.005878</v>
      </c>
      <c r="S12" s="89">
        <v>-0.005367</v>
      </c>
      <c r="T12" s="89">
        <v>-0.004203</v>
      </c>
      <c r="U12" s="89">
        <v>-0.003389</v>
      </c>
      <c r="V12" s="89">
        <v>-0.002232</v>
      </c>
      <c r="W12" s="89">
        <v>-0.00162</v>
      </c>
      <c r="X12" s="89">
        <v>-4.14E-4</v>
      </c>
      <c r="Y12" s="89">
        <v>0.0</v>
      </c>
      <c r="Z12" s="89">
        <v>-4.1E-5</v>
      </c>
      <c r="AA12" s="89">
        <v>-1.62E-4</v>
      </c>
      <c r="AB12" s="89">
        <v>8.2E-5</v>
      </c>
      <c r="AC12" s="89">
        <v>-3.8E-5</v>
      </c>
      <c r="AD12" s="89">
        <v>-5.93E-4</v>
      </c>
      <c r="AE12" s="89">
        <v>-4.84E-4</v>
      </c>
      <c r="AF12" s="89">
        <v>-7.0E-5</v>
      </c>
      <c r="AG12" s="89">
        <v>-2.42E-4</v>
      </c>
      <c r="AH12" s="89">
        <v>-1.43E-4</v>
      </c>
      <c r="AI12" s="89">
        <v>-3.36E-4</v>
      </c>
    </row>
    <row r="13" ht="12.75" customHeight="1">
      <c r="A13" s="89">
        <v>-0.019376</v>
      </c>
      <c r="B13" s="89">
        <v>-0.01752</v>
      </c>
      <c r="C13" s="89">
        <v>-0.016755</v>
      </c>
      <c r="D13" s="89">
        <v>-0.016199</v>
      </c>
      <c r="E13" s="89">
        <v>-0.015765</v>
      </c>
      <c r="F13" s="89">
        <v>-0.014894</v>
      </c>
      <c r="G13" s="89">
        <v>-0.014149</v>
      </c>
      <c r="H13" s="89">
        <v>-0.01374</v>
      </c>
      <c r="I13" s="89">
        <v>-0.012798</v>
      </c>
      <c r="J13" s="89">
        <v>-0.012255</v>
      </c>
      <c r="K13" s="89">
        <v>-0.011647</v>
      </c>
      <c r="L13" s="89">
        <v>-0.01101</v>
      </c>
      <c r="M13" s="89">
        <v>-0.010216</v>
      </c>
      <c r="N13" s="89">
        <v>-0.009541</v>
      </c>
      <c r="O13" s="89">
        <v>-0.008564</v>
      </c>
      <c r="P13" s="89">
        <v>-0.008059</v>
      </c>
      <c r="Q13" s="89">
        <v>-0.006836</v>
      </c>
      <c r="R13" s="89">
        <v>-0.005746</v>
      </c>
      <c r="S13" s="89">
        <v>-0.005094</v>
      </c>
      <c r="T13" s="89">
        <v>-0.004009</v>
      </c>
      <c r="U13" s="89">
        <v>-0.003173</v>
      </c>
      <c r="V13" s="89">
        <v>-0.001953</v>
      </c>
      <c r="W13" s="89">
        <v>-0.001394</v>
      </c>
      <c r="X13" s="89">
        <v>-1.39E-4</v>
      </c>
      <c r="Y13" s="89">
        <v>0.0</v>
      </c>
      <c r="Z13" s="89">
        <v>-4.4E-5</v>
      </c>
      <c r="AA13" s="89">
        <v>0.0</v>
      </c>
      <c r="AB13" s="89">
        <v>6.7E-5</v>
      </c>
      <c r="AC13" s="89">
        <v>-1.9E-4</v>
      </c>
      <c r="AD13" s="89">
        <v>-7.31E-4</v>
      </c>
      <c r="AE13" s="89">
        <v>-4.01E-4</v>
      </c>
      <c r="AF13" s="89">
        <v>-1.5E-4</v>
      </c>
      <c r="AG13" s="89">
        <v>-3.31E-4</v>
      </c>
      <c r="AH13" s="89">
        <v>-2.84E-4</v>
      </c>
      <c r="AI13" s="89">
        <v>-3.78E-4</v>
      </c>
    </row>
    <row r="14" ht="12.75" customHeight="1">
      <c r="A14" s="89">
        <v>-0.018658</v>
      </c>
      <c r="B14" s="89">
        <v>-0.01686</v>
      </c>
      <c r="C14" s="89">
        <v>-0.016133</v>
      </c>
      <c r="D14" s="89">
        <v>-0.015549</v>
      </c>
      <c r="E14" s="89">
        <v>-0.015116</v>
      </c>
      <c r="F14" s="89">
        <v>-0.014403</v>
      </c>
      <c r="G14" s="89">
        <v>-0.013703</v>
      </c>
      <c r="H14" s="89">
        <v>-0.013314</v>
      </c>
      <c r="I14" s="89">
        <v>-0.012435</v>
      </c>
      <c r="J14" s="89">
        <v>-0.011682</v>
      </c>
      <c r="K14" s="89">
        <v>-0.011246</v>
      </c>
      <c r="L14" s="89">
        <v>-0.010614</v>
      </c>
      <c r="M14" s="89">
        <v>-0.009821</v>
      </c>
      <c r="N14" s="89">
        <v>-0.009015</v>
      </c>
      <c r="O14" s="89">
        <v>-0.008328</v>
      </c>
      <c r="P14" s="89">
        <v>-0.007689</v>
      </c>
      <c r="Q14" s="89">
        <v>-0.006665</v>
      </c>
      <c r="R14" s="89">
        <v>-0.005327</v>
      </c>
      <c r="S14" s="89">
        <v>-0.004836</v>
      </c>
      <c r="T14" s="89">
        <v>-0.003739</v>
      </c>
      <c r="U14" s="89">
        <v>-0.003146</v>
      </c>
      <c r="V14" s="89">
        <v>-0.001849</v>
      </c>
      <c r="W14" s="89">
        <v>-0.001238</v>
      </c>
      <c r="X14" s="89">
        <v>-3.0E-4</v>
      </c>
      <c r="Y14" s="89">
        <v>0.0</v>
      </c>
      <c r="Z14" s="89">
        <v>-6.5E-5</v>
      </c>
      <c r="AA14" s="89">
        <v>-1.75E-4</v>
      </c>
      <c r="AB14" s="89">
        <v>-6.5E-5</v>
      </c>
      <c r="AC14" s="89">
        <v>-2.83E-4</v>
      </c>
      <c r="AD14" s="89">
        <v>-7.63E-4</v>
      </c>
      <c r="AE14" s="89">
        <v>-6.38E-4</v>
      </c>
      <c r="AF14" s="89">
        <v>-3.74E-4</v>
      </c>
      <c r="AG14" s="89">
        <v>-5.43E-4</v>
      </c>
      <c r="AH14" s="89">
        <v>-4.42E-4</v>
      </c>
      <c r="AI14" s="89">
        <v>-6.33E-4</v>
      </c>
    </row>
    <row r="15" ht="12.75" customHeight="1">
      <c r="A15" s="89">
        <v>-0.01791</v>
      </c>
      <c r="B15" s="89">
        <v>-0.016197</v>
      </c>
      <c r="C15" s="89">
        <v>-0.015489</v>
      </c>
      <c r="D15" s="89">
        <v>-0.014971</v>
      </c>
      <c r="E15" s="89">
        <v>-0.014472</v>
      </c>
      <c r="F15" s="89">
        <v>-0.013834</v>
      </c>
      <c r="G15" s="89">
        <v>-0.013032</v>
      </c>
      <c r="H15" s="89">
        <v>-0.012717</v>
      </c>
      <c r="I15" s="89">
        <v>-0.011981</v>
      </c>
      <c r="J15" s="89">
        <v>-0.011288</v>
      </c>
      <c r="K15" s="89">
        <v>-0.010874</v>
      </c>
      <c r="L15" s="89">
        <v>-0.010116</v>
      </c>
      <c r="M15" s="89">
        <v>-0.00934</v>
      </c>
      <c r="N15" s="89">
        <v>-0.008589</v>
      </c>
      <c r="O15" s="89">
        <v>-0.008021</v>
      </c>
      <c r="P15" s="89">
        <v>-0.007373</v>
      </c>
      <c r="Q15" s="89">
        <v>-0.006278</v>
      </c>
      <c r="R15" s="89">
        <v>-0.005119</v>
      </c>
      <c r="S15" s="89">
        <v>-0.004607</v>
      </c>
      <c r="T15" s="89">
        <v>-0.003489</v>
      </c>
      <c r="U15" s="89">
        <v>-0.00282</v>
      </c>
      <c r="V15" s="89">
        <v>-0.001657</v>
      </c>
      <c r="W15" s="89">
        <v>-0.001297</v>
      </c>
      <c r="X15" s="89">
        <v>-3.16E-4</v>
      </c>
      <c r="Y15" s="89">
        <v>0.0</v>
      </c>
      <c r="Z15" s="89">
        <v>-1.0E-4</v>
      </c>
      <c r="AA15" s="89">
        <v>-2.66E-4</v>
      </c>
      <c r="AB15" s="89">
        <v>-2.62E-4</v>
      </c>
      <c r="AC15" s="89">
        <v>-3.36E-4</v>
      </c>
      <c r="AD15" s="89">
        <v>-8.32E-4</v>
      </c>
      <c r="AE15" s="89">
        <v>-7.13E-4</v>
      </c>
      <c r="AF15" s="89">
        <v>-3.89E-4</v>
      </c>
      <c r="AG15" s="89">
        <v>-6.34E-4</v>
      </c>
      <c r="AH15" s="89">
        <v>-4.31E-4</v>
      </c>
      <c r="AI15" s="89">
        <v>-7.13E-4</v>
      </c>
    </row>
    <row r="16" ht="12.75" customHeight="1">
      <c r="A16" s="89">
        <v>-0.017207</v>
      </c>
      <c r="B16" s="89">
        <v>-0.015602</v>
      </c>
      <c r="C16" s="89">
        <v>-0.014898</v>
      </c>
      <c r="D16" s="89">
        <v>-0.014429</v>
      </c>
      <c r="E16" s="89">
        <v>-0.014012</v>
      </c>
      <c r="F16" s="89">
        <v>-0.013254</v>
      </c>
      <c r="G16" s="89">
        <v>-0.012609</v>
      </c>
      <c r="H16" s="89">
        <v>-0.012274</v>
      </c>
      <c r="I16" s="89">
        <v>-0.011523</v>
      </c>
      <c r="J16" s="89">
        <v>-0.010896</v>
      </c>
      <c r="K16" s="89">
        <v>-0.010406</v>
      </c>
      <c r="L16" s="89">
        <v>-0.009766</v>
      </c>
      <c r="M16" s="89">
        <v>-0.008987</v>
      </c>
      <c r="N16" s="89">
        <v>-0.008201</v>
      </c>
      <c r="O16" s="89">
        <v>-0.007768</v>
      </c>
      <c r="P16" s="89">
        <v>-0.007119</v>
      </c>
      <c r="Q16" s="89">
        <v>-0.00591</v>
      </c>
      <c r="R16" s="89">
        <v>-0.004916</v>
      </c>
      <c r="S16" s="89">
        <v>-0.004446</v>
      </c>
      <c r="T16" s="89">
        <v>-0.003413</v>
      </c>
      <c r="U16" s="89">
        <v>-0.002642</v>
      </c>
      <c r="V16" s="89">
        <v>-0.00163</v>
      </c>
      <c r="W16" s="89">
        <v>-0.001087</v>
      </c>
      <c r="X16" s="89">
        <v>-1.61E-4</v>
      </c>
      <c r="Y16" s="89">
        <v>0.0</v>
      </c>
      <c r="Z16" s="89">
        <v>-1.41E-4</v>
      </c>
      <c r="AA16" s="89">
        <v>-3.34E-4</v>
      </c>
      <c r="AB16" s="89">
        <v>-2.93E-4</v>
      </c>
      <c r="AC16" s="89">
        <v>-6.07E-4</v>
      </c>
      <c r="AD16" s="89">
        <v>-9.43E-4</v>
      </c>
      <c r="AE16" s="89">
        <v>-8.98E-4</v>
      </c>
      <c r="AF16" s="89">
        <v>-6.14E-4</v>
      </c>
      <c r="AG16" s="89">
        <v>-6.77E-4</v>
      </c>
      <c r="AH16" s="89">
        <v>-5.99E-4</v>
      </c>
      <c r="AI16" s="89">
        <v>-8.13E-4</v>
      </c>
    </row>
    <row r="17" ht="12.75" customHeight="1">
      <c r="A17" s="89">
        <v>-0.016527</v>
      </c>
      <c r="B17" s="89">
        <v>-0.014904</v>
      </c>
      <c r="C17" s="89">
        <v>-0.014248</v>
      </c>
      <c r="D17" s="89">
        <v>-0.01379</v>
      </c>
      <c r="E17" s="89">
        <v>-0.013458</v>
      </c>
      <c r="F17" s="89">
        <v>-0.012703</v>
      </c>
      <c r="G17" s="89">
        <v>-0.012128</v>
      </c>
      <c r="H17" s="89">
        <v>-0.011741</v>
      </c>
      <c r="I17" s="89">
        <v>-0.011009</v>
      </c>
      <c r="J17" s="89">
        <v>-0.010413</v>
      </c>
      <c r="K17" s="89">
        <v>-0.009858</v>
      </c>
      <c r="L17" s="89">
        <v>-0.00937</v>
      </c>
      <c r="M17" s="89">
        <v>-0.008554</v>
      </c>
      <c r="N17" s="89">
        <v>-0.007839</v>
      </c>
      <c r="O17" s="89">
        <v>-0.00732</v>
      </c>
      <c r="P17" s="89">
        <v>-0.006672</v>
      </c>
      <c r="Q17" s="89">
        <v>-0.005665</v>
      </c>
      <c r="R17" s="89">
        <v>-0.004567</v>
      </c>
      <c r="S17" s="89">
        <v>-0.004032</v>
      </c>
      <c r="T17" s="89">
        <v>-0.003045</v>
      </c>
      <c r="U17" s="89">
        <v>-0.0024</v>
      </c>
      <c r="V17" s="89">
        <v>-0.001389</v>
      </c>
      <c r="W17" s="89">
        <v>-9.93E-4</v>
      </c>
      <c r="X17" s="89">
        <v>-1.31E-4</v>
      </c>
      <c r="Y17" s="89">
        <v>0.0</v>
      </c>
      <c r="Z17" s="89">
        <v>-1.15E-4</v>
      </c>
      <c r="AA17" s="89">
        <v>-2.26E-4</v>
      </c>
      <c r="AB17" s="89">
        <v>-2.89E-4</v>
      </c>
      <c r="AC17" s="89">
        <v>-5.28E-4</v>
      </c>
      <c r="AD17" s="89">
        <v>-8.8E-4</v>
      </c>
      <c r="AE17" s="89">
        <v>-8.46E-4</v>
      </c>
      <c r="AF17" s="89">
        <v>-6.88E-4</v>
      </c>
      <c r="AG17" s="89">
        <v>-6.92E-4</v>
      </c>
      <c r="AH17" s="89">
        <v>-7.11E-4</v>
      </c>
      <c r="AI17" s="89">
        <v>-8.02E-4</v>
      </c>
    </row>
    <row r="18" ht="12.75" customHeight="1">
      <c r="A18" s="89">
        <v>-0.016006</v>
      </c>
      <c r="B18" s="89">
        <v>-0.014449</v>
      </c>
      <c r="C18" s="89">
        <v>-0.013801</v>
      </c>
      <c r="D18" s="89">
        <v>-0.0133</v>
      </c>
      <c r="E18" s="89">
        <v>-0.012968</v>
      </c>
      <c r="F18" s="89">
        <v>-0.012285</v>
      </c>
      <c r="G18" s="89">
        <v>-0.011663</v>
      </c>
      <c r="H18" s="89">
        <v>-0.011279</v>
      </c>
      <c r="I18" s="89">
        <v>-0.010641</v>
      </c>
      <c r="J18" s="89">
        <v>-0.010014</v>
      </c>
      <c r="K18" s="89">
        <v>-0.009583</v>
      </c>
      <c r="L18" s="89">
        <v>-0.009016</v>
      </c>
      <c r="M18" s="89">
        <v>-0.008309</v>
      </c>
      <c r="N18" s="89">
        <v>-0.007648</v>
      </c>
      <c r="O18" s="89">
        <v>-0.007141</v>
      </c>
      <c r="P18" s="89">
        <v>-0.006446</v>
      </c>
      <c r="Q18" s="89">
        <v>-0.005419</v>
      </c>
      <c r="R18" s="89">
        <v>-0.004432</v>
      </c>
      <c r="S18" s="89">
        <v>-0.003942</v>
      </c>
      <c r="T18" s="89">
        <v>-0.002928</v>
      </c>
      <c r="U18" s="89">
        <v>-0.00233</v>
      </c>
      <c r="V18" s="89">
        <v>-0.001317</v>
      </c>
      <c r="W18" s="89">
        <v>-9.51E-4</v>
      </c>
      <c r="X18" s="89">
        <v>-1.24E-4</v>
      </c>
      <c r="Y18" s="89">
        <v>0.0</v>
      </c>
      <c r="Z18" s="89">
        <v>-1.01E-4</v>
      </c>
      <c r="AA18" s="89">
        <v>-3.59E-4</v>
      </c>
      <c r="AB18" s="89">
        <v>-2.84E-4</v>
      </c>
      <c r="AC18" s="89">
        <v>-5.78E-4</v>
      </c>
      <c r="AD18" s="89">
        <v>-8.31E-4</v>
      </c>
      <c r="AE18" s="89">
        <v>-8.79E-4</v>
      </c>
      <c r="AF18" s="89">
        <v>-6.75E-4</v>
      </c>
      <c r="AG18" s="89">
        <v>-7.79E-4</v>
      </c>
      <c r="AH18" s="89">
        <v>-6.37E-4</v>
      </c>
      <c r="AI18" s="89">
        <v>-7.57E-4</v>
      </c>
    </row>
    <row r="19" ht="12.75" customHeight="1">
      <c r="A19" s="89">
        <v>-0.015345</v>
      </c>
      <c r="B19" s="89">
        <v>-0.013895</v>
      </c>
      <c r="C19" s="89">
        <v>-0.013246</v>
      </c>
      <c r="D19" s="89">
        <v>-0.012786</v>
      </c>
      <c r="E19" s="89">
        <v>-0.012512</v>
      </c>
      <c r="F19" s="89">
        <v>-0.011832</v>
      </c>
      <c r="G19" s="89">
        <v>-0.011152</v>
      </c>
      <c r="H19" s="89">
        <v>-0.010844</v>
      </c>
      <c r="I19" s="89">
        <v>-0.01023</v>
      </c>
      <c r="J19" s="89">
        <v>-0.009601</v>
      </c>
      <c r="K19" s="89">
        <v>-0.009184</v>
      </c>
      <c r="L19" s="89">
        <v>-0.0087</v>
      </c>
      <c r="M19" s="89">
        <v>-0.007955</v>
      </c>
      <c r="N19" s="89">
        <v>-0.007211</v>
      </c>
      <c r="O19" s="89">
        <v>-0.006726</v>
      </c>
      <c r="P19" s="89">
        <v>-0.006183</v>
      </c>
      <c r="Q19" s="89">
        <v>-0.00507</v>
      </c>
      <c r="R19" s="89">
        <v>-0.004219</v>
      </c>
      <c r="S19" s="89">
        <v>-0.003668</v>
      </c>
      <c r="T19" s="89">
        <v>-0.002789</v>
      </c>
      <c r="U19" s="89">
        <v>-0.002101</v>
      </c>
      <c r="V19" s="89">
        <v>-0.001153</v>
      </c>
      <c r="W19" s="89">
        <v>-7.55E-4</v>
      </c>
      <c r="X19" s="89">
        <v>-1.4E-5</v>
      </c>
      <c r="Y19" s="89">
        <v>0.0</v>
      </c>
      <c r="Z19" s="89">
        <v>-1.25E-4</v>
      </c>
      <c r="AA19" s="89">
        <v>-3.81E-4</v>
      </c>
      <c r="AB19" s="89">
        <v>-3.89E-4</v>
      </c>
      <c r="AC19" s="89">
        <v>-5.57E-4</v>
      </c>
      <c r="AD19" s="89">
        <v>-9.4E-4</v>
      </c>
      <c r="AE19" s="89">
        <v>-9.15E-4</v>
      </c>
      <c r="AF19" s="89">
        <v>-7.05E-4</v>
      </c>
      <c r="AG19" s="89">
        <v>-8.45E-4</v>
      </c>
      <c r="AH19" s="89">
        <v>-6.7E-4</v>
      </c>
      <c r="AI19" s="89">
        <v>-8.44E-4</v>
      </c>
    </row>
    <row r="20" ht="12.75" customHeight="1">
      <c r="A20" s="89">
        <v>-0.015084</v>
      </c>
      <c r="B20" s="89">
        <v>-0.013657</v>
      </c>
      <c r="C20" s="89">
        <v>-0.013003</v>
      </c>
      <c r="D20" s="89">
        <v>-0.012625</v>
      </c>
      <c r="E20" s="89">
        <v>-0.012299</v>
      </c>
      <c r="F20" s="89">
        <v>-0.011581</v>
      </c>
      <c r="G20" s="89">
        <v>-0.011015</v>
      </c>
      <c r="H20" s="89">
        <v>-0.010632</v>
      </c>
      <c r="I20" s="89">
        <v>-0.010044</v>
      </c>
      <c r="J20" s="89">
        <v>-0.009539</v>
      </c>
      <c r="K20" s="89">
        <v>-0.009077</v>
      </c>
      <c r="L20" s="89">
        <v>-0.008494</v>
      </c>
      <c r="M20" s="89">
        <v>-0.007797</v>
      </c>
      <c r="N20" s="89">
        <v>-0.007124</v>
      </c>
      <c r="O20" s="89">
        <v>-0.006612</v>
      </c>
      <c r="P20" s="89">
        <v>-0.006045</v>
      </c>
      <c r="Q20" s="89">
        <v>-0.005079</v>
      </c>
      <c r="R20" s="89">
        <v>-0.004146</v>
      </c>
      <c r="S20" s="89">
        <v>-0.003521</v>
      </c>
      <c r="T20" s="89">
        <v>-0.00274</v>
      </c>
      <c r="U20" s="89">
        <v>-0.002051</v>
      </c>
      <c r="V20" s="89">
        <v>-0.001179</v>
      </c>
      <c r="W20" s="89">
        <v>-7.63E-4</v>
      </c>
      <c r="X20" s="89">
        <v>-1.63E-4</v>
      </c>
      <c r="Y20" s="89">
        <v>0.0</v>
      </c>
      <c r="Z20" s="89">
        <v>-2.17E-4</v>
      </c>
      <c r="AA20" s="89">
        <v>-4.14E-4</v>
      </c>
      <c r="AB20" s="89">
        <v>-4.79E-4</v>
      </c>
      <c r="AC20" s="89">
        <v>-6.72E-4</v>
      </c>
      <c r="AD20" s="89">
        <v>-0.001056</v>
      </c>
      <c r="AE20" s="89">
        <v>-9.54E-4</v>
      </c>
      <c r="AF20" s="89">
        <v>-8.21E-4</v>
      </c>
      <c r="AG20" s="89">
        <v>-8.77E-4</v>
      </c>
      <c r="AH20" s="89">
        <v>-7.9E-4</v>
      </c>
      <c r="AI20" s="89">
        <v>-8.29E-4</v>
      </c>
    </row>
    <row r="21" ht="12.75" customHeight="1">
      <c r="A21" s="89">
        <v>-0.014711</v>
      </c>
      <c r="B21" s="89">
        <v>-0.013276</v>
      </c>
      <c r="C21" s="89">
        <v>-0.012677</v>
      </c>
      <c r="D21" s="89">
        <v>-0.012248</v>
      </c>
      <c r="E21" s="89">
        <v>-0.011995</v>
      </c>
      <c r="F21" s="89">
        <v>-0.011346</v>
      </c>
      <c r="G21" s="89">
        <v>-0.010681</v>
      </c>
      <c r="H21" s="89">
        <v>-0.010393</v>
      </c>
      <c r="I21" s="89">
        <v>-0.009788</v>
      </c>
      <c r="J21" s="89">
        <v>-0.009215</v>
      </c>
      <c r="K21" s="89">
        <v>-0.008826</v>
      </c>
      <c r="L21" s="89">
        <v>-0.00826</v>
      </c>
      <c r="M21" s="89">
        <v>-0.007505</v>
      </c>
      <c r="N21" s="89">
        <v>-0.006929</v>
      </c>
      <c r="O21" s="89">
        <v>-0.006382</v>
      </c>
      <c r="P21" s="89">
        <v>-0.0057540000000000004</v>
      </c>
      <c r="Q21" s="89">
        <v>-0.004868</v>
      </c>
      <c r="R21" s="89">
        <v>-0.003986</v>
      </c>
      <c r="S21" s="89">
        <v>-0.003379</v>
      </c>
      <c r="T21" s="89">
        <v>-0.00252</v>
      </c>
      <c r="U21" s="89">
        <v>-0.001906</v>
      </c>
      <c r="V21" s="89">
        <v>-0.001081</v>
      </c>
      <c r="W21" s="89">
        <v>-7.15E-4</v>
      </c>
      <c r="X21" s="89">
        <v>-1.21E-4</v>
      </c>
      <c r="Y21" s="89">
        <v>0.0</v>
      </c>
      <c r="Z21" s="89">
        <v>-1.31E-4</v>
      </c>
      <c r="AA21" s="89">
        <v>-3.81E-4</v>
      </c>
      <c r="AB21" s="89">
        <v>-4.14E-4</v>
      </c>
      <c r="AC21" s="89">
        <v>-6.35E-4</v>
      </c>
      <c r="AD21" s="89">
        <v>-9.5E-4</v>
      </c>
      <c r="AE21" s="89">
        <v>-9.65E-4</v>
      </c>
      <c r="AF21" s="89">
        <v>-8.02E-4</v>
      </c>
      <c r="AG21" s="89">
        <v>-8.43E-4</v>
      </c>
      <c r="AH21" s="89">
        <v>-7.14E-4</v>
      </c>
      <c r="AI21" s="89">
        <v>-8.1E-4</v>
      </c>
    </row>
    <row r="22" ht="12.75" customHeight="1">
      <c r="A22" s="89">
        <v>-0.014283</v>
      </c>
      <c r="B22" s="89">
        <v>-0.01296</v>
      </c>
      <c r="C22" s="89">
        <v>-0.012333</v>
      </c>
      <c r="D22" s="89">
        <v>-0.011937</v>
      </c>
      <c r="E22" s="89">
        <v>-0.011659</v>
      </c>
      <c r="F22" s="89">
        <v>-0.011005</v>
      </c>
      <c r="G22" s="89">
        <v>-0.010433</v>
      </c>
      <c r="H22" s="89">
        <v>-0.010094</v>
      </c>
      <c r="I22" s="89">
        <v>-0.009471</v>
      </c>
      <c r="J22" s="89">
        <v>-0.008973</v>
      </c>
      <c r="K22" s="89">
        <v>-0.008528</v>
      </c>
      <c r="L22" s="89">
        <v>-0.008083</v>
      </c>
      <c r="M22" s="89">
        <v>-0.007298</v>
      </c>
      <c r="N22" s="89">
        <v>-0.00673</v>
      </c>
      <c r="O22" s="89">
        <v>-0.006217</v>
      </c>
      <c r="P22" s="89">
        <v>-0.005606</v>
      </c>
      <c r="Q22" s="89">
        <v>-0.004715</v>
      </c>
      <c r="R22" s="89">
        <v>-0.003836</v>
      </c>
      <c r="S22" s="89">
        <v>-0.003158</v>
      </c>
      <c r="T22" s="89">
        <v>-0.00243</v>
      </c>
      <c r="U22" s="89">
        <v>-0.001844</v>
      </c>
      <c r="V22" s="89">
        <v>-9.43E-4</v>
      </c>
      <c r="W22" s="89">
        <v>-6.52E-4</v>
      </c>
      <c r="X22" s="89">
        <v>-3.9E-5</v>
      </c>
      <c r="Y22" s="89">
        <v>0.0</v>
      </c>
      <c r="Z22" s="89">
        <v>-1.79E-4</v>
      </c>
      <c r="AA22" s="89">
        <v>-3.11E-4</v>
      </c>
      <c r="AB22" s="89">
        <v>-4.76E-4</v>
      </c>
      <c r="AC22" s="89">
        <v>-7.47E-4</v>
      </c>
      <c r="AD22" s="89">
        <v>-9.43E-4</v>
      </c>
      <c r="AE22" s="89">
        <v>-8.53E-4</v>
      </c>
      <c r="AF22" s="89">
        <v>-7.53E-4</v>
      </c>
      <c r="AG22" s="89">
        <v>-8.03E-4</v>
      </c>
      <c r="AH22" s="89">
        <v>-6.36E-4</v>
      </c>
      <c r="AI22" s="89">
        <v>-8.83E-4</v>
      </c>
    </row>
    <row r="23" ht="12.75" customHeight="1">
      <c r="A23" s="89">
        <v>-0.014085</v>
      </c>
      <c r="B23" s="89">
        <v>-0.01276</v>
      </c>
      <c r="C23" s="89">
        <v>-0.012128</v>
      </c>
      <c r="D23" s="89">
        <v>-0.011743</v>
      </c>
      <c r="E23" s="89">
        <v>-0.011539</v>
      </c>
      <c r="F23" s="89">
        <v>-0.010811</v>
      </c>
      <c r="G23" s="89">
        <v>-0.010271</v>
      </c>
      <c r="H23" s="89">
        <v>-0.009855</v>
      </c>
      <c r="I23" s="89">
        <v>-0.009342</v>
      </c>
      <c r="J23" s="89">
        <v>-0.008827</v>
      </c>
      <c r="K23" s="89">
        <v>-0.0084</v>
      </c>
      <c r="L23" s="89">
        <v>-0.007842</v>
      </c>
      <c r="M23" s="89">
        <v>-0.00715</v>
      </c>
      <c r="N23" s="89">
        <v>-0.006661</v>
      </c>
      <c r="O23" s="89">
        <v>-0.006164</v>
      </c>
      <c r="P23" s="89">
        <v>-0.005471</v>
      </c>
      <c r="Q23" s="89">
        <v>-0.004555</v>
      </c>
      <c r="R23" s="89">
        <v>-0.003745</v>
      </c>
      <c r="S23" s="89">
        <v>-0.003158</v>
      </c>
      <c r="T23" s="89">
        <v>-0.002292</v>
      </c>
      <c r="U23" s="89">
        <v>-0.001787</v>
      </c>
      <c r="V23" s="89">
        <v>-9.61E-4</v>
      </c>
      <c r="W23" s="89">
        <v>-5.9E-4</v>
      </c>
      <c r="X23" s="89">
        <v>-1.19E-4</v>
      </c>
      <c r="Y23" s="89">
        <v>0.0</v>
      </c>
      <c r="Z23" s="89">
        <v>-1.33E-4</v>
      </c>
      <c r="AA23" s="89">
        <v>-3.39E-4</v>
      </c>
      <c r="AB23" s="89">
        <v>-4.06E-4</v>
      </c>
      <c r="AC23" s="89">
        <v>-6.44E-4</v>
      </c>
      <c r="AD23" s="89">
        <v>-9.52E-4</v>
      </c>
      <c r="AE23" s="89">
        <v>-8.94E-4</v>
      </c>
      <c r="AF23" s="89">
        <v>-7.46E-4</v>
      </c>
      <c r="AG23" s="89">
        <v>-8.14E-4</v>
      </c>
      <c r="AH23" s="89">
        <v>-7.1E-4</v>
      </c>
      <c r="AI23" s="89">
        <v>-7.57E-4</v>
      </c>
    </row>
    <row r="24" ht="12.75" customHeight="1">
      <c r="A24" s="89">
        <v>-0.013793</v>
      </c>
      <c r="B24" s="89">
        <v>-0.012548</v>
      </c>
      <c r="C24" s="89">
        <v>-0.011922</v>
      </c>
      <c r="D24" s="89">
        <v>-0.011518</v>
      </c>
      <c r="E24" s="89">
        <v>-0.011283</v>
      </c>
      <c r="F24" s="89">
        <v>-0.010613</v>
      </c>
      <c r="G24" s="89">
        <v>-0.010069</v>
      </c>
      <c r="H24" s="89">
        <v>-0.009635</v>
      </c>
      <c r="I24" s="89">
        <v>-0.009139</v>
      </c>
      <c r="J24" s="89">
        <v>-0.008633</v>
      </c>
      <c r="K24" s="89">
        <v>-0.008261</v>
      </c>
      <c r="L24" s="89">
        <v>-0.007642</v>
      </c>
      <c r="M24" s="89">
        <v>-0.00699</v>
      </c>
      <c r="N24" s="89">
        <v>-0.006481</v>
      </c>
      <c r="O24" s="89">
        <v>-0.00598</v>
      </c>
      <c r="P24" s="89">
        <v>-0.005319</v>
      </c>
      <c r="Q24" s="89">
        <v>-0.004512</v>
      </c>
      <c r="R24" s="89">
        <v>-0.003649</v>
      </c>
      <c r="S24" s="89">
        <v>-0.003015</v>
      </c>
      <c r="T24" s="89">
        <v>-0.002169</v>
      </c>
      <c r="U24" s="89">
        <v>-0.001701</v>
      </c>
      <c r="V24" s="89">
        <v>-9.01E-4</v>
      </c>
      <c r="W24" s="89">
        <v>-5.45E-4</v>
      </c>
      <c r="X24" s="89">
        <v>-5.6E-5</v>
      </c>
      <c r="Y24" s="89">
        <v>0.0</v>
      </c>
      <c r="Z24" s="89">
        <v>-1.61E-4</v>
      </c>
      <c r="AA24" s="89">
        <v>-3.21E-4</v>
      </c>
      <c r="AB24" s="89">
        <v>-4.17E-4</v>
      </c>
      <c r="AC24" s="89">
        <v>-6.24E-4</v>
      </c>
      <c r="AD24" s="89">
        <v>-8.73E-4</v>
      </c>
      <c r="AE24" s="89">
        <v>-9.07E-4</v>
      </c>
      <c r="AF24" s="89">
        <v>-7.23E-4</v>
      </c>
      <c r="AG24" s="89">
        <v>-7.57E-4</v>
      </c>
      <c r="AH24" s="89">
        <v>-6.34E-4</v>
      </c>
      <c r="AI24" s="89">
        <v>-6.77E-4</v>
      </c>
    </row>
    <row r="25" ht="12.75" customHeight="1">
      <c r="A25" s="89">
        <v>-0.013485</v>
      </c>
      <c r="B25" s="89">
        <v>-0.012285</v>
      </c>
      <c r="C25" s="89">
        <v>-0.011663</v>
      </c>
      <c r="D25" s="89">
        <v>-0.011335</v>
      </c>
      <c r="E25" s="89">
        <v>-0.011086</v>
      </c>
      <c r="F25" s="89">
        <v>-0.010381</v>
      </c>
      <c r="G25" s="89">
        <v>-0.009861</v>
      </c>
      <c r="H25" s="89">
        <v>-0.009475</v>
      </c>
      <c r="I25" s="89">
        <v>-0.008951</v>
      </c>
      <c r="J25" s="89">
        <v>-0.008492</v>
      </c>
      <c r="K25" s="89">
        <v>-0.008051</v>
      </c>
      <c r="L25" s="89">
        <v>-0.007512</v>
      </c>
      <c r="M25" s="89">
        <v>-0.00689</v>
      </c>
      <c r="N25" s="89">
        <v>-0.006296</v>
      </c>
      <c r="O25" s="89">
        <v>-0.005797</v>
      </c>
      <c r="P25" s="89">
        <v>-0.005172</v>
      </c>
      <c r="Q25" s="89">
        <v>-0.004357</v>
      </c>
      <c r="R25" s="89">
        <v>-0.003521</v>
      </c>
      <c r="S25" s="89">
        <v>-0.002926</v>
      </c>
      <c r="T25" s="89">
        <v>-0.002171</v>
      </c>
      <c r="U25" s="89">
        <v>-0.001585</v>
      </c>
      <c r="V25" s="89">
        <v>-8.38E-4</v>
      </c>
      <c r="W25" s="89">
        <v>-4.96E-4</v>
      </c>
      <c r="X25" s="89">
        <v>-6.0E-6</v>
      </c>
      <c r="Y25" s="89">
        <v>0.0</v>
      </c>
      <c r="Z25" s="89">
        <v>-1.57E-4</v>
      </c>
      <c r="AA25" s="89">
        <v>-3.83E-4</v>
      </c>
      <c r="AB25" s="89">
        <v>-4.74E-4</v>
      </c>
      <c r="AC25" s="89">
        <v>-5.8E-4</v>
      </c>
      <c r="AD25" s="89">
        <v>-8.66E-4</v>
      </c>
      <c r="AE25" s="89">
        <v>-8.17E-4</v>
      </c>
      <c r="AF25" s="89">
        <v>-7.01E-4</v>
      </c>
      <c r="AG25" s="89">
        <v>-6.99E-4</v>
      </c>
      <c r="AH25" s="89">
        <v>-5.9E-4</v>
      </c>
      <c r="AI25" s="89">
        <v>-6.78E-4</v>
      </c>
    </row>
    <row r="26" ht="12.75" customHeight="1">
      <c r="A26" s="89">
        <v>-0.013447</v>
      </c>
      <c r="B26" s="89">
        <v>-0.012265</v>
      </c>
      <c r="C26" s="89">
        <v>-0.011652</v>
      </c>
      <c r="D26" s="89">
        <v>-0.011245</v>
      </c>
      <c r="E26" s="89">
        <v>-0.010974</v>
      </c>
      <c r="F26" s="89">
        <v>-0.010301</v>
      </c>
      <c r="G26" s="89">
        <v>-0.009762</v>
      </c>
      <c r="H26" s="89">
        <v>-0.009391</v>
      </c>
      <c r="I26" s="89">
        <v>-0.008951</v>
      </c>
      <c r="J26" s="89">
        <v>-0.008439</v>
      </c>
      <c r="K26" s="89">
        <v>-0.007973</v>
      </c>
      <c r="L26" s="89">
        <v>-0.007469</v>
      </c>
      <c r="M26" s="89">
        <v>-0.006818</v>
      </c>
      <c r="N26" s="89">
        <v>-0.006236</v>
      </c>
      <c r="O26" s="89">
        <v>-0.005737</v>
      </c>
      <c r="P26" s="89">
        <v>-0.005066</v>
      </c>
      <c r="Q26" s="89">
        <v>-0.004256</v>
      </c>
      <c r="R26" s="89">
        <v>-0.003503</v>
      </c>
      <c r="S26" s="89">
        <v>-0.002834</v>
      </c>
      <c r="T26" s="89">
        <v>-0.00214</v>
      </c>
      <c r="U26" s="89">
        <v>-0.001544</v>
      </c>
      <c r="V26" s="89">
        <v>-7.64E-4</v>
      </c>
      <c r="W26" s="89">
        <v>-4.49E-4</v>
      </c>
      <c r="X26" s="89">
        <v>-3.6E-5</v>
      </c>
      <c r="Y26" s="89">
        <v>0.0</v>
      </c>
      <c r="Z26" s="89">
        <v>-1.55E-4</v>
      </c>
      <c r="AA26" s="89">
        <v>-3.5E-4</v>
      </c>
      <c r="AB26" s="89">
        <v>-4.24E-4</v>
      </c>
      <c r="AC26" s="89">
        <v>-5.86E-4</v>
      </c>
      <c r="AD26" s="89">
        <v>-8.62E-4</v>
      </c>
      <c r="AE26" s="89">
        <v>-7.78E-4</v>
      </c>
      <c r="AF26" s="89">
        <v>-6.47E-4</v>
      </c>
      <c r="AG26" s="89">
        <v>-6.61E-4</v>
      </c>
      <c r="AH26" s="89">
        <v>-5.76E-4</v>
      </c>
      <c r="AI26" s="89">
        <v>-5.72E-4</v>
      </c>
    </row>
    <row r="27" ht="12.75" customHeight="1">
      <c r="A27" s="89">
        <v>-0.013352</v>
      </c>
      <c r="B27" s="89">
        <v>-0.012194</v>
      </c>
      <c r="C27" s="89">
        <v>-0.011624</v>
      </c>
      <c r="D27" s="89">
        <v>-0.011197</v>
      </c>
      <c r="E27" s="89">
        <v>-0.010997</v>
      </c>
      <c r="F27" s="89">
        <v>-0.010254</v>
      </c>
      <c r="G27" s="89">
        <v>-0.009718</v>
      </c>
      <c r="H27" s="89">
        <v>-0.009379</v>
      </c>
      <c r="I27" s="89">
        <v>-0.008872</v>
      </c>
      <c r="J27" s="89">
        <v>-0.008367</v>
      </c>
      <c r="K27" s="89">
        <v>-0.007984</v>
      </c>
      <c r="L27" s="89">
        <v>-0.007389</v>
      </c>
      <c r="M27" s="89">
        <v>-0.006761</v>
      </c>
      <c r="N27" s="89">
        <v>-0.006226</v>
      </c>
      <c r="O27" s="89">
        <v>-0.005691</v>
      </c>
      <c r="P27" s="89">
        <v>-0.00504</v>
      </c>
      <c r="Q27" s="89">
        <v>-0.004268</v>
      </c>
      <c r="R27" s="89">
        <v>-0.003478</v>
      </c>
      <c r="S27" s="89">
        <v>-0.002779</v>
      </c>
      <c r="T27" s="89">
        <v>-0.002074</v>
      </c>
      <c r="U27" s="89">
        <v>-0.00151</v>
      </c>
      <c r="V27" s="89">
        <v>-8.04E-4</v>
      </c>
      <c r="W27" s="89">
        <v>-4.95E-4</v>
      </c>
      <c r="X27" s="89">
        <v>-5.2E-5</v>
      </c>
      <c r="Y27" s="89">
        <v>0.0</v>
      </c>
      <c r="Z27" s="89">
        <v>-1.73E-4</v>
      </c>
      <c r="AA27" s="89">
        <v>-3.29E-4</v>
      </c>
      <c r="AB27" s="89">
        <v>-4.07E-4</v>
      </c>
      <c r="AC27" s="89">
        <v>-5.44E-4</v>
      </c>
      <c r="AD27" s="89">
        <v>-7.42E-4</v>
      </c>
      <c r="AE27" s="89">
        <v>-7.48E-4</v>
      </c>
      <c r="AF27" s="89">
        <v>-6.19E-4</v>
      </c>
      <c r="AG27" s="89">
        <v>-6.17E-4</v>
      </c>
      <c r="AH27" s="89">
        <v>-5.03E-4</v>
      </c>
      <c r="AI27" s="89">
        <v>-5.27E-4</v>
      </c>
    </row>
    <row r="28" ht="12.75" customHeight="1">
      <c r="A28" s="89">
        <v>-0.013424</v>
      </c>
      <c r="B28" s="89">
        <v>-0.012264</v>
      </c>
      <c r="C28" s="89">
        <v>-0.011642</v>
      </c>
      <c r="D28" s="89">
        <v>-0.011257</v>
      </c>
      <c r="E28" s="89">
        <v>-0.010957</v>
      </c>
      <c r="F28" s="89">
        <v>-0.010274</v>
      </c>
      <c r="G28" s="89">
        <v>-0.0097</v>
      </c>
      <c r="H28" s="89">
        <v>-0.009386</v>
      </c>
      <c r="I28" s="89">
        <v>-0.008808</v>
      </c>
      <c r="J28" s="89">
        <v>-0.008373</v>
      </c>
      <c r="K28" s="89">
        <v>-0.007882</v>
      </c>
      <c r="L28" s="89">
        <v>-0.007341</v>
      </c>
      <c r="M28" s="89">
        <v>-0.006712</v>
      </c>
      <c r="N28" s="89">
        <v>-0.006143</v>
      </c>
      <c r="O28" s="89">
        <v>-0.005608</v>
      </c>
      <c r="P28" s="89">
        <v>-0.004914</v>
      </c>
      <c r="Q28" s="89">
        <v>-0.004183</v>
      </c>
      <c r="R28" s="89">
        <v>-0.003357</v>
      </c>
      <c r="S28" s="89">
        <v>-0.00274</v>
      </c>
      <c r="T28" s="89">
        <v>-0.001989</v>
      </c>
      <c r="U28" s="89">
        <v>-0.001431</v>
      </c>
      <c r="V28" s="89">
        <v>-7.19E-4</v>
      </c>
      <c r="W28" s="89">
        <v>-4.19E-4</v>
      </c>
      <c r="X28" s="89">
        <v>-4.0E-5</v>
      </c>
      <c r="Y28" s="89">
        <v>0.0</v>
      </c>
      <c r="Z28" s="89">
        <v>-1.29E-4</v>
      </c>
      <c r="AA28" s="89">
        <v>-2.59E-4</v>
      </c>
      <c r="AB28" s="89">
        <v>-3.39E-4</v>
      </c>
      <c r="AC28" s="89">
        <v>-4.79E-4</v>
      </c>
      <c r="AD28" s="89">
        <v>-6.88E-4</v>
      </c>
      <c r="AE28" s="89">
        <v>-5.6E-4</v>
      </c>
      <c r="AF28" s="89">
        <v>-4.35E-4</v>
      </c>
      <c r="AG28" s="89">
        <v>-4.37E-4</v>
      </c>
      <c r="AH28" s="89">
        <v>-3.31E-4</v>
      </c>
      <c r="AI28" s="89">
        <v>-3.83E-4</v>
      </c>
    </row>
    <row r="29" ht="12.75" customHeight="1">
      <c r="A29" s="89">
        <v>-0.013378</v>
      </c>
      <c r="B29" s="89">
        <v>-0.012234</v>
      </c>
      <c r="C29" s="89">
        <v>-0.011636</v>
      </c>
      <c r="D29" s="89">
        <v>-0.011218</v>
      </c>
      <c r="E29" s="89">
        <v>-0.010963</v>
      </c>
      <c r="F29" s="89">
        <v>-0.010264</v>
      </c>
      <c r="G29" s="89">
        <v>-0.009691</v>
      </c>
      <c r="H29" s="89">
        <v>-0.00933</v>
      </c>
      <c r="I29" s="89">
        <v>-0.008871</v>
      </c>
      <c r="J29" s="89">
        <v>-0.00835</v>
      </c>
      <c r="K29" s="89">
        <v>-0.007925</v>
      </c>
      <c r="L29" s="89">
        <v>-0.007353</v>
      </c>
      <c r="M29" s="89">
        <v>-0.006723</v>
      </c>
      <c r="N29" s="89">
        <v>-0.006172</v>
      </c>
      <c r="O29" s="89">
        <v>-0.005591</v>
      </c>
      <c r="P29" s="89">
        <v>-0.004904</v>
      </c>
      <c r="Q29" s="89">
        <v>-0.004184</v>
      </c>
      <c r="R29" s="89">
        <v>-0.003399</v>
      </c>
      <c r="S29" s="89">
        <v>-0.002709</v>
      </c>
      <c r="T29" s="89">
        <v>-0.002067</v>
      </c>
      <c r="U29" s="89">
        <v>-0.001536</v>
      </c>
      <c r="V29" s="89">
        <v>-7.74E-4</v>
      </c>
      <c r="W29" s="89">
        <v>-4.39E-4</v>
      </c>
      <c r="X29" s="89">
        <v>-5.3E-5</v>
      </c>
      <c r="Y29" s="89">
        <v>0.0</v>
      </c>
      <c r="Z29" s="89">
        <v>-1.34E-4</v>
      </c>
      <c r="AA29" s="89">
        <v>-2.74E-4</v>
      </c>
      <c r="AB29" s="89">
        <v>-3.1E-4</v>
      </c>
      <c r="AC29" s="89">
        <v>-4.79E-4</v>
      </c>
      <c r="AD29" s="89">
        <v>-6.18E-4</v>
      </c>
      <c r="AE29" s="89">
        <v>-5.4E-4</v>
      </c>
      <c r="AF29" s="89">
        <v>-4.38E-4</v>
      </c>
      <c r="AG29" s="89">
        <v>-3.9E-4</v>
      </c>
      <c r="AH29" s="89">
        <v>-3.25E-4</v>
      </c>
      <c r="AI29" s="89">
        <v>-3.64E-4</v>
      </c>
    </row>
    <row r="30" ht="12.75" customHeight="1">
      <c r="A30" s="89">
        <v>-0.013437</v>
      </c>
      <c r="B30" s="89">
        <v>-0.01232</v>
      </c>
      <c r="C30" s="89">
        <v>-0.011711</v>
      </c>
      <c r="D30" s="89">
        <v>-0.011314</v>
      </c>
      <c r="E30" s="89">
        <v>-0.011052</v>
      </c>
      <c r="F30" s="89">
        <v>-0.010318</v>
      </c>
      <c r="G30" s="89">
        <v>-0.009757</v>
      </c>
      <c r="H30" s="89">
        <v>-0.009371</v>
      </c>
      <c r="I30" s="89">
        <v>-0.008893</v>
      </c>
      <c r="J30" s="89">
        <v>-0.008361</v>
      </c>
      <c r="K30" s="89">
        <v>-0.007907</v>
      </c>
      <c r="L30" s="89">
        <v>-0.007371</v>
      </c>
      <c r="M30" s="89">
        <v>-0.006761</v>
      </c>
      <c r="N30" s="89">
        <v>-0.00612</v>
      </c>
      <c r="O30" s="89">
        <v>-0.005585</v>
      </c>
      <c r="P30" s="89">
        <v>-0.004933</v>
      </c>
      <c r="Q30" s="89">
        <v>-0.004167</v>
      </c>
      <c r="R30" s="89">
        <v>-0.003423</v>
      </c>
      <c r="S30" s="89">
        <v>-0.002736</v>
      </c>
      <c r="T30" s="89">
        <v>-0.002056</v>
      </c>
      <c r="U30" s="89">
        <v>-0.001458</v>
      </c>
      <c r="V30" s="89">
        <v>-7.91E-4</v>
      </c>
      <c r="W30" s="89">
        <v>-4.41E-4</v>
      </c>
      <c r="X30" s="89">
        <v>-1.7E-5</v>
      </c>
      <c r="Y30" s="89">
        <v>0.0</v>
      </c>
      <c r="Z30" s="89">
        <v>-8.5E-5</v>
      </c>
      <c r="AA30" s="89">
        <v>-2.29E-4</v>
      </c>
      <c r="AB30" s="89">
        <v>-3.0E-4</v>
      </c>
      <c r="AC30" s="89">
        <v>-4.22E-4</v>
      </c>
      <c r="AD30" s="89">
        <v>-5.29E-4</v>
      </c>
      <c r="AE30" s="89">
        <v>-4.86E-4</v>
      </c>
      <c r="AF30" s="89">
        <v>-3.18E-4</v>
      </c>
      <c r="AG30" s="89">
        <v>-2.79E-4</v>
      </c>
      <c r="AH30" s="89">
        <v>-1.9E-4</v>
      </c>
      <c r="AI30" s="89">
        <v>-2.1E-4</v>
      </c>
    </row>
    <row r="31" ht="12.75" customHeight="1">
      <c r="A31" s="89">
        <v>-0.01358</v>
      </c>
      <c r="B31" s="89">
        <v>-0.01246</v>
      </c>
      <c r="C31" s="89">
        <v>-0.011822</v>
      </c>
      <c r="D31" s="89">
        <v>-0.011409</v>
      </c>
      <c r="E31" s="89">
        <v>-0.011112</v>
      </c>
      <c r="F31" s="89">
        <v>-0.010415</v>
      </c>
      <c r="G31" s="89">
        <v>-0.009825</v>
      </c>
      <c r="H31" s="89">
        <v>-0.009495</v>
      </c>
      <c r="I31" s="89">
        <v>-0.008921</v>
      </c>
      <c r="J31" s="89">
        <v>-0.008439</v>
      </c>
      <c r="K31" s="89">
        <v>-0.008011</v>
      </c>
      <c r="L31" s="89">
        <v>-0.00744</v>
      </c>
      <c r="M31" s="89">
        <v>-0.006833</v>
      </c>
      <c r="N31" s="89">
        <v>-0.006245</v>
      </c>
      <c r="O31" s="89">
        <v>-0.005627</v>
      </c>
      <c r="P31" s="89">
        <v>-0.004945</v>
      </c>
      <c r="Q31" s="89">
        <v>-0.004206</v>
      </c>
      <c r="R31" s="89">
        <v>-0.003422</v>
      </c>
      <c r="S31" s="89">
        <v>-0.002752</v>
      </c>
      <c r="T31" s="89">
        <v>-0.002107</v>
      </c>
      <c r="U31" s="89">
        <v>-0.001452</v>
      </c>
      <c r="V31" s="89">
        <v>-7.95E-4</v>
      </c>
      <c r="W31" s="89">
        <v>-4.21E-4</v>
      </c>
      <c r="X31" s="89">
        <v>-3.6E-5</v>
      </c>
      <c r="Y31" s="89">
        <v>0.0</v>
      </c>
      <c r="Z31" s="89">
        <v>-9.9E-5</v>
      </c>
      <c r="AA31" s="89">
        <v>-2.18E-4</v>
      </c>
      <c r="AB31" s="89">
        <v>-2.21E-4</v>
      </c>
      <c r="AC31" s="89">
        <v>-3.4E-4</v>
      </c>
      <c r="AD31" s="89">
        <v>-4.23E-4</v>
      </c>
      <c r="AE31" s="89">
        <v>-4.12E-4</v>
      </c>
      <c r="AF31" s="89">
        <v>-2.35E-4</v>
      </c>
      <c r="AG31" s="89">
        <v>-1.59E-4</v>
      </c>
      <c r="AH31" s="89">
        <v>-1.1E-4</v>
      </c>
      <c r="AI31" s="89">
        <v>-1.03E-4</v>
      </c>
    </row>
    <row r="32" ht="12.75" customHeight="1">
      <c r="A32" s="89">
        <v>-0.013743</v>
      </c>
      <c r="B32" s="89">
        <v>-0.012591</v>
      </c>
      <c r="C32" s="89">
        <v>-0.011951</v>
      </c>
      <c r="D32" s="89">
        <v>-0.011497</v>
      </c>
      <c r="E32" s="89">
        <v>-0.01123</v>
      </c>
      <c r="F32" s="89">
        <v>-0.01054</v>
      </c>
      <c r="G32" s="89">
        <v>-0.009959</v>
      </c>
      <c r="H32" s="89">
        <v>-0.00956</v>
      </c>
      <c r="I32" s="89">
        <v>-0.009065</v>
      </c>
      <c r="J32" s="89">
        <v>-0.008512</v>
      </c>
      <c r="K32" s="89">
        <v>-0.00808</v>
      </c>
      <c r="L32" s="89">
        <v>-0.007523</v>
      </c>
      <c r="M32" s="89">
        <v>-0.006908</v>
      </c>
      <c r="N32" s="89">
        <v>-0.006307</v>
      </c>
      <c r="O32" s="89">
        <v>-0.005704</v>
      </c>
      <c r="P32" s="89">
        <v>-0.005084</v>
      </c>
      <c r="Q32" s="89">
        <v>-0.004296</v>
      </c>
      <c r="R32" s="89">
        <v>-0.003558</v>
      </c>
      <c r="S32" s="89">
        <v>-0.002756</v>
      </c>
      <c r="T32" s="89">
        <v>-0.002121</v>
      </c>
      <c r="U32" s="89">
        <v>-0.001546</v>
      </c>
      <c r="V32" s="89">
        <v>-8.5E-4</v>
      </c>
      <c r="W32" s="89">
        <v>-5.06E-4</v>
      </c>
      <c r="X32" s="89">
        <v>-7.8E-5</v>
      </c>
      <c r="Y32" s="89">
        <v>0.0</v>
      </c>
      <c r="Z32" s="89">
        <v>-7.8E-5</v>
      </c>
      <c r="AA32" s="89">
        <v>-1.64E-4</v>
      </c>
      <c r="AB32" s="89">
        <v>-2.02E-4</v>
      </c>
      <c r="AC32" s="89">
        <v>-3.1E-4</v>
      </c>
      <c r="AD32" s="89">
        <v>-3.75E-4</v>
      </c>
      <c r="AE32" s="89">
        <v>-3.25E-4</v>
      </c>
      <c r="AF32" s="89">
        <v>-1.58E-4</v>
      </c>
      <c r="AG32" s="89">
        <v>-1.34E-4</v>
      </c>
      <c r="AH32" s="89">
        <v>-2.5E-5</v>
      </c>
      <c r="AI32" s="89">
        <v>0.0</v>
      </c>
    </row>
    <row r="33" ht="12.75" customHeight="1">
      <c r="A33" s="89">
        <v>-0.01391</v>
      </c>
      <c r="B33" s="89">
        <v>-0.012691</v>
      </c>
      <c r="C33" s="89">
        <v>-0.012036</v>
      </c>
      <c r="D33" s="89">
        <v>-0.011609</v>
      </c>
      <c r="E33" s="89">
        <v>-0.011317</v>
      </c>
      <c r="F33" s="89">
        <v>-0.010602</v>
      </c>
      <c r="G33" s="89">
        <v>-0.010013</v>
      </c>
      <c r="H33" s="89">
        <v>-0.009624</v>
      </c>
      <c r="I33" s="89">
        <v>-0.009089</v>
      </c>
      <c r="J33" s="89">
        <v>-0.008647</v>
      </c>
      <c r="K33" s="89">
        <v>-0.008156</v>
      </c>
      <c r="L33" s="89">
        <v>-0.007562</v>
      </c>
      <c r="M33" s="89">
        <v>-0.006947</v>
      </c>
      <c r="N33" s="89">
        <v>-0.006338</v>
      </c>
      <c r="O33" s="89">
        <v>-0.005747</v>
      </c>
      <c r="P33" s="89">
        <v>-0.00508</v>
      </c>
      <c r="Q33" s="89">
        <v>-0.004302</v>
      </c>
      <c r="R33" s="89">
        <v>-0.003498</v>
      </c>
      <c r="S33" s="89">
        <v>-0.002811</v>
      </c>
      <c r="T33" s="89">
        <v>-0.002129</v>
      </c>
      <c r="U33" s="89">
        <v>-0.001515</v>
      </c>
      <c r="V33" s="89">
        <v>-8.46E-4</v>
      </c>
      <c r="W33" s="89">
        <v>-4.62E-4</v>
      </c>
      <c r="X33" s="89">
        <v>-5.6E-5</v>
      </c>
      <c r="Y33" s="89">
        <v>0.0</v>
      </c>
      <c r="Z33" s="89">
        <v>-3.0E-5</v>
      </c>
      <c r="AA33" s="89">
        <v>-1.06E-4</v>
      </c>
      <c r="AB33" s="89">
        <v>-1.52E-4</v>
      </c>
      <c r="AC33" s="89">
        <v>-1.88E-4</v>
      </c>
      <c r="AD33" s="89">
        <v>-3.16E-4</v>
      </c>
      <c r="AE33" s="89">
        <v>-2.4E-4</v>
      </c>
      <c r="AF33" s="89">
        <v>-7.9E-5</v>
      </c>
      <c r="AG33" s="89">
        <v>1.5E-5</v>
      </c>
      <c r="AH33" s="89">
        <v>9.0E-5</v>
      </c>
      <c r="AI33" s="89">
        <v>8.3E-5</v>
      </c>
    </row>
    <row r="34" ht="12.75" customHeight="1">
      <c r="A34" s="89">
        <v>-0.014282</v>
      </c>
      <c r="B34" s="89">
        <v>-0.012974</v>
      </c>
      <c r="C34" s="89">
        <v>-0.012248</v>
      </c>
      <c r="D34" s="89">
        <v>-0.011802</v>
      </c>
      <c r="E34" s="89">
        <v>-0.011483</v>
      </c>
      <c r="F34" s="89">
        <v>-0.010765</v>
      </c>
      <c r="G34" s="89">
        <v>-0.010213</v>
      </c>
      <c r="H34" s="89">
        <v>-0.009796</v>
      </c>
      <c r="I34" s="89">
        <v>-0.009272</v>
      </c>
      <c r="J34" s="89">
        <v>-0.008799</v>
      </c>
      <c r="K34" s="89">
        <v>-0.008301</v>
      </c>
      <c r="L34" s="89">
        <v>-0.007708</v>
      </c>
      <c r="M34" s="89">
        <v>-0.007094</v>
      </c>
      <c r="N34" s="89">
        <v>-0.006535</v>
      </c>
      <c r="O34" s="89">
        <v>-0.005902</v>
      </c>
      <c r="P34" s="89">
        <v>-0.005138</v>
      </c>
      <c r="Q34" s="89">
        <v>-0.004454</v>
      </c>
      <c r="R34" s="89">
        <v>-0.003628</v>
      </c>
      <c r="S34" s="89">
        <v>-0.002873</v>
      </c>
      <c r="T34" s="89">
        <v>-0.002205</v>
      </c>
      <c r="U34" s="89">
        <v>-0.001626</v>
      </c>
      <c r="V34" s="89">
        <v>-9.15E-4</v>
      </c>
      <c r="W34" s="89">
        <v>-4.87E-4</v>
      </c>
      <c r="X34" s="89">
        <v>-1.01E-4</v>
      </c>
      <c r="Y34" s="89">
        <v>0.0</v>
      </c>
      <c r="Z34" s="89">
        <v>-3.9E-5</v>
      </c>
      <c r="AA34" s="89">
        <v>-6.3E-5</v>
      </c>
      <c r="AB34" s="89">
        <v>-8.8E-5</v>
      </c>
      <c r="AC34" s="89">
        <v>-1.95E-4</v>
      </c>
      <c r="AD34" s="89">
        <v>-1.9E-4</v>
      </c>
      <c r="AE34" s="89">
        <v>-1.42E-4</v>
      </c>
      <c r="AF34" s="89">
        <v>2.1E-5</v>
      </c>
      <c r="AG34" s="89">
        <v>8.7E-5</v>
      </c>
      <c r="AH34" s="89">
        <v>1.57E-4</v>
      </c>
      <c r="AI34" s="89">
        <v>1.84E-4</v>
      </c>
    </row>
    <row r="35" ht="12.75" customHeight="1">
      <c r="A35" s="89">
        <v>-0.014681</v>
      </c>
      <c r="B35" s="89">
        <v>-0.01323</v>
      </c>
      <c r="C35" s="89">
        <v>-0.012462</v>
      </c>
      <c r="D35" s="89">
        <v>-0.011993</v>
      </c>
      <c r="E35" s="89">
        <v>-0.011677</v>
      </c>
      <c r="F35" s="89">
        <v>-0.01098</v>
      </c>
      <c r="G35" s="89">
        <v>-0.010382</v>
      </c>
      <c r="H35" s="89">
        <v>-0.009966</v>
      </c>
      <c r="I35" s="89">
        <v>-0.009451</v>
      </c>
      <c r="J35" s="89">
        <v>-0.008949</v>
      </c>
      <c r="K35" s="89">
        <v>-0.008464</v>
      </c>
      <c r="L35" s="89">
        <v>-0.007865</v>
      </c>
      <c r="M35" s="89">
        <v>-0.007245</v>
      </c>
      <c r="N35" s="89">
        <v>-0.006631</v>
      </c>
      <c r="O35" s="89">
        <v>-0.006002</v>
      </c>
      <c r="P35" s="89">
        <v>-0.005284</v>
      </c>
      <c r="Q35" s="89">
        <v>-0.004571</v>
      </c>
      <c r="R35" s="89">
        <v>-0.003741</v>
      </c>
      <c r="S35" s="89">
        <v>-0.002961</v>
      </c>
      <c r="T35" s="89">
        <v>-0.002315</v>
      </c>
      <c r="U35" s="89">
        <v>-0.001699</v>
      </c>
      <c r="V35" s="89">
        <v>-9.83E-4</v>
      </c>
      <c r="W35" s="89">
        <v>-5.75E-4</v>
      </c>
      <c r="X35" s="89">
        <v>-1.44E-4</v>
      </c>
      <c r="Y35" s="89">
        <v>0.0</v>
      </c>
      <c r="Z35" s="89">
        <v>-4.9E-5</v>
      </c>
      <c r="AA35" s="89">
        <v>-6.8E-5</v>
      </c>
      <c r="AB35" s="89">
        <v>-7.2E-5</v>
      </c>
      <c r="AC35" s="89">
        <v>-1.29E-4</v>
      </c>
      <c r="AD35" s="89">
        <v>-1.75E-4</v>
      </c>
      <c r="AE35" s="89">
        <v>-1.13E-4</v>
      </c>
      <c r="AF35" s="89">
        <v>8.1E-5</v>
      </c>
      <c r="AG35" s="89">
        <v>9.7E-5</v>
      </c>
      <c r="AH35" s="89">
        <v>2.18E-4</v>
      </c>
      <c r="AI35" s="89">
        <v>2.58E-4</v>
      </c>
    </row>
    <row r="36" ht="12.75" customHeight="1">
      <c r="A36" s="89">
        <v>-0.014912</v>
      </c>
      <c r="B36" s="89">
        <v>-0.013347</v>
      </c>
      <c r="C36" s="89">
        <v>-0.012549</v>
      </c>
      <c r="D36" s="89">
        <v>-0.012062</v>
      </c>
      <c r="E36" s="89">
        <v>-0.011753</v>
      </c>
      <c r="F36" s="89">
        <v>-0.011024</v>
      </c>
      <c r="G36" s="89">
        <v>-0.01043</v>
      </c>
      <c r="H36" s="89">
        <v>-0.009998</v>
      </c>
      <c r="I36" s="89">
        <v>-0.009472</v>
      </c>
      <c r="J36" s="89">
        <v>-0.008997</v>
      </c>
      <c r="K36" s="89">
        <v>-0.008524</v>
      </c>
      <c r="L36" s="89">
        <v>-0.007943</v>
      </c>
      <c r="M36" s="89">
        <v>-0.007291</v>
      </c>
      <c r="N36" s="89">
        <v>-0.006694</v>
      </c>
      <c r="O36" s="89">
        <v>-0.006058</v>
      </c>
      <c r="P36" s="89">
        <v>-0.005344</v>
      </c>
      <c r="Q36" s="89">
        <v>-0.004626</v>
      </c>
      <c r="R36" s="89">
        <v>-0.003749</v>
      </c>
      <c r="S36" s="89">
        <v>-0.003018</v>
      </c>
      <c r="T36" s="89">
        <v>-0.002346</v>
      </c>
      <c r="U36" s="89">
        <v>-0.001705</v>
      </c>
      <c r="V36" s="89">
        <v>-0.001014</v>
      </c>
      <c r="W36" s="89">
        <v>-5.71E-4</v>
      </c>
      <c r="X36" s="89">
        <v>-1.45E-4</v>
      </c>
      <c r="Y36" s="89">
        <v>0.0</v>
      </c>
      <c r="Z36" s="89">
        <v>1.7E-5</v>
      </c>
      <c r="AA36" s="89">
        <v>7.0E-6</v>
      </c>
      <c r="AB36" s="89">
        <v>2.6E-5</v>
      </c>
      <c r="AC36" s="89">
        <v>5.0E-6</v>
      </c>
      <c r="AD36" s="89">
        <v>-5.3E-5</v>
      </c>
      <c r="AE36" s="89">
        <v>-1.7E-5</v>
      </c>
      <c r="AF36" s="89">
        <v>1.7E-4</v>
      </c>
      <c r="AG36" s="89">
        <v>2.1E-4</v>
      </c>
      <c r="AH36" s="89">
        <v>3.16E-4</v>
      </c>
      <c r="AI36" s="89">
        <v>3.42E-4</v>
      </c>
    </row>
    <row r="37" ht="12.75" customHeight="1">
      <c r="A37" s="89">
        <v>-0.015105</v>
      </c>
      <c r="B37" s="89">
        <v>-0.013442</v>
      </c>
      <c r="C37" s="89">
        <v>-0.012593</v>
      </c>
      <c r="D37" s="89">
        <v>-0.01212</v>
      </c>
      <c r="E37" s="89">
        <v>-0.011769</v>
      </c>
      <c r="F37" s="89">
        <v>-0.011064</v>
      </c>
      <c r="G37" s="89">
        <v>-0.010468</v>
      </c>
      <c r="H37" s="89">
        <v>-0.010049</v>
      </c>
      <c r="I37" s="89">
        <v>-0.009553</v>
      </c>
      <c r="J37" s="89">
        <v>-0.009082</v>
      </c>
      <c r="K37" s="89">
        <v>-0.008547</v>
      </c>
      <c r="L37" s="89">
        <v>-0.007974</v>
      </c>
      <c r="M37" s="89">
        <v>-0.007354</v>
      </c>
      <c r="N37" s="89">
        <v>-0.006778</v>
      </c>
      <c r="O37" s="89">
        <v>-0.006093</v>
      </c>
      <c r="P37" s="89">
        <v>-0.0054</v>
      </c>
      <c r="Q37" s="89">
        <v>-0.004633</v>
      </c>
      <c r="R37" s="89">
        <v>-0.003809</v>
      </c>
      <c r="S37" s="89">
        <v>-0.003081</v>
      </c>
      <c r="T37" s="89">
        <v>-0.00241</v>
      </c>
      <c r="U37" s="89">
        <v>-0.001804</v>
      </c>
      <c r="V37" s="89">
        <v>-0.001081</v>
      </c>
      <c r="W37" s="89">
        <v>-6.42E-4</v>
      </c>
      <c r="X37" s="89">
        <v>-2.01E-4</v>
      </c>
      <c r="Y37" s="89">
        <v>0.0</v>
      </c>
      <c r="Z37" s="89">
        <v>3.7E-5</v>
      </c>
      <c r="AA37" s="89">
        <v>3.0E-5</v>
      </c>
      <c r="AB37" s="89">
        <v>7.0E-5</v>
      </c>
      <c r="AC37" s="89">
        <v>-3.1E-5</v>
      </c>
      <c r="AD37" s="89">
        <v>-5.7E-5</v>
      </c>
      <c r="AE37" s="89">
        <v>1.9E-5</v>
      </c>
      <c r="AF37" s="89">
        <v>1.42E-4</v>
      </c>
      <c r="AG37" s="89">
        <v>1.99E-4</v>
      </c>
      <c r="AH37" s="89">
        <v>2.87E-4</v>
      </c>
      <c r="AI37" s="89">
        <v>3.31E-4</v>
      </c>
    </row>
    <row r="38" ht="12.75" customHeight="1">
      <c r="A38" s="89">
        <v>-0.014966</v>
      </c>
      <c r="B38" s="89">
        <v>-0.013286</v>
      </c>
      <c r="C38" s="89">
        <v>-0.012416</v>
      </c>
      <c r="D38" s="89">
        <v>-0.011946</v>
      </c>
      <c r="E38" s="89">
        <v>-0.01162</v>
      </c>
      <c r="F38" s="89">
        <v>-0.010954</v>
      </c>
      <c r="G38" s="89">
        <v>-0.010364</v>
      </c>
      <c r="H38" s="89">
        <v>-0.009958</v>
      </c>
      <c r="I38" s="89">
        <v>-0.009428</v>
      </c>
      <c r="J38" s="89">
        <v>-0.008962</v>
      </c>
      <c r="K38" s="89">
        <v>-0.008447</v>
      </c>
      <c r="L38" s="89">
        <v>-0.007855</v>
      </c>
      <c r="M38" s="89">
        <v>-0.007279</v>
      </c>
      <c r="N38" s="89">
        <v>-0.006666</v>
      </c>
      <c r="O38" s="89">
        <v>-0.006053</v>
      </c>
      <c r="P38" s="89">
        <v>-0.00537</v>
      </c>
      <c r="Q38" s="89">
        <v>-0.004593</v>
      </c>
      <c r="R38" s="89">
        <v>-0.003779</v>
      </c>
      <c r="S38" s="89">
        <v>-0.003064</v>
      </c>
      <c r="T38" s="89">
        <v>-0.002398</v>
      </c>
      <c r="U38" s="89">
        <v>-0.00177</v>
      </c>
      <c r="V38" s="89">
        <v>-0.001112</v>
      </c>
      <c r="W38" s="89">
        <v>-6.27E-4</v>
      </c>
      <c r="X38" s="89">
        <v>-1.96E-4</v>
      </c>
      <c r="Y38" s="89">
        <v>0.0</v>
      </c>
      <c r="Z38" s="89">
        <v>5.4E-5</v>
      </c>
      <c r="AA38" s="89">
        <v>9.1E-5</v>
      </c>
      <c r="AB38" s="89">
        <v>9.1E-5</v>
      </c>
      <c r="AC38" s="89">
        <v>5.9E-5</v>
      </c>
      <c r="AD38" s="89">
        <v>-3.2E-5</v>
      </c>
      <c r="AE38" s="89">
        <v>4.0E-5</v>
      </c>
      <c r="AF38" s="89">
        <v>1.73E-4</v>
      </c>
      <c r="AG38" s="89">
        <v>1.85E-4</v>
      </c>
      <c r="AH38" s="89">
        <v>3.16E-4</v>
      </c>
      <c r="AI38" s="89">
        <v>3.45E-4</v>
      </c>
    </row>
    <row r="39" ht="12.75" customHeight="1">
      <c r="A39" s="89">
        <v>-0.0147</v>
      </c>
      <c r="B39" s="89">
        <v>-0.012991</v>
      </c>
      <c r="C39" s="89">
        <v>-0.012165</v>
      </c>
      <c r="D39" s="89">
        <v>-0.011712</v>
      </c>
      <c r="E39" s="89">
        <v>-0.011412</v>
      </c>
      <c r="F39" s="89">
        <v>-0.010703</v>
      </c>
      <c r="G39" s="89">
        <v>-0.010164</v>
      </c>
      <c r="H39" s="89">
        <v>-0.009773</v>
      </c>
      <c r="I39" s="89">
        <v>-0.009289</v>
      </c>
      <c r="J39" s="89">
        <v>-0.008825</v>
      </c>
      <c r="K39" s="89">
        <v>-0.008311</v>
      </c>
      <c r="L39" s="89">
        <v>-0.007732</v>
      </c>
      <c r="M39" s="89">
        <v>-0.007157</v>
      </c>
      <c r="N39" s="89">
        <v>-0.006572</v>
      </c>
      <c r="O39" s="89">
        <v>-0.005929</v>
      </c>
      <c r="P39" s="89">
        <v>-0.005236</v>
      </c>
      <c r="Q39" s="89">
        <v>-0.004554</v>
      </c>
      <c r="R39" s="89">
        <v>-0.003706</v>
      </c>
      <c r="S39" s="89">
        <v>-0.003032</v>
      </c>
      <c r="T39" s="89">
        <v>-0.002349</v>
      </c>
      <c r="U39" s="89">
        <v>-0.001749</v>
      </c>
      <c r="V39" s="89">
        <v>-0.001134</v>
      </c>
      <c r="W39" s="89">
        <v>-6.66E-4</v>
      </c>
      <c r="X39" s="89">
        <v>-2.08E-4</v>
      </c>
      <c r="Y39" s="89">
        <v>0.0</v>
      </c>
      <c r="Z39" s="89">
        <v>7.0E-5</v>
      </c>
      <c r="AA39" s="89">
        <v>9.7E-5</v>
      </c>
      <c r="AB39" s="89">
        <v>1.25E-4</v>
      </c>
      <c r="AC39" s="89">
        <v>6.5E-5</v>
      </c>
      <c r="AD39" s="89">
        <v>-1.0E-6</v>
      </c>
      <c r="AE39" s="89">
        <v>2.7E-5</v>
      </c>
      <c r="AF39" s="89">
        <v>1.42E-4</v>
      </c>
      <c r="AG39" s="89">
        <v>1.57E-4</v>
      </c>
      <c r="AH39" s="89">
        <v>2.43E-4</v>
      </c>
      <c r="AI39" s="89">
        <v>2.74E-4</v>
      </c>
    </row>
    <row r="40" ht="12.75" customHeight="1">
      <c r="A40" s="89">
        <v>-0.014262</v>
      </c>
      <c r="B40" s="89">
        <v>-0.0126</v>
      </c>
      <c r="C40" s="89">
        <v>-0.011789</v>
      </c>
      <c r="D40" s="89">
        <v>-0.011339</v>
      </c>
      <c r="E40" s="89">
        <v>-0.011054</v>
      </c>
      <c r="F40" s="89">
        <v>-0.010395</v>
      </c>
      <c r="G40" s="89">
        <v>-0.009843</v>
      </c>
      <c r="H40" s="89">
        <v>-0.009436</v>
      </c>
      <c r="I40" s="89">
        <v>-0.009014</v>
      </c>
      <c r="J40" s="89">
        <v>-0.008548</v>
      </c>
      <c r="K40" s="89">
        <v>-0.008063</v>
      </c>
      <c r="L40" s="89">
        <v>-0.007539</v>
      </c>
      <c r="M40" s="89">
        <v>-0.006934</v>
      </c>
      <c r="N40" s="89">
        <v>-0.00638</v>
      </c>
      <c r="O40" s="89">
        <v>-0.005764</v>
      </c>
      <c r="P40" s="89">
        <v>-0.005121</v>
      </c>
      <c r="Q40" s="89">
        <v>-0.004424</v>
      </c>
      <c r="R40" s="89">
        <v>-0.003651</v>
      </c>
      <c r="S40" s="89">
        <v>-0.002914</v>
      </c>
      <c r="T40" s="89">
        <v>-0.002324</v>
      </c>
      <c r="U40" s="89">
        <v>-0.001754</v>
      </c>
      <c r="V40" s="89">
        <v>-0.001128</v>
      </c>
      <c r="W40" s="89">
        <v>-6.75E-4</v>
      </c>
      <c r="X40" s="89">
        <v>-2.32E-4</v>
      </c>
      <c r="Y40" s="89">
        <v>0.0</v>
      </c>
      <c r="Z40" s="89">
        <v>4.9E-5</v>
      </c>
      <c r="AA40" s="89">
        <v>8.2E-5</v>
      </c>
      <c r="AB40" s="89">
        <v>7.2E-5</v>
      </c>
      <c r="AC40" s="89">
        <v>1.0E-5</v>
      </c>
      <c r="AD40" s="89">
        <v>-6.7E-5</v>
      </c>
      <c r="AE40" s="89">
        <v>-7.7E-5</v>
      </c>
      <c r="AF40" s="89">
        <v>3.2E-5</v>
      </c>
      <c r="AG40" s="89">
        <v>5.6E-5</v>
      </c>
      <c r="AH40" s="89">
        <v>1.29E-4</v>
      </c>
      <c r="AI40" s="89">
        <v>1.28E-4</v>
      </c>
    </row>
    <row r="41" ht="12.75" customHeight="1">
      <c r="A41" s="89">
        <v>-0.013725</v>
      </c>
      <c r="B41" s="89">
        <v>-0.01211</v>
      </c>
      <c r="C41" s="89">
        <v>-0.011326</v>
      </c>
      <c r="D41" s="89">
        <v>-0.010879</v>
      </c>
      <c r="E41" s="89">
        <v>-0.010618</v>
      </c>
      <c r="F41" s="89">
        <v>-0.009974</v>
      </c>
      <c r="G41" s="89">
        <v>-0.009477</v>
      </c>
      <c r="H41" s="89">
        <v>-0.009085</v>
      </c>
      <c r="I41" s="89">
        <v>-0.008618</v>
      </c>
      <c r="J41" s="89">
        <v>-0.008189</v>
      </c>
      <c r="K41" s="89">
        <v>-0.007753</v>
      </c>
      <c r="L41" s="89">
        <v>-0.007222</v>
      </c>
      <c r="M41" s="89">
        <v>-0.006635</v>
      </c>
      <c r="N41" s="89">
        <v>-0.006066</v>
      </c>
      <c r="O41" s="89">
        <v>-0.005534</v>
      </c>
      <c r="P41" s="89">
        <v>-0.00489</v>
      </c>
      <c r="Q41" s="89">
        <v>-0.004189</v>
      </c>
      <c r="R41" s="89">
        <v>-0.003472</v>
      </c>
      <c r="S41" s="89">
        <v>-0.002807</v>
      </c>
      <c r="T41" s="89">
        <v>-0.002203</v>
      </c>
      <c r="U41" s="89">
        <v>-0.001688</v>
      </c>
      <c r="V41" s="89">
        <v>-0.001115</v>
      </c>
      <c r="W41" s="89">
        <v>-6.65E-4</v>
      </c>
      <c r="X41" s="89">
        <v>-2.07E-4</v>
      </c>
      <c r="Y41" s="89">
        <v>0.0</v>
      </c>
      <c r="Z41" s="89">
        <v>5.1E-5</v>
      </c>
      <c r="AA41" s="89">
        <v>8.0E-5</v>
      </c>
      <c r="AB41" s="89">
        <v>5.2E-5</v>
      </c>
      <c r="AC41" s="89">
        <v>-1.1E-5</v>
      </c>
      <c r="AD41" s="89">
        <v>-1.6E-4</v>
      </c>
      <c r="AE41" s="89">
        <v>-1.57E-4</v>
      </c>
      <c r="AF41" s="89">
        <v>-1.01E-4</v>
      </c>
      <c r="AG41" s="89">
        <v>-7.5E-5</v>
      </c>
      <c r="AH41" s="89">
        <v>-3.9E-5</v>
      </c>
      <c r="AI41" s="89">
        <v>-2.3E-5</v>
      </c>
    </row>
    <row r="42" ht="12.75" customHeight="1">
      <c r="A42" s="89">
        <v>-0.013109</v>
      </c>
      <c r="B42" s="89">
        <v>-0.011561</v>
      </c>
      <c r="C42" s="89">
        <v>-0.010809</v>
      </c>
      <c r="D42" s="89">
        <v>-0.010412</v>
      </c>
      <c r="E42" s="89">
        <v>-0.01016</v>
      </c>
      <c r="F42" s="89">
        <v>-0.009551</v>
      </c>
      <c r="G42" s="89">
        <v>-0.009032</v>
      </c>
      <c r="H42" s="89">
        <v>-0.008675</v>
      </c>
      <c r="I42" s="89">
        <v>-0.008259</v>
      </c>
      <c r="J42" s="89">
        <v>-0.007864</v>
      </c>
      <c r="K42" s="89">
        <v>-0.007385</v>
      </c>
      <c r="L42" s="89">
        <v>-0.006896</v>
      </c>
      <c r="M42" s="89">
        <v>-0.006327</v>
      </c>
      <c r="N42" s="89">
        <v>-0.005797</v>
      </c>
      <c r="O42" s="89">
        <v>-0.005232</v>
      </c>
      <c r="P42" s="89">
        <v>-0.00466</v>
      </c>
      <c r="Q42" s="89">
        <v>-0.003993</v>
      </c>
      <c r="R42" s="89">
        <v>-0.003258</v>
      </c>
      <c r="S42" s="89">
        <v>-0.002648</v>
      </c>
      <c r="T42" s="89">
        <v>-0.002089</v>
      </c>
      <c r="U42" s="89">
        <v>-0.00159</v>
      </c>
      <c r="V42" s="89">
        <v>-0.001061</v>
      </c>
      <c r="W42" s="89">
        <v>-6.17E-4</v>
      </c>
      <c r="X42" s="89">
        <v>-1.81E-4</v>
      </c>
      <c r="Y42" s="89">
        <v>0.0</v>
      </c>
      <c r="Z42" s="89">
        <v>4.9E-5</v>
      </c>
      <c r="AA42" s="89">
        <v>5.8E-5</v>
      </c>
      <c r="AB42" s="89">
        <v>2.5E-5</v>
      </c>
      <c r="AC42" s="89">
        <v>-1.01E-4</v>
      </c>
      <c r="AD42" s="89">
        <v>-2.37E-4</v>
      </c>
      <c r="AE42" s="89">
        <v>-2.67E-4</v>
      </c>
      <c r="AF42" s="89">
        <v>-2.1E-4</v>
      </c>
      <c r="AG42" s="89">
        <v>-1.92E-4</v>
      </c>
      <c r="AH42" s="89">
        <v>-1.41E-4</v>
      </c>
      <c r="AI42" s="89">
        <v>-2.01E-4</v>
      </c>
    </row>
    <row r="43" ht="12.75" customHeight="1">
      <c r="A43" s="89">
        <v>-0.012473</v>
      </c>
      <c r="B43" s="89">
        <v>-0.010998</v>
      </c>
      <c r="C43" s="89">
        <v>-0.010284</v>
      </c>
      <c r="D43" s="89">
        <v>-0.009876</v>
      </c>
      <c r="E43" s="89">
        <v>-0.009658</v>
      </c>
      <c r="F43" s="89">
        <v>-0.009073</v>
      </c>
      <c r="G43" s="89">
        <v>-0.008585</v>
      </c>
      <c r="H43" s="89">
        <v>-0.008244</v>
      </c>
      <c r="I43" s="89">
        <v>-0.007817</v>
      </c>
      <c r="J43" s="89">
        <v>-0.007434</v>
      </c>
      <c r="K43" s="89">
        <v>-0.007007</v>
      </c>
      <c r="L43" s="89">
        <v>-0.006559</v>
      </c>
      <c r="M43" s="89">
        <v>-0.006009</v>
      </c>
      <c r="N43" s="89">
        <v>-0.005458</v>
      </c>
      <c r="O43" s="89">
        <v>-0.004947</v>
      </c>
      <c r="P43" s="89">
        <v>-0.00439</v>
      </c>
      <c r="Q43" s="89">
        <v>-0.003803</v>
      </c>
      <c r="R43" s="89">
        <v>-0.003116</v>
      </c>
      <c r="S43" s="89">
        <v>-0.002487</v>
      </c>
      <c r="T43" s="89">
        <v>-0.001928</v>
      </c>
      <c r="U43" s="89">
        <v>-0.001474</v>
      </c>
      <c r="V43" s="89">
        <v>-9.96E-4</v>
      </c>
      <c r="W43" s="89">
        <v>-5.69E-4</v>
      </c>
      <c r="X43" s="89">
        <v>-1.48E-4</v>
      </c>
      <c r="Y43" s="89">
        <v>0.0</v>
      </c>
      <c r="Z43" s="89">
        <v>7.1E-5</v>
      </c>
      <c r="AA43" s="89">
        <v>1.8E-5</v>
      </c>
      <c r="AB43" s="89">
        <v>-3.7E-5</v>
      </c>
      <c r="AC43" s="89">
        <v>-1.72E-4</v>
      </c>
      <c r="AD43" s="89">
        <v>-3.17E-4</v>
      </c>
      <c r="AE43" s="89">
        <v>-3.91E-4</v>
      </c>
      <c r="AF43" s="89">
        <v>-3.14E-4</v>
      </c>
      <c r="AG43" s="89">
        <v>-2.98E-4</v>
      </c>
      <c r="AH43" s="89">
        <v>-3.02E-4</v>
      </c>
      <c r="AI43" s="89">
        <v>-3.0E-4</v>
      </c>
    </row>
    <row r="44" ht="12.75" customHeight="1">
      <c r="A44" s="89">
        <v>-0.01193</v>
      </c>
      <c r="B44" s="89">
        <v>-0.01054</v>
      </c>
      <c r="C44" s="89">
        <v>-0.009842</v>
      </c>
      <c r="D44" s="89">
        <v>-0.009463</v>
      </c>
      <c r="E44" s="89">
        <v>-0.009269</v>
      </c>
      <c r="F44" s="89">
        <v>-0.008688</v>
      </c>
      <c r="G44" s="89">
        <v>-0.008243</v>
      </c>
      <c r="H44" s="89">
        <v>-0.007886</v>
      </c>
      <c r="I44" s="89">
        <v>-0.007454</v>
      </c>
      <c r="J44" s="89">
        <v>-0.007124</v>
      </c>
      <c r="K44" s="89">
        <v>-0.006717</v>
      </c>
      <c r="L44" s="89">
        <v>-0.006223</v>
      </c>
      <c r="M44" s="89">
        <v>-0.00572</v>
      </c>
      <c r="N44" s="89">
        <v>-0.005217</v>
      </c>
      <c r="O44" s="89">
        <v>-0.004688</v>
      </c>
      <c r="P44" s="89">
        <v>-0.004216</v>
      </c>
      <c r="Q44" s="89">
        <v>-0.003569</v>
      </c>
      <c r="R44" s="89">
        <v>-0.002916</v>
      </c>
      <c r="S44" s="89">
        <v>-0.002331</v>
      </c>
      <c r="T44" s="89">
        <v>-0.001809</v>
      </c>
      <c r="U44" s="89">
        <v>-0.001376</v>
      </c>
      <c r="V44" s="89">
        <v>-8.81E-4</v>
      </c>
      <c r="W44" s="89">
        <v>-5.27E-4</v>
      </c>
      <c r="X44" s="89">
        <v>-1.41E-4</v>
      </c>
      <c r="Y44" s="89">
        <v>0.0</v>
      </c>
      <c r="Z44" s="89">
        <v>-6.0E-6</v>
      </c>
      <c r="AA44" s="89">
        <v>-4.1E-5</v>
      </c>
      <c r="AB44" s="89">
        <v>-1.13E-4</v>
      </c>
      <c r="AC44" s="89">
        <v>-2.88E-4</v>
      </c>
      <c r="AD44" s="89">
        <v>-4.14E-4</v>
      </c>
      <c r="AE44" s="89">
        <v>-5.02E-4</v>
      </c>
      <c r="AF44" s="89">
        <v>-4.56E-4</v>
      </c>
      <c r="AG44" s="89">
        <v>-4.77E-4</v>
      </c>
      <c r="AH44" s="89">
        <v>-4.58E-4</v>
      </c>
      <c r="AI44" s="89">
        <v>-4.66E-4</v>
      </c>
    </row>
    <row r="45" ht="12.75" customHeight="1">
      <c r="A45" s="89">
        <v>-0.011349</v>
      </c>
      <c r="B45" s="89">
        <v>-0.010186</v>
      </c>
      <c r="C45" s="89">
        <v>-0.009517</v>
      </c>
      <c r="D45" s="89">
        <v>-0.009122</v>
      </c>
      <c r="E45" s="89">
        <v>-0.008854</v>
      </c>
      <c r="F45" s="89">
        <v>-0.008267</v>
      </c>
      <c r="G45" s="89">
        <v>-0.00779</v>
      </c>
      <c r="H45" s="89">
        <v>-0.007427</v>
      </c>
      <c r="I45" s="89">
        <v>-0.006969</v>
      </c>
      <c r="J45" s="89">
        <v>-0.006642</v>
      </c>
      <c r="K45" s="89">
        <v>-0.006235</v>
      </c>
      <c r="L45" s="89">
        <v>-0.005755</v>
      </c>
      <c r="M45" s="89">
        <v>-0.005222</v>
      </c>
      <c r="N45" s="89">
        <v>-0.004779</v>
      </c>
      <c r="O45" s="89">
        <v>-0.004349</v>
      </c>
      <c r="P45" s="89">
        <v>-0.003859</v>
      </c>
      <c r="Q45" s="89">
        <v>-0.003375</v>
      </c>
      <c r="R45" s="89">
        <v>-0.002756</v>
      </c>
      <c r="S45" s="89">
        <v>-0.002227</v>
      </c>
      <c r="T45" s="89">
        <v>-0.001697</v>
      </c>
      <c r="U45" s="89">
        <v>-0.001216</v>
      </c>
      <c r="V45" s="89">
        <v>-7.41E-4</v>
      </c>
      <c r="W45" s="89">
        <v>-4.56E-4</v>
      </c>
      <c r="X45" s="89">
        <v>-1.04E-4</v>
      </c>
      <c r="Y45" s="89">
        <v>0.0</v>
      </c>
      <c r="Z45" s="89">
        <v>-1.42E-4</v>
      </c>
      <c r="AA45" s="89">
        <v>-2.46E-4</v>
      </c>
      <c r="AB45" s="89">
        <v>-3.11E-4</v>
      </c>
      <c r="AC45" s="89">
        <v>-5.14E-4</v>
      </c>
      <c r="AD45" s="89">
        <v>-6.94E-4</v>
      </c>
      <c r="AE45" s="89">
        <v>-7.83E-4</v>
      </c>
      <c r="AF45" s="89">
        <v>-7.19E-4</v>
      </c>
      <c r="AG45" s="89">
        <v>-7.26E-4</v>
      </c>
      <c r="AH45" s="89">
        <v>-6.84E-4</v>
      </c>
      <c r="AI45" s="89">
        <v>-7.09E-4</v>
      </c>
    </row>
    <row r="46" ht="12.75" customHeight="1">
      <c r="A46" s="89">
        <v>-0.010893</v>
      </c>
      <c r="B46" s="89">
        <v>-0.009745</v>
      </c>
      <c r="C46" s="89">
        <v>-0.009083</v>
      </c>
      <c r="D46" s="89">
        <v>-0.008696</v>
      </c>
      <c r="E46" s="89">
        <v>-0.008434</v>
      </c>
      <c r="F46" s="89">
        <v>-0.00786</v>
      </c>
      <c r="G46" s="89">
        <v>-0.007405</v>
      </c>
      <c r="H46" s="89">
        <v>-0.007077</v>
      </c>
      <c r="I46" s="89">
        <v>-0.006663</v>
      </c>
      <c r="J46" s="89">
        <v>-0.006347</v>
      </c>
      <c r="K46" s="89">
        <v>-0.005933</v>
      </c>
      <c r="L46" s="89">
        <v>-0.005489</v>
      </c>
      <c r="M46" s="89">
        <v>-0.004987</v>
      </c>
      <c r="N46" s="89">
        <v>-0.004555</v>
      </c>
      <c r="O46" s="89">
        <v>-0.004152</v>
      </c>
      <c r="P46" s="89">
        <v>-0.003709</v>
      </c>
      <c r="Q46" s="89">
        <v>-0.003195</v>
      </c>
      <c r="R46" s="89">
        <v>-0.002624</v>
      </c>
      <c r="S46" s="89">
        <v>-0.002107</v>
      </c>
      <c r="T46" s="89">
        <v>-0.001557</v>
      </c>
      <c r="U46" s="89">
        <v>-0.00112</v>
      </c>
      <c r="V46" s="89">
        <v>-7.07E-4</v>
      </c>
      <c r="W46" s="89">
        <v>-3.93E-4</v>
      </c>
      <c r="X46" s="89">
        <v>-6.4E-5</v>
      </c>
      <c r="Y46" s="89">
        <v>0.0</v>
      </c>
      <c r="Z46" s="89">
        <v>-1.21E-4</v>
      </c>
      <c r="AA46" s="89">
        <v>-2.29E-4</v>
      </c>
      <c r="AB46" s="89">
        <v>-3.52E-4</v>
      </c>
      <c r="AC46" s="89">
        <v>-5.45E-4</v>
      </c>
      <c r="AD46" s="89">
        <v>-7.08E-4</v>
      </c>
      <c r="AE46" s="89">
        <v>-8.22E-4</v>
      </c>
      <c r="AF46" s="89">
        <v>-7.98E-4</v>
      </c>
      <c r="AG46" s="89">
        <v>-8.12E-4</v>
      </c>
      <c r="AH46" s="89">
        <v>-7.8E-4</v>
      </c>
      <c r="AI46" s="89">
        <v>-7.85E-4</v>
      </c>
    </row>
    <row r="47" ht="12.75" customHeight="1">
      <c r="A47" s="89">
        <v>-0.010513</v>
      </c>
      <c r="B47" s="89">
        <v>-0.009439</v>
      </c>
      <c r="C47" s="89">
        <v>-0.008834</v>
      </c>
      <c r="D47" s="89">
        <v>-0.008454</v>
      </c>
      <c r="E47" s="89">
        <v>-0.008211</v>
      </c>
      <c r="F47" s="89">
        <v>-0.007615</v>
      </c>
      <c r="G47" s="89">
        <v>-0.007178</v>
      </c>
      <c r="H47" s="89">
        <v>-0.006817</v>
      </c>
      <c r="I47" s="89">
        <v>-0.006462</v>
      </c>
      <c r="J47" s="89">
        <v>-0.006129</v>
      </c>
      <c r="K47" s="89">
        <v>-0.005776</v>
      </c>
      <c r="L47" s="89">
        <v>-0.005344</v>
      </c>
      <c r="M47" s="89">
        <v>-0.004857</v>
      </c>
      <c r="N47" s="89">
        <v>-0.00443</v>
      </c>
      <c r="O47" s="89">
        <v>-0.004014</v>
      </c>
      <c r="P47" s="89">
        <v>-0.003603</v>
      </c>
      <c r="Q47" s="89">
        <v>-0.003101</v>
      </c>
      <c r="R47" s="89">
        <v>-0.00255</v>
      </c>
      <c r="S47" s="89">
        <v>-0.002021</v>
      </c>
      <c r="T47" s="89">
        <v>-0.001533</v>
      </c>
      <c r="U47" s="89">
        <v>-0.001124</v>
      </c>
      <c r="V47" s="89">
        <v>-6.76E-4</v>
      </c>
      <c r="W47" s="89">
        <v>-4.32E-4</v>
      </c>
      <c r="X47" s="89">
        <v>-7.6E-5</v>
      </c>
      <c r="Y47" s="89">
        <v>0.0</v>
      </c>
      <c r="Z47" s="89">
        <v>-1.33E-4</v>
      </c>
      <c r="AA47" s="89">
        <v>-2.85E-4</v>
      </c>
      <c r="AB47" s="89">
        <v>-4.02E-4</v>
      </c>
      <c r="AC47" s="89">
        <v>-6.15E-4</v>
      </c>
      <c r="AD47" s="89">
        <v>-8.28E-4</v>
      </c>
      <c r="AE47" s="89">
        <v>-9.62E-4</v>
      </c>
      <c r="AF47" s="89">
        <v>-9.48E-4</v>
      </c>
      <c r="AG47" s="89">
        <v>-9.62E-4</v>
      </c>
      <c r="AH47" s="89">
        <v>-9.4E-4</v>
      </c>
      <c r="AI47" s="89">
        <v>-9.75E-4</v>
      </c>
    </row>
    <row r="48" ht="12.75" customHeight="1">
      <c r="A48" s="89">
        <v>-0.010031</v>
      </c>
      <c r="B48" s="89">
        <v>-0.009021</v>
      </c>
      <c r="C48" s="89">
        <v>-0.008431</v>
      </c>
      <c r="D48" s="89">
        <v>-0.008071</v>
      </c>
      <c r="E48" s="89">
        <v>-0.007827</v>
      </c>
      <c r="F48" s="89">
        <v>-0.007285</v>
      </c>
      <c r="G48" s="89">
        <v>-0.006871</v>
      </c>
      <c r="H48" s="89">
        <v>-0.006554</v>
      </c>
      <c r="I48" s="89">
        <v>-0.006161</v>
      </c>
      <c r="J48" s="89">
        <v>-0.005876</v>
      </c>
      <c r="K48" s="89">
        <v>-0.005495</v>
      </c>
      <c r="L48" s="89">
        <v>-0.005088</v>
      </c>
      <c r="M48" s="89">
        <v>-0.004617</v>
      </c>
      <c r="N48" s="89">
        <v>-0.00422</v>
      </c>
      <c r="O48" s="89">
        <v>-0.003869</v>
      </c>
      <c r="P48" s="89">
        <v>-0.003418</v>
      </c>
      <c r="Q48" s="89">
        <v>-0.002932</v>
      </c>
      <c r="R48" s="89">
        <v>-0.002431</v>
      </c>
      <c r="S48" s="89">
        <v>-0.001912</v>
      </c>
      <c r="T48" s="89">
        <v>-0.001452</v>
      </c>
      <c r="U48" s="89">
        <v>-0.001084</v>
      </c>
      <c r="V48" s="89">
        <v>-6.21E-4</v>
      </c>
      <c r="W48" s="89">
        <v>-3.66E-4</v>
      </c>
      <c r="X48" s="89">
        <v>-3.7E-5</v>
      </c>
      <c r="Y48" s="89">
        <v>0.0</v>
      </c>
      <c r="Z48" s="89">
        <v>-8.1E-5</v>
      </c>
      <c r="AA48" s="89">
        <v>-2.07E-4</v>
      </c>
      <c r="AB48" s="89">
        <v>-3.59E-4</v>
      </c>
      <c r="AC48" s="89">
        <v>-6.08E-4</v>
      </c>
      <c r="AD48" s="89">
        <v>-8.37E-4</v>
      </c>
      <c r="AE48" s="89">
        <v>-9.74E-4</v>
      </c>
      <c r="AF48" s="89">
        <v>-9.46E-4</v>
      </c>
      <c r="AG48" s="89">
        <v>-9.54E-4</v>
      </c>
      <c r="AH48" s="89">
        <v>-9.48E-4</v>
      </c>
      <c r="AI48" s="89">
        <v>-9.75E-4</v>
      </c>
    </row>
    <row r="49" ht="12.75" customHeight="1">
      <c r="A49" s="89">
        <v>-0.00974</v>
      </c>
      <c r="B49" s="89">
        <v>-0.008743</v>
      </c>
      <c r="C49" s="89">
        <v>-0.008161</v>
      </c>
      <c r="D49" s="89">
        <v>-0.007822</v>
      </c>
      <c r="E49" s="89">
        <v>-0.007601</v>
      </c>
      <c r="F49" s="89">
        <v>-0.007071</v>
      </c>
      <c r="G49" s="89">
        <v>-0.006664</v>
      </c>
      <c r="H49" s="89">
        <v>-0.006325</v>
      </c>
      <c r="I49" s="89">
        <v>-0.006003</v>
      </c>
      <c r="J49" s="89">
        <v>-0.005687</v>
      </c>
      <c r="K49" s="89">
        <v>-0.005294</v>
      </c>
      <c r="L49" s="89">
        <v>-0.004935</v>
      </c>
      <c r="M49" s="89">
        <v>-0.004472</v>
      </c>
      <c r="N49" s="89">
        <v>-0.004098</v>
      </c>
      <c r="O49" s="89">
        <v>-0.003729</v>
      </c>
      <c r="P49" s="89">
        <v>-0.003304</v>
      </c>
      <c r="Q49" s="89">
        <v>-0.002864</v>
      </c>
      <c r="R49" s="89">
        <v>-0.00233</v>
      </c>
      <c r="S49" s="89">
        <v>-0.001873</v>
      </c>
      <c r="T49" s="89">
        <v>-0.00138</v>
      </c>
      <c r="U49" s="89">
        <v>-0.001024</v>
      </c>
      <c r="V49" s="89">
        <v>-6.14E-4</v>
      </c>
      <c r="W49" s="89">
        <v>-4.01E-4</v>
      </c>
      <c r="X49" s="89">
        <v>-5.4E-5</v>
      </c>
      <c r="Y49" s="89">
        <v>0.0</v>
      </c>
      <c r="Z49" s="89">
        <v>-1.25E-4</v>
      </c>
      <c r="AA49" s="89">
        <v>-2.54E-4</v>
      </c>
      <c r="AB49" s="89">
        <v>-4.03E-4</v>
      </c>
      <c r="AC49" s="89">
        <v>-6.57E-4</v>
      </c>
      <c r="AD49" s="89">
        <v>-8.69E-4</v>
      </c>
      <c r="AE49" s="89">
        <v>-9.63E-4</v>
      </c>
      <c r="AF49" s="89">
        <v>-9.56E-4</v>
      </c>
      <c r="AG49" s="89">
        <v>-0.001015</v>
      </c>
      <c r="AH49" s="89">
        <v>-9.79E-4</v>
      </c>
      <c r="AI49" s="89">
        <v>-0.001012</v>
      </c>
    </row>
    <row r="50" ht="12.75" customHeight="1">
      <c r="A50" s="89">
        <v>-0.009503</v>
      </c>
      <c r="B50" s="89">
        <v>-0.008554</v>
      </c>
      <c r="C50" s="89">
        <v>-0.007994</v>
      </c>
      <c r="D50" s="89">
        <v>-0.007638</v>
      </c>
      <c r="E50" s="89">
        <v>-0.007425</v>
      </c>
      <c r="F50" s="89">
        <v>-0.006922</v>
      </c>
      <c r="G50" s="89">
        <v>-0.006477</v>
      </c>
      <c r="H50" s="89">
        <v>-0.0062</v>
      </c>
      <c r="I50" s="89">
        <v>-0.005851</v>
      </c>
      <c r="J50" s="89">
        <v>-0.00556</v>
      </c>
      <c r="K50" s="89">
        <v>-0.005184</v>
      </c>
      <c r="L50" s="89">
        <v>-0.004829</v>
      </c>
      <c r="M50" s="89">
        <v>-0.004367</v>
      </c>
      <c r="N50" s="89">
        <v>-0.003966</v>
      </c>
      <c r="O50" s="89">
        <v>-0.003634</v>
      </c>
      <c r="P50" s="89">
        <v>-0.003251</v>
      </c>
      <c r="Q50" s="89">
        <v>-0.002777</v>
      </c>
      <c r="R50" s="89">
        <v>-0.002273</v>
      </c>
      <c r="S50" s="89">
        <v>-0.001831</v>
      </c>
      <c r="T50" s="89">
        <v>-0.001394</v>
      </c>
      <c r="U50" s="89">
        <v>-0.001012</v>
      </c>
      <c r="V50" s="89">
        <v>-6.06E-4</v>
      </c>
      <c r="W50" s="89">
        <v>-3.74E-4</v>
      </c>
      <c r="X50" s="89">
        <v>-4.5E-5</v>
      </c>
      <c r="Y50" s="89">
        <v>0.0</v>
      </c>
      <c r="Z50" s="89">
        <v>-1.02E-4</v>
      </c>
      <c r="AA50" s="89">
        <v>-2.65E-4</v>
      </c>
      <c r="AB50" s="89">
        <v>-4.06E-4</v>
      </c>
      <c r="AC50" s="89">
        <v>-6.24E-4</v>
      </c>
      <c r="AD50" s="89">
        <v>-8.55E-4</v>
      </c>
      <c r="AE50" s="89">
        <v>-9.83E-4</v>
      </c>
      <c r="AF50" s="89">
        <v>-9.78E-4</v>
      </c>
      <c r="AG50" s="89">
        <v>-0.001006</v>
      </c>
      <c r="AH50" s="89">
        <v>-9.88E-4</v>
      </c>
      <c r="AI50" s="89">
        <v>-0.001038</v>
      </c>
    </row>
    <row r="51" ht="12.75" customHeight="1">
      <c r="A51" s="89">
        <v>-0.009474</v>
      </c>
      <c r="B51" s="89">
        <v>-0.008527</v>
      </c>
      <c r="C51" s="89">
        <v>-0.007957</v>
      </c>
      <c r="D51" s="89">
        <v>-0.00763</v>
      </c>
      <c r="E51" s="89">
        <v>-0.007386</v>
      </c>
      <c r="F51" s="89">
        <v>-0.006869</v>
      </c>
      <c r="G51" s="89">
        <v>-0.006467</v>
      </c>
      <c r="H51" s="89">
        <v>-0.006136</v>
      </c>
      <c r="I51" s="89">
        <v>-0.005819</v>
      </c>
      <c r="J51" s="89">
        <v>-0.005507</v>
      </c>
      <c r="K51" s="89">
        <v>-0.005162</v>
      </c>
      <c r="L51" s="89">
        <v>-0.004796</v>
      </c>
      <c r="M51" s="89">
        <v>-0.004306</v>
      </c>
      <c r="N51" s="89">
        <v>-0.00396</v>
      </c>
      <c r="O51" s="89">
        <v>-0.003649</v>
      </c>
      <c r="P51" s="89">
        <v>-0.003218</v>
      </c>
      <c r="Q51" s="89">
        <v>-0.002785</v>
      </c>
      <c r="R51" s="89">
        <v>-0.002261</v>
      </c>
      <c r="S51" s="89">
        <v>-0.001837</v>
      </c>
      <c r="T51" s="89">
        <v>-0.001406</v>
      </c>
      <c r="U51" s="89">
        <v>-0.001031</v>
      </c>
      <c r="V51" s="89">
        <v>-6.45E-4</v>
      </c>
      <c r="W51" s="89">
        <v>-4.26E-4</v>
      </c>
      <c r="X51" s="89">
        <v>-6.8E-5</v>
      </c>
      <c r="Y51" s="89">
        <v>0.0</v>
      </c>
      <c r="Z51" s="89">
        <v>-1.14E-4</v>
      </c>
      <c r="AA51" s="89">
        <v>-2.44E-4</v>
      </c>
      <c r="AB51" s="89">
        <v>-3.5E-4</v>
      </c>
      <c r="AC51" s="89">
        <v>-5.69E-4</v>
      </c>
      <c r="AD51" s="89">
        <v>-7.9E-4</v>
      </c>
      <c r="AE51" s="89">
        <v>-9.12E-4</v>
      </c>
      <c r="AF51" s="89">
        <v>-9.17E-4</v>
      </c>
      <c r="AG51" s="89">
        <v>-8.89E-4</v>
      </c>
      <c r="AH51" s="89">
        <v>-8.99E-4</v>
      </c>
      <c r="AI51" s="89">
        <v>-9.11E-4</v>
      </c>
    </row>
    <row r="52" ht="12.75" customHeight="1">
      <c r="A52" s="89">
        <v>-0.0095</v>
      </c>
      <c r="B52" s="89">
        <v>-0.008561</v>
      </c>
      <c r="C52" s="89">
        <v>-0.008005</v>
      </c>
      <c r="D52" s="89">
        <v>-0.007673</v>
      </c>
      <c r="E52" s="89">
        <v>-0.007441</v>
      </c>
      <c r="F52" s="89">
        <v>-0.00693</v>
      </c>
      <c r="G52" s="89">
        <v>-0.006522</v>
      </c>
      <c r="H52" s="89">
        <v>-0.006213</v>
      </c>
      <c r="I52" s="89">
        <v>-0.005897</v>
      </c>
      <c r="J52" s="89">
        <v>-0.005571</v>
      </c>
      <c r="K52" s="89">
        <v>-0.005221</v>
      </c>
      <c r="L52" s="89">
        <v>-0.004844</v>
      </c>
      <c r="M52" s="89">
        <v>-0.004397</v>
      </c>
      <c r="N52" s="89">
        <v>-0.004003</v>
      </c>
      <c r="O52" s="89">
        <v>-0.003699</v>
      </c>
      <c r="P52" s="89">
        <v>-0.003283</v>
      </c>
      <c r="Q52" s="89">
        <v>-0.002807</v>
      </c>
      <c r="R52" s="89">
        <v>-0.002323</v>
      </c>
      <c r="S52" s="89">
        <v>-0.001876</v>
      </c>
      <c r="T52" s="89">
        <v>-0.001412</v>
      </c>
      <c r="U52" s="89">
        <v>-0.001052</v>
      </c>
      <c r="V52" s="89">
        <v>-6.83E-4</v>
      </c>
      <c r="W52" s="89">
        <v>-4.44E-4</v>
      </c>
      <c r="X52" s="89">
        <v>-9.7E-5</v>
      </c>
      <c r="Y52" s="89">
        <v>0.0</v>
      </c>
      <c r="Z52" s="89">
        <v>-1.37E-4</v>
      </c>
      <c r="AA52" s="89">
        <v>-2.14E-4</v>
      </c>
      <c r="AB52" s="89">
        <v>-3.2E-4</v>
      </c>
      <c r="AC52" s="89">
        <v>-5.46E-4</v>
      </c>
      <c r="AD52" s="89">
        <v>-7.55E-4</v>
      </c>
      <c r="AE52" s="89">
        <v>-8.13E-4</v>
      </c>
      <c r="AF52" s="89">
        <v>-8.43E-4</v>
      </c>
      <c r="AG52" s="89">
        <v>-8.44E-4</v>
      </c>
      <c r="AH52" s="89">
        <v>-8.24E-4</v>
      </c>
      <c r="AI52" s="89">
        <v>-8.39E-4</v>
      </c>
    </row>
    <row r="53" ht="12.75" customHeight="1">
      <c r="A53" s="89">
        <v>-0.00974</v>
      </c>
      <c r="B53" s="89">
        <v>-0.008784</v>
      </c>
      <c r="C53" s="89">
        <v>-0.008217</v>
      </c>
      <c r="D53" s="89">
        <v>-0.007868</v>
      </c>
      <c r="E53" s="89">
        <v>-0.007646</v>
      </c>
      <c r="F53" s="89">
        <v>-0.007096</v>
      </c>
      <c r="G53" s="89">
        <v>-0.006672</v>
      </c>
      <c r="H53" s="89">
        <v>-0.006365</v>
      </c>
      <c r="I53" s="89">
        <v>-0.006064</v>
      </c>
      <c r="J53" s="89">
        <v>-0.005712</v>
      </c>
      <c r="K53" s="89">
        <v>-0.005369</v>
      </c>
      <c r="L53" s="89">
        <v>-0.004996</v>
      </c>
      <c r="M53" s="89">
        <v>-0.004504</v>
      </c>
      <c r="N53" s="89">
        <v>-0.004115</v>
      </c>
      <c r="O53" s="89">
        <v>-0.003782</v>
      </c>
      <c r="P53" s="89">
        <v>-0.003409</v>
      </c>
      <c r="Q53" s="89">
        <v>-0.002901</v>
      </c>
      <c r="R53" s="89">
        <v>-0.002408</v>
      </c>
      <c r="S53" s="89">
        <v>-0.001936</v>
      </c>
      <c r="T53" s="89">
        <v>-0.001491</v>
      </c>
      <c r="U53" s="89">
        <v>-0.001138</v>
      </c>
      <c r="V53" s="89">
        <v>-7.23E-4</v>
      </c>
      <c r="W53" s="89">
        <v>-4.72E-4</v>
      </c>
      <c r="X53" s="89">
        <v>-1.11E-4</v>
      </c>
      <c r="Y53" s="89">
        <v>0.0</v>
      </c>
      <c r="Z53" s="89">
        <v>-9.7E-5</v>
      </c>
      <c r="AA53" s="89">
        <v>-1.81E-4</v>
      </c>
      <c r="AB53" s="89">
        <v>-2.65E-4</v>
      </c>
      <c r="AC53" s="89">
        <v>-4.44E-4</v>
      </c>
      <c r="AD53" s="89">
        <v>-6.2E-4</v>
      </c>
      <c r="AE53" s="89">
        <v>-7.03E-4</v>
      </c>
      <c r="AF53" s="89">
        <v>-6.87E-4</v>
      </c>
      <c r="AG53" s="89">
        <v>-6.51E-4</v>
      </c>
      <c r="AH53" s="89">
        <v>-6.42E-4</v>
      </c>
      <c r="AI53" s="89">
        <v>-6.86E-4</v>
      </c>
    </row>
    <row r="54" ht="12.75" customHeight="1">
      <c r="A54" s="89">
        <v>-0.009832</v>
      </c>
      <c r="B54" s="89">
        <v>-0.008879</v>
      </c>
      <c r="C54" s="89">
        <v>-0.008308</v>
      </c>
      <c r="D54" s="89">
        <v>-0.007958</v>
      </c>
      <c r="E54" s="89">
        <v>-0.007691</v>
      </c>
      <c r="F54" s="89">
        <v>-0.007186</v>
      </c>
      <c r="G54" s="89">
        <v>-0.006774</v>
      </c>
      <c r="H54" s="89">
        <v>-0.006451</v>
      </c>
      <c r="I54" s="89">
        <v>-0.006101</v>
      </c>
      <c r="J54" s="89">
        <v>-0.005776</v>
      </c>
      <c r="K54" s="89">
        <v>-0.005418</v>
      </c>
      <c r="L54" s="89">
        <v>-0.005056</v>
      </c>
      <c r="M54" s="89">
        <v>-0.004573</v>
      </c>
      <c r="N54" s="89">
        <v>-0.004183</v>
      </c>
      <c r="O54" s="89">
        <v>-0.00386</v>
      </c>
      <c r="P54" s="89">
        <v>-0.003451</v>
      </c>
      <c r="Q54" s="89">
        <v>-0.002968</v>
      </c>
      <c r="R54" s="89">
        <v>-0.002453</v>
      </c>
      <c r="S54" s="89">
        <v>-0.001988</v>
      </c>
      <c r="T54" s="89">
        <v>-0.001513</v>
      </c>
      <c r="U54" s="89">
        <v>-0.001153</v>
      </c>
      <c r="V54" s="89">
        <v>-7.56E-4</v>
      </c>
      <c r="W54" s="89">
        <v>-4.77E-4</v>
      </c>
      <c r="X54" s="89">
        <v>-1.2E-4</v>
      </c>
      <c r="Y54" s="89">
        <v>0.0</v>
      </c>
      <c r="Z54" s="89">
        <v>-8.0E-5</v>
      </c>
      <c r="AA54" s="89">
        <v>-1.22E-4</v>
      </c>
      <c r="AB54" s="89">
        <v>-1.82E-4</v>
      </c>
      <c r="AC54" s="89">
        <v>-3.45E-4</v>
      </c>
      <c r="AD54" s="89">
        <v>-5.22E-4</v>
      </c>
      <c r="AE54" s="89">
        <v>-5.67E-4</v>
      </c>
      <c r="AF54" s="89">
        <v>-5.46E-4</v>
      </c>
      <c r="AG54" s="89">
        <v>-5.44E-4</v>
      </c>
      <c r="AH54" s="89">
        <v>-5.29E-4</v>
      </c>
      <c r="AI54" s="89">
        <v>-5.2E-4</v>
      </c>
    </row>
    <row r="55" ht="12.75" customHeight="1">
      <c r="A55" s="89">
        <v>-0.009945</v>
      </c>
      <c r="B55" s="89">
        <v>-0.009007</v>
      </c>
      <c r="C55" s="89">
        <v>-0.008434</v>
      </c>
      <c r="D55" s="89">
        <v>-0.008049</v>
      </c>
      <c r="E55" s="89">
        <v>-0.007809</v>
      </c>
      <c r="F55" s="89">
        <v>-0.007269</v>
      </c>
      <c r="G55" s="89">
        <v>-0.006825</v>
      </c>
      <c r="H55" s="89">
        <v>-0.006535</v>
      </c>
      <c r="I55" s="89">
        <v>-0.006194</v>
      </c>
      <c r="J55" s="89">
        <v>-0.005815</v>
      </c>
      <c r="K55" s="89">
        <v>-0.005483</v>
      </c>
      <c r="L55" s="89">
        <v>-0.005075</v>
      </c>
      <c r="M55" s="89">
        <v>-0.00461</v>
      </c>
      <c r="N55" s="89">
        <v>-0.004194</v>
      </c>
      <c r="O55" s="89">
        <v>-0.003897</v>
      </c>
      <c r="P55" s="89">
        <v>-0.003431</v>
      </c>
      <c r="Q55" s="89">
        <v>-0.002965</v>
      </c>
      <c r="R55" s="89">
        <v>-0.002469</v>
      </c>
      <c r="S55" s="89">
        <v>-0.001992</v>
      </c>
      <c r="T55" s="89">
        <v>-0.001502</v>
      </c>
      <c r="U55" s="89">
        <v>-0.001151</v>
      </c>
      <c r="V55" s="89">
        <v>-7.47E-4</v>
      </c>
      <c r="W55" s="89">
        <v>-4.5E-4</v>
      </c>
      <c r="X55" s="89">
        <v>-1.31E-4</v>
      </c>
      <c r="Y55" s="89">
        <v>0.0</v>
      </c>
      <c r="Z55" s="89">
        <v>-5.2E-5</v>
      </c>
      <c r="AA55" s="89">
        <v>-1.12E-4</v>
      </c>
      <c r="AB55" s="89">
        <v>-1.69E-4</v>
      </c>
      <c r="AC55" s="89">
        <v>-3.16E-4</v>
      </c>
      <c r="AD55" s="89">
        <v>-4.84E-4</v>
      </c>
      <c r="AE55" s="89">
        <v>-5.44E-4</v>
      </c>
      <c r="AF55" s="89">
        <v>-4.83E-4</v>
      </c>
      <c r="AG55" s="89">
        <v>-4.86E-4</v>
      </c>
      <c r="AH55" s="89">
        <v>-4.77E-4</v>
      </c>
      <c r="AI55" s="89">
        <v>-4.45E-4</v>
      </c>
    </row>
    <row r="56" ht="12.75" customHeight="1">
      <c r="A56" s="89">
        <v>-0.010177</v>
      </c>
      <c r="B56" s="89">
        <v>-0.009146</v>
      </c>
      <c r="C56" s="89">
        <v>-0.008539</v>
      </c>
      <c r="D56" s="89">
        <v>-0.008176</v>
      </c>
      <c r="E56" s="89">
        <v>-0.007906</v>
      </c>
      <c r="F56" s="89">
        <v>-0.007382</v>
      </c>
      <c r="G56" s="89">
        <v>-0.006931</v>
      </c>
      <c r="H56" s="89">
        <v>-0.006604</v>
      </c>
      <c r="I56" s="89">
        <v>-0.006243</v>
      </c>
      <c r="J56" s="89">
        <v>-0.005898</v>
      </c>
      <c r="K56" s="89">
        <v>-0.005571</v>
      </c>
      <c r="L56" s="89">
        <v>-0.005153</v>
      </c>
      <c r="M56" s="89">
        <v>-0.004692</v>
      </c>
      <c r="N56" s="89">
        <v>-0.004295</v>
      </c>
      <c r="O56" s="89">
        <v>-0.003961</v>
      </c>
      <c r="P56" s="89">
        <v>-0.003525</v>
      </c>
      <c r="Q56" s="89">
        <v>-0.003002</v>
      </c>
      <c r="R56" s="89">
        <v>-0.002502</v>
      </c>
      <c r="S56" s="89">
        <v>-0.002023</v>
      </c>
      <c r="T56" s="89">
        <v>-0.001524</v>
      </c>
      <c r="U56" s="89">
        <v>-0.001138</v>
      </c>
      <c r="V56" s="89">
        <v>-7.35E-4</v>
      </c>
      <c r="W56" s="89">
        <v>-4.67E-4</v>
      </c>
      <c r="X56" s="89">
        <v>-9.8E-5</v>
      </c>
      <c r="Y56" s="89">
        <v>0.0</v>
      </c>
      <c r="Z56" s="89">
        <v>-7.1E-5</v>
      </c>
      <c r="AA56" s="89">
        <v>-8.8E-5</v>
      </c>
      <c r="AB56" s="89">
        <v>-1.63E-4</v>
      </c>
      <c r="AC56" s="89">
        <v>-2.96E-4</v>
      </c>
      <c r="AD56" s="89">
        <v>-4.23E-4</v>
      </c>
      <c r="AE56" s="89">
        <v>-4.93E-4</v>
      </c>
      <c r="AF56" s="89">
        <v>-4.27E-4</v>
      </c>
      <c r="AG56" s="89">
        <v>-3.95E-4</v>
      </c>
      <c r="AH56" s="89">
        <v>-3.77E-4</v>
      </c>
      <c r="AI56" s="89">
        <v>-3.64E-4</v>
      </c>
    </row>
    <row r="57" ht="12.75" customHeight="1">
      <c r="A57" s="89">
        <v>-0.010525</v>
      </c>
      <c r="B57" s="89">
        <v>-0.009494</v>
      </c>
      <c r="C57" s="89">
        <v>-0.008853</v>
      </c>
      <c r="D57" s="89">
        <v>-0.008448</v>
      </c>
      <c r="E57" s="89">
        <v>-0.008163</v>
      </c>
      <c r="F57" s="89">
        <v>-0.007608</v>
      </c>
      <c r="G57" s="89">
        <v>-0.007183</v>
      </c>
      <c r="H57" s="89">
        <v>-0.006832</v>
      </c>
      <c r="I57" s="89">
        <v>-0.006449</v>
      </c>
      <c r="J57" s="89">
        <v>-0.006126</v>
      </c>
      <c r="K57" s="89">
        <v>-0.005748</v>
      </c>
      <c r="L57" s="89">
        <v>-0.005305</v>
      </c>
      <c r="M57" s="89">
        <v>-0.00481</v>
      </c>
      <c r="N57" s="89">
        <v>-0.004414</v>
      </c>
      <c r="O57" s="89">
        <v>-0.004067</v>
      </c>
      <c r="P57" s="89">
        <v>-0.003602</v>
      </c>
      <c r="Q57" s="89">
        <v>-0.003093</v>
      </c>
      <c r="R57" s="89">
        <v>-0.002568</v>
      </c>
      <c r="S57" s="89">
        <v>-0.002108</v>
      </c>
      <c r="T57" s="89">
        <v>-0.001577</v>
      </c>
      <c r="U57" s="89">
        <v>-0.001195</v>
      </c>
      <c r="V57" s="89">
        <v>-7.83E-4</v>
      </c>
      <c r="W57" s="89">
        <v>-5.1E-4</v>
      </c>
      <c r="X57" s="89">
        <v>-1.08E-4</v>
      </c>
      <c r="Y57" s="89">
        <v>0.0</v>
      </c>
      <c r="Z57" s="89">
        <v>-3.5E-5</v>
      </c>
      <c r="AA57" s="89">
        <v>-7.5E-5</v>
      </c>
      <c r="AB57" s="89">
        <v>-5.9E-5</v>
      </c>
      <c r="AC57" s="89">
        <v>-2.21E-4</v>
      </c>
      <c r="AD57" s="89">
        <v>-3.33E-4</v>
      </c>
      <c r="AE57" s="89">
        <v>-3.63E-4</v>
      </c>
      <c r="AF57" s="89">
        <v>-2.95E-4</v>
      </c>
      <c r="AG57" s="89">
        <v>-2.7E-4</v>
      </c>
      <c r="AH57" s="89">
        <v>-2.2E-4</v>
      </c>
      <c r="AI57" s="89">
        <v>-2.21E-4</v>
      </c>
    </row>
    <row r="58" ht="12.75" customHeight="1">
      <c r="A58" s="89">
        <v>-0.010813</v>
      </c>
      <c r="B58" s="89">
        <v>-0.00976</v>
      </c>
      <c r="C58" s="89">
        <v>-0.009107</v>
      </c>
      <c r="D58" s="89">
        <v>-0.008684</v>
      </c>
      <c r="E58" s="89">
        <v>-0.008404</v>
      </c>
      <c r="F58" s="89">
        <v>-0.007809</v>
      </c>
      <c r="G58" s="89">
        <v>-0.007353</v>
      </c>
      <c r="H58" s="89">
        <v>-0.006974</v>
      </c>
      <c r="I58" s="89">
        <v>-0.00665</v>
      </c>
      <c r="J58" s="89">
        <v>-0.006241</v>
      </c>
      <c r="K58" s="89">
        <v>-0.005892</v>
      </c>
      <c r="L58" s="89">
        <v>-0.005449</v>
      </c>
      <c r="M58" s="89">
        <v>-0.004937</v>
      </c>
      <c r="N58" s="89">
        <v>-0.004536</v>
      </c>
      <c r="O58" s="89">
        <v>-0.004142</v>
      </c>
      <c r="P58" s="89">
        <v>-0.003702</v>
      </c>
      <c r="Q58" s="89">
        <v>-0.003192</v>
      </c>
      <c r="R58" s="89">
        <v>-0.002666</v>
      </c>
      <c r="S58" s="89">
        <v>-0.00213</v>
      </c>
      <c r="T58" s="89">
        <v>-0.001609</v>
      </c>
      <c r="U58" s="89">
        <v>-0.001251</v>
      </c>
      <c r="V58" s="89">
        <v>-7.92E-4</v>
      </c>
      <c r="W58" s="89">
        <v>-5.11E-4</v>
      </c>
      <c r="X58" s="89">
        <v>-1.43E-4</v>
      </c>
      <c r="Y58" s="89">
        <v>0.0</v>
      </c>
      <c r="Z58" s="89">
        <v>-4.6E-5</v>
      </c>
      <c r="AA58" s="89">
        <v>-6.1E-5</v>
      </c>
      <c r="AB58" s="89">
        <v>-9.1E-5</v>
      </c>
      <c r="AC58" s="89">
        <v>-2.04E-4</v>
      </c>
      <c r="AD58" s="89">
        <v>-2.96E-4</v>
      </c>
      <c r="AE58" s="89">
        <v>-3.39E-4</v>
      </c>
      <c r="AF58" s="89">
        <v>-2.51E-4</v>
      </c>
      <c r="AG58" s="89">
        <v>-2.38E-4</v>
      </c>
      <c r="AH58" s="89">
        <v>-1.66E-4</v>
      </c>
      <c r="AI58" s="89">
        <v>-1.96E-4</v>
      </c>
    </row>
    <row r="59" ht="12.75" customHeight="1">
      <c r="A59" s="89">
        <v>-0.011054</v>
      </c>
      <c r="B59" s="89">
        <v>-0.00996</v>
      </c>
      <c r="C59" s="89">
        <v>-0.009295</v>
      </c>
      <c r="D59" s="89">
        <v>-0.008852</v>
      </c>
      <c r="E59" s="89">
        <v>-0.008511</v>
      </c>
      <c r="F59" s="89">
        <v>-0.007952</v>
      </c>
      <c r="G59" s="89">
        <v>-0.007497</v>
      </c>
      <c r="H59" s="89">
        <v>-0.007096</v>
      </c>
      <c r="I59" s="89">
        <v>-0.00675</v>
      </c>
      <c r="J59" s="89">
        <v>-0.006371</v>
      </c>
      <c r="K59" s="89">
        <v>-0.005972</v>
      </c>
      <c r="L59" s="89">
        <v>-0.005525</v>
      </c>
      <c r="M59" s="89">
        <v>-0.005018</v>
      </c>
      <c r="N59" s="89">
        <v>-0.004592</v>
      </c>
      <c r="O59" s="89">
        <v>-0.00423</v>
      </c>
      <c r="P59" s="89">
        <v>-0.003735</v>
      </c>
      <c r="Q59" s="89">
        <v>-0.003213</v>
      </c>
      <c r="R59" s="89">
        <v>-0.002703</v>
      </c>
      <c r="S59" s="89">
        <v>-0.002185</v>
      </c>
      <c r="T59" s="89">
        <v>-0.001622</v>
      </c>
      <c r="U59" s="89">
        <v>-0.001244</v>
      </c>
      <c r="V59" s="89">
        <v>-7.97E-4</v>
      </c>
      <c r="W59" s="89">
        <v>-5.19E-4</v>
      </c>
      <c r="X59" s="89">
        <v>-1.46E-4</v>
      </c>
      <c r="Y59" s="89">
        <v>0.0</v>
      </c>
      <c r="Z59" s="89">
        <v>-4.8E-5</v>
      </c>
      <c r="AA59" s="89">
        <v>-6.0E-5</v>
      </c>
      <c r="AB59" s="89">
        <v>-4.3E-5</v>
      </c>
      <c r="AC59" s="89">
        <v>-1.72E-4</v>
      </c>
      <c r="AD59" s="89">
        <v>-2.53E-4</v>
      </c>
      <c r="AE59" s="89">
        <v>-2.56E-4</v>
      </c>
      <c r="AF59" s="89">
        <v>-1.96E-4</v>
      </c>
      <c r="AG59" s="89">
        <v>-1.41E-4</v>
      </c>
      <c r="AH59" s="89">
        <v>-1.01E-4</v>
      </c>
      <c r="AI59" s="89">
        <v>-8.7E-5</v>
      </c>
    </row>
    <row r="60" ht="12.75" customHeight="1">
      <c r="A60" s="89">
        <v>-0.011266</v>
      </c>
      <c r="B60" s="89">
        <v>-0.01015</v>
      </c>
      <c r="C60" s="89">
        <v>-0.009463</v>
      </c>
      <c r="D60" s="89">
        <v>-0.009002</v>
      </c>
      <c r="E60" s="89">
        <v>-0.008692</v>
      </c>
      <c r="F60" s="89">
        <v>-0.008094</v>
      </c>
      <c r="G60" s="89">
        <v>-0.007605</v>
      </c>
      <c r="H60" s="89">
        <v>-0.007245</v>
      </c>
      <c r="I60" s="89">
        <v>-0.006892</v>
      </c>
      <c r="J60" s="89">
        <v>-0.006479</v>
      </c>
      <c r="K60" s="89">
        <v>-0.006086</v>
      </c>
      <c r="L60" s="89">
        <v>-0.005635</v>
      </c>
      <c r="M60" s="89">
        <v>-0.005117</v>
      </c>
      <c r="N60" s="89">
        <v>-0.004667</v>
      </c>
      <c r="O60" s="89">
        <v>-0.004262</v>
      </c>
      <c r="P60" s="89">
        <v>-0.003767</v>
      </c>
      <c r="Q60" s="89">
        <v>-0.003235</v>
      </c>
      <c r="R60" s="89">
        <v>-0.002717</v>
      </c>
      <c r="S60" s="89">
        <v>-0.002165</v>
      </c>
      <c r="T60" s="89">
        <v>-0.001612</v>
      </c>
      <c r="U60" s="89">
        <v>-0.00124</v>
      </c>
      <c r="V60" s="89">
        <v>-7.76E-4</v>
      </c>
      <c r="W60" s="89">
        <v>-5.24E-4</v>
      </c>
      <c r="X60" s="89">
        <v>-1.19E-4</v>
      </c>
      <c r="Y60" s="89">
        <v>0.0</v>
      </c>
      <c r="Z60" s="89">
        <v>-8.0E-6</v>
      </c>
      <c r="AA60" s="89">
        <v>-3.4E-5</v>
      </c>
      <c r="AB60" s="89">
        <v>-2.6E-5</v>
      </c>
      <c r="AC60" s="89">
        <v>-1.1E-4</v>
      </c>
      <c r="AD60" s="89">
        <v>-2.02E-4</v>
      </c>
      <c r="AE60" s="89">
        <v>-2.12E-4</v>
      </c>
      <c r="AF60" s="89">
        <v>-1.07E-4</v>
      </c>
      <c r="AG60" s="89">
        <v>-7.2E-5</v>
      </c>
      <c r="AH60" s="89">
        <v>1.0E-6</v>
      </c>
      <c r="AI60" s="89">
        <v>1.5E-5</v>
      </c>
    </row>
    <row r="61" ht="12.75" customHeight="1">
      <c r="A61" s="89">
        <v>-0.01147</v>
      </c>
      <c r="B61" s="89">
        <v>-0.010331</v>
      </c>
      <c r="C61" s="89">
        <v>-0.009644</v>
      </c>
      <c r="D61" s="89">
        <v>-0.009151</v>
      </c>
      <c r="E61" s="89">
        <v>-0.008825</v>
      </c>
      <c r="F61" s="89">
        <v>-0.00822</v>
      </c>
      <c r="G61" s="89">
        <v>-0.007725</v>
      </c>
      <c r="H61" s="89">
        <v>-0.007332</v>
      </c>
      <c r="I61" s="89">
        <v>-0.006988</v>
      </c>
      <c r="J61" s="89">
        <v>-0.006533</v>
      </c>
      <c r="K61" s="89">
        <v>-0.006145</v>
      </c>
      <c r="L61" s="89">
        <v>-0.005682</v>
      </c>
      <c r="M61" s="89">
        <v>-0.00517</v>
      </c>
      <c r="N61" s="89">
        <v>-0.004704</v>
      </c>
      <c r="O61" s="89">
        <v>-0.00428</v>
      </c>
      <c r="P61" s="89">
        <v>-0.003806</v>
      </c>
      <c r="Q61" s="89">
        <v>-0.00328</v>
      </c>
      <c r="R61" s="89">
        <v>-0.002713</v>
      </c>
      <c r="S61" s="89">
        <v>-0.00217</v>
      </c>
      <c r="T61" s="89">
        <v>-0.001606</v>
      </c>
      <c r="U61" s="89">
        <v>-0.001229</v>
      </c>
      <c r="V61" s="89">
        <v>-7.86E-4</v>
      </c>
      <c r="W61" s="89">
        <v>-5.27E-4</v>
      </c>
      <c r="X61" s="89">
        <v>-1.28E-4</v>
      </c>
      <c r="Y61" s="89">
        <v>0.0</v>
      </c>
      <c r="Z61" s="89">
        <v>-2.7E-5</v>
      </c>
      <c r="AA61" s="89">
        <v>-2.7E-5</v>
      </c>
      <c r="AB61" s="89">
        <v>-3.3E-5</v>
      </c>
      <c r="AC61" s="89">
        <v>-1.09E-4</v>
      </c>
      <c r="AD61" s="89">
        <v>-1.68E-4</v>
      </c>
      <c r="AE61" s="89">
        <v>-2.16E-4</v>
      </c>
      <c r="AF61" s="89">
        <v>-8.1E-5</v>
      </c>
      <c r="AG61" s="89">
        <v>-4.1E-5</v>
      </c>
      <c r="AH61" s="89">
        <v>3.0E-6</v>
      </c>
      <c r="AI61" s="89">
        <v>4.3E-5</v>
      </c>
    </row>
    <row r="62" ht="12.75" customHeight="1">
      <c r="A62" s="89">
        <v>-0.011591</v>
      </c>
      <c r="B62" s="89">
        <v>-0.010411</v>
      </c>
      <c r="C62" s="89">
        <v>-0.009699</v>
      </c>
      <c r="D62" s="89">
        <v>-0.00923</v>
      </c>
      <c r="E62" s="89">
        <v>-0.008858</v>
      </c>
      <c r="F62" s="89">
        <v>-0.008238</v>
      </c>
      <c r="G62" s="89">
        <v>-0.007738</v>
      </c>
      <c r="H62" s="89">
        <v>-0.007371</v>
      </c>
      <c r="I62" s="89">
        <v>-0.006965</v>
      </c>
      <c r="J62" s="89">
        <v>-0.006574</v>
      </c>
      <c r="K62" s="89">
        <v>-0.006171</v>
      </c>
      <c r="L62" s="89">
        <v>-0.005716</v>
      </c>
      <c r="M62" s="89">
        <v>-0.005134</v>
      </c>
      <c r="N62" s="89">
        <v>-0.004685</v>
      </c>
      <c r="O62" s="89">
        <v>-0.004285</v>
      </c>
      <c r="P62" s="89">
        <v>-0.003775</v>
      </c>
      <c r="Q62" s="89">
        <v>-0.003241</v>
      </c>
      <c r="R62" s="89">
        <v>-0.002681</v>
      </c>
      <c r="S62" s="89">
        <v>-0.002138</v>
      </c>
      <c r="T62" s="89">
        <v>-0.001612</v>
      </c>
      <c r="U62" s="89">
        <v>-0.001183</v>
      </c>
      <c r="V62" s="89">
        <v>-7.4E-4</v>
      </c>
      <c r="W62" s="89">
        <v>-5.1E-4</v>
      </c>
      <c r="X62" s="89">
        <v>-1.2E-4</v>
      </c>
      <c r="Y62" s="89">
        <v>0.0</v>
      </c>
      <c r="Z62" s="89">
        <v>-1.8E-5</v>
      </c>
      <c r="AA62" s="89">
        <v>-5.0E-6</v>
      </c>
      <c r="AB62" s="89">
        <v>1.0E-6</v>
      </c>
      <c r="AC62" s="89">
        <v>-1.02E-4</v>
      </c>
      <c r="AD62" s="89">
        <v>-1.34E-4</v>
      </c>
      <c r="AE62" s="89">
        <v>-1.8E-4</v>
      </c>
      <c r="AF62" s="89">
        <v>-5.0E-5</v>
      </c>
      <c r="AG62" s="89">
        <v>5.8E-5</v>
      </c>
      <c r="AH62" s="89">
        <v>9.2E-5</v>
      </c>
      <c r="AI62" s="89">
        <v>8.8E-5</v>
      </c>
    </row>
    <row r="63" ht="12.75" customHeight="1">
      <c r="A63" s="89">
        <v>-0.011717</v>
      </c>
      <c r="B63" s="89">
        <v>-0.010537</v>
      </c>
      <c r="C63" s="89">
        <v>-0.009823</v>
      </c>
      <c r="D63" s="89">
        <v>-0.009328</v>
      </c>
      <c r="E63" s="89">
        <v>-0.00899</v>
      </c>
      <c r="F63" s="89">
        <v>-0.008352</v>
      </c>
      <c r="G63" s="89">
        <v>-0.007814</v>
      </c>
      <c r="H63" s="89">
        <v>-0.007461</v>
      </c>
      <c r="I63" s="89">
        <v>-0.007042</v>
      </c>
      <c r="J63" s="89">
        <v>-0.00662</v>
      </c>
      <c r="K63" s="89">
        <v>-0.00622</v>
      </c>
      <c r="L63" s="89">
        <v>-0.005763</v>
      </c>
      <c r="M63" s="89">
        <v>-0.005209</v>
      </c>
      <c r="N63" s="89">
        <v>-0.00471</v>
      </c>
      <c r="O63" s="89">
        <v>-0.004297</v>
      </c>
      <c r="P63" s="89">
        <v>-0.00375</v>
      </c>
      <c r="Q63" s="89">
        <v>-0.003264</v>
      </c>
      <c r="R63" s="89">
        <v>-0.002708</v>
      </c>
      <c r="S63" s="89">
        <v>-0.002101</v>
      </c>
      <c r="T63" s="89">
        <v>-0.00158</v>
      </c>
      <c r="U63" s="89">
        <v>-0.00119</v>
      </c>
      <c r="V63" s="89">
        <v>-7.55E-4</v>
      </c>
      <c r="W63" s="89">
        <v>-5.0E-4</v>
      </c>
      <c r="X63" s="89">
        <v>-9.7E-5</v>
      </c>
      <c r="Y63" s="89">
        <v>0.0</v>
      </c>
      <c r="Z63" s="89">
        <v>-1.7E-5</v>
      </c>
      <c r="AA63" s="89">
        <v>-4.2E-5</v>
      </c>
      <c r="AB63" s="89">
        <v>-2.3E-5</v>
      </c>
      <c r="AC63" s="89">
        <v>-1.02E-4</v>
      </c>
      <c r="AD63" s="89">
        <v>-1.44E-4</v>
      </c>
      <c r="AE63" s="89">
        <v>-1.37E-4</v>
      </c>
      <c r="AF63" s="89">
        <v>-3.6E-5</v>
      </c>
      <c r="AG63" s="89">
        <v>2.5E-5</v>
      </c>
      <c r="AH63" s="89">
        <v>1.07E-4</v>
      </c>
      <c r="AI63" s="89">
        <v>1.02E-4</v>
      </c>
    </row>
    <row r="64" ht="12.75" customHeight="1">
      <c r="A64" s="89">
        <v>-0.011858</v>
      </c>
      <c r="B64" s="89">
        <v>-0.010656</v>
      </c>
      <c r="C64" s="89">
        <v>-0.009925</v>
      </c>
      <c r="D64" s="89">
        <v>-0.009432</v>
      </c>
      <c r="E64" s="89">
        <v>-0.00905</v>
      </c>
      <c r="F64" s="89">
        <v>-0.008416</v>
      </c>
      <c r="G64" s="89">
        <v>-0.007897</v>
      </c>
      <c r="H64" s="89">
        <v>-0.007507</v>
      </c>
      <c r="I64" s="89">
        <v>-0.00707</v>
      </c>
      <c r="J64" s="89">
        <v>-0.006651</v>
      </c>
      <c r="K64" s="89">
        <v>-0.006243</v>
      </c>
      <c r="L64" s="89">
        <v>-0.005741</v>
      </c>
      <c r="M64" s="89">
        <v>-0.00522</v>
      </c>
      <c r="N64" s="89">
        <v>-0.004716</v>
      </c>
      <c r="O64" s="89">
        <v>-0.004295</v>
      </c>
      <c r="P64" s="89">
        <v>-0.003774</v>
      </c>
      <c r="Q64" s="89">
        <v>-0.003243</v>
      </c>
      <c r="R64" s="89">
        <v>-0.002676</v>
      </c>
      <c r="S64" s="89">
        <v>-0.002108</v>
      </c>
      <c r="T64" s="89">
        <v>-0.001582</v>
      </c>
      <c r="U64" s="89">
        <v>-0.001164</v>
      </c>
      <c r="V64" s="89">
        <v>-7.34E-4</v>
      </c>
      <c r="W64" s="89">
        <v>-5.06E-4</v>
      </c>
      <c r="X64" s="89">
        <v>-1.2E-4</v>
      </c>
      <c r="Y64" s="89">
        <v>0.0</v>
      </c>
      <c r="Z64" s="89">
        <v>-2.1E-5</v>
      </c>
      <c r="AA64" s="89">
        <v>-3.2E-5</v>
      </c>
      <c r="AB64" s="89">
        <v>1.0E-6</v>
      </c>
      <c r="AC64" s="89">
        <v>-8.1E-5</v>
      </c>
      <c r="AD64" s="89">
        <v>-1.28E-4</v>
      </c>
      <c r="AE64" s="89">
        <v>-1.14E-4</v>
      </c>
      <c r="AF64" s="89">
        <v>-2.1E-5</v>
      </c>
      <c r="AG64" s="89">
        <v>8.1E-5</v>
      </c>
      <c r="AH64" s="89">
        <v>1.01E-4</v>
      </c>
      <c r="AI64" s="89">
        <v>1.36E-4</v>
      </c>
    </row>
    <row r="65" ht="12.75" customHeight="1">
      <c r="A65" s="89">
        <v>-0.01203</v>
      </c>
      <c r="B65" s="89">
        <v>-0.010789</v>
      </c>
      <c r="C65" s="89">
        <v>-0.010033</v>
      </c>
      <c r="D65" s="89">
        <v>-0.0095</v>
      </c>
      <c r="E65" s="89">
        <v>-0.009121</v>
      </c>
      <c r="F65" s="89">
        <v>-0.008478</v>
      </c>
      <c r="G65" s="89">
        <v>-0.007959</v>
      </c>
      <c r="H65" s="89">
        <v>-0.00757</v>
      </c>
      <c r="I65" s="89">
        <v>-0.007136</v>
      </c>
      <c r="J65" s="89">
        <v>-0.006687</v>
      </c>
      <c r="K65" s="89">
        <v>-0.006288</v>
      </c>
      <c r="L65" s="89">
        <v>-0.005809</v>
      </c>
      <c r="M65" s="89">
        <v>-0.00523</v>
      </c>
      <c r="N65" s="89">
        <v>-0.004746</v>
      </c>
      <c r="O65" s="89">
        <v>-0.004298</v>
      </c>
      <c r="P65" s="89">
        <v>-0.003781</v>
      </c>
      <c r="Q65" s="89">
        <v>-0.003227</v>
      </c>
      <c r="R65" s="89">
        <v>-0.002692</v>
      </c>
      <c r="S65" s="89">
        <v>-0.002103</v>
      </c>
      <c r="T65" s="89">
        <v>-0.001582</v>
      </c>
      <c r="U65" s="89">
        <v>-0.001142</v>
      </c>
      <c r="V65" s="89">
        <v>-7.19E-4</v>
      </c>
      <c r="W65" s="89">
        <v>-4.88E-4</v>
      </c>
      <c r="X65" s="89">
        <v>-1.26E-4</v>
      </c>
      <c r="Y65" s="89">
        <v>0.0</v>
      </c>
      <c r="Z65" s="89">
        <v>-3.8E-5</v>
      </c>
      <c r="AA65" s="89">
        <v>-4.7E-5</v>
      </c>
      <c r="AB65" s="89">
        <v>4.0E-6</v>
      </c>
      <c r="AC65" s="89">
        <v>-7.5E-5</v>
      </c>
      <c r="AD65" s="89">
        <v>-1.36E-4</v>
      </c>
      <c r="AE65" s="89">
        <v>-1.16E-4</v>
      </c>
      <c r="AF65" s="89">
        <v>1.9E-5</v>
      </c>
      <c r="AG65" s="89">
        <v>8.5E-5</v>
      </c>
      <c r="AH65" s="89">
        <v>1.87E-4</v>
      </c>
      <c r="AI65" s="89">
        <v>2.0E-4</v>
      </c>
    </row>
    <row r="66" ht="12.75" customHeight="1">
      <c r="A66" s="89">
        <v>-0.012159</v>
      </c>
      <c r="B66" s="89">
        <v>-0.01088</v>
      </c>
      <c r="C66" s="89">
        <v>-0.010107</v>
      </c>
      <c r="D66" s="89">
        <v>-0.009547</v>
      </c>
      <c r="E66" s="89">
        <v>-0.009173</v>
      </c>
      <c r="F66" s="89">
        <v>-0.008501</v>
      </c>
      <c r="G66" s="89">
        <v>-0.007975</v>
      </c>
      <c r="H66" s="89">
        <v>-0.007546</v>
      </c>
      <c r="I66" s="89">
        <v>-0.007134</v>
      </c>
      <c r="J66" s="89">
        <v>-0.006682</v>
      </c>
      <c r="K66" s="89">
        <v>-0.006241</v>
      </c>
      <c r="L66" s="89">
        <v>-0.005768</v>
      </c>
      <c r="M66" s="89">
        <v>-0.00522</v>
      </c>
      <c r="N66" s="89">
        <v>-0.004713</v>
      </c>
      <c r="O66" s="89">
        <v>-0.004249</v>
      </c>
      <c r="P66" s="89">
        <v>-0.00373</v>
      </c>
      <c r="Q66" s="89">
        <v>-0.003168</v>
      </c>
      <c r="R66" s="89">
        <v>-0.002631</v>
      </c>
      <c r="S66" s="89">
        <v>-0.002051</v>
      </c>
      <c r="T66" s="89">
        <v>-0.001539</v>
      </c>
      <c r="U66" s="89">
        <v>-0.00113</v>
      </c>
      <c r="V66" s="89">
        <v>-7.22E-4</v>
      </c>
      <c r="W66" s="89">
        <v>-4.66E-4</v>
      </c>
      <c r="X66" s="89">
        <v>-8.8E-5</v>
      </c>
      <c r="Y66" s="89">
        <v>0.0</v>
      </c>
      <c r="Z66" s="89">
        <v>-5.6E-5</v>
      </c>
      <c r="AA66" s="89">
        <v>-4.1E-5</v>
      </c>
      <c r="AB66" s="89">
        <v>-1.0E-5</v>
      </c>
      <c r="AC66" s="89">
        <v>-8.1E-5</v>
      </c>
      <c r="AD66" s="89">
        <v>-1.5E-4</v>
      </c>
      <c r="AE66" s="89">
        <v>-8.2E-5</v>
      </c>
      <c r="AF66" s="89">
        <v>3.3E-5</v>
      </c>
      <c r="AG66" s="89">
        <v>1.15E-4</v>
      </c>
      <c r="AH66" s="89">
        <v>1.78E-4</v>
      </c>
      <c r="AI66" s="89">
        <v>1.91E-4</v>
      </c>
    </row>
    <row r="67" ht="12.75" customHeight="1">
      <c r="A67" s="89">
        <v>-0.012161</v>
      </c>
      <c r="B67" s="89">
        <v>-0.010907</v>
      </c>
      <c r="C67" s="89">
        <v>-0.01012</v>
      </c>
      <c r="D67" s="89">
        <v>-0.009569</v>
      </c>
      <c r="E67" s="89">
        <v>-0.009146</v>
      </c>
      <c r="F67" s="89">
        <v>-0.008498</v>
      </c>
      <c r="G67" s="89">
        <v>-0.007982</v>
      </c>
      <c r="H67" s="89">
        <v>-0.007565</v>
      </c>
      <c r="I67" s="89">
        <v>-0.007097</v>
      </c>
      <c r="J67" s="89">
        <v>-0.006673</v>
      </c>
      <c r="K67" s="89">
        <v>-0.006215</v>
      </c>
      <c r="L67" s="89">
        <v>-0.005746</v>
      </c>
      <c r="M67" s="89">
        <v>-0.005209</v>
      </c>
      <c r="N67" s="89">
        <v>-0.00466</v>
      </c>
      <c r="O67" s="89">
        <v>-0.004187</v>
      </c>
      <c r="P67" s="89">
        <v>-0.003685</v>
      </c>
      <c r="Q67" s="89">
        <v>-0.003165</v>
      </c>
      <c r="R67" s="89">
        <v>-0.002559</v>
      </c>
      <c r="S67" s="89">
        <v>-0.001994</v>
      </c>
      <c r="T67" s="89">
        <v>-0.001488</v>
      </c>
      <c r="U67" s="89">
        <v>-0.001058</v>
      </c>
      <c r="V67" s="89">
        <v>-6.63E-4</v>
      </c>
      <c r="W67" s="89">
        <v>-4.65E-4</v>
      </c>
      <c r="X67" s="89">
        <v>-7.6E-5</v>
      </c>
      <c r="Y67" s="89">
        <v>0.0</v>
      </c>
      <c r="Z67" s="89">
        <v>-2.8E-5</v>
      </c>
      <c r="AA67" s="89">
        <v>-3.8E-5</v>
      </c>
      <c r="AB67" s="89">
        <v>1.9E-5</v>
      </c>
      <c r="AC67" s="89">
        <v>-4.3E-5</v>
      </c>
      <c r="AD67" s="89">
        <v>-7.8E-5</v>
      </c>
      <c r="AE67" s="89">
        <v>-4.9E-5</v>
      </c>
      <c r="AF67" s="89">
        <v>8.2E-5</v>
      </c>
      <c r="AG67" s="89">
        <v>1.79E-4</v>
      </c>
      <c r="AH67" s="89">
        <v>2.48E-4</v>
      </c>
      <c r="AI67" s="89">
        <v>3.03E-4</v>
      </c>
    </row>
    <row r="68" ht="12.75" customHeight="1">
      <c r="A68" s="89">
        <v>-0.012308</v>
      </c>
      <c r="B68" s="89">
        <v>-0.011016</v>
      </c>
      <c r="C68" s="89">
        <v>-0.010241</v>
      </c>
      <c r="D68" s="89">
        <v>-0.009657</v>
      </c>
      <c r="E68" s="89">
        <v>-0.009243</v>
      </c>
      <c r="F68" s="89">
        <v>-0.008568</v>
      </c>
      <c r="G68" s="89">
        <v>-0.008018</v>
      </c>
      <c r="H68" s="89">
        <v>-0.00759</v>
      </c>
      <c r="I68" s="89">
        <v>-0.007143</v>
      </c>
      <c r="J68" s="89">
        <v>-0.006695</v>
      </c>
      <c r="K68" s="89">
        <v>-0.00627</v>
      </c>
      <c r="L68" s="89">
        <v>-0.005739</v>
      </c>
      <c r="M68" s="89">
        <v>-0.005207</v>
      </c>
      <c r="N68" s="89">
        <v>-0.004695</v>
      </c>
      <c r="O68" s="89">
        <v>-0.004218</v>
      </c>
      <c r="P68" s="89">
        <v>-0.003642</v>
      </c>
      <c r="Q68" s="89">
        <v>-0.00315</v>
      </c>
      <c r="R68" s="89">
        <v>-0.002566</v>
      </c>
      <c r="S68" s="89">
        <v>-0.001985</v>
      </c>
      <c r="T68" s="89">
        <v>-0.00147</v>
      </c>
      <c r="U68" s="89">
        <v>-0.001034</v>
      </c>
      <c r="V68" s="89">
        <v>-6.71E-4</v>
      </c>
      <c r="W68" s="89">
        <v>-4.65E-4</v>
      </c>
      <c r="X68" s="89">
        <v>-7.4E-5</v>
      </c>
      <c r="Y68" s="89">
        <v>0.0</v>
      </c>
      <c r="Z68" s="89">
        <v>-8.0E-6</v>
      </c>
      <c r="AA68" s="89">
        <v>-2.9E-5</v>
      </c>
      <c r="AB68" s="89">
        <v>3.2E-5</v>
      </c>
      <c r="AC68" s="89">
        <v>-7.0E-5</v>
      </c>
      <c r="AD68" s="89">
        <v>-7.6E-5</v>
      </c>
      <c r="AE68" s="89">
        <v>-2.1E-5</v>
      </c>
      <c r="AF68" s="89">
        <v>1.16E-4</v>
      </c>
      <c r="AG68" s="89">
        <v>2.02E-4</v>
      </c>
      <c r="AH68" s="89">
        <v>2.71E-4</v>
      </c>
      <c r="AI68" s="89">
        <v>3.09E-4</v>
      </c>
    </row>
    <row r="69" ht="12.75" customHeight="1">
      <c r="A69" s="89">
        <v>-0.012443</v>
      </c>
      <c r="B69" s="89">
        <v>-0.01113</v>
      </c>
      <c r="C69" s="89">
        <v>-0.010326</v>
      </c>
      <c r="D69" s="89">
        <v>-0.009723</v>
      </c>
      <c r="E69" s="89">
        <v>-0.009318</v>
      </c>
      <c r="F69" s="89">
        <v>-0.008632</v>
      </c>
      <c r="G69" s="89">
        <v>-0.00807</v>
      </c>
      <c r="H69" s="89">
        <v>-0.007659</v>
      </c>
      <c r="I69" s="89">
        <v>-0.007172</v>
      </c>
      <c r="J69" s="89">
        <v>-0.006773</v>
      </c>
      <c r="K69" s="89">
        <v>-0.00629</v>
      </c>
      <c r="L69" s="89">
        <v>-0.005753</v>
      </c>
      <c r="M69" s="89">
        <v>-0.00524</v>
      </c>
      <c r="N69" s="89">
        <v>-0.004709</v>
      </c>
      <c r="O69" s="89">
        <v>-0.00425</v>
      </c>
      <c r="P69" s="89">
        <v>-0.00366</v>
      </c>
      <c r="Q69" s="89">
        <v>-0.00315</v>
      </c>
      <c r="R69" s="89">
        <v>-0.002547</v>
      </c>
      <c r="S69" s="89">
        <v>-0.001995</v>
      </c>
      <c r="T69" s="89">
        <v>-0.00149</v>
      </c>
      <c r="U69" s="89">
        <v>-0.00105</v>
      </c>
      <c r="V69" s="89">
        <v>-6.89E-4</v>
      </c>
      <c r="W69" s="89">
        <v>-4.65E-4</v>
      </c>
      <c r="X69" s="89">
        <v>-7.8E-5</v>
      </c>
      <c r="Y69" s="89">
        <v>0.0</v>
      </c>
      <c r="Z69" s="89">
        <v>-1.9E-5</v>
      </c>
      <c r="AA69" s="89">
        <v>-2.9E-5</v>
      </c>
      <c r="AB69" s="89">
        <v>-1.0E-5</v>
      </c>
      <c r="AC69" s="89">
        <v>-6.1E-5</v>
      </c>
      <c r="AD69" s="89">
        <v>-8.4E-5</v>
      </c>
      <c r="AE69" s="89">
        <v>-1.7E-5</v>
      </c>
      <c r="AF69" s="89">
        <v>1.18E-4</v>
      </c>
      <c r="AG69" s="89">
        <v>1.63E-4</v>
      </c>
      <c r="AH69" s="89">
        <v>2.79E-4</v>
      </c>
      <c r="AI69" s="89">
        <v>3.05E-4</v>
      </c>
    </row>
    <row r="70" ht="12.75" customHeight="1">
      <c r="A70" s="89">
        <v>-0.012612</v>
      </c>
      <c r="B70" s="89">
        <v>-0.011268</v>
      </c>
      <c r="C70" s="89">
        <v>-0.010431</v>
      </c>
      <c r="D70" s="89">
        <v>-0.009839</v>
      </c>
      <c r="E70" s="89">
        <v>-0.009384</v>
      </c>
      <c r="F70" s="89">
        <v>-0.008709</v>
      </c>
      <c r="G70" s="89">
        <v>-0.008142</v>
      </c>
      <c r="H70" s="89">
        <v>-0.007675</v>
      </c>
      <c r="I70" s="89">
        <v>-0.007228</v>
      </c>
      <c r="J70" s="89">
        <v>-0.006816</v>
      </c>
      <c r="K70" s="89">
        <v>-0.006329</v>
      </c>
      <c r="L70" s="89">
        <v>-0.005787</v>
      </c>
      <c r="M70" s="89">
        <v>-0.005245</v>
      </c>
      <c r="N70" s="89">
        <v>-0.004709</v>
      </c>
      <c r="O70" s="89">
        <v>-0.00423</v>
      </c>
      <c r="P70" s="89">
        <v>-0.003661</v>
      </c>
      <c r="Q70" s="89">
        <v>-0.003125</v>
      </c>
      <c r="R70" s="89">
        <v>-0.002522</v>
      </c>
      <c r="S70" s="89">
        <v>-0.00194</v>
      </c>
      <c r="T70" s="89">
        <v>-0.001445</v>
      </c>
      <c r="U70" s="89">
        <v>-0.001029</v>
      </c>
      <c r="V70" s="89">
        <v>-6.53E-4</v>
      </c>
      <c r="W70" s="89">
        <v>-4.53E-4</v>
      </c>
      <c r="X70" s="89">
        <v>-4.5E-5</v>
      </c>
      <c r="Y70" s="89">
        <v>0.0</v>
      </c>
      <c r="Z70" s="89">
        <v>-3.0E-5</v>
      </c>
      <c r="AA70" s="89">
        <v>-3.0E-6</v>
      </c>
      <c r="AB70" s="89">
        <v>5.3E-5</v>
      </c>
      <c r="AC70" s="89">
        <v>-1.2E-5</v>
      </c>
      <c r="AD70" s="89">
        <v>-1.0E-6</v>
      </c>
      <c r="AE70" s="89">
        <v>5.4E-5</v>
      </c>
      <c r="AF70" s="89">
        <v>1.86E-4</v>
      </c>
      <c r="AG70" s="89">
        <v>2.89E-4</v>
      </c>
      <c r="AH70" s="89">
        <v>3.7E-4</v>
      </c>
      <c r="AI70" s="89">
        <v>3.78E-4</v>
      </c>
    </row>
    <row r="71" ht="12.75" customHeight="1">
      <c r="A71" s="89">
        <v>-0.01284</v>
      </c>
      <c r="B71" s="89">
        <v>-0.011459</v>
      </c>
      <c r="C71" s="89">
        <v>-0.010613</v>
      </c>
      <c r="D71" s="89">
        <v>-0.009985</v>
      </c>
      <c r="E71" s="89">
        <v>-0.009549</v>
      </c>
      <c r="F71" s="89">
        <v>-0.008847</v>
      </c>
      <c r="G71" s="89">
        <v>-0.00826</v>
      </c>
      <c r="H71" s="89">
        <v>-0.007808</v>
      </c>
      <c r="I71" s="89">
        <v>-0.007354</v>
      </c>
      <c r="J71" s="89">
        <v>-0.00689</v>
      </c>
      <c r="K71" s="89">
        <v>-0.006422</v>
      </c>
      <c r="L71" s="89">
        <v>-0.005898</v>
      </c>
      <c r="M71" s="89">
        <v>-0.00533</v>
      </c>
      <c r="N71" s="89">
        <v>-0.004758</v>
      </c>
      <c r="O71" s="89">
        <v>-0.004279</v>
      </c>
      <c r="P71" s="89">
        <v>-0.003733</v>
      </c>
      <c r="Q71" s="89">
        <v>-0.00318</v>
      </c>
      <c r="R71" s="89">
        <v>-0.002556</v>
      </c>
      <c r="S71" s="89">
        <v>-0.001978</v>
      </c>
      <c r="T71" s="89">
        <v>-0.001455</v>
      </c>
      <c r="U71" s="89">
        <v>-0.001042</v>
      </c>
      <c r="V71" s="89">
        <v>-6.93E-4</v>
      </c>
      <c r="W71" s="89">
        <v>-4.74E-4</v>
      </c>
      <c r="X71" s="89">
        <v>-8.6E-5</v>
      </c>
      <c r="Y71" s="89">
        <v>0.0</v>
      </c>
      <c r="Z71" s="89">
        <v>-7.1E-5</v>
      </c>
      <c r="AA71" s="89">
        <v>-3.0E-6</v>
      </c>
      <c r="AB71" s="89">
        <v>3.7E-5</v>
      </c>
      <c r="AC71" s="89">
        <v>-3.3E-5</v>
      </c>
      <c r="AD71" s="89">
        <v>0.0</v>
      </c>
      <c r="AE71" s="89">
        <v>6.5E-5</v>
      </c>
      <c r="AF71" s="89">
        <v>2.27E-4</v>
      </c>
      <c r="AG71" s="89">
        <v>3.09E-4</v>
      </c>
      <c r="AH71" s="89">
        <v>3.9E-4</v>
      </c>
      <c r="AI71" s="89">
        <v>4.92E-4</v>
      </c>
    </row>
    <row r="72" ht="12.75" customHeight="1">
      <c r="A72" s="89">
        <v>-0.013129</v>
      </c>
      <c r="B72" s="89">
        <v>-0.011726</v>
      </c>
      <c r="C72" s="89">
        <v>-0.010831</v>
      </c>
      <c r="D72" s="89">
        <v>-0.010203</v>
      </c>
      <c r="E72" s="89">
        <v>-0.009715</v>
      </c>
      <c r="F72" s="89">
        <v>-0.009036</v>
      </c>
      <c r="G72" s="89">
        <v>-0.0084</v>
      </c>
      <c r="H72" s="89">
        <v>-0.007944</v>
      </c>
      <c r="I72" s="89">
        <v>-0.007464</v>
      </c>
      <c r="J72" s="89">
        <v>-0.006968</v>
      </c>
      <c r="K72" s="89">
        <v>-0.006521</v>
      </c>
      <c r="L72" s="89">
        <v>-0.005963</v>
      </c>
      <c r="M72" s="89">
        <v>-0.005388</v>
      </c>
      <c r="N72" s="89">
        <v>-0.004819</v>
      </c>
      <c r="O72" s="89">
        <v>-0.004348</v>
      </c>
      <c r="P72" s="89">
        <v>-0.003766</v>
      </c>
      <c r="Q72" s="89">
        <v>-0.003216</v>
      </c>
      <c r="R72" s="89">
        <v>-0.002619</v>
      </c>
      <c r="S72" s="89">
        <v>-0.001984</v>
      </c>
      <c r="T72" s="89">
        <v>-0.00149</v>
      </c>
      <c r="U72" s="89">
        <v>-0.00106</v>
      </c>
      <c r="V72" s="89">
        <v>-6.74E-4</v>
      </c>
      <c r="W72" s="89">
        <v>-4.54E-4</v>
      </c>
      <c r="X72" s="89">
        <v>-7.5E-5</v>
      </c>
      <c r="Y72" s="89">
        <v>0.0</v>
      </c>
      <c r="Z72" s="89">
        <v>-2.0E-5</v>
      </c>
      <c r="AA72" s="89">
        <v>1.5E-5</v>
      </c>
      <c r="AB72" s="89">
        <v>5.6E-5</v>
      </c>
      <c r="AC72" s="89">
        <v>4.3E-5</v>
      </c>
      <c r="AD72" s="89">
        <v>1.6E-5</v>
      </c>
      <c r="AE72" s="89">
        <v>1.15E-4</v>
      </c>
      <c r="AF72" s="89">
        <v>2.9E-4</v>
      </c>
      <c r="AG72" s="89">
        <v>3.68E-4</v>
      </c>
      <c r="AH72" s="89">
        <v>4.86E-4</v>
      </c>
      <c r="AI72" s="89">
        <v>5.17E-4</v>
      </c>
    </row>
    <row r="73" ht="12.75" customHeight="1">
      <c r="A73" s="89">
        <v>-0.013436</v>
      </c>
      <c r="B73" s="89">
        <v>-0.011974</v>
      </c>
      <c r="C73" s="89">
        <v>-0.011048</v>
      </c>
      <c r="D73" s="89">
        <v>-0.010387</v>
      </c>
      <c r="E73" s="89">
        <v>-0.009879</v>
      </c>
      <c r="F73" s="89">
        <v>-0.009179</v>
      </c>
      <c r="G73" s="89">
        <v>-0.008558</v>
      </c>
      <c r="H73" s="89">
        <v>-0.008087</v>
      </c>
      <c r="I73" s="89">
        <v>-0.007578</v>
      </c>
      <c r="J73" s="89">
        <v>-0.007141</v>
      </c>
      <c r="K73" s="89">
        <v>-0.006622</v>
      </c>
      <c r="L73" s="89">
        <v>-0.006037</v>
      </c>
      <c r="M73" s="89">
        <v>-0.005509</v>
      </c>
      <c r="N73" s="89">
        <v>-0.004919</v>
      </c>
      <c r="O73" s="89">
        <v>-0.004386</v>
      </c>
      <c r="P73" s="89">
        <v>-0.003777</v>
      </c>
      <c r="Q73" s="89">
        <v>-0.003256</v>
      </c>
      <c r="R73" s="89">
        <v>-0.002678</v>
      </c>
      <c r="S73" s="89">
        <v>-0.002051</v>
      </c>
      <c r="T73" s="89">
        <v>-0.001522</v>
      </c>
      <c r="U73" s="89">
        <v>-0.001075</v>
      </c>
      <c r="V73" s="89">
        <v>-7.27E-4</v>
      </c>
      <c r="W73" s="89">
        <v>-5.04E-4</v>
      </c>
      <c r="X73" s="89">
        <v>-5.8E-5</v>
      </c>
      <c r="Y73" s="89">
        <v>0.0</v>
      </c>
      <c r="Z73" s="89">
        <v>1.0E-5</v>
      </c>
      <c r="AA73" s="89">
        <v>3.4E-5</v>
      </c>
      <c r="AB73" s="89">
        <v>1.15E-4</v>
      </c>
      <c r="AC73" s="89">
        <v>3.7E-5</v>
      </c>
      <c r="AD73" s="89">
        <v>7.3E-5</v>
      </c>
      <c r="AE73" s="89">
        <v>1.7E-4</v>
      </c>
      <c r="AF73" s="89">
        <v>3.37E-4</v>
      </c>
      <c r="AG73" s="89">
        <v>4.88E-4</v>
      </c>
      <c r="AH73" s="89">
        <v>5.45E-4</v>
      </c>
      <c r="AI73" s="89">
        <v>5.85E-4</v>
      </c>
    </row>
    <row r="74" ht="12.75" customHeight="1">
      <c r="A74" s="89">
        <v>-0.013831</v>
      </c>
      <c r="B74" s="89">
        <v>-0.012295</v>
      </c>
      <c r="C74" s="89">
        <v>-0.011355</v>
      </c>
      <c r="D74" s="89">
        <v>-0.010632</v>
      </c>
      <c r="E74" s="89">
        <v>-0.010104</v>
      </c>
      <c r="F74" s="89">
        <v>-0.009381</v>
      </c>
      <c r="G74" s="89">
        <v>-0.008746</v>
      </c>
      <c r="H74" s="89">
        <v>-0.008231</v>
      </c>
      <c r="I74" s="89">
        <v>-0.007752</v>
      </c>
      <c r="J74" s="89">
        <v>-0.007276</v>
      </c>
      <c r="K74" s="89">
        <v>-0.006745</v>
      </c>
      <c r="L74" s="89">
        <v>-0.006174</v>
      </c>
      <c r="M74" s="89">
        <v>-0.00562</v>
      </c>
      <c r="N74" s="89">
        <v>-0.005012</v>
      </c>
      <c r="O74" s="89">
        <v>-0.00448</v>
      </c>
      <c r="P74" s="89">
        <v>-0.003937</v>
      </c>
      <c r="Q74" s="89">
        <v>-0.003318</v>
      </c>
      <c r="R74" s="89">
        <v>-0.002716</v>
      </c>
      <c r="S74" s="89">
        <v>-0.002086</v>
      </c>
      <c r="T74" s="89">
        <v>-0.001576</v>
      </c>
      <c r="U74" s="89">
        <v>-0.001116</v>
      </c>
      <c r="V74" s="89">
        <v>-7.35E-4</v>
      </c>
      <c r="W74" s="89">
        <v>-4.84E-4</v>
      </c>
      <c r="X74" s="89">
        <v>-9.8E-5</v>
      </c>
      <c r="Y74" s="89">
        <v>0.0</v>
      </c>
      <c r="Z74" s="89">
        <v>1.4E-5</v>
      </c>
      <c r="AA74" s="89">
        <v>1.7E-5</v>
      </c>
      <c r="AB74" s="89">
        <v>1.36E-4</v>
      </c>
      <c r="AC74" s="89">
        <v>9.3E-5</v>
      </c>
      <c r="AD74" s="89">
        <v>1.48E-4</v>
      </c>
      <c r="AE74" s="89">
        <v>2.14E-4</v>
      </c>
      <c r="AF74" s="89">
        <v>3.77E-4</v>
      </c>
      <c r="AG74" s="89">
        <v>5.44E-4</v>
      </c>
      <c r="AH74" s="89">
        <v>5.9E-4</v>
      </c>
      <c r="AI74" s="89">
        <v>6.13E-4</v>
      </c>
    </row>
    <row r="75" ht="12.75" customHeight="1">
      <c r="A75" s="89">
        <v>-0.014052</v>
      </c>
      <c r="B75" s="89">
        <v>-0.0125</v>
      </c>
      <c r="C75" s="89">
        <v>-0.011533</v>
      </c>
      <c r="D75" s="89">
        <v>-0.010826</v>
      </c>
      <c r="E75" s="89">
        <v>-0.010283</v>
      </c>
      <c r="F75" s="89">
        <v>-0.009533</v>
      </c>
      <c r="G75" s="89">
        <v>-0.0089</v>
      </c>
      <c r="H75" s="89">
        <v>-0.008439</v>
      </c>
      <c r="I75" s="89">
        <v>-0.007908</v>
      </c>
      <c r="J75" s="89">
        <v>-0.00745</v>
      </c>
      <c r="K75" s="89">
        <v>-0.006883</v>
      </c>
      <c r="L75" s="89">
        <v>-0.006328</v>
      </c>
      <c r="M75" s="89">
        <v>-0.005735</v>
      </c>
      <c r="N75" s="89">
        <v>-0.005101</v>
      </c>
      <c r="O75" s="89">
        <v>-0.004546</v>
      </c>
      <c r="P75" s="89">
        <v>-0.004</v>
      </c>
      <c r="Q75" s="89">
        <v>-0.003441</v>
      </c>
      <c r="R75" s="89">
        <v>-0.002789</v>
      </c>
      <c r="S75" s="89">
        <v>-0.002185</v>
      </c>
      <c r="T75" s="89">
        <v>-0.00162</v>
      </c>
      <c r="U75" s="89">
        <v>-0.001166</v>
      </c>
      <c r="V75" s="89">
        <v>-8.14E-4</v>
      </c>
      <c r="W75" s="89">
        <v>-5.36E-4</v>
      </c>
      <c r="X75" s="89">
        <v>-1.51E-4</v>
      </c>
      <c r="Y75" s="89">
        <v>0.0</v>
      </c>
      <c r="Z75" s="89">
        <v>-1.9E-5</v>
      </c>
      <c r="AA75" s="89">
        <v>4.4E-5</v>
      </c>
      <c r="AB75" s="89">
        <v>1.62E-4</v>
      </c>
      <c r="AC75" s="89">
        <v>8.7E-5</v>
      </c>
      <c r="AD75" s="89">
        <v>1.3E-4</v>
      </c>
      <c r="AE75" s="89">
        <v>2.09E-4</v>
      </c>
      <c r="AF75" s="89">
        <v>3.67E-4</v>
      </c>
      <c r="AG75" s="89">
        <v>5.31E-4</v>
      </c>
      <c r="AH75" s="89">
        <v>6.18E-4</v>
      </c>
      <c r="AI75" s="89">
        <v>6.44E-4</v>
      </c>
    </row>
    <row r="76" ht="12.75" customHeight="1">
      <c r="A76" s="89">
        <v>-0.014328</v>
      </c>
      <c r="B76" s="89">
        <v>-0.01275</v>
      </c>
      <c r="C76" s="89">
        <v>-0.011766</v>
      </c>
      <c r="D76" s="89">
        <v>-0.011024</v>
      </c>
      <c r="E76" s="89">
        <v>-0.010501</v>
      </c>
      <c r="F76" s="89">
        <v>-0.009735</v>
      </c>
      <c r="G76" s="89">
        <v>-0.009114</v>
      </c>
      <c r="H76" s="89">
        <v>-0.008592</v>
      </c>
      <c r="I76" s="89">
        <v>-0.008102</v>
      </c>
      <c r="J76" s="89">
        <v>-0.007576</v>
      </c>
      <c r="K76" s="89">
        <v>-0.007013</v>
      </c>
      <c r="L76" s="89">
        <v>-0.006465</v>
      </c>
      <c r="M76" s="89">
        <v>-0.005886</v>
      </c>
      <c r="N76" s="89">
        <v>-0.005282</v>
      </c>
      <c r="O76" s="89">
        <v>-0.004758</v>
      </c>
      <c r="P76" s="89">
        <v>-0.004186</v>
      </c>
      <c r="Q76" s="89">
        <v>-0.003564</v>
      </c>
      <c r="R76" s="89">
        <v>-0.002915</v>
      </c>
      <c r="S76" s="89">
        <v>-0.002298</v>
      </c>
      <c r="T76" s="89">
        <v>-0.001733</v>
      </c>
      <c r="U76" s="89">
        <v>-0.001287</v>
      </c>
      <c r="V76" s="89">
        <v>-9.05E-4</v>
      </c>
      <c r="W76" s="89">
        <v>-6.17E-4</v>
      </c>
      <c r="X76" s="89">
        <v>-1.13E-4</v>
      </c>
      <c r="Y76" s="89">
        <v>0.0</v>
      </c>
      <c r="Z76" s="89">
        <v>-3.5E-5</v>
      </c>
      <c r="AA76" s="89">
        <v>4.0E-5</v>
      </c>
      <c r="AB76" s="89">
        <v>1.46E-4</v>
      </c>
      <c r="AC76" s="89">
        <v>1.11E-4</v>
      </c>
      <c r="AD76" s="89">
        <v>1.4E-4</v>
      </c>
      <c r="AE76" s="89">
        <v>2.22E-4</v>
      </c>
      <c r="AF76" s="89">
        <v>4.03E-4</v>
      </c>
      <c r="AG76" s="89">
        <v>5.32E-4</v>
      </c>
      <c r="AH76" s="89">
        <v>6.32E-4</v>
      </c>
      <c r="AI76" s="89">
        <v>6.77E-4</v>
      </c>
    </row>
    <row r="77" ht="12.75" customHeight="1">
      <c r="A77" s="89">
        <v>-0.014477</v>
      </c>
      <c r="B77" s="89">
        <v>-0.012889</v>
      </c>
      <c r="C77" s="89">
        <v>-0.01188</v>
      </c>
      <c r="D77" s="89">
        <v>-0.011134</v>
      </c>
      <c r="E77" s="89">
        <v>-0.010597</v>
      </c>
      <c r="F77" s="89">
        <v>-0.009874</v>
      </c>
      <c r="G77" s="89">
        <v>-0.009195</v>
      </c>
      <c r="H77" s="89">
        <v>-0.008717</v>
      </c>
      <c r="I77" s="89">
        <v>-0.008176</v>
      </c>
      <c r="J77" s="89">
        <v>-0.007716</v>
      </c>
      <c r="K77" s="89">
        <v>-0.007101</v>
      </c>
      <c r="L77" s="89">
        <v>-0.006578</v>
      </c>
      <c r="M77" s="89">
        <v>-0.005965</v>
      </c>
      <c r="N77" s="89">
        <v>-0.005383</v>
      </c>
      <c r="O77" s="89">
        <v>-0.004813</v>
      </c>
      <c r="P77" s="89">
        <v>-0.00424</v>
      </c>
      <c r="Q77" s="89">
        <v>-0.003657</v>
      </c>
      <c r="R77" s="89">
        <v>-0.002956</v>
      </c>
      <c r="S77" s="89">
        <v>-0.002342</v>
      </c>
      <c r="T77" s="89">
        <v>-0.001787</v>
      </c>
      <c r="U77" s="89">
        <v>-0.001299</v>
      </c>
      <c r="V77" s="89">
        <v>-9.33E-4</v>
      </c>
      <c r="W77" s="89">
        <v>-6.6E-4</v>
      </c>
      <c r="X77" s="89">
        <v>-1.59E-4</v>
      </c>
      <c r="Y77" s="89">
        <v>0.0</v>
      </c>
      <c r="Z77" s="89">
        <v>5.0E-6</v>
      </c>
      <c r="AA77" s="89">
        <v>8.9E-5</v>
      </c>
      <c r="AB77" s="89">
        <v>2.14E-4</v>
      </c>
      <c r="AC77" s="89">
        <v>1.95E-4</v>
      </c>
      <c r="AD77" s="89">
        <v>2.65E-4</v>
      </c>
      <c r="AE77" s="89">
        <v>3.55E-4</v>
      </c>
      <c r="AF77" s="89">
        <v>5.45E-4</v>
      </c>
      <c r="AG77" s="89">
        <v>6.6E-4</v>
      </c>
      <c r="AH77" s="89">
        <v>7.23E-4</v>
      </c>
      <c r="AI77" s="89">
        <v>7.83E-4</v>
      </c>
    </row>
    <row r="78" ht="12.75" customHeight="1">
      <c r="A78" s="89">
        <v>-0.014742</v>
      </c>
      <c r="B78" s="89">
        <v>-0.013078</v>
      </c>
      <c r="C78" s="89">
        <v>-0.012097</v>
      </c>
      <c r="D78" s="89">
        <v>-0.011366</v>
      </c>
      <c r="E78" s="89">
        <v>-0.010788</v>
      </c>
      <c r="F78" s="89">
        <v>-0.010062</v>
      </c>
      <c r="G78" s="89">
        <v>-0.009385</v>
      </c>
      <c r="H78" s="89">
        <v>-0.008891</v>
      </c>
      <c r="I78" s="89">
        <v>-0.008334</v>
      </c>
      <c r="J78" s="89">
        <v>-0.007877</v>
      </c>
      <c r="K78" s="89">
        <v>-0.007346</v>
      </c>
      <c r="L78" s="89">
        <v>-0.006741</v>
      </c>
      <c r="M78" s="89">
        <v>-0.006136</v>
      </c>
      <c r="N78" s="89">
        <v>-0.005495</v>
      </c>
      <c r="O78" s="89">
        <v>-0.00501</v>
      </c>
      <c r="P78" s="89">
        <v>-0.004374</v>
      </c>
      <c r="Q78" s="89">
        <v>-0.003788</v>
      </c>
      <c r="R78" s="89">
        <v>-0.0031</v>
      </c>
      <c r="S78" s="89">
        <v>-0.002502</v>
      </c>
      <c r="T78" s="89">
        <v>-0.00197</v>
      </c>
      <c r="U78" s="89">
        <v>-0.001431</v>
      </c>
      <c r="V78" s="89">
        <v>-0.001046</v>
      </c>
      <c r="W78" s="89">
        <v>-6.98E-4</v>
      </c>
      <c r="X78" s="89">
        <v>-1.89E-4</v>
      </c>
      <c r="Y78" s="89">
        <v>0.0</v>
      </c>
      <c r="Z78" s="89">
        <v>1.1E-5</v>
      </c>
      <c r="AA78" s="89">
        <v>6.6E-5</v>
      </c>
      <c r="AB78" s="89">
        <v>2.54E-4</v>
      </c>
      <c r="AC78" s="89">
        <v>1.81E-4</v>
      </c>
      <c r="AD78" s="89">
        <v>2.4E-4</v>
      </c>
      <c r="AE78" s="89">
        <v>3.27E-4</v>
      </c>
      <c r="AF78" s="89">
        <v>5.62E-4</v>
      </c>
      <c r="AG78" s="89">
        <v>6.25E-4</v>
      </c>
      <c r="AH78" s="89">
        <v>7.32E-4</v>
      </c>
      <c r="AI78" s="89">
        <v>7.61E-4</v>
      </c>
    </row>
    <row r="79" ht="12.75" customHeight="1">
      <c r="A79" s="89">
        <v>-0.014768</v>
      </c>
      <c r="B79" s="89">
        <v>-0.013113</v>
      </c>
      <c r="C79" s="89">
        <v>-0.012135</v>
      </c>
      <c r="D79" s="89">
        <v>-0.011419</v>
      </c>
      <c r="E79" s="89">
        <v>-0.010881</v>
      </c>
      <c r="F79" s="89">
        <v>-0.010126</v>
      </c>
      <c r="G79" s="89">
        <v>-0.009494</v>
      </c>
      <c r="H79" s="89">
        <v>-0.008981</v>
      </c>
      <c r="I79" s="89">
        <v>-0.008381</v>
      </c>
      <c r="J79" s="89">
        <v>-0.00798</v>
      </c>
      <c r="K79" s="89">
        <v>-0.00744</v>
      </c>
      <c r="L79" s="89">
        <v>-0.006832</v>
      </c>
      <c r="M79" s="89">
        <v>-0.006236</v>
      </c>
      <c r="N79" s="89">
        <v>-0.005606</v>
      </c>
      <c r="O79" s="89">
        <v>-0.005059</v>
      </c>
      <c r="P79" s="89">
        <v>-0.004522</v>
      </c>
      <c r="Q79" s="89">
        <v>-0.003855</v>
      </c>
      <c r="R79" s="89">
        <v>-0.003226</v>
      </c>
      <c r="S79" s="89">
        <v>-0.002556</v>
      </c>
      <c r="T79" s="89">
        <v>-0.002033</v>
      </c>
      <c r="U79" s="89">
        <v>-0.001546</v>
      </c>
      <c r="V79" s="89">
        <v>-0.001102</v>
      </c>
      <c r="W79" s="89">
        <v>-7.66E-4</v>
      </c>
      <c r="X79" s="89">
        <v>-1.72E-4</v>
      </c>
      <c r="Y79" s="89">
        <v>0.0</v>
      </c>
      <c r="Z79" s="89">
        <v>8.4E-5</v>
      </c>
      <c r="AA79" s="89">
        <v>1.58E-4</v>
      </c>
      <c r="AB79" s="89">
        <v>3.01E-4</v>
      </c>
      <c r="AC79" s="89">
        <v>2.7E-4</v>
      </c>
      <c r="AD79" s="89">
        <v>2.78E-4</v>
      </c>
      <c r="AE79" s="89">
        <v>4.12E-4</v>
      </c>
      <c r="AF79" s="89">
        <v>5.66E-4</v>
      </c>
      <c r="AG79" s="89">
        <v>6.91E-4</v>
      </c>
      <c r="AH79" s="89">
        <v>7.59E-4</v>
      </c>
      <c r="AI79" s="89">
        <v>7.34E-4</v>
      </c>
    </row>
    <row r="80" ht="12.75" customHeight="1">
      <c r="A80" s="89">
        <v>-0.01499</v>
      </c>
      <c r="B80" s="89">
        <v>-0.013298</v>
      </c>
      <c r="C80" s="89">
        <v>-0.012295</v>
      </c>
      <c r="D80" s="89">
        <v>-0.011567</v>
      </c>
      <c r="E80" s="89">
        <v>-0.010996</v>
      </c>
      <c r="F80" s="89">
        <v>-0.010287</v>
      </c>
      <c r="G80" s="89">
        <v>-0.009635</v>
      </c>
      <c r="H80" s="89">
        <v>-0.009138</v>
      </c>
      <c r="I80" s="89">
        <v>-0.008581</v>
      </c>
      <c r="J80" s="89">
        <v>-0.008099</v>
      </c>
      <c r="K80" s="89">
        <v>-0.007531</v>
      </c>
      <c r="L80" s="89">
        <v>-0.00699</v>
      </c>
      <c r="M80" s="89">
        <v>-0.006357</v>
      </c>
      <c r="N80" s="89">
        <v>-0.005723</v>
      </c>
      <c r="O80" s="89">
        <v>-0.005217</v>
      </c>
      <c r="P80" s="89">
        <v>-0.004594</v>
      </c>
      <c r="Q80" s="89">
        <v>-0.004017</v>
      </c>
      <c r="R80" s="89">
        <v>-0.003357</v>
      </c>
      <c r="S80" s="89">
        <v>-0.002719</v>
      </c>
      <c r="T80" s="89">
        <v>-0.002188</v>
      </c>
      <c r="U80" s="89">
        <v>-0.001712</v>
      </c>
      <c r="V80" s="89">
        <v>-0.001259</v>
      </c>
      <c r="W80" s="89">
        <v>-8.99E-4</v>
      </c>
      <c r="X80" s="89">
        <v>-2.39E-4</v>
      </c>
      <c r="Y80" s="89">
        <v>0.0</v>
      </c>
      <c r="Z80" s="89">
        <v>6.5E-5</v>
      </c>
      <c r="AA80" s="89">
        <v>1.75E-4</v>
      </c>
      <c r="AB80" s="89">
        <v>2.99E-4</v>
      </c>
      <c r="AC80" s="89">
        <v>3.08E-4</v>
      </c>
      <c r="AD80" s="89">
        <v>2.93E-4</v>
      </c>
      <c r="AE80" s="89">
        <v>3.62E-4</v>
      </c>
      <c r="AF80" s="89">
        <v>5.29E-4</v>
      </c>
      <c r="AG80" s="89">
        <v>7.01E-4</v>
      </c>
      <c r="AH80" s="89">
        <v>7.96E-4</v>
      </c>
      <c r="AI80" s="89">
        <v>7.94E-4</v>
      </c>
    </row>
    <row r="81" ht="12.75" customHeight="1">
      <c r="A81" s="89">
        <v>-0.015021</v>
      </c>
      <c r="B81" s="89">
        <v>-0.013297</v>
      </c>
      <c r="C81" s="89">
        <v>-0.012286</v>
      </c>
      <c r="D81" s="89">
        <v>-0.011506</v>
      </c>
      <c r="E81" s="89">
        <v>-0.01095</v>
      </c>
      <c r="F81" s="89">
        <v>-0.010262</v>
      </c>
      <c r="G81" s="89">
        <v>-0.009605</v>
      </c>
      <c r="H81" s="89">
        <v>-0.009082</v>
      </c>
      <c r="I81" s="89">
        <v>-0.00851</v>
      </c>
      <c r="J81" s="89">
        <v>-0.008095</v>
      </c>
      <c r="K81" s="89">
        <v>-0.007512</v>
      </c>
      <c r="L81" s="89">
        <v>-0.006923</v>
      </c>
      <c r="M81" s="89">
        <v>-0.006321</v>
      </c>
      <c r="N81" s="89">
        <v>-0.005746</v>
      </c>
      <c r="O81" s="89">
        <v>-0.005184</v>
      </c>
      <c r="P81" s="89">
        <v>-0.004593</v>
      </c>
      <c r="Q81" s="89">
        <v>-0.00402</v>
      </c>
      <c r="R81" s="89">
        <v>-0.003369</v>
      </c>
      <c r="S81" s="89">
        <v>-0.002787</v>
      </c>
      <c r="T81" s="89">
        <v>-0.002207</v>
      </c>
      <c r="U81" s="89">
        <v>-0.001674</v>
      </c>
      <c r="V81" s="89">
        <v>-0.001243</v>
      </c>
      <c r="W81" s="89">
        <v>-8.67E-4</v>
      </c>
      <c r="X81" s="89">
        <v>-2.4E-4</v>
      </c>
      <c r="Y81" s="89">
        <v>0.0</v>
      </c>
      <c r="Z81" s="89">
        <v>7.5E-5</v>
      </c>
      <c r="AA81" s="89">
        <v>2.52E-4</v>
      </c>
      <c r="AB81" s="89">
        <v>3.64E-4</v>
      </c>
      <c r="AC81" s="89">
        <v>3.44E-4</v>
      </c>
      <c r="AD81" s="89">
        <v>3.37E-4</v>
      </c>
      <c r="AE81" s="89">
        <v>4.82E-4</v>
      </c>
      <c r="AF81" s="89">
        <v>6.36E-4</v>
      </c>
      <c r="AG81" s="89">
        <v>7.11E-4</v>
      </c>
      <c r="AH81" s="89">
        <v>7.49E-4</v>
      </c>
      <c r="AI81" s="89">
        <v>8.4E-4</v>
      </c>
    </row>
    <row r="82" ht="12.75" customHeight="1">
      <c r="A82" s="89">
        <v>-0.014912</v>
      </c>
      <c r="B82" s="89">
        <v>-0.013135</v>
      </c>
      <c r="C82" s="89">
        <v>-0.012128</v>
      </c>
      <c r="D82" s="89">
        <v>-0.011366</v>
      </c>
      <c r="E82" s="89">
        <v>-0.01081</v>
      </c>
      <c r="F82" s="89">
        <v>-0.010131</v>
      </c>
      <c r="G82" s="89">
        <v>-0.00951</v>
      </c>
      <c r="H82" s="89">
        <v>-0.008956</v>
      </c>
      <c r="I82" s="89">
        <v>-0.008444</v>
      </c>
      <c r="J82" s="89">
        <v>-0.007973</v>
      </c>
      <c r="K82" s="89">
        <v>-0.00747</v>
      </c>
      <c r="L82" s="89">
        <v>-0.006934</v>
      </c>
      <c r="M82" s="89">
        <v>-0.006229</v>
      </c>
      <c r="N82" s="89">
        <v>-0.005693</v>
      </c>
      <c r="O82" s="89">
        <v>-0.005227</v>
      </c>
      <c r="P82" s="89">
        <v>-0.004647</v>
      </c>
      <c r="Q82" s="89">
        <v>-0.004036</v>
      </c>
      <c r="R82" s="89">
        <v>-0.003365</v>
      </c>
      <c r="S82" s="89">
        <v>-0.002866</v>
      </c>
      <c r="T82" s="89">
        <v>-0.002273</v>
      </c>
      <c r="U82" s="89">
        <v>-0.001829</v>
      </c>
      <c r="V82" s="89">
        <v>-0.00134</v>
      </c>
      <c r="W82" s="89">
        <v>-9.69E-4</v>
      </c>
      <c r="X82" s="89">
        <v>-2.36E-4</v>
      </c>
      <c r="Y82" s="89">
        <v>0.0</v>
      </c>
      <c r="Z82" s="89">
        <v>7.2E-5</v>
      </c>
      <c r="AA82" s="89">
        <v>2.82E-4</v>
      </c>
      <c r="AB82" s="89">
        <v>3.98E-4</v>
      </c>
      <c r="AC82" s="89">
        <v>3.22E-4</v>
      </c>
      <c r="AD82" s="89">
        <v>3.26E-4</v>
      </c>
      <c r="AE82" s="89">
        <v>3.44E-4</v>
      </c>
      <c r="AF82" s="89">
        <v>5.22E-4</v>
      </c>
      <c r="AG82" s="89">
        <v>6.62E-4</v>
      </c>
      <c r="AH82" s="89">
        <v>6.59E-4</v>
      </c>
      <c r="AI82" s="89">
        <v>6.9E-4</v>
      </c>
    </row>
    <row r="83" ht="12.75" customHeight="1">
      <c r="A83" s="89">
        <v>-0.014587</v>
      </c>
      <c r="B83" s="89">
        <v>-0.012803</v>
      </c>
      <c r="C83" s="89">
        <v>-0.011809</v>
      </c>
      <c r="D83" s="89">
        <v>-0.011022</v>
      </c>
      <c r="E83" s="89">
        <v>-0.01047</v>
      </c>
      <c r="F83" s="89">
        <v>-0.009805</v>
      </c>
      <c r="G83" s="89">
        <v>-0.009173</v>
      </c>
      <c r="H83" s="89">
        <v>-0.008698</v>
      </c>
      <c r="I83" s="89">
        <v>-0.008221</v>
      </c>
      <c r="J83" s="89">
        <v>-0.007684</v>
      </c>
      <c r="K83" s="89">
        <v>-0.007209</v>
      </c>
      <c r="L83" s="89">
        <v>-0.006677</v>
      </c>
      <c r="M83" s="89">
        <v>-0.006056</v>
      </c>
      <c r="N83" s="89">
        <v>-0.005455</v>
      </c>
      <c r="O83" s="89">
        <v>-0.005037</v>
      </c>
      <c r="P83" s="89">
        <v>-0.00454</v>
      </c>
      <c r="Q83" s="89">
        <v>-0.003891</v>
      </c>
      <c r="R83" s="89">
        <v>-0.003267</v>
      </c>
      <c r="S83" s="89">
        <v>-0.00276</v>
      </c>
      <c r="T83" s="89">
        <v>-0.002209</v>
      </c>
      <c r="U83" s="89">
        <v>-0.001732</v>
      </c>
      <c r="V83" s="89">
        <v>-0.00135</v>
      </c>
      <c r="W83" s="89">
        <v>-9.23E-4</v>
      </c>
      <c r="X83" s="89">
        <v>-2.51E-4</v>
      </c>
      <c r="Y83" s="89">
        <v>0.0</v>
      </c>
      <c r="Z83" s="89">
        <v>1.07E-4</v>
      </c>
      <c r="AA83" s="89">
        <v>2.12E-4</v>
      </c>
      <c r="AB83" s="89">
        <v>4.4E-4</v>
      </c>
      <c r="AC83" s="89">
        <v>3.33E-4</v>
      </c>
      <c r="AD83" s="89">
        <v>2.84E-4</v>
      </c>
      <c r="AE83" s="89">
        <v>2.84E-4</v>
      </c>
      <c r="AF83" s="89">
        <v>4.75E-4</v>
      </c>
      <c r="AG83" s="89">
        <v>5.15E-4</v>
      </c>
      <c r="AH83" s="89">
        <v>6.34E-4</v>
      </c>
      <c r="AI83" s="89">
        <v>5.66E-4</v>
      </c>
    </row>
    <row r="84" ht="12.75" customHeight="1">
      <c r="A84" s="89">
        <v>-0.014098</v>
      </c>
      <c r="B84" s="89">
        <v>-0.012361</v>
      </c>
      <c r="C84" s="89">
        <v>-0.011403</v>
      </c>
      <c r="D84" s="89">
        <v>-0.010634</v>
      </c>
      <c r="E84" s="89">
        <v>-0.010171</v>
      </c>
      <c r="F84" s="89">
        <v>-0.009498</v>
      </c>
      <c r="G84" s="89">
        <v>-0.008836</v>
      </c>
      <c r="H84" s="89">
        <v>-0.008365</v>
      </c>
      <c r="I84" s="89">
        <v>-0.007915</v>
      </c>
      <c r="J84" s="89">
        <v>-0.00748</v>
      </c>
      <c r="K84" s="89">
        <v>-0.006925</v>
      </c>
      <c r="L84" s="89">
        <v>-0.00649</v>
      </c>
      <c r="M84" s="89">
        <v>-0.005853</v>
      </c>
      <c r="N84" s="89">
        <v>-0.005299</v>
      </c>
      <c r="O84" s="89">
        <v>-0.004876</v>
      </c>
      <c r="P84" s="89">
        <v>-0.004384</v>
      </c>
      <c r="Q84" s="89">
        <v>-0.003809</v>
      </c>
      <c r="R84" s="89">
        <v>-0.003254</v>
      </c>
      <c r="S84" s="89">
        <v>-0.002753</v>
      </c>
      <c r="T84" s="89">
        <v>-0.002102</v>
      </c>
      <c r="U84" s="89">
        <v>-0.001743</v>
      </c>
      <c r="V84" s="89">
        <v>-0.001279</v>
      </c>
      <c r="W84" s="89">
        <v>-9.7E-4</v>
      </c>
      <c r="X84" s="89">
        <v>-2.36E-4</v>
      </c>
      <c r="Y84" s="89">
        <v>0.0</v>
      </c>
      <c r="Z84" s="89">
        <v>1.8E-5</v>
      </c>
      <c r="AA84" s="89">
        <v>2.12E-4</v>
      </c>
      <c r="AB84" s="89">
        <v>2.66E-4</v>
      </c>
      <c r="AC84" s="89">
        <v>1.71E-4</v>
      </c>
      <c r="AD84" s="89">
        <v>1.2E-4</v>
      </c>
      <c r="AE84" s="89">
        <v>1.36E-4</v>
      </c>
      <c r="AF84" s="89">
        <v>3.57E-4</v>
      </c>
      <c r="AG84" s="89">
        <v>4.84E-4</v>
      </c>
      <c r="AH84" s="89">
        <v>3.99E-4</v>
      </c>
      <c r="AI84" s="89">
        <v>4.15E-4</v>
      </c>
    </row>
    <row r="85" ht="12.75" customHeight="1">
      <c r="A85" s="89">
        <v>-0.013667</v>
      </c>
      <c r="B85" s="89">
        <v>-0.01194</v>
      </c>
      <c r="C85" s="89">
        <v>-0.01101</v>
      </c>
      <c r="D85" s="89">
        <v>-0.01025</v>
      </c>
      <c r="E85" s="89">
        <v>-0.009788</v>
      </c>
      <c r="F85" s="89">
        <v>-0.009124</v>
      </c>
      <c r="G85" s="89">
        <v>-0.008538</v>
      </c>
      <c r="H85" s="89">
        <v>-0.008075</v>
      </c>
      <c r="I85" s="89">
        <v>-0.007644</v>
      </c>
      <c r="J85" s="89">
        <v>-0.007242</v>
      </c>
      <c r="K85" s="89">
        <v>-0.006648</v>
      </c>
      <c r="L85" s="89">
        <v>-0.006239</v>
      </c>
      <c r="M85" s="89">
        <v>-0.005605</v>
      </c>
      <c r="N85" s="89">
        <v>-0.005042</v>
      </c>
      <c r="O85" s="89">
        <v>-0.004725</v>
      </c>
      <c r="P85" s="89">
        <v>-0.004208</v>
      </c>
      <c r="Q85" s="89">
        <v>-0.003603</v>
      </c>
      <c r="R85" s="89">
        <v>-0.00309</v>
      </c>
      <c r="S85" s="89">
        <v>-0.002649</v>
      </c>
      <c r="T85" s="89">
        <v>-0.00211</v>
      </c>
      <c r="U85" s="89">
        <v>-0.001722</v>
      </c>
      <c r="V85" s="89">
        <v>-0.001267</v>
      </c>
      <c r="W85" s="89">
        <v>-9.83E-4</v>
      </c>
      <c r="X85" s="89">
        <v>-2.69E-4</v>
      </c>
      <c r="Y85" s="89">
        <v>0.0</v>
      </c>
      <c r="Z85" s="89">
        <v>6.6E-5</v>
      </c>
      <c r="AA85" s="89">
        <v>1.3E-4</v>
      </c>
      <c r="AB85" s="89">
        <v>2.36E-4</v>
      </c>
      <c r="AC85" s="89">
        <v>7.2E-5</v>
      </c>
      <c r="AD85" s="89">
        <v>-3.9E-5</v>
      </c>
      <c r="AE85" s="89">
        <v>1.9E-5</v>
      </c>
      <c r="AF85" s="89">
        <v>1.59E-4</v>
      </c>
      <c r="AG85" s="89">
        <v>2.41E-4</v>
      </c>
      <c r="AH85" s="89">
        <v>2.99E-4</v>
      </c>
      <c r="AI85" s="89">
        <v>3.2E-4</v>
      </c>
    </row>
    <row r="86" ht="12.75" customHeight="1">
      <c r="A86" s="89">
        <v>-0.013191</v>
      </c>
      <c r="B86" s="89">
        <v>-0.011483</v>
      </c>
      <c r="C86" s="89">
        <v>-0.010573</v>
      </c>
      <c r="D86" s="89">
        <v>-0.00986</v>
      </c>
      <c r="E86" s="89">
        <v>-0.009362</v>
      </c>
      <c r="F86" s="89">
        <v>-0.008762</v>
      </c>
      <c r="G86" s="89">
        <v>-0.008148</v>
      </c>
      <c r="H86" s="89">
        <v>-0.007705</v>
      </c>
      <c r="I86" s="89">
        <v>-0.007324</v>
      </c>
      <c r="J86" s="89">
        <v>-0.006801</v>
      </c>
      <c r="K86" s="89">
        <v>-0.006336</v>
      </c>
      <c r="L86" s="89">
        <v>-0.005892</v>
      </c>
      <c r="M86" s="89">
        <v>-0.005314</v>
      </c>
      <c r="N86" s="89">
        <v>-0.004721</v>
      </c>
      <c r="O86" s="89">
        <v>-0.00441</v>
      </c>
      <c r="P86" s="89">
        <v>-0.004023</v>
      </c>
      <c r="Q86" s="89">
        <v>-0.003435</v>
      </c>
      <c r="R86" s="89">
        <v>-0.002887</v>
      </c>
      <c r="S86" s="89">
        <v>-0.002426</v>
      </c>
      <c r="T86" s="89">
        <v>-0.00188</v>
      </c>
      <c r="U86" s="89">
        <v>-0.001628</v>
      </c>
      <c r="V86" s="89">
        <v>-0.001161</v>
      </c>
      <c r="W86" s="89">
        <v>-8.75E-4</v>
      </c>
      <c r="X86" s="89">
        <v>-1.82E-4</v>
      </c>
      <c r="Y86" s="89">
        <v>0.0</v>
      </c>
      <c r="Z86" s="89">
        <v>4.6E-5</v>
      </c>
      <c r="AA86" s="89">
        <v>1.1E-4</v>
      </c>
      <c r="AB86" s="89">
        <v>1.81E-4</v>
      </c>
      <c r="AC86" s="89">
        <v>9.0E-5</v>
      </c>
      <c r="AD86" s="89">
        <v>-8.9E-5</v>
      </c>
      <c r="AE86" s="89">
        <v>-2.4E-5</v>
      </c>
      <c r="AF86" s="89">
        <v>5.1E-5</v>
      </c>
      <c r="AG86" s="89">
        <v>1.99E-4</v>
      </c>
      <c r="AH86" s="89">
        <v>2.82E-4</v>
      </c>
      <c r="AI86" s="89">
        <v>2.06E-4</v>
      </c>
    </row>
    <row r="87" ht="12.75" customHeight="1">
      <c r="A87" s="89">
        <v>-0.012936</v>
      </c>
      <c r="B87" s="89">
        <v>-0.011271</v>
      </c>
      <c r="C87" s="89">
        <v>-0.010387</v>
      </c>
      <c r="D87" s="89">
        <v>-0.00966</v>
      </c>
      <c r="E87" s="89">
        <v>-0.009232</v>
      </c>
      <c r="F87" s="89">
        <v>-0.008588</v>
      </c>
      <c r="G87" s="89">
        <v>-0.008027</v>
      </c>
      <c r="H87" s="89">
        <v>-0.007607</v>
      </c>
      <c r="I87" s="89">
        <v>-0.007216</v>
      </c>
      <c r="J87" s="89">
        <v>-0.006655</v>
      </c>
      <c r="K87" s="89">
        <v>-0.006265</v>
      </c>
      <c r="L87" s="89">
        <v>-0.00578</v>
      </c>
      <c r="M87" s="89">
        <v>-0.005215</v>
      </c>
      <c r="N87" s="89">
        <v>-0.004622</v>
      </c>
      <c r="O87" s="89">
        <v>-0.004395</v>
      </c>
      <c r="P87" s="89">
        <v>-0.003884</v>
      </c>
      <c r="Q87" s="89">
        <v>-0.00332</v>
      </c>
      <c r="R87" s="89">
        <v>-0.00291</v>
      </c>
      <c r="S87" s="89">
        <v>-0.002444</v>
      </c>
      <c r="T87" s="89">
        <v>-0.001958</v>
      </c>
      <c r="U87" s="89">
        <v>-0.001597</v>
      </c>
      <c r="V87" s="89">
        <v>-0.00112</v>
      </c>
      <c r="W87" s="89">
        <v>-8.56E-4</v>
      </c>
      <c r="X87" s="89">
        <v>-1.74E-4</v>
      </c>
      <c r="Y87" s="89">
        <v>0.0</v>
      </c>
      <c r="Z87" s="89">
        <v>-7.7E-5</v>
      </c>
      <c r="AA87" s="89">
        <v>-5.6E-5</v>
      </c>
      <c r="AB87" s="89">
        <v>2.6E-5</v>
      </c>
      <c r="AC87" s="89">
        <v>-9.9E-5</v>
      </c>
      <c r="AD87" s="89">
        <v>-2.47E-4</v>
      </c>
      <c r="AE87" s="89">
        <v>-1.93E-4</v>
      </c>
      <c r="AF87" s="89">
        <v>-9.3E-5</v>
      </c>
      <c r="AG87" s="89">
        <v>1.5E-5</v>
      </c>
      <c r="AH87" s="89">
        <v>6.2E-5</v>
      </c>
      <c r="AI87" s="89">
        <v>1.14E-4</v>
      </c>
    </row>
    <row r="88" ht="12.75" customHeight="1">
      <c r="A88" s="89">
        <v>-0.012818</v>
      </c>
      <c r="B88" s="89">
        <v>-0.011147</v>
      </c>
      <c r="C88" s="89">
        <v>-0.010216</v>
      </c>
      <c r="D88" s="89">
        <v>-0.009565</v>
      </c>
      <c r="E88" s="89">
        <v>-0.009132</v>
      </c>
      <c r="F88" s="89">
        <v>-0.00844</v>
      </c>
      <c r="G88" s="89">
        <v>-0.007951</v>
      </c>
      <c r="H88" s="89">
        <v>-0.007526</v>
      </c>
      <c r="I88" s="89">
        <v>-0.007058</v>
      </c>
      <c r="J88" s="89">
        <v>-0.00654</v>
      </c>
      <c r="K88" s="89">
        <v>-0.006169</v>
      </c>
      <c r="L88" s="89">
        <v>-0.005758</v>
      </c>
      <c r="M88" s="89">
        <v>-0.005122</v>
      </c>
      <c r="N88" s="89">
        <v>-0.004572</v>
      </c>
      <c r="O88" s="89">
        <v>-0.004285</v>
      </c>
      <c r="P88" s="89">
        <v>-0.003807</v>
      </c>
      <c r="Q88" s="89">
        <v>-0.003204</v>
      </c>
      <c r="R88" s="89">
        <v>-0.002717</v>
      </c>
      <c r="S88" s="89">
        <v>-0.002397</v>
      </c>
      <c r="T88" s="89">
        <v>-0.001778</v>
      </c>
      <c r="U88" s="89">
        <v>-0.001522</v>
      </c>
      <c r="V88" s="89">
        <v>-0.001033</v>
      </c>
      <c r="W88" s="89">
        <v>-7.83E-4</v>
      </c>
      <c r="X88" s="89">
        <v>-1.78E-4</v>
      </c>
      <c r="Y88" s="89">
        <v>0.0</v>
      </c>
      <c r="Z88" s="89">
        <v>-1.03E-4</v>
      </c>
      <c r="AA88" s="89">
        <v>-5.1E-5</v>
      </c>
      <c r="AB88" s="89">
        <v>1.2E-5</v>
      </c>
      <c r="AC88" s="89">
        <v>-2.11E-4</v>
      </c>
      <c r="AD88" s="89">
        <v>-2.74E-4</v>
      </c>
      <c r="AE88" s="89">
        <v>-2.58E-4</v>
      </c>
      <c r="AF88" s="89">
        <v>-8.2E-5</v>
      </c>
      <c r="AG88" s="89">
        <v>-1.05E-4</v>
      </c>
      <c r="AH88" s="89">
        <v>8.0E-5</v>
      </c>
      <c r="AI88" s="89">
        <v>-2.0E-5</v>
      </c>
    </row>
    <row r="89" ht="12.75" customHeight="1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</row>
    <row r="90" ht="12.75" customHeight="1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0"/>
    <col customWidth="1" min="25" max="25" width="9.43"/>
    <col customWidth="1" min="26" max="35" width="10.0"/>
  </cols>
  <sheetData>
    <row r="1" ht="13.5" customHeight="1">
      <c r="A1" s="91">
        <v>0.026871</v>
      </c>
      <c r="B1" s="91">
        <v>0.025842</v>
      </c>
      <c r="C1" s="91">
        <v>0.025129</v>
      </c>
      <c r="D1" s="91">
        <v>0.024189</v>
      </c>
      <c r="E1" s="91">
        <v>0.022731</v>
      </c>
      <c r="F1" s="91">
        <v>0.020195</v>
      </c>
      <c r="G1" s="91">
        <v>0.02011</v>
      </c>
      <c r="H1" s="91">
        <v>0.019789</v>
      </c>
      <c r="I1" s="91">
        <v>0.016731</v>
      </c>
      <c r="J1" s="91">
        <v>0.016262</v>
      </c>
      <c r="K1" s="91">
        <v>0.015652</v>
      </c>
      <c r="L1" s="91">
        <v>0.014716</v>
      </c>
      <c r="M1" s="91">
        <v>0.014041</v>
      </c>
      <c r="N1" s="91">
        <v>0.012102</v>
      </c>
      <c r="O1" s="91">
        <v>0.012764</v>
      </c>
      <c r="P1" s="91">
        <v>0.01066</v>
      </c>
      <c r="Q1" s="91">
        <v>0.009161</v>
      </c>
      <c r="R1" s="91">
        <v>0.008168</v>
      </c>
      <c r="S1" s="91">
        <v>0.006133</v>
      </c>
      <c r="T1" s="91">
        <v>0.00574</v>
      </c>
      <c r="U1" s="91">
        <v>0.003381</v>
      </c>
      <c r="V1" s="91">
        <v>0.002193</v>
      </c>
      <c r="W1" s="91">
        <v>0.002083</v>
      </c>
      <c r="X1" s="91">
        <v>6.69E-4</v>
      </c>
      <c r="Y1" s="91">
        <v>0.0</v>
      </c>
      <c r="Z1" s="91">
        <v>-0.001077</v>
      </c>
      <c r="AA1" s="91">
        <v>-0.001222</v>
      </c>
      <c r="AB1" s="91">
        <v>-0.001921</v>
      </c>
      <c r="AC1" s="91">
        <v>-0.004773</v>
      </c>
      <c r="AD1" s="91">
        <v>-0.0072</v>
      </c>
      <c r="AE1" s="91">
        <v>-0.008142</v>
      </c>
      <c r="AF1" s="91">
        <v>-0.010789</v>
      </c>
      <c r="AG1" s="91">
        <v>-0.01393</v>
      </c>
      <c r="AH1" s="91">
        <v>-0.01461</v>
      </c>
      <c r="AI1" s="91">
        <v>-0.015868</v>
      </c>
    </row>
    <row r="2" ht="13.5" customHeight="1">
      <c r="A2" s="91">
        <v>0.017729</v>
      </c>
      <c r="B2" s="91">
        <v>0.018025</v>
      </c>
      <c r="C2" s="91">
        <v>0.017081</v>
      </c>
      <c r="D2" s="91">
        <v>0.015937</v>
      </c>
      <c r="E2" s="91">
        <v>0.016637</v>
      </c>
      <c r="F2" s="91">
        <v>0.01409</v>
      </c>
      <c r="G2" s="91">
        <v>0.014174</v>
      </c>
      <c r="H2" s="91">
        <v>0.013725</v>
      </c>
      <c r="I2" s="91">
        <v>0.011991</v>
      </c>
      <c r="J2" s="91">
        <v>0.010716</v>
      </c>
      <c r="K2" s="91">
        <v>0.009714</v>
      </c>
      <c r="L2" s="91">
        <v>0.009424</v>
      </c>
      <c r="M2" s="91">
        <v>0.007742</v>
      </c>
      <c r="N2" s="91">
        <v>0.006958</v>
      </c>
      <c r="O2" s="91">
        <v>0.005904</v>
      </c>
      <c r="P2" s="91">
        <v>0.00452</v>
      </c>
      <c r="Q2" s="91">
        <v>0.003231</v>
      </c>
      <c r="R2" s="91">
        <v>0.003392</v>
      </c>
      <c r="S2" s="91">
        <v>0.002457</v>
      </c>
      <c r="T2" s="91">
        <v>0.002392</v>
      </c>
      <c r="U2" s="91">
        <v>0.00141</v>
      </c>
      <c r="V2" s="91">
        <v>0.001421</v>
      </c>
      <c r="W2" s="91">
        <v>0.001274</v>
      </c>
      <c r="X2" s="91">
        <v>6.24E-4</v>
      </c>
      <c r="Y2" s="91">
        <v>0.0</v>
      </c>
      <c r="Z2" s="91">
        <v>-0.001186</v>
      </c>
      <c r="AA2" s="91">
        <v>-0.003492</v>
      </c>
      <c r="AB2" s="91">
        <v>-0.005213</v>
      </c>
      <c r="AC2" s="91">
        <v>-0.006881</v>
      </c>
      <c r="AD2" s="91">
        <v>-0.007352</v>
      </c>
      <c r="AE2" s="91">
        <v>-0.008204</v>
      </c>
      <c r="AF2" s="91">
        <v>-0.010619</v>
      </c>
      <c r="AG2" s="91">
        <v>-0.012285</v>
      </c>
      <c r="AH2" s="91">
        <v>-0.012895</v>
      </c>
      <c r="AI2" s="91">
        <v>-0.01408</v>
      </c>
    </row>
    <row r="3" ht="13.5" customHeight="1">
      <c r="A3" s="91">
        <v>0.015032</v>
      </c>
      <c r="B3" s="91">
        <v>0.015146</v>
      </c>
      <c r="C3" s="91">
        <v>0.01399</v>
      </c>
      <c r="D3" s="91">
        <v>0.013447</v>
      </c>
      <c r="E3" s="91">
        <v>0.013595</v>
      </c>
      <c r="F3" s="91">
        <v>0.011385</v>
      </c>
      <c r="G3" s="91">
        <v>0.010459</v>
      </c>
      <c r="H3" s="91">
        <v>0.010061</v>
      </c>
      <c r="I3" s="91">
        <v>0.008348</v>
      </c>
      <c r="J3" s="91">
        <v>0.007421</v>
      </c>
      <c r="K3" s="91">
        <v>0.008273</v>
      </c>
      <c r="L3" s="91">
        <v>0.00779</v>
      </c>
      <c r="M3" s="91">
        <v>0.006952</v>
      </c>
      <c r="N3" s="91">
        <v>0.006344</v>
      </c>
      <c r="O3" s="91">
        <v>0.005746</v>
      </c>
      <c r="P3" s="91">
        <v>0.005517</v>
      </c>
      <c r="Q3" s="91">
        <v>0.004189</v>
      </c>
      <c r="R3" s="91">
        <v>0.004013</v>
      </c>
      <c r="S3" s="91">
        <v>0.002885</v>
      </c>
      <c r="T3" s="91">
        <v>0.002417</v>
      </c>
      <c r="U3" s="91">
        <v>0.002421</v>
      </c>
      <c r="V3" s="91">
        <v>0.001926</v>
      </c>
      <c r="W3" s="91">
        <v>0.001482</v>
      </c>
      <c r="X3" s="91">
        <v>4.69E-4</v>
      </c>
      <c r="Y3" s="91">
        <v>0.0</v>
      </c>
      <c r="Z3" s="91">
        <v>-0.001637</v>
      </c>
      <c r="AA3" s="91">
        <v>-0.001529</v>
      </c>
      <c r="AB3" s="91">
        <v>-0.002459</v>
      </c>
      <c r="AC3" s="91">
        <v>-0.003183</v>
      </c>
      <c r="AD3" s="91">
        <v>-0.00521</v>
      </c>
      <c r="AE3" s="91">
        <v>-0.005698</v>
      </c>
      <c r="AF3" s="91">
        <v>-0.007964</v>
      </c>
      <c r="AG3" s="91">
        <v>-0.009906</v>
      </c>
      <c r="AH3" s="91">
        <v>-0.009328</v>
      </c>
      <c r="AI3" s="91">
        <v>-0.010995</v>
      </c>
    </row>
    <row r="4" ht="13.5" customHeight="1">
      <c r="A4" s="91">
        <v>0.009051</v>
      </c>
      <c r="B4" s="91">
        <v>0.008255</v>
      </c>
      <c r="C4" s="91">
        <v>0.00878</v>
      </c>
      <c r="D4" s="91">
        <v>0.007962</v>
      </c>
      <c r="E4" s="91">
        <v>0.007274</v>
      </c>
      <c r="F4" s="91">
        <v>0.006687</v>
      </c>
      <c r="G4" s="91">
        <v>0.006707</v>
      </c>
      <c r="H4" s="91">
        <v>0.007517</v>
      </c>
      <c r="I4" s="91">
        <v>0.005698</v>
      </c>
      <c r="J4" s="91">
        <v>0.005955</v>
      </c>
      <c r="K4" s="91">
        <v>0.004811</v>
      </c>
      <c r="L4" s="91">
        <v>0.0049</v>
      </c>
      <c r="M4" s="91">
        <v>0.004298</v>
      </c>
      <c r="N4" s="91">
        <v>0.003973</v>
      </c>
      <c r="O4" s="91">
        <v>0.004</v>
      </c>
      <c r="P4" s="91">
        <v>0.003146</v>
      </c>
      <c r="Q4" s="91">
        <v>0.002511</v>
      </c>
      <c r="R4" s="91">
        <v>0.001874</v>
      </c>
      <c r="S4" s="91">
        <v>0.001231</v>
      </c>
      <c r="T4" s="91">
        <v>0.001049</v>
      </c>
      <c r="U4" s="91">
        <v>5.07E-4</v>
      </c>
      <c r="V4" s="91">
        <v>1.84E-4</v>
      </c>
      <c r="W4" s="91">
        <v>4.35E-4</v>
      </c>
      <c r="X4" s="91">
        <v>1.02E-4</v>
      </c>
      <c r="Y4" s="91">
        <v>0.0</v>
      </c>
      <c r="Z4" s="91">
        <v>-2.06E-4</v>
      </c>
      <c r="AA4" s="91">
        <v>-0.001119</v>
      </c>
      <c r="AB4" s="91">
        <v>-0.001322</v>
      </c>
      <c r="AC4" s="91">
        <v>-0.003539</v>
      </c>
      <c r="AD4" s="91">
        <v>-0.00457</v>
      </c>
      <c r="AE4" s="91">
        <v>-0.005264</v>
      </c>
      <c r="AF4" s="91">
        <v>-0.007069</v>
      </c>
      <c r="AG4" s="91">
        <v>-0.008367</v>
      </c>
      <c r="AH4" s="91">
        <v>-0.009047</v>
      </c>
      <c r="AI4" s="91">
        <v>-0.009907</v>
      </c>
    </row>
    <row r="5" ht="13.5" customHeight="1">
      <c r="A5" s="91">
        <v>0.006769</v>
      </c>
      <c r="B5" s="91">
        <v>0.007088</v>
      </c>
      <c r="C5" s="91">
        <v>0.006212</v>
      </c>
      <c r="D5" s="91">
        <v>0.005352</v>
      </c>
      <c r="E5" s="91">
        <v>0.0061</v>
      </c>
      <c r="F5" s="91">
        <v>0.004779</v>
      </c>
      <c r="G5" s="91">
        <v>0.004505</v>
      </c>
      <c r="H5" s="91">
        <v>0.00439</v>
      </c>
      <c r="I5" s="91">
        <v>0.003141</v>
      </c>
      <c r="J5" s="91">
        <v>0.002786</v>
      </c>
      <c r="K5" s="91">
        <v>0.002573</v>
      </c>
      <c r="L5" s="91">
        <v>0.002044</v>
      </c>
      <c r="M5" s="91">
        <v>0.001348</v>
      </c>
      <c r="N5" s="91">
        <v>4.99E-4</v>
      </c>
      <c r="O5" s="91">
        <v>2.97E-4</v>
      </c>
      <c r="P5" s="91">
        <v>-4.23E-4</v>
      </c>
      <c r="Q5" s="91">
        <v>-5.94E-4</v>
      </c>
      <c r="R5" s="91">
        <v>-3.51E-4</v>
      </c>
      <c r="S5" s="91">
        <v>-7.72E-4</v>
      </c>
      <c r="T5" s="91">
        <v>-9.2E-5</v>
      </c>
      <c r="U5" s="91">
        <v>4.2E-5</v>
      </c>
      <c r="V5" s="91">
        <v>4.16E-4</v>
      </c>
      <c r="W5" s="91">
        <v>6.6E-4</v>
      </c>
      <c r="X5" s="91">
        <v>-4.9E-5</v>
      </c>
      <c r="Y5" s="91">
        <v>0.0</v>
      </c>
      <c r="Z5" s="91">
        <v>-0.001483</v>
      </c>
      <c r="AA5" s="91">
        <v>-0.002555</v>
      </c>
      <c r="AB5" s="91">
        <v>-0.003844</v>
      </c>
      <c r="AC5" s="91">
        <v>-0.004093</v>
      </c>
      <c r="AD5" s="91">
        <v>-0.004784</v>
      </c>
      <c r="AE5" s="91">
        <v>-0.005483</v>
      </c>
      <c r="AF5" s="91">
        <v>-0.007021</v>
      </c>
      <c r="AG5" s="91">
        <v>-0.007906</v>
      </c>
      <c r="AH5" s="91">
        <v>-0.007853</v>
      </c>
      <c r="AI5" s="91">
        <v>-0.008464</v>
      </c>
    </row>
    <row r="6" ht="13.5" customHeight="1">
      <c r="A6" s="91">
        <v>0.007705</v>
      </c>
      <c r="B6" s="91">
        <v>0.007236</v>
      </c>
      <c r="C6" s="91">
        <v>0.006636</v>
      </c>
      <c r="D6" s="91">
        <v>0.005803</v>
      </c>
      <c r="E6" s="91">
        <v>0.005098</v>
      </c>
      <c r="F6" s="91">
        <v>0.003845</v>
      </c>
      <c r="G6" s="91">
        <v>0.00324</v>
      </c>
      <c r="H6" s="91">
        <v>0.003181</v>
      </c>
      <c r="I6" s="91">
        <v>0.002356</v>
      </c>
      <c r="J6" s="91">
        <v>0.002432</v>
      </c>
      <c r="K6" s="91">
        <v>0.002243</v>
      </c>
      <c r="L6" s="91">
        <v>0.001784</v>
      </c>
      <c r="M6" s="91">
        <v>0.001757</v>
      </c>
      <c r="N6" s="91">
        <v>0.001412</v>
      </c>
      <c r="O6" s="91">
        <v>8.9E-4</v>
      </c>
      <c r="P6" s="91">
        <v>0.001343</v>
      </c>
      <c r="Q6" s="91">
        <v>7.47E-4</v>
      </c>
      <c r="R6" s="91">
        <v>8.18E-4</v>
      </c>
      <c r="S6" s="91">
        <v>4.47E-4</v>
      </c>
      <c r="T6" s="91">
        <v>6.43E-4</v>
      </c>
      <c r="U6" s="91">
        <v>0.001148</v>
      </c>
      <c r="V6" s="91">
        <v>6.88E-4</v>
      </c>
      <c r="W6" s="91">
        <v>5.01E-4</v>
      </c>
      <c r="X6" s="91">
        <v>5.06E-4</v>
      </c>
      <c r="Y6" s="91">
        <v>0.0</v>
      </c>
      <c r="Z6" s="91">
        <v>2.7E-5</v>
      </c>
      <c r="AA6" s="91">
        <v>-3.4E-4</v>
      </c>
      <c r="AB6" s="91">
        <v>-5.74E-4</v>
      </c>
      <c r="AC6" s="91">
        <v>-0.001512</v>
      </c>
      <c r="AD6" s="91">
        <v>-0.003019</v>
      </c>
      <c r="AE6" s="91">
        <v>-0.002954</v>
      </c>
      <c r="AF6" s="91">
        <v>-0.004168</v>
      </c>
      <c r="AG6" s="91">
        <v>-0.005608</v>
      </c>
      <c r="AH6" s="91">
        <v>-0.00559</v>
      </c>
      <c r="AI6" s="91">
        <v>-0.006862</v>
      </c>
    </row>
    <row r="7" ht="13.5" customHeight="1">
      <c r="A7" s="91">
        <v>0.004924</v>
      </c>
      <c r="B7" s="91">
        <v>0.004473</v>
      </c>
      <c r="C7" s="91">
        <v>0.004234</v>
      </c>
      <c r="D7" s="91">
        <v>0.00359</v>
      </c>
      <c r="E7" s="91">
        <v>0.003078</v>
      </c>
      <c r="F7" s="91">
        <v>0.00223</v>
      </c>
      <c r="G7" s="91">
        <v>0.002065</v>
      </c>
      <c r="H7" s="91">
        <v>0.002054</v>
      </c>
      <c r="I7" s="91">
        <v>0.001259</v>
      </c>
      <c r="J7" s="91">
        <v>8.79E-4</v>
      </c>
      <c r="K7" s="91">
        <v>7.38E-4</v>
      </c>
      <c r="L7" s="91">
        <v>7.5E-4</v>
      </c>
      <c r="M7" s="91">
        <v>-1.2E-5</v>
      </c>
      <c r="N7" s="91">
        <v>-6.04E-4</v>
      </c>
      <c r="O7" s="91">
        <v>-2.93E-4</v>
      </c>
      <c r="P7" s="91">
        <v>-7.45E-4</v>
      </c>
      <c r="Q7" s="91">
        <v>-0.001151</v>
      </c>
      <c r="R7" s="91">
        <v>-0.001221</v>
      </c>
      <c r="S7" s="91">
        <v>-0.001396</v>
      </c>
      <c r="T7" s="91">
        <v>-0.001232</v>
      </c>
      <c r="U7" s="91">
        <v>-0.002105</v>
      </c>
      <c r="V7" s="91">
        <v>-7.18E-4</v>
      </c>
      <c r="W7" s="91">
        <v>-2.3E-4</v>
      </c>
      <c r="X7" s="91">
        <v>-5.71E-4</v>
      </c>
      <c r="Y7" s="91">
        <v>0.0</v>
      </c>
      <c r="Z7" s="91">
        <v>-5.99E-4</v>
      </c>
      <c r="AA7" s="91">
        <v>-0.001175</v>
      </c>
      <c r="AB7" s="91">
        <v>-0.001597</v>
      </c>
      <c r="AC7" s="91">
        <v>-0.003086</v>
      </c>
      <c r="AD7" s="91">
        <v>-0.003442</v>
      </c>
      <c r="AE7" s="91">
        <v>-0.004109</v>
      </c>
      <c r="AF7" s="91">
        <v>-0.005133</v>
      </c>
      <c r="AG7" s="91">
        <v>-0.00587</v>
      </c>
      <c r="AH7" s="91">
        <v>-0.006326</v>
      </c>
      <c r="AI7" s="91">
        <v>-0.006689</v>
      </c>
    </row>
    <row r="8" ht="13.5" customHeight="1">
      <c r="A8" s="91">
        <v>0.003885</v>
      </c>
      <c r="B8" s="91">
        <v>0.004158</v>
      </c>
      <c r="C8" s="91">
        <v>0.003763</v>
      </c>
      <c r="D8" s="91">
        <v>0.003176</v>
      </c>
      <c r="E8" s="91">
        <v>0.003365</v>
      </c>
      <c r="F8" s="91">
        <v>0.002564</v>
      </c>
      <c r="G8" s="91">
        <v>0.001809</v>
      </c>
      <c r="H8" s="91">
        <v>0.001169</v>
      </c>
      <c r="I8" s="91">
        <v>3.99E-4</v>
      </c>
      <c r="J8" s="91">
        <v>1.18E-4</v>
      </c>
      <c r="K8" s="91">
        <v>-5.09E-4</v>
      </c>
      <c r="L8" s="91">
        <v>-5.72E-4</v>
      </c>
      <c r="M8" s="91">
        <v>-0.00116</v>
      </c>
      <c r="N8" s="91">
        <v>-0.001207</v>
      </c>
      <c r="O8" s="91">
        <v>-0.001878</v>
      </c>
      <c r="P8" s="91">
        <v>-0.001812</v>
      </c>
      <c r="Q8" s="91">
        <v>-0.001816</v>
      </c>
      <c r="R8" s="91">
        <v>-0.001936</v>
      </c>
      <c r="S8" s="91">
        <v>-0.001784</v>
      </c>
      <c r="T8" s="91">
        <v>-0.001099</v>
      </c>
      <c r="U8" s="91">
        <v>-4.58E-4</v>
      </c>
      <c r="V8" s="91">
        <v>-1.71E-4</v>
      </c>
      <c r="W8" s="91">
        <v>2.54E-4</v>
      </c>
      <c r="X8" s="91">
        <v>2.42E-4</v>
      </c>
      <c r="Y8" s="91">
        <v>0.0</v>
      </c>
      <c r="Z8" s="91">
        <v>-7.55E-4</v>
      </c>
      <c r="AA8" s="91">
        <v>-0.001501</v>
      </c>
      <c r="AB8" s="91">
        <v>-0.002159</v>
      </c>
      <c r="AC8" s="91">
        <v>-0.00226</v>
      </c>
      <c r="AD8" s="91">
        <v>-0.003018</v>
      </c>
      <c r="AE8" s="91">
        <v>-0.003115</v>
      </c>
      <c r="AF8" s="91">
        <v>-0.004191</v>
      </c>
      <c r="AG8" s="91">
        <v>-0.004736</v>
      </c>
      <c r="AH8" s="91">
        <v>-0.004553</v>
      </c>
      <c r="AI8" s="91">
        <v>-0.00515</v>
      </c>
    </row>
    <row r="9" ht="13.5" customHeight="1">
      <c r="A9" s="91">
        <v>0.003337</v>
      </c>
      <c r="B9" s="91">
        <v>0.003247</v>
      </c>
      <c r="C9" s="91">
        <v>0.003187</v>
      </c>
      <c r="D9" s="91">
        <v>0.002793</v>
      </c>
      <c r="E9" s="91">
        <v>0.002147</v>
      </c>
      <c r="F9" s="91">
        <v>0.001379</v>
      </c>
      <c r="G9" s="91">
        <v>9.66E-4</v>
      </c>
      <c r="H9" s="91">
        <v>0.001273</v>
      </c>
      <c r="I9" s="91">
        <v>4.25E-4</v>
      </c>
      <c r="J9" s="91">
        <v>2.59E-4</v>
      </c>
      <c r="K9" s="91">
        <v>5.31E-4</v>
      </c>
      <c r="L9" s="91">
        <v>5.4E-5</v>
      </c>
      <c r="M9" s="91">
        <v>-1.33E-4</v>
      </c>
      <c r="N9" s="91">
        <v>-5.61E-4</v>
      </c>
      <c r="O9" s="91">
        <v>-4.6E-4</v>
      </c>
      <c r="P9" s="91">
        <v>-4.84E-4</v>
      </c>
      <c r="Q9" s="91">
        <v>-7.77E-4</v>
      </c>
      <c r="R9" s="91">
        <v>-7.92E-4</v>
      </c>
      <c r="S9" s="91">
        <v>-8.39E-4</v>
      </c>
      <c r="T9" s="91">
        <v>-9.0E-4</v>
      </c>
      <c r="U9" s="91">
        <v>-6.2E-4</v>
      </c>
      <c r="V9" s="91">
        <v>-1.1E-5</v>
      </c>
      <c r="W9" s="91">
        <v>-2.08E-4</v>
      </c>
      <c r="X9" s="91">
        <v>-1.95E-4</v>
      </c>
      <c r="Y9" s="91">
        <v>0.0</v>
      </c>
      <c r="Z9" s="91">
        <v>5.6E-5</v>
      </c>
      <c r="AA9" s="91">
        <v>-2.24E-4</v>
      </c>
      <c r="AB9" s="91">
        <v>-3.92E-4</v>
      </c>
      <c r="AC9" s="91">
        <v>-0.001214</v>
      </c>
      <c r="AD9" s="91">
        <v>-0.002238</v>
      </c>
      <c r="AE9" s="91">
        <v>-0.002666</v>
      </c>
      <c r="AF9" s="91">
        <v>-0.003051</v>
      </c>
      <c r="AG9" s="91">
        <v>-0.004014</v>
      </c>
      <c r="AH9" s="91">
        <v>-0.004325</v>
      </c>
      <c r="AI9" s="91">
        <v>-0.004878</v>
      </c>
    </row>
    <row r="10" ht="13.5" customHeight="1">
      <c r="A10" s="91">
        <v>0.001801</v>
      </c>
      <c r="B10" s="91">
        <v>0.001752</v>
      </c>
      <c r="C10" s="91">
        <v>0.001622</v>
      </c>
      <c r="D10" s="91">
        <v>0.001231</v>
      </c>
      <c r="E10" s="91">
        <v>0.001222</v>
      </c>
      <c r="F10" s="91">
        <v>6.46E-4</v>
      </c>
      <c r="G10" s="91">
        <v>4.29E-4</v>
      </c>
      <c r="H10" s="91">
        <v>3.76E-4</v>
      </c>
      <c r="I10" s="91">
        <v>-2.48E-4</v>
      </c>
      <c r="J10" s="91">
        <v>-3.38E-4</v>
      </c>
      <c r="K10" s="91">
        <v>-8.69E-4</v>
      </c>
      <c r="L10" s="91">
        <v>-9.27E-4</v>
      </c>
      <c r="M10" s="91">
        <v>-0.001788</v>
      </c>
      <c r="N10" s="91">
        <v>-0.001846</v>
      </c>
      <c r="O10" s="91">
        <v>-0.001791</v>
      </c>
      <c r="P10" s="91">
        <v>-0.002287</v>
      </c>
      <c r="Q10" s="91">
        <v>-0.002434</v>
      </c>
      <c r="R10" s="91">
        <v>-0.00259</v>
      </c>
      <c r="S10" s="91">
        <v>-0.002303</v>
      </c>
      <c r="T10" s="91">
        <v>-0.002125</v>
      </c>
      <c r="U10" s="91">
        <v>-0.001888</v>
      </c>
      <c r="V10" s="91">
        <v>-0.001</v>
      </c>
      <c r="W10" s="91">
        <v>-3.75E-4</v>
      </c>
      <c r="X10" s="91">
        <v>-4.7E-5</v>
      </c>
      <c r="Y10" s="91">
        <v>0.0</v>
      </c>
      <c r="Z10" s="91">
        <v>-4.85E-4</v>
      </c>
      <c r="AA10" s="91">
        <v>-0.00108</v>
      </c>
      <c r="AB10" s="91">
        <v>-0.001687</v>
      </c>
      <c r="AC10" s="91">
        <v>-0.002705</v>
      </c>
      <c r="AD10" s="91">
        <v>-0.003054</v>
      </c>
      <c r="AE10" s="91">
        <v>-0.003498</v>
      </c>
      <c r="AF10" s="91">
        <v>-0.004414</v>
      </c>
      <c r="AG10" s="91">
        <v>-0.004907</v>
      </c>
      <c r="AH10" s="91">
        <v>-0.00527</v>
      </c>
      <c r="AI10" s="91">
        <v>-0.005603</v>
      </c>
    </row>
    <row r="11" ht="13.5" customHeight="1">
      <c r="A11" s="91">
        <v>0.001238</v>
      </c>
      <c r="B11" s="91">
        <v>0.00155</v>
      </c>
      <c r="C11" s="91">
        <v>0.001185</v>
      </c>
      <c r="D11" s="91">
        <v>8.25E-4</v>
      </c>
      <c r="E11" s="91">
        <v>8.3E-4</v>
      </c>
      <c r="F11" s="91">
        <v>9.6E-5</v>
      </c>
      <c r="G11" s="91">
        <v>-3.33E-4</v>
      </c>
      <c r="H11" s="91">
        <v>-5.69E-4</v>
      </c>
      <c r="I11" s="91">
        <v>-0.001036</v>
      </c>
      <c r="J11" s="91">
        <v>-0.0014</v>
      </c>
      <c r="K11" s="91">
        <v>-0.00135</v>
      </c>
      <c r="L11" s="91">
        <v>-0.001491</v>
      </c>
      <c r="M11" s="91">
        <v>-0.002001</v>
      </c>
      <c r="N11" s="91">
        <v>-0.002121</v>
      </c>
      <c r="O11" s="91">
        <v>-0.002404</v>
      </c>
      <c r="P11" s="91">
        <v>-0.002129</v>
      </c>
      <c r="Q11" s="91">
        <v>-0.002046</v>
      </c>
      <c r="R11" s="91">
        <v>-0.001801</v>
      </c>
      <c r="S11" s="91">
        <v>-0.001904</v>
      </c>
      <c r="T11" s="91">
        <v>-0.001008</v>
      </c>
      <c r="U11" s="91">
        <v>-3.74E-4</v>
      </c>
      <c r="V11" s="91">
        <v>-1.7E-5</v>
      </c>
      <c r="W11" s="91">
        <v>3.0E-6</v>
      </c>
      <c r="X11" s="91">
        <v>2.54E-4</v>
      </c>
      <c r="Y11" s="91">
        <v>0.0</v>
      </c>
      <c r="Z11" s="91">
        <v>-3.26E-4</v>
      </c>
      <c r="AA11" s="91">
        <v>-7.73E-4</v>
      </c>
      <c r="AB11" s="91">
        <v>-0.001186</v>
      </c>
      <c r="AC11" s="91">
        <v>-0.00137</v>
      </c>
      <c r="AD11" s="91">
        <v>-0.002069</v>
      </c>
      <c r="AE11" s="91">
        <v>-0.002372</v>
      </c>
      <c r="AF11" s="91">
        <v>-0.003008</v>
      </c>
      <c r="AG11" s="91">
        <v>-0.003579</v>
      </c>
      <c r="AH11" s="91">
        <v>-0.003563</v>
      </c>
      <c r="AI11" s="91">
        <v>-0.003943</v>
      </c>
    </row>
    <row r="12" ht="13.5" customHeight="1">
      <c r="A12" s="91">
        <v>3.84E-4</v>
      </c>
      <c r="B12" s="91">
        <v>1.18E-4</v>
      </c>
      <c r="C12" s="91">
        <v>2.81E-4</v>
      </c>
      <c r="D12" s="91">
        <v>4.0E-6</v>
      </c>
      <c r="E12" s="91">
        <v>-5.61E-4</v>
      </c>
      <c r="F12" s="91">
        <v>-0.001008</v>
      </c>
      <c r="G12" s="91">
        <v>-0.001113</v>
      </c>
      <c r="H12" s="91">
        <v>-8.5E-4</v>
      </c>
      <c r="I12" s="91">
        <v>-0.001558</v>
      </c>
      <c r="J12" s="91">
        <v>-0.001239</v>
      </c>
      <c r="K12" s="91">
        <v>-0.001526</v>
      </c>
      <c r="L12" s="91">
        <v>-0.001546</v>
      </c>
      <c r="M12" s="91">
        <v>-0.001803</v>
      </c>
      <c r="N12" s="91">
        <v>-0.00197</v>
      </c>
      <c r="O12" s="91">
        <v>-0.001704</v>
      </c>
      <c r="P12" s="91">
        <v>-0.001661</v>
      </c>
      <c r="Q12" s="91">
        <v>-0.002028</v>
      </c>
      <c r="R12" s="91">
        <v>-0.001968</v>
      </c>
      <c r="S12" s="91">
        <v>-0.001878</v>
      </c>
      <c r="T12" s="91">
        <v>-0.001556</v>
      </c>
      <c r="U12" s="91">
        <v>-0.001393</v>
      </c>
      <c r="V12" s="91">
        <v>-7.21E-4</v>
      </c>
      <c r="W12" s="91">
        <v>-5.91E-4</v>
      </c>
      <c r="X12" s="91">
        <v>-4.19E-4</v>
      </c>
      <c r="Y12" s="91">
        <v>0.0</v>
      </c>
      <c r="Z12" s="91">
        <v>1.45E-4</v>
      </c>
      <c r="AA12" s="91">
        <v>-1.19E-4</v>
      </c>
      <c r="AB12" s="91">
        <v>-3.58E-4</v>
      </c>
      <c r="AC12" s="91">
        <v>-0.001284</v>
      </c>
      <c r="AD12" s="91">
        <v>-0.002127</v>
      </c>
      <c r="AE12" s="91">
        <v>-0.002416</v>
      </c>
      <c r="AF12" s="91">
        <v>-0.002885</v>
      </c>
      <c r="AG12" s="91">
        <v>-0.003615</v>
      </c>
      <c r="AH12" s="91">
        <v>-0.004031</v>
      </c>
      <c r="AI12" s="91">
        <v>-0.004529</v>
      </c>
    </row>
    <row r="13" ht="13.5" customHeight="1">
      <c r="A13" s="91">
        <v>-3.47E-4</v>
      </c>
      <c r="B13" s="91">
        <v>-1.47E-4</v>
      </c>
      <c r="C13" s="91">
        <v>-4.74E-4</v>
      </c>
      <c r="D13" s="91">
        <v>-6.5E-4</v>
      </c>
      <c r="E13" s="91">
        <v>-5.34E-4</v>
      </c>
      <c r="F13" s="91">
        <v>-0.001046</v>
      </c>
      <c r="G13" s="91">
        <v>-0.001195</v>
      </c>
      <c r="H13" s="91">
        <v>-0.00146</v>
      </c>
      <c r="I13" s="91">
        <v>-0.001616</v>
      </c>
      <c r="J13" s="91">
        <v>-0.00199</v>
      </c>
      <c r="K13" s="91">
        <v>-0.0021</v>
      </c>
      <c r="L13" s="91">
        <v>-0.002198</v>
      </c>
      <c r="M13" s="91">
        <v>-0.002919</v>
      </c>
      <c r="N13" s="91">
        <v>-0.003086</v>
      </c>
      <c r="O13" s="91">
        <v>-0.003074</v>
      </c>
      <c r="P13" s="91">
        <v>-0.00318</v>
      </c>
      <c r="Q13" s="91">
        <v>-0.002976</v>
      </c>
      <c r="R13" s="91">
        <v>-0.002932</v>
      </c>
      <c r="S13" s="91">
        <v>-0.002699</v>
      </c>
      <c r="T13" s="91">
        <v>-0.002258</v>
      </c>
      <c r="U13" s="91">
        <v>-0.001759</v>
      </c>
      <c r="V13" s="91">
        <v>-0.001014</v>
      </c>
      <c r="W13" s="91">
        <v>-5.12E-4</v>
      </c>
      <c r="X13" s="91">
        <v>-3.3E-5</v>
      </c>
      <c r="Y13" s="91">
        <v>0.0</v>
      </c>
      <c r="Z13" s="91">
        <v>-5.93E-4</v>
      </c>
      <c r="AA13" s="91">
        <v>-0.001356</v>
      </c>
      <c r="AB13" s="91">
        <v>-0.001868</v>
      </c>
      <c r="AC13" s="91">
        <v>-0.002426</v>
      </c>
      <c r="AD13" s="91">
        <v>-0.002774</v>
      </c>
      <c r="AE13" s="91">
        <v>-0.003161</v>
      </c>
      <c r="AF13" s="91">
        <v>-0.003933</v>
      </c>
      <c r="AG13" s="91">
        <v>-0.004533</v>
      </c>
      <c r="AH13" s="91">
        <v>-0.00469</v>
      </c>
      <c r="AI13" s="91">
        <v>-0.004707</v>
      </c>
    </row>
    <row r="14" ht="13.5" customHeight="1">
      <c r="A14" s="91">
        <v>-9.68E-4</v>
      </c>
      <c r="B14" s="91">
        <v>-8.04E-4</v>
      </c>
      <c r="C14" s="91">
        <v>-9.53E-4</v>
      </c>
      <c r="D14" s="91">
        <v>-0.001018</v>
      </c>
      <c r="E14" s="91">
        <v>-0.001269</v>
      </c>
      <c r="F14" s="91">
        <v>-0.00167</v>
      </c>
      <c r="G14" s="91">
        <v>-0.00203</v>
      </c>
      <c r="H14" s="91">
        <v>-0.00198</v>
      </c>
      <c r="I14" s="91">
        <v>-0.002296</v>
      </c>
      <c r="J14" s="91">
        <v>-0.002428</v>
      </c>
      <c r="K14" s="91">
        <v>-0.002395</v>
      </c>
      <c r="L14" s="91">
        <v>-0.002533</v>
      </c>
      <c r="M14" s="91">
        <v>-0.002584</v>
      </c>
      <c r="N14" s="91">
        <v>-0.002556</v>
      </c>
      <c r="O14" s="91">
        <v>-0.002596</v>
      </c>
      <c r="P14" s="91">
        <v>-0.00218</v>
      </c>
      <c r="Q14" s="91">
        <v>-0.002252</v>
      </c>
      <c r="R14" s="91">
        <v>-0.001958</v>
      </c>
      <c r="S14" s="91">
        <v>-0.001865</v>
      </c>
      <c r="T14" s="91">
        <v>-0.001255</v>
      </c>
      <c r="U14" s="91">
        <v>-4.57E-4</v>
      </c>
      <c r="V14" s="91">
        <v>-1.91E-4</v>
      </c>
      <c r="W14" s="91">
        <v>-3.9E-5</v>
      </c>
      <c r="X14" s="91">
        <v>-4.0E-6</v>
      </c>
      <c r="Y14" s="91">
        <v>0.0</v>
      </c>
      <c r="Z14" s="91">
        <v>-3.6E-5</v>
      </c>
      <c r="AA14" s="91">
        <v>-1.88E-4</v>
      </c>
      <c r="AB14" s="91">
        <v>-4.91E-4</v>
      </c>
      <c r="AC14" s="91">
        <v>-7.47E-4</v>
      </c>
      <c r="AD14" s="91">
        <v>-0.001528</v>
      </c>
      <c r="AE14" s="91">
        <v>-0.001748</v>
      </c>
      <c r="AF14" s="91">
        <v>-0.002522</v>
      </c>
      <c r="AG14" s="91">
        <v>-0.002969</v>
      </c>
      <c r="AH14" s="91">
        <v>-0.003127</v>
      </c>
      <c r="AI14" s="91">
        <v>-0.00351</v>
      </c>
    </row>
    <row r="15" ht="13.5" customHeight="1">
      <c r="A15" s="91">
        <v>-0.001628</v>
      </c>
      <c r="B15" s="91">
        <v>-0.001828</v>
      </c>
      <c r="C15" s="91">
        <v>-0.001692</v>
      </c>
      <c r="D15" s="91">
        <v>-0.001791</v>
      </c>
      <c r="E15" s="91">
        <v>-0.002023</v>
      </c>
      <c r="F15" s="91">
        <v>-0.002281</v>
      </c>
      <c r="G15" s="91">
        <v>-0.002257</v>
      </c>
      <c r="H15" s="91">
        <v>-0.00222</v>
      </c>
      <c r="I15" s="91">
        <v>-0.002422</v>
      </c>
      <c r="J15" s="91">
        <v>-0.0023</v>
      </c>
      <c r="K15" s="91">
        <v>-0.002469</v>
      </c>
      <c r="L15" s="91">
        <v>-0.002401</v>
      </c>
      <c r="M15" s="91">
        <v>-0.002632</v>
      </c>
      <c r="N15" s="91">
        <v>-0.002917</v>
      </c>
      <c r="O15" s="91">
        <v>-0.002467</v>
      </c>
      <c r="P15" s="91">
        <v>-0.002481</v>
      </c>
      <c r="Q15" s="91">
        <v>-0.002545</v>
      </c>
      <c r="R15" s="91">
        <v>-0.002715</v>
      </c>
      <c r="S15" s="91">
        <v>-0.002472</v>
      </c>
      <c r="T15" s="91">
        <v>-0.00225</v>
      </c>
      <c r="U15" s="91">
        <v>-0.002006</v>
      </c>
      <c r="V15" s="91">
        <v>-0.001404</v>
      </c>
      <c r="W15" s="91">
        <v>-8.9E-4</v>
      </c>
      <c r="X15" s="91">
        <v>-5.99E-4</v>
      </c>
      <c r="Y15" s="91">
        <v>0.0</v>
      </c>
      <c r="Z15" s="91">
        <v>-4.1E-5</v>
      </c>
      <c r="AA15" s="91">
        <v>-5.14E-4</v>
      </c>
      <c r="AB15" s="91">
        <v>-7.9E-4</v>
      </c>
      <c r="AC15" s="91">
        <v>-0.001879</v>
      </c>
      <c r="AD15" s="91">
        <v>-0.002275</v>
      </c>
      <c r="AE15" s="91">
        <v>-0.002579</v>
      </c>
      <c r="AF15" s="91">
        <v>-0.003227</v>
      </c>
      <c r="AG15" s="91">
        <v>-0.00393</v>
      </c>
      <c r="AH15" s="91">
        <v>-0.004325</v>
      </c>
      <c r="AI15" s="91">
        <v>-0.004672</v>
      </c>
    </row>
    <row r="16" ht="13.5" customHeight="1">
      <c r="A16" s="91">
        <v>-0.00146</v>
      </c>
      <c r="B16" s="91">
        <v>-0.001113</v>
      </c>
      <c r="C16" s="91">
        <v>-0.00136</v>
      </c>
      <c r="D16" s="91">
        <v>-0.001377</v>
      </c>
      <c r="E16" s="91">
        <v>-0.001251</v>
      </c>
      <c r="F16" s="91">
        <v>-0.001527</v>
      </c>
      <c r="G16" s="91">
        <v>-0.001796</v>
      </c>
      <c r="H16" s="91">
        <v>-0.001956</v>
      </c>
      <c r="I16" s="91">
        <v>-0.002257</v>
      </c>
      <c r="J16" s="91">
        <v>-0.002383</v>
      </c>
      <c r="K16" s="91">
        <v>-0.00256</v>
      </c>
      <c r="L16" s="91">
        <v>-0.002616</v>
      </c>
      <c r="M16" s="91">
        <v>-0.003116</v>
      </c>
      <c r="N16" s="91">
        <v>-0.003131</v>
      </c>
      <c r="O16" s="91">
        <v>-0.003284</v>
      </c>
      <c r="P16" s="91">
        <v>-0.003103</v>
      </c>
      <c r="Q16" s="91">
        <v>-0.002905</v>
      </c>
      <c r="R16" s="91">
        <v>-0.002722</v>
      </c>
      <c r="S16" s="91">
        <v>-0.002556</v>
      </c>
      <c r="T16" s="91">
        <v>-0.001919</v>
      </c>
      <c r="U16" s="91">
        <v>-0.001342</v>
      </c>
      <c r="V16" s="91">
        <v>-7.18E-4</v>
      </c>
      <c r="W16" s="91">
        <v>-4.38E-4</v>
      </c>
      <c r="X16" s="91">
        <v>1.03E-4</v>
      </c>
      <c r="Y16" s="91">
        <v>0.0</v>
      </c>
      <c r="Z16" s="91">
        <v>-5.65E-4</v>
      </c>
      <c r="AA16" s="91">
        <v>-0.001284</v>
      </c>
      <c r="AB16" s="91">
        <v>-0.001557</v>
      </c>
      <c r="AC16" s="91">
        <v>-0.001836</v>
      </c>
      <c r="AD16" s="91">
        <v>-0.002214</v>
      </c>
      <c r="AE16" s="91">
        <v>-0.002772</v>
      </c>
      <c r="AF16" s="91">
        <v>-0.003358</v>
      </c>
      <c r="AG16" s="91">
        <v>-0.003819</v>
      </c>
      <c r="AH16" s="91">
        <v>-0.00393</v>
      </c>
      <c r="AI16" s="91">
        <v>-0.004132</v>
      </c>
    </row>
    <row r="17" ht="13.5" customHeight="1">
      <c r="A17" s="91">
        <v>-9.89E-4</v>
      </c>
      <c r="B17" s="91">
        <v>-0.001009</v>
      </c>
      <c r="C17" s="91">
        <v>-9.14E-4</v>
      </c>
      <c r="D17" s="91">
        <v>-9.25E-4</v>
      </c>
      <c r="E17" s="91">
        <v>-0.001321</v>
      </c>
      <c r="F17" s="91">
        <v>-0.001605</v>
      </c>
      <c r="G17" s="91">
        <v>-0.001795</v>
      </c>
      <c r="H17" s="91">
        <v>-0.001833</v>
      </c>
      <c r="I17" s="91">
        <v>-0.001969</v>
      </c>
      <c r="J17" s="91">
        <v>-0.002051</v>
      </c>
      <c r="K17" s="91">
        <v>-0.002038</v>
      </c>
      <c r="L17" s="91">
        <v>-0.002159</v>
      </c>
      <c r="M17" s="91">
        <v>-0.002142</v>
      </c>
      <c r="N17" s="91">
        <v>-0.002315</v>
      </c>
      <c r="O17" s="91">
        <v>-0.002145</v>
      </c>
      <c r="P17" s="91">
        <v>-0.001752</v>
      </c>
      <c r="Q17" s="91">
        <v>-0.001878</v>
      </c>
      <c r="R17" s="91">
        <v>-0.001841</v>
      </c>
      <c r="S17" s="91">
        <v>-0.001541</v>
      </c>
      <c r="T17" s="91">
        <v>-0.001268</v>
      </c>
      <c r="U17" s="91">
        <v>-7.53E-4</v>
      </c>
      <c r="V17" s="91">
        <v>-4.64E-4</v>
      </c>
      <c r="W17" s="91">
        <v>-3.13E-4</v>
      </c>
      <c r="X17" s="91">
        <v>-2.63E-4</v>
      </c>
      <c r="Y17" s="91">
        <v>0.0</v>
      </c>
      <c r="Z17" s="91">
        <v>1.84E-4</v>
      </c>
      <c r="AA17" s="91">
        <v>7.2E-5</v>
      </c>
      <c r="AB17" s="91">
        <v>-2.43E-4</v>
      </c>
      <c r="AC17" s="91">
        <v>-7.01E-4</v>
      </c>
      <c r="AD17" s="91">
        <v>-0.001449</v>
      </c>
      <c r="AE17" s="91">
        <v>-0.001779</v>
      </c>
      <c r="AF17" s="91">
        <v>-0.002324</v>
      </c>
      <c r="AG17" s="91">
        <v>-0.002968</v>
      </c>
      <c r="AH17" s="91">
        <v>-0.003321</v>
      </c>
      <c r="AI17" s="91">
        <v>-0.003646</v>
      </c>
    </row>
    <row r="18" ht="13.5" customHeight="1">
      <c r="A18" s="91">
        <v>-0.001801</v>
      </c>
      <c r="B18" s="91">
        <v>-0.001764</v>
      </c>
      <c r="C18" s="91">
        <v>-0.001676</v>
      </c>
      <c r="D18" s="91">
        <v>-0.001629</v>
      </c>
      <c r="E18" s="91">
        <v>-0.001703</v>
      </c>
      <c r="F18" s="91">
        <v>-0.001992</v>
      </c>
      <c r="G18" s="91">
        <v>-0.001966</v>
      </c>
      <c r="H18" s="91">
        <v>-0.001971</v>
      </c>
      <c r="I18" s="91">
        <v>-0.002196</v>
      </c>
      <c r="J18" s="91">
        <v>-0.002199</v>
      </c>
      <c r="K18" s="91">
        <v>-0.002473</v>
      </c>
      <c r="L18" s="91">
        <v>-0.002454</v>
      </c>
      <c r="M18" s="91">
        <v>-0.002769</v>
      </c>
      <c r="N18" s="91">
        <v>-0.003025</v>
      </c>
      <c r="O18" s="91">
        <v>-0.002853</v>
      </c>
      <c r="P18" s="91">
        <v>-0.00279</v>
      </c>
      <c r="Q18" s="91">
        <v>-0.002741</v>
      </c>
      <c r="R18" s="91">
        <v>-0.002735</v>
      </c>
      <c r="S18" s="91">
        <v>-0.002589</v>
      </c>
      <c r="T18" s="91">
        <v>-0.002313</v>
      </c>
      <c r="U18" s="91">
        <v>-0.001877</v>
      </c>
      <c r="V18" s="91">
        <v>-0.001255</v>
      </c>
      <c r="W18" s="91">
        <v>-8.75E-4</v>
      </c>
      <c r="X18" s="91">
        <v>-4.49E-4</v>
      </c>
      <c r="Y18" s="91">
        <v>0.0</v>
      </c>
      <c r="Z18" s="91">
        <v>-3.63E-4</v>
      </c>
      <c r="AA18" s="91">
        <v>-8.65E-4</v>
      </c>
      <c r="AB18" s="91">
        <v>-0.001236</v>
      </c>
      <c r="AC18" s="91">
        <v>-0.002009</v>
      </c>
      <c r="AD18" s="91">
        <v>-0.002392</v>
      </c>
      <c r="AE18" s="91">
        <v>-0.002737</v>
      </c>
      <c r="AF18" s="91">
        <v>-0.003409</v>
      </c>
      <c r="AG18" s="91">
        <v>-0.003997</v>
      </c>
      <c r="AH18" s="91">
        <v>-0.004507</v>
      </c>
      <c r="AI18" s="91">
        <v>-0.004535</v>
      </c>
    </row>
    <row r="19" ht="13.5" customHeight="1">
      <c r="A19" s="91">
        <v>-9.3E-4</v>
      </c>
      <c r="B19" s="91">
        <v>-6.26E-4</v>
      </c>
      <c r="C19" s="91">
        <v>-8.26E-4</v>
      </c>
      <c r="D19" s="91">
        <v>-8.26E-4</v>
      </c>
      <c r="E19" s="91">
        <v>-8.61E-4</v>
      </c>
      <c r="F19" s="91">
        <v>-0.001192</v>
      </c>
      <c r="G19" s="91">
        <v>-0.001442</v>
      </c>
      <c r="H19" s="91">
        <v>-0.001724</v>
      </c>
      <c r="I19" s="91">
        <v>-0.001911</v>
      </c>
      <c r="J19" s="91">
        <v>-0.002139</v>
      </c>
      <c r="K19" s="91">
        <v>-0.002254</v>
      </c>
      <c r="L19" s="91">
        <v>-0.002531</v>
      </c>
      <c r="M19" s="91">
        <v>-0.002854</v>
      </c>
      <c r="N19" s="91">
        <v>-0.002672</v>
      </c>
      <c r="O19" s="91">
        <v>-0.002805</v>
      </c>
      <c r="P19" s="91">
        <v>-0.002651</v>
      </c>
      <c r="Q19" s="91">
        <v>-0.00232</v>
      </c>
      <c r="R19" s="91">
        <v>-0.002162</v>
      </c>
      <c r="S19" s="91">
        <v>-0.002025</v>
      </c>
      <c r="T19" s="91">
        <v>-0.001449</v>
      </c>
      <c r="U19" s="91">
        <v>-7.52E-4</v>
      </c>
      <c r="V19" s="91">
        <v>-4.62E-4</v>
      </c>
      <c r="W19" s="91">
        <v>-1.72E-4</v>
      </c>
      <c r="X19" s="91">
        <v>3.4E-5</v>
      </c>
      <c r="Y19" s="91">
        <v>0.0</v>
      </c>
      <c r="Z19" s="91">
        <v>-2.8E-4</v>
      </c>
      <c r="AA19" s="91">
        <v>-6.95E-4</v>
      </c>
      <c r="AB19" s="91">
        <v>-0.001139</v>
      </c>
      <c r="AC19" s="91">
        <v>-0.001257</v>
      </c>
      <c r="AD19" s="91">
        <v>-0.00176</v>
      </c>
      <c r="AE19" s="91">
        <v>-0.002196</v>
      </c>
      <c r="AF19" s="91">
        <v>-0.002753</v>
      </c>
      <c r="AG19" s="91">
        <v>-0.003218</v>
      </c>
      <c r="AH19" s="91">
        <v>-0.00336</v>
      </c>
      <c r="AI19" s="91">
        <v>-0.003667</v>
      </c>
    </row>
    <row r="20" ht="13.5" customHeight="1">
      <c r="A20" s="91">
        <v>-7.86E-4</v>
      </c>
      <c r="B20" s="91">
        <v>-9.46E-4</v>
      </c>
      <c r="C20" s="91">
        <v>-8.02E-4</v>
      </c>
      <c r="D20" s="91">
        <v>-7.23E-4</v>
      </c>
      <c r="E20" s="91">
        <v>-0.001137</v>
      </c>
      <c r="F20" s="91">
        <v>-0.001425</v>
      </c>
      <c r="G20" s="91">
        <v>-0.001635</v>
      </c>
      <c r="H20" s="91">
        <v>-0.001515</v>
      </c>
      <c r="I20" s="91">
        <v>-0.001802</v>
      </c>
      <c r="J20" s="91">
        <v>-0.001798</v>
      </c>
      <c r="K20" s="91">
        <v>-0.001847</v>
      </c>
      <c r="L20" s="91">
        <v>-0.001899</v>
      </c>
      <c r="M20" s="91">
        <v>-0.001981</v>
      </c>
      <c r="N20" s="91">
        <v>-0.00224</v>
      </c>
      <c r="O20" s="91">
        <v>-0.001963</v>
      </c>
      <c r="P20" s="91">
        <v>-0.001672</v>
      </c>
      <c r="Q20" s="91">
        <v>-0.001769</v>
      </c>
      <c r="R20" s="91">
        <v>-0.001751</v>
      </c>
      <c r="S20" s="91">
        <v>-0.001684</v>
      </c>
      <c r="T20" s="91">
        <v>-0.001468</v>
      </c>
      <c r="U20" s="91">
        <v>-0.001046</v>
      </c>
      <c r="V20" s="91">
        <v>-7.32E-4</v>
      </c>
      <c r="W20" s="91">
        <v>-4.59E-4</v>
      </c>
      <c r="X20" s="91">
        <v>-3.46E-4</v>
      </c>
      <c r="Y20" s="91">
        <v>0.0</v>
      </c>
      <c r="Z20" s="91">
        <v>6.5E-5</v>
      </c>
      <c r="AA20" s="91">
        <v>-1.69E-4</v>
      </c>
      <c r="AB20" s="91">
        <v>-3.64E-4</v>
      </c>
      <c r="AC20" s="91">
        <v>-0.001076</v>
      </c>
      <c r="AD20" s="91">
        <v>-0.001697</v>
      </c>
      <c r="AE20" s="91">
        <v>-0.001975</v>
      </c>
      <c r="AF20" s="91">
        <v>-0.00255</v>
      </c>
      <c r="AG20" s="91">
        <v>-0.003251</v>
      </c>
      <c r="AH20" s="91">
        <v>-0.003632</v>
      </c>
      <c r="AI20" s="91">
        <v>-0.003937</v>
      </c>
    </row>
    <row r="21" ht="13.5" customHeight="1">
      <c r="A21" s="91">
        <v>-0.001416</v>
      </c>
      <c r="B21" s="91">
        <v>-0.001288</v>
      </c>
      <c r="C21" s="91">
        <v>-0.001321</v>
      </c>
      <c r="D21" s="91">
        <v>-0.001277</v>
      </c>
      <c r="E21" s="91">
        <v>-0.001312</v>
      </c>
      <c r="F21" s="91">
        <v>-0.001579</v>
      </c>
      <c r="G21" s="91">
        <v>-0.001759</v>
      </c>
      <c r="H21" s="91">
        <v>-0.00187</v>
      </c>
      <c r="I21" s="91">
        <v>-0.001986</v>
      </c>
      <c r="J21" s="91">
        <v>-0.002113</v>
      </c>
      <c r="K21" s="91">
        <v>-0.002481</v>
      </c>
      <c r="L21" s="91">
        <v>-0.002383</v>
      </c>
      <c r="M21" s="91">
        <v>-0.00292</v>
      </c>
      <c r="N21" s="91">
        <v>-0.003029</v>
      </c>
      <c r="O21" s="91">
        <v>-0.002976</v>
      </c>
      <c r="P21" s="91">
        <v>-0.002889</v>
      </c>
      <c r="Q21" s="91">
        <v>-0.002675</v>
      </c>
      <c r="R21" s="91">
        <v>-0.002645</v>
      </c>
      <c r="S21" s="91">
        <v>-0.002474</v>
      </c>
      <c r="T21" s="91">
        <v>-0.002053</v>
      </c>
      <c r="U21" s="91">
        <v>-0.001723</v>
      </c>
      <c r="V21" s="91">
        <v>-0.001011</v>
      </c>
      <c r="W21" s="91">
        <v>-7.09E-4</v>
      </c>
      <c r="X21" s="91">
        <v>-1.58E-4</v>
      </c>
      <c r="Y21" s="91">
        <v>0.0</v>
      </c>
      <c r="Z21" s="91">
        <v>-3.11E-4</v>
      </c>
      <c r="AA21" s="91">
        <v>-9.91E-4</v>
      </c>
      <c r="AB21" s="91">
        <v>-0.001334</v>
      </c>
      <c r="AC21" s="91">
        <v>-0.00187</v>
      </c>
      <c r="AD21" s="91">
        <v>-0.002195</v>
      </c>
      <c r="AE21" s="91">
        <v>-0.00259</v>
      </c>
      <c r="AF21" s="91">
        <v>-0.003169</v>
      </c>
      <c r="AG21" s="91">
        <v>-0.003633</v>
      </c>
      <c r="AH21" s="91">
        <v>-0.004047</v>
      </c>
      <c r="AI21" s="91">
        <v>-0.004072</v>
      </c>
    </row>
    <row r="22" ht="13.5" customHeight="1">
      <c r="A22" s="91">
        <v>-8.81E-4</v>
      </c>
      <c r="B22" s="91">
        <v>-7.1E-4</v>
      </c>
      <c r="C22" s="91">
        <v>-8.36E-4</v>
      </c>
      <c r="D22" s="91">
        <v>-7.23E-4</v>
      </c>
      <c r="E22" s="91">
        <v>-9.12E-4</v>
      </c>
      <c r="F22" s="91">
        <v>-0.00133</v>
      </c>
      <c r="G22" s="91">
        <v>-0.001603</v>
      </c>
      <c r="H22" s="91">
        <v>-0.001797</v>
      </c>
      <c r="I22" s="91">
        <v>-0.002065</v>
      </c>
      <c r="J22" s="91">
        <v>-0.002161</v>
      </c>
      <c r="K22" s="91">
        <v>-0.00216</v>
      </c>
      <c r="L22" s="91">
        <v>-0.002356</v>
      </c>
      <c r="M22" s="91">
        <v>-0.00246</v>
      </c>
      <c r="N22" s="91">
        <v>-0.002553</v>
      </c>
      <c r="O22" s="91">
        <v>-0.002534</v>
      </c>
      <c r="P22" s="91">
        <v>-0.002178</v>
      </c>
      <c r="Q22" s="91">
        <v>-0.002081</v>
      </c>
      <c r="R22" s="91">
        <v>-0.001761</v>
      </c>
      <c r="S22" s="91">
        <v>-0.001671</v>
      </c>
      <c r="T22" s="91">
        <v>-0.001204</v>
      </c>
      <c r="U22" s="91">
        <v>-5.26E-4</v>
      </c>
      <c r="V22" s="91">
        <v>-4.0E-4</v>
      </c>
      <c r="W22" s="91">
        <v>-1.47E-4</v>
      </c>
      <c r="X22" s="91">
        <v>-5.7E-5</v>
      </c>
      <c r="Y22" s="91">
        <v>0.0</v>
      </c>
      <c r="Z22" s="91">
        <v>-1.38E-4</v>
      </c>
      <c r="AA22" s="91">
        <v>-3.99E-4</v>
      </c>
      <c r="AB22" s="91">
        <v>-6.66E-4</v>
      </c>
      <c r="AC22" s="91">
        <v>-8.24E-4</v>
      </c>
      <c r="AD22" s="91">
        <v>-0.001378</v>
      </c>
      <c r="AE22" s="91">
        <v>-0.001738</v>
      </c>
      <c r="AF22" s="91">
        <v>-0.002308</v>
      </c>
      <c r="AG22" s="91">
        <v>-0.002739</v>
      </c>
      <c r="AH22" s="91">
        <v>-0.00294</v>
      </c>
      <c r="AI22" s="91">
        <v>-0.003259</v>
      </c>
    </row>
    <row r="23" ht="13.5" customHeight="1">
      <c r="A23" s="91">
        <v>-0.001682</v>
      </c>
      <c r="B23" s="91">
        <v>-0.001801</v>
      </c>
      <c r="C23" s="91">
        <v>-0.001639</v>
      </c>
      <c r="D23" s="91">
        <v>-0.001474</v>
      </c>
      <c r="E23" s="91">
        <v>-0.00179</v>
      </c>
      <c r="F23" s="91">
        <v>-0.002035</v>
      </c>
      <c r="G23" s="91">
        <v>-0.00206</v>
      </c>
      <c r="H23" s="91">
        <v>-0.002042</v>
      </c>
      <c r="I23" s="91">
        <v>-0.002201</v>
      </c>
      <c r="J23" s="91">
        <v>-0.002083</v>
      </c>
      <c r="K23" s="91">
        <v>-0.002317</v>
      </c>
      <c r="L23" s="91">
        <v>-0.002333</v>
      </c>
      <c r="M23" s="91">
        <v>-0.002484</v>
      </c>
      <c r="N23" s="91">
        <v>-0.002707</v>
      </c>
      <c r="O23" s="91">
        <v>-0.002394</v>
      </c>
      <c r="P23" s="91">
        <v>-0.002235</v>
      </c>
      <c r="Q23" s="91">
        <v>-0.002212</v>
      </c>
      <c r="R23" s="91">
        <v>-0.002124</v>
      </c>
      <c r="S23" s="91">
        <v>-0.002052</v>
      </c>
      <c r="T23" s="91">
        <v>-0.001794</v>
      </c>
      <c r="U23" s="91">
        <v>-0.001429</v>
      </c>
      <c r="V23" s="91">
        <v>-9.24E-4</v>
      </c>
      <c r="W23" s="91">
        <v>-7.25E-4</v>
      </c>
      <c r="X23" s="91">
        <v>-4.05E-4</v>
      </c>
      <c r="Y23" s="91">
        <v>0.0</v>
      </c>
      <c r="Z23" s="91">
        <v>5.5E-5</v>
      </c>
      <c r="AA23" s="91">
        <v>-2.87E-4</v>
      </c>
      <c r="AB23" s="91">
        <v>-5.25E-4</v>
      </c>
      <c r="AC23" s="91">
        <v>-0.001244</v>
      </c>
      <c r="AD23" s="91">
        <v>-0.00167</v>
      </c>
      <c r="AE23" s="91">
        <v>-0.001992</v>
      </c>
      <c r="AF23" s="91">
        <v>-0.002424</v>
      </c>
      <c r="AG23" s="91">
        <v>-0.003075</v>
      </c>
      <c r="AH23" s="91">
        <v>-0.003496</v>
      </c>
      <c r="AI23" s="91">
        <v>-0.003592</v>
      </c>
    </row>
    <row r="24" ht="13.5" customHeight="1">
      <c r="A24" s="91">
        <v>-0.001899</v>
      </c>
      <c r="B24" s="91">
        <v>-0.001679</v>
      </c>
      <c r="C24" s="91">
        <v>-0.001757</v>
      </c>
      <c r="D24" s="91">
        <v>-0.001645</v>
      </c>
      <c r="E24" s="91">
        <v>-0.001587</v>
      </c>
      <c r="F24" s="91">
        <v>-0.001879</v>
      </c>
      <c r="G24" s="91">
        <v>-0.002029</v>
      </c>
      <c r="H24" s="91">
        <v>-0.002253</v>
      </c>
      <c r="I24" s="91">
        <v>-0.002328</v>
      </c>
      <c r="J24" s="91">
        <v>-0.002583</v>
      </c>
      <c r="K24" s="91">
        <v>-0.002834</v>
      </c>
      <c r="L24" s="91">
        <v>-0.002805</v>
      </c>
      <c r="M24" s="91">
        <v>-0.003225</v>
      </c>
      <c r="N24" s="91">
        <v>-0.003254</v>
      </c>
      <c r="O24" s="91">
        <v>-0.003177</v>
      </c>
      <c r="P24" s="91">
        <v>-0.00304</v>
      </c>
      <c r="Q24" s="91">
        <v>-0.002767</v>
      </c>
      <c r="R24" s="91">
        <v>-0.002559</v>
      </c>
      <c r="S24" s="91">
        <v>-0.002377</v>
      </c>
      <c r="T24" s="91">
        <v>-0.001858</v>
      </c>
      <c r="U24" s="91">
        <v>-0.001358</v>
      </c>
      <c r="V24" s="91">
        <v>-8.75E-4</v>
      </c>
      <c r="W24" s="91">
        <v>-5.33E-4</v>
      </c>
      <c r="X24" s="91">
        <v>-1.01E-4</v>
      </c>
      <c r="Y24" s="91">
        <v>0.0</v>
      </c>
      <c r="Z24" s="91">
        <v>-4.31E-4</v>
      </c>
      <c r="AA24" s="91">
        <v>-9.71E-4</v>
      </c>
      <c r="AB24" s="91">
        <v>-0.001362</v>
      </c>
      <c r="AC24" s="91">
        <v>-0.001539</v>
      </c>
      <c r="AD24" s="91">
        <v>-0.001864</v>
      </c>
      <c r="AE24" s="91">
        <v>-0.002221</v>
      </c>
      <c r="AF24" s="91">
        <v>-0.002796</v>
      </c>
      <c r="AG24" s="91">
        <v>-0.003143</v>
      </c>
      <c r="AH24" s="91">
        <v>-0.003367</v>
      </c>
      <c r="AI24" s="91">
        <v>-0.003478</v>
      </c>
    </row>
    <row r="25" ht="13.5" customHeight="1">
      <c r="A25" s="91">
        <v>-0.001291</v>
      </c>
      <c r="B25" s="91">
        <v>-0.001256</v>
      </c>
      <c r="C25" s="91">
        <v>-0.001276</v>
      </c>
      <c r="D25" s="91">
        <v>-0.001101</v>
      </c>
      <c r="E25" s="91">
        <v>-0.001387</v>
      </c>
      <c r="F25" s="91">
        <v>-0.001696</v>
      </c>
      <c r="G25" s="91">
        <v>-0.001909</v>
      </c>
      <c r="H25" s="91">
        <v>-0.001986</v>
      </c>
      <c r="I25" s="91">
        <v>-0.002186</v>
      </c>
      <c r="J25" s="91">
        <v>-0.002279</v>
      </c>
      <c r="K25" s="91">
        <v>-0.002245</v>
      </c>
      <c r="L25" s="91">
        <v>-0.002439</v>
      </c>
      <c r="M25" s="91">
        <v>-0.002419</v>
      </c>
      <c r="N25" s="91">
        <v>-0.002568</v>
      </c>
      <c r="O25" s="91">
        <v>-0.002371</v>
      </c>
      <c r="P25" s="91">
        <v>-0.001987</v>
      </c>
      <c r="Q25" s="91">
        <v>-0.001966</v>
      </c>
      <c r="R25" s="91">
        <v>-0.001728</v>
      </c>
      <c r="S25" s="91">
        <v>-0.001613</v>
      </c>
      <c r="T25" s="91">
        <v>-0.001178</v>
      </c>
      <c r="U25" s="91">
        <v>-5.44E-4</v>
      </c>
      <c r="V25" s="91">
        <v>-4.01E-4</v>
      </c>
      <c r="W25" s="91">
        <v>-2.22E-4</v>
      </c>
      <c r="X25" s="91">
        <v>-1.49E-4</v>
      </c>
      <c r="Y25" s="91">
        <v>0.0</v>
      </c>
      <c r="Z25" s="91">
        <v>1.2E-4</v>
      </c>
      <c r="AA25" s="91">
        <v>-1.26E-4</v>
      </c>
      <c r="AB25" s="91">
        <v>-2.87E-4</v>
      </c>
      <c r="AC25" s="91">
        <v>-6.12E-4</v>
      </c>
      <c r="AD25" s="91">
        <v>-0.00113</v>
      </c>
      <c r="AE25" s="91">
        <v>-0.001388</v>
      </c>
      <c r="AF25" s="91">
        <v>-0.001865</v>
      </c>
      <c r="AG25" s="91">
        <v>-0.00236</v>
      </c>
      <c r="AH25" s="91">
        <v>-0.002591</v>
      </c>
      <c r="AI25" s="91">
        <v>-0.002801</v>
      </c>
    </row>
    <row r="26" ht="13.5" customHeight="1">
      <c r="A26" s="91">
        <v>-0.002144</v>
      </c>
      <c r="B26" s="91">
        <v>-0.002168</v>
      </c>
      <c r="C26" s="91">
        <v>-0.002051</v>
      </c>
      <c r="D26" s="91">
        <v>-0.001843</v>
      </c>
      <c r="E26" s="91">
        <v>-0.002033</v>
      </c>
      <c r="F26" s="91">
        <v>-0.002224</v>
      </c>
      <c r="G26" s="91">
        <v>-0.002264</v>
      </c>
      <c r="H26" s="91">
        <v>-0.002335</v>
      </c>
      <c r="I26" s="91">
        <v>-0.00243</v>
      </c>
      <c r="J26" s="91">
        <v>-0.002385</v>
      </c>
      <c r="K26" s="91">
        <v>-0.002656</v>
      </c>
      <c r="L26" s="91">
        <v>-0.002616</v>
      </c>
      <c r="M26" s="91">
        <v>-0.002848</v>
      </c>
      <c r="N26" s="91">
        <v>-0.003037</v>
      </c>
      <c r="O26" s="91">
        <v>-0.002766</v>
      </c>
      <c r="P26" s="91">
        <v>-0.002608</v>
      </c>
      <c r="Q26" s="91">
        <v>-0.002547</v>
      </c>
      <c r="R26" s="91">
        <v>-0.002456</v>
      </c>
      <c r="S26" s="91">
        <v>-0.002199</v>
      </c>
      <c r="T26" s="91">
        <v>-0.002013</v>
      </c>
      <c r="U26" s="91">
        <v>-0.001644</v>
      </c>
      <c r="V26" s="91">
        <v>-0.001028</v>
      </c>
      <c r="W26" s="91">
        <v>-7.21E-4</v>
      </c>
      <c r="X26" s="91">
        <v>-3.66E-4</v>
      </c>
      <c r="Y26" s="91">
        <v>0.0</v>
      </c>
      <c r="Z26" s="91">
        <v>-1.91E-4</v>
      </c>
      <c r="AA26" s="91">
        <v>-5.72E-4</v>
      </c>
      <c r="AB26" s="91">
        <v>-8.86E-4</v>
      </c>
      <c r="AC26" s="91">
        <v>-0.001437</v>
      </c>
      <c r="AD26" s="91">
        <v>-0.001726</v>
      </c>
      <c r="AE26" s="91">
        <v>-0.002131</v>
      </c>
      <c r="AF26" s="91">
        <v>-0.002573</v>
      </c>
      <c r="AG26" s="91">
        <v>-0.003056</v>
      </c>
      <c r="AH26" s="91">
        <v>-0.003383</v>
      </c>
      <c r="AI26" s="91">
        <v>-0.003489</v>
      </c>
    </row>
    <row r="27" ht="13.5" customHeight="1">
      <c r="A27" s="91">
        <v>-9.44E-4</v>
      </c>
      <c r="B27" s="91">
        <v>-7.68E-4</v>
      </c>
      <c r="C27" s="91">
        <v>-9.47E-4</v>
      </c>
      <c r="D27" s="91">
        <v>-8.48E-4</v>
      </c>
      <c r="E27" s="91">
        <v>-9.33E-4</v>
      </c>
      <c r="F27" s="91">
        <v>-0.001244</v>
      </c>
      <c r="G27" s="91">
        <v>-0.001541</v>
      </c>
      <c r="H27" s="91">
        <v>-0.001752</v>
      </c>
      <c r="I27" s="91">
        <v>-0.001957</v>
      </c>
      <c r="J27" s="91">
        <v>-0.002139</v>
      </c>
      <c r="K27" s="91">
        <v>-0.002287</v>
      </c>
      <c r="L27" s="91">
        <v>-0.002437</v>
      </c>
      <c r="M27" s="91">
        <v>-0.002787</v>
      </c>
      <c r="N27" s="91">
        <v>-0.002808</v>
      </c>
      <c r="O27" s="91">
        <v>-0.002856</v>
      </c>
      <c r="P27" s="91">
        <v>-0.002622</v>
      </c>
      <c r="Q27" s="91">
        <v>-0.002333</v>
      </c>
      <c r="R27" s="91">
        <v>-0.002088</v>
      </c>
      <c r="S27" s="91">
        <v>-0.001956</v>
      </c>
      <c r="T27" s="91">
        <v>-0.001436</v>
      </c>
      <c r="U27" s="91">
        <v>-8.48E-4</v>
      </c>
      <c r="V27" s="91">
        <v>-5.34E-4</v>
      </c>
      <c r="W27" s="91">
        <v>-2.74E-4</v>
      </c>
      <c r="X27" s="91">
        <v>-5.8E-5</v>
      </c>
      <c r="Y27" s="91">
        <v>0.0</v>
      </c>
      <c r="Z27" s="91">
        <v>-3.31E-4</v>
      </c>
      <c r="AA27" s="91">
        <v>-8.33E-4</v>
      </c>
      <c r="AB27" s="91">
        <v>-0.001079</v>
      </c>
      <c r="AC27" s="91">
        <v>-0.001245</v>
      </c>
      <c r="AD27" s="91">
        <v>-0.001566</v>
      </c>
      <c r="AE27" s="91">
        <v>-0.001887</v>
      </c>
      <c r="AF27" s="91">
        <v>-0.002387</v>
      </c>
      <c r="AG27" s="91">
        <v>-0.002697</v>
      </c>
      <c r="AH27" s="91">
        <v>-0.00287</v>
      </c>
      <c r="AI27" s="91">
        <v>-0.002958</v>
      </c>
    </row>
    <row r="28" ht="13.5" customHeight="1">
      <c r="A28" s="91">
        <v>-9.23E-4</v>
      </c>
      <c r="B28" s="91">
        <v>-0.00104</v>
      </c>
      <c r="C28" s="91">
        <v>-0.001009</v>
      </c>
      <c r="D28" s="91">
        <v>-8.68E-4</v>
      </c>
      <c r="E28" s="91">
        <v>-0.001253</v>
      </c>
      <c r="F28" s="91">
        <v>-0.001524</v>
      </c>
      <c r="G28" s="91">
        <v>-0.001708</v>
      </c>
      <c r="H28" s="91">
        <v>-0.001797</v>
      </c>
      <c r="I28" s="91">
        <v>-0.002024</v>
      </c>
      <c r="J28" s="91">
        <v>-0.002032</v>
      </c>
      <c r="K28" s="91">
        <v>-0.002119</v>
      </c>
      <c r="L28" s="91">
        <v>-0.002183</v>
      </c>
      <c r="M28" s="91">
        <v>-0.002173</v>
      </c>
      <c r="N28" s="91">
        <v>-0.002418</v>
      </c>
      <c r="O28" s="91">
        <v>-0.002175</v>
      </c>
      <c r="P28" s="91">
        <v>-0.001835</v>
      </c>
      <c r="Q28" s="91">
        <v>-0.001855</v>
      </c>
      <c r="R28" s="91">
        <v>-0.001739</v>
      </c>
      <c r="S28" s="91">
        <v>-0.001561</v>
      </c>
      <c r="T28" s="91">
        <v>-0.001233</v>
      </c>
      <c r="U28" s="91">
        <v>-7.76E-4</v>
      </c>
      <c r="V28" s="91">
        <v>-5.68E-4</v>
      </c>
      <c r="W28" s="91">
        <v>-4.11E-4</v>
      </c>
      <c r="X28" s="91">
        <v>-2.25E-4</v>
      </c>
      <c r="Y28" s="91">
        <v>0.0</v>
      </c>
      <c r="Z28" s="91">
        <v>9.0E-6</v>
      </c>
      <c r="AA28" s="91">
        <v>-1.32E-4</v>
      </c>
      <c r="AB28" s="91">
        <v>-2.9E-4</v>
      </c>
      <c r="AC28" s="91">
        <v>-7.98E-4</v>
      </c>
      <c r="AD28" s="91">
        <v>-0.001256</v>
      </c>
      <c r="AE28" s="91">
        <v>-0.001551</v>
      </c>
      <c r="AF28" s="91">
        <v>-0.001939</v>
      </c>
      <c r="AG28" s="91">
        <v>-0.002427</v>
      </c>
      <c r="AH28" s="91">
        <v>-0.002688</v>
      </c>
      <c r="AI28" s="91">
        <v>-0.002927</v>
      </c>
    </row>
    <row r="29" ht="13.5" customHeight="1">
      <c r="A29" s="91">
        <v>-0.001419</v>
      </c>
      <c r="B29" s="91">
        <v>-0.001413</v>
      </c>
      <c r="C29" s="91">
        <v>-0.001448</v>
      </c>
      <c r="D29" s="91">
        <v>-0.00132</v>
      </c>
      <c r="E29" s="91">
        <v>-0.001464</v>
      </c>
      <c r="F29" s="91">
        <v>-0.00167</v>
      </c>
      <c r="G29" s="91">
        <v>-0.001836</v>
      </c>
      <c r="H29" s="91">
        <v>-0.001982</v>
      </c>
      <c r="I29" s="91">
        <v>-0.00207</v>
      </c>
      <c r="J29" s="91">
        <v>-0.002215</v>
      </c>
      <c r="K29" s="91">
        <v>-0.00252</v>
      </c>
      <c r="L29" s="91">
        <v>-0.002478</v>
      </c>
      <c r="M29" s="91">
        <v>-0.002919</v>
      </c>
      <c r="N29" s="91">
        <v>-0.003042</v>
      </c>
      <c r="O29" s="91">
        <v>-0.002868</v>
      </c>
      <c r="P29" s="91">
        <v>-0.002769</v>
      </c>
      <c r="Q29" s="91">
        <v>-0.002556</v>
      </c>
      <c r="R29" s="91">
        <v>-0.002393</v>
      </c>
      <c r="S29" s="91">
        <v>-0.002199</v>
      </c>
      <c r="T29" s="91">
        <v>-0.001945</v>
      </c>
      <c r="U29" s="91">
        <v>-0.001485</v>
      </c>
      <c r="V29" s="91">
        <v>-8.73E-4</v>
      </c>
      <c r="W29" s="91">
        <v>-6.51E-4</v>
      </c>
      <c r="X29" s="91">
        <v>-2.67E-4</v>
      </c>
      <c r="Y29" s="91">
        <v>0.0</v>
      </c>
      <c r="Z29" s="91">
        <v>-3.11E-4</v>
      </c>
      <c r="AA29" s="91">
        <v>-8.51E-4</v>
      </c>
      <c r="AB29" s="91">
        <v>-0.001185</v>
      </c>
      <c r="AC29" s="91">
        <v>-0.001553</v>
      </c>
      <c r="AD29" s="91">
        <v>-0.001909</v>
      </c>
      <c r="AE29" s="91">
        <v>-0.002236</v>
      </c>
      <c r="AF29" s="91">
        <v>-0.002634</v>
      </c>
      <c r="AG29" s="91">
        <v>-0.003053</v>
      </c>
      <c r="AH29" s="91">
        <v>-0.003343</v>
      </c>
      <c r="AI29" s="91">
        <v>-0.003311</v>
      </c>
    </row>
    <row r="30" ht="13.5" customHeight="1">
      <c r="A30" s="91">
        <v>-1.61E-4</v>
      </c>
      <c r="B30" s="91">
        <v>-1.07E-4</v>
      </c>
      <c r="C30" s="91">
        <v>-3.36E-4</v>
      </c>
      <c r="D30" s="91">
        <v>-2.38E-4</v>
      </c>
      <c r="E30" s="91">
        <v>-4.97E-4</v>
      </c>
      <c r="F30" s="91">
        <v>-8.39E-4</v>
      </c>
      <c r="G30" s="91">
        <v>-0.001213</v>
      </c>
      <c r="H30" s="91">
        <v>-0.001463</v>
      </c>
      <c r="I30" s="91">
        <v>-0.001671</v>
      </c>
      <c r="J30" s="91">
        <v>-0.001964</v>
      </c>
      <c r="K30" s="91">
        <v>-0.001975</v>
      </c>
      <c r="L30" s="91">
        <v>-0.002215</v>
      </c>
      <c r="M30" s="91">
        <v>-0.002423</v>
      </c>
      <c r="N30" s="91">
        <v>-0.002424</v>
      </c>
      <c r="O30" s="91">
        <v>-0.002458</v>
      </c>
      <c r="P30" s="91">
        <v>-0.002196</v>
      </c>
      <c r="Q30" s="91">
        <v>-0.001945</v>
      </c>
      <c r="R30" s="91">
        <v>-0.001782</v>
      </c>
      <c r="S30" s="91">
        <v>-0.001618</v>
      </c>
      <c r="T30" s="91">
        <v>-0.001087</v>
      </c>
      <c r="U30" s="91">
        <v>-5.3E-4</v>
      </c>
      <c r="V30" s="91">
        <v>-3.36E-4</v>
      </c>
      <c r="W30" s="91">
        <v>-1.36E-4</v>
      </c>
      <c r="X30" s="91">
        <v>1.7E-5</v>
      </c>
      <c r="Y30" s="91">
        <v>0.0</v>
      </c>
      <c r="Z30" s="91">
        <v>-2.17E-4</v>
      </c>
      <c r="AA30" s="91">
        <v>-6.12E-4</v>
      </c>
      <c r="AB30" s="91">
        <v>-7.48E-4</v>
      </c>
      <c r="AC30" s="91">
        <v>-9.76E-4</v>
      </c>
      <c r="AD30" s="91">
        <v>-0.001352</v>
      </c>
      <c r="AE30" s="91">
        <v>-0.001638</v>
      </c>
      <c r="AF30" s="91">
        <v>-0.002117</v>
      </c>
      <c r="AG30" s="91">
        <v>-0.002484</v>
      </c>
      <c r="AH30" s="91">
        <v>-0.002601</v>
      </c>
      <c r="AI30" s="91">
        <v>-0.002694</v>
      </c>
    </row>
    <row r="31" ht="13.5" customHeight="1">
      <c r="A31" s="91">
        <v>-2.6E-5</v>
      </c>
      <c r="B31" s="91">
        <v>-2.71E-4</v>
      </c>
      <c r="C31" s="91">
        <v>-3.18E-4</v>
      </c>
      <c r="D31" s="91">
        <v>-2.1E-4</v>
      </c>
      <c r="E31" s="91">
        <v>-6.59E-4</v>
      </c>
      <c r="F31" s="91">
        <v>-9.77E-4</v>
      </c>
      <c r="G31" s="91">
        <v>-0.001187</v>
      </c>
      <c r="H31" s="91">
        <v>-0.001295</v>
      </c>
      <c r="I31" s="91">
        <v>-0.00147</v>
      </c>
      <c r="J31" s="91">
        <v>-0.001499</v>
      </c>
      <c r="K31" s="91">
        <v>-0.001749</v>
      </c>
      <c r="L31" s="91">
        <v>-0.001836</v>
      </c>
      <c r="M31" s="91">
        <v>-0.001982</v>
      </c>
      <c r="N31" s="91">
        <v>-0.002288</v>
      </c>
      <c r="O31" s="91">
        <v>-0.002013</v>
      </c>
      <c r="P31" s="91">
        <v>-0.001768</v>
      </c>
      <c r="Q31" s="91">
        <v>-0.00189</v>
      </c>
      <c r="R31" s="91">
        <v>-0.00178</v>
      </c>
      <c r="S31" s="91">
        <v>-0.001611</v>
      </c>
      <c r="T31" s="91">
        <v>-0.001403</v>
      </c>
      <c r="U31" s="91">
        <v>-9.99E-4</v>
      </c>
      <c r="V31" s="91">
        <v>-6.41E-4</v>
      </c>
      <c r="W31" s="91">
        <v>-5.21E-4</v>
      </c>
      <c r="X31" s="91">
        <v>-3.16E-4</v>
      </c>
      <c r="Y31" s="91">
        <v>0.0</v>
      </c>
      <c r="Z31" s="91">
        <v>-3.0E-5</v>
      </c>
      <c r="AA31" s="91">
        <v>-3.12E-4</v>
      </c>
      <c r="AB31" s="91">
        <v>-5.74E-4</v>
      </c>
      <c r="AC31" s="91">
        <v>-0.001093</v>
      </c>
      <c r="AD31" s="91">
        <v>-0.001521</v>
      </c>
      <c r="AE31" s="91">
        <v>-0.001859</v>
      </c>
      <c r="AF31" s="91">
        <v>-0.002264</v>
      </c>
      <c r="AG31" s="91">
        <v>-0.002681</v>
      </c>
      <c r="AH31" s="91">
        <v>-0.003018</v>
      </c>
      <c r="AI31" s="91">
        <v>-0.003102</v>
      </c>
    </row>
    <row r="32" ht="13.5" customHeight="1">
      <c r="A32" s="91">
        <v>-1.03E-4</v>
      </c>
      <c r="B32" s="91">
        <v>-9.5E-5</v>
      </c>
      <c r="C32" s="91">
        <v>-3.15E-4</v>
      </c>
      <c r="D32" s="91">
        <v>-2.43E-4</v>
      </c>
      <c r="E32" s="91">
        <v>-4.57E-4</v>
      </c>
      <c r="F32" s="91">
        <v>-7.48E-4</v>
      </c>
      <c r="G32" s="91">
        <v>-0.001031</v>
      </c>
      <c r="H32" s="91">
        <v>-0.001369</v>
      </c>
      <c r="I32" s="91">
        <v>-0.001487</v>
      </c>
      <c r="J32" s="91">
        <v>-0.001727</v>
      </c>
      <c r="K32" s="91">
        <v>-0.002032</v>
      </c>
      <c r="L32" s="91">
        <v>-0.002128</v>
      </c>
      <c r="M32" s="91">
        <v>-0.002561</v>
      </c>
      <c r="N32" s="91">
        <v>-0.002683</v>
      </c>
      <c r="O32" s="91">
        <v>-0.002657</v>
      </c>
      <c r="P32" s="91">
        <v>-0.00257</v>
      </c>
      <c r="Q32" s="91">
        <v>-0.002309</v>
      </c>
      <c r="R32" s="91">
        <v>-0.002159</v>
      </c>
      <c r="S32" s="91">
        <v>-0.001974</v>
      </c>
      <c r="T32" s="91">
        <v>-0.001612</v>
      </c>
      <c r="U32" s="91">
        <v>-0.001128</v>
      </c>
      <c r="V32" s="91">
        <v>-6.89E-4</v>
      </c>
      <c r="W32" s="91">
        <v>-4.32E-4</v>
      </c>
      <c r="X32" s="91">
        <v>-1.26E-4</v>
      </c>
      <c r="Y32" s="91">
        <v>0.0</v>
      </c>
      <c r="Z32" s="91">
        <v>-3.51E-4</v>
      </c>
      <c r="AA32" s="91">
        <v>-9.26E-4</v>
      </c>
      <c r="AB32" s="91">
        <v>-0.00127</v>
      </c>
      <c r="AC32" s="91">
        <v>-0.001556</v>
      </c>
      <c r="AD32" s="91">
        <v>-0.001868</v>
      </c>
      <c r="AE32" s="91">
        <v>-0.002184</v>
      </c>
      <c r="AF32" s="91">
        <v>-0.002561</v>
      </c>
      <c r="AG32" s="91">
        <v>-0.002934</v>
      </c>
      <c r="AH32" s="91">
        <v>-0.003139</v>
      </c>
      <c r="AI32" s="91">
        <v>-0.003095</v>
      </c>
    </row>
    <row r="33" ht="13.5" customHeight="1">
      <c r="A33" s="91">
        <v>7.4E-4</v>
      </c>
      <c r="B33" s="91">
        <v>6.04E-4</v>
      </c>
      <c r="C33" s="91">
        <v>3.53E-4</v>
      </c>
      <c r="D33" s="91">
        <v>4.47E-4</v>
      </c>
      <c r="E33" s="91">
        <v>1.4E-5</v>
      </c>
      <c r="F33" s="91">
        <v>-3.69E-4</v>
      </c>
      <c r="G33" s="91">
        <v>-7.98E-4</v>
      </c>
      <c r="H33" s="91">
        <v>-9.55E-4</v>
      </c>
      <c r="I33" s="91">
        <v>-0.001271</v>
      </c>
      <c r="J33" s="91">
        <v>-0.001449</v>
      </c>
      <c r="K33" s="91">
        <v>-0.001617</v>
      </c>
      <c r="L33" s="91">
        <v>-0.001805</v>
      </c>
      <c r="M33" s="91">
        <v>-0.001927</v>
      </c>
      <c r="N33" s="91">
        <v>-0.002134</v>
      </c>
      <c r="O33" s="91">
        <v>-0.002028</v>
      </c>
      <c r="P33" s="91">
        <v>-0.00178</v>
      </c>
      <c r="Q33" s="91">
        <v>-0.001673</v>
      </c>
      <c r="R33" s="91">
        <v>-0.001504</v>
      </c>
      <c r="S33" s="91">
        <v>-0.001411</v>
      </c>
      <c r="T33" s="91">
        <v>-9.81E-4</v>
      </c>
      <c r="U33" s="91">
        <v>-4.43E-4</v>
      </c>
      <c r="V33" s="91">
        <v>-3.19E-4</v>
      </c>
      <c r="W33" s="91">
        <v>-1.9E-4</v>
      </c>
      <c r="X33" s="91">
        <v>-9.1E-5</v>
      </c>
      <c r="Y33" s="91">
        <v>0.0</v>
      </c>
      <c r="Z33" s="91">
        <v>-9.3E-5</v>
      </c>
      <c r="AA33" s="91">
        <v>-4.02E-4</v>
      </c>
      <c r="AB33" s="91">
        <v>-5.51E-4</v>
      </c>
      <c r="AC33" s="91">
        <v>-8.9E-4</v>
      </c>
      <c r="AD33" s="91">
        <v>-0.001345</v>
      </c>
      <c r="AE33" s="91">
        <v>-0.001635</v>
      </c>
      <c r="AF33" s="91">
        <v>-0.002065</v>
      </c>
      <c r="AG33" s="91">
        <v>-0.00239</v>
      </c>
      <c r="AH33" s="91">
        <v>-0.002636</v>
      </c>
      <c r="AI33" s="91">
        <v>-0.002742</v>
      </c>
    </row>
    <row r="34" ht="13.5" customHeight="1">
      <c r="A34" s="91">
        <v>4.06E-4</v>
      </c>
      <c r="B34" s="91">
        <v>1.96E-4</v>
      </c>
      <c r="C34" s="91">
        <v>8.7E-5</v>
      </c>
      <c r="D34" s="91">
        <v>1.81E-4</v>
      </c>
      <c r="E34" s="91">
        <v>-2.35E-4</v>
      </c>
      <c r="F34" s="91">
        <v>-5.59E-4</v>
      </c>
      <c r="G34" s="91">
        <v>-7.86E-4</v>
      </c>
      <c r="H34" s="91">
        <v>-0.001024</v>
      </c>
      <c r="I34" s="91">
        <v>-0.001174</v>
      </c>
      <c r="J34" s="91">
        <v>-0.001323</v>
      </c>
      <c r="K34" s="91">
        <v>-0.001612</v>
      </c>
      <c r="L34" s="91">
        <v>-0.001701</v>
      </c>
      <c r="M34" s="91">
        <v>-0.001982</v>
      </c>
      <c r="N34" s="91">
        <v>-0.002256</v>
      </c>
      <c r="O34" s="91">
        <v>-0.002082</v>
      </c>
      <c r="P34" s="91">
        <v>-0.001965</v>
      </c>
      <c r="Q34" s="91">
        <v>-0.001984</v>
      </c>
      <c r="R34" s="91">
        <v>-0.001919</v>
      </c>
      <c r="S34" s="91">
        <v>-0.001752</v>
      </c>
      <c r="T34" s="91">
        <v>-0.001534</v>
      </c>
      <c r="U34" s="91">
        <v>-0.001148</v>
      </c>
      <c r="V34" s="91">
        <v>-7.12E-4</v>
      </c>
      <c r="W34" s="91">
        <v>-5.75E-4</v>
      </c>
      <c r="X34" s="91">
        <v>-3.07E-4</v>
      </c>
      <c r="Y34" s="91">
        <v>0.0</v>
      </c>
      <c r="Z34" s="91">
        <v>-1.62E-4</v>
      </c>
      <c r="AA34" s="91">
        <v>-5.79E-4</v>
      </c>
      <c r="AB34" s="91">
        <v>-8.77E-4</v>
      </c>
      <c r="AC34" s="91">
        <v>-0.001362</v>
      </c>
      <c r="AD34" s="91">
        <v>-0.001728</v>
      </c>
      <c r="AE34" s="91">
        <v>-0.002049</v>
      </c>
      <c r="AF34" s="91">
        <v>-0.002444</v>
      </c>
      <c r="AG34" s="91">
        <v>-0.002851</v>
      </c>
      <c r="AH34" s="91">
        <v>-0.003161</v>
      </c>
      <c r="AI34" s="91">
        <v>-0.003113</v>
      </c>
    </row>
    <row r="35" ht="13.5" customHeight="1">
      <c r="A35" s="91">
        <v>7.39E-4</v>
      </c>
      <c r="B35" s="91">
        <v>7.34E-4</v>
      </c>
      <c r="C35" s="91">
        <v>4.28E-4</v>
      </c>
      <c r="D35" s="91">
        <v>4.71E-4</v>
      </c>
      <c r="E35" s="91">
        <v>1.75E-4</v>
      </c>
      <c r="F35" s="91">
        <v>-1.77E-4</v>
      </c>
      <c r="G35" s="91">
        <v>-5.65E-4</v>
      </c>
      <c r="H35" s="91">
        <v>-8.71E-4</v>
      </c>
      <c r="I35" s="91">
        <v>-0.001091</v>
      </c>
      <c r="J35" s="91">
        <v>-0.001374</v>
      </c>
      <c r="K35" s="91">
        <v>-0.001625</v>
      </c>
      <c r="L35" s="91">
        <v>-0.001843</v>
      </c>
      <c r="M35" s="91">
        <v>-0.002178</v>
      </c>
      <c r="N35" s="91">
        <v>-0.002316</v>
      </c>
      <c r="O35" s="91">
        <v>-0.002378</v>
      </c>
      <c r="P35" s="91">
        <v>-0.002243</v>
      </c>
      <c r="Q35" s="91">
        <v>-0.001961</v>
      </c>
      <c r="R35" s="91">
        <v>-0.001745</v>
      </c>
      <c r="S35" s="91">
        <v>-0.001658</v>
      </c>
      <c r="T35" s="91">
        <v>-0.001245</v>
      </c>
      <c r="U35" s="91">
        <v>-7.87E-4</v>
      </c>
      <c r="V35" s="91">
        <v>-4.49E-4</v>
      </c>
      <c r="W35" s="91">
        <v>-2.54E-4</v>
      </c>
      <c r="X35" s="91">
        <v>-6.6E-5</v>
      </c>
      <c r="Y35" s="91">
        <v>0.0</v>
      </c>
      <c r="Z35" s="91">
        <v>-3.12E-4</v>
      </c>
      <c r="AA35" s="91">
        <v>-8.32E-4</v>
      </c>
      <c r="AB35" s="91">
        <v>-0.001093</v>
      </c>
      <c r="AC35" s="91">
        <v>-0.001293</v>
      </c>
      <c r="AD35" s="91">
        <v>-0.001654</v>
      </c>
      <c r="AE35" s="91">
        <v>-0.001938</v>
      </c>
      <c r="AF35" s="91">
        <v>-0.002291</v>
      </c>
      <c r="AG35" s="91">
        <v>-0.002601</v>
      </c>
      <c r="AH35" s="91">
        <v>-0.002767</v>
      </c>
      <c r="AI35" s="91">
        <v>-0.002739</v>
      </c>
    </row>
    <row r="36" ht="13.5" customHeight="1">
      <c r="A36" s="91">
        <v>6.28E-4</v>
      </c>
      <c r="B36" s="91">
        <v>4.23E-4</v>
      </c>
      <c r="C36" s="91">
        <v>2.66E-4</v>
      </c>
      <c r="D36" s="91">
        <v>3.94E-4</v>
      </c>
      <c r="E36" s="91">
        <v>-4.8E-5</v>
      </c>
      <c r="F36" s="91">
        <v>-4.37E-4</v>
      </c>
      <c r="G36" s="91">
        <v>-7.73E-4</v>
      </c>
      <c r="H36" s="91">
        <v>-9.52E-4</v>
      </c>
      <c r="I36" s="91">
        <v>-0.00122</v>
      </c>
      <c r="J36" s="91">
        <v>-0.001344</v>
      </c>
      <c r="K36" s="91">
        <v>-0.001566</v>
      </c>
      <c r="L36" s="91">
        <v>-0.001705</v>
      </c>
      <c r="M36" s="91">
        <v>-0.001843</v>
      </c>
      <c r="N36" s="91">
        <v>-0.002123</v>
      </c>
      <c r="O36" s="91">
        <v>-0.001937</v>
      </c>
      <c r="P36" s="91">
        <v>-0.001733</v>
      </c>
      <c r="Q36" s="91">
        <v>-0.001744</v>
      </c>
      <c r="R36" s="91">
        <v>-0.001596</v>
      </c>
      <c r="S36" s="91">
        <v>-0.001442</v>
      </c>
      <c r="T36" s="91">
        <v>-0.001133</v>
      </c>
      <c r="U36" s="91">
        <v>-6.84E-4</v>
      </c>
      <c r="V36" s="91">
        <v>-4.88E-4</v>
      </c>
      <c r="W36" s="91">
        <v>-3.17E-4</v>
      </c>
      <c r="X36" s="91">
        <v>-1.81E-4</v>
      </c>
      <c r="Y36" s="91">
        <v>0.0</v>
      </c>
      <c r="Z36" s="91">
        <v>-7.5E-5</v>
      </c>
      <c r="AA36" s="91">
        <v>-3.39E-4</v>
      </c>
      <c r="AB36" s="91">
        <v>-5.24E-4</v>
      </c>
      <c r="AC36" s="91">
        <v>-9.74E-4</v>
      </c>
      <c r="AD36" s="91">
        <v>-0.001384</v>
      </c>
      <c r="AE36" s="91">
        <v>-0.00166</v>
      </c>
      <c r="AF36" s="91">
        <v>-0.002099</v>
      </c>
      <c r="AG36" s="91">
        <v>-0.002435</v>
      </c>
      <c r="AH36" s="91">
        <v>-0.002633</v>
      </c>
      <c r="AI36" s="91">
        <v>-0.002712</v>
      </c>
    </row>
    <row r="37" ht="13.5" customHeight="1">
      <c r="A37" s="91">
        <v>1.6E-4</v>
      </c>
      <c r="B37" s="91">
        <v>3.8E-5</v>
      </c>
      <c r="C37" s="91">
        <v>-9.9E-5</v>
      </c>
      <c r="D37" s="91">
        <v>2.7E-5</v>
      </c>
      <c r="E37" s="91">
        <v>-3.1E-4</v>
      </c>
      <c r="F37" s="91">
        <v>-6.08E-4</v>
      </c>
      <c r="G37" s="91">
        <v>-8.71E-4</v>
      </c>
      <c r="H37" s="91">
        <v>-0.001161</v>
      </c>
      <c r="I37" s="91">
        <v>-0.001289</v>
      </c>
      <c r="J37" s="91">
        <v>-0.001491</v>
      </c>
      <c r="K37" s="91">
        <v>-0.001793</v>
      </c>
      <c r="L37" s="91">
        <v>-0.001908</v>
      </c>
      <c r="M37" s="91">
        <v>-0.00222</v>
      </c>
      <c r="N37" s="91">
        <v>-0.002481</v>
      </c>
      <c r="O37" s="91">
        <v>-0.002401</v>
      </c>
      <c r="P37" s="91">
        <v>-0.002217</v>
      </c>
      <c r="Q37" s="91">
        <v>-0.002155</v>
      </c>
      <c r="R37" s="91">
        <v>-0.002061</v>
      </c>
      <c r="S37" s="91">
        <v>-0.001884</v>
      </c>
      <c r="T37" s="91">
        <v>-0.001588</v>
      </c>
      <c r="U37" s="91">
        <v>-0.001127</v>
      </c>
      <c r="V37" s="91">
        <v>-7.26E-4</v>
      </c>
      <c r="W37" s="91">
        <v>-5.11E-4</v>
      </c>
      <c r="X37" s="91">
        <v>-2.4E-4</v>
      </c>
      <c r="Y37" s="91">
        <v>0.0</v>
      </c>
      <c r="Z37" s="91">
        <v>-2.51E-4</v>
      </c>
      <c r="AA37" s="91">
        <v>-7.2E-4</v>
      </c>
      <c r="AB37" s="91">
        <v>-0.001031</v>
      </c>
      <c r="AC37" s="91">
        <v>-0.001415</v>
      </c>
      <c r="AD37" s="91">
        <v>-0.001757</v>
      </c>
      <c r="AE37" s="91">
        <v>-0.00205</v>
      </c>
      <c r="AF37" s="91">
        <v>-0.002388</v>
      </c>
      <c r="AG37" s="91">
        <v>-0.002734</v>
      </c>
      <c r="AH37" s="91">
        <v>-0.002908</v>
      </c>
      <c r="AI37" s="91">
        <v>-0.002865</v>
      </c>
    </row>
    <row r="38" ht="13.5" customHeight="1">
      <c r="A38" s="91">
        <v>6.09E-4</v>
      </c>
      <c r="B38" s="91">
        <v>5.37E-4</v>
      </c>
      <c r="C38" s="91">
        <v>2.28E-4</v>
      </c>
      <c r="D38" s="91">
        <v>3.31E-4</v>
      </c>
      <c r="E38" s="91">
        <v>-1.3E-5</v>
      </c>
      <c r="F38" s="91">
        <v>-3.83E-4</v>
      </c>
      <c r="G38" s="91">
        <v>-7.73E-4</v>
      </c>
      <c r="H38" s="91">
        <v>-0.001057</v>
      </c>
      <c r="I38" s="91">
        <v>-0.001335</v>
      </c>
      <c r="J38" s="91">
        <v>-0.001537</v>
      </c>
      <c r="K38" s="91">
        <v>-0.001731</v>
      </c>
      <c r="L38" s="91">
        <v>-0.001936</v>
      </c>
      <c r="M38" s="91">
        <v>-0.002214</v>
      </c>
      <c r="N38" s="91">
        <v>-0.002364</v>
      </c>
      <c r="O38" s="91">
        <v>-0.002335</v>
      </c>
      <c r="P38" s="91">
        <v>-0.002135</v>
      </c>
      <c r="Q38" s="91">
        <v>-0.001928</v>
      </c>
      <c r="R38" s="91">
        <v>-0.001773</v>
      </c>
      <c r="S38" s="91">
        <v>-0.00165</v>
      </c>
      <c r="T38" s="91">
        <v>-0.00121</v>
      </c>
      <c r="U38" s="91">
        <v>-7.58E-4</v>
      </c>
      <c r="V38" s="91">
        <v>-4.9E-4</v>
      </c>
      <c r="W38" s="91">
        <v>-2.97E-4</v>
      </c>
      <c r="X38" s="91">
        <v>-1.0E-4</v>
      </c>
      <c r="Y38" s="91">
        <v>0.0</v>
      </c>
      <c r="Z38" s="91">
        <v>-2.25E-4</v>
      </c>
      <c r="AA38" s="91">
        <v>-6.55E-4</v>
      </c>
      <c r="AB38" s="91">
        <v>-8.79E-4</v>
      </c>
      <c r="AC38" s="91">
        <v>-0.001117</v>
      </c>
      <c r="AD38" s="91">
        <v>-0.001516</v>
      </c>
      <c r="AE38" s="91">
        <v>-0.001789</v>
      </c>
      <c r="AF38" s="91">
        <v>-0.002202</v>
      </c>
      <c r="AG38" s="91">
        <v>-0.002424</v>
      </c>
      <c r="AH38" s="91">
        <v>-0.002568</v>
      </c>
      <c r="AI38" s="91">
        <v>-0.002539</v>
      </c>
    </row>
    <row r="39" ht="13.5" customHeight="1">
      <c r="A39" s="91">
        <v>8.3E-4</v>
      </c>
      <c r="B39" s="91">
        <v>6.0E-4</v>
      </c>
      <c r="C39" s="91">
        <v>4.51E-4</v>
      </c>
      <c r="D39" s="91">
        <v>5.55E-4</v>
      </c>
      <c r="E39" s="91">
        <v>9.9E-5</v>
      </c>
      <c r="F39" s="91">
        <v>-2.43E-4</v>
      </c>
      <c r="G39" s="91">
        <v>-5.82E-4</v>
      </c>
      <c r="H39" s="91">
        <v>-8.09E-4</v>
      </c>
      <c r="I39" s="91">
        <v>-0.001005</v>
      </c>
      <c r="J39" s="91">
        <v>-0.001193</v>
      </c>
      <c r="K39" s="91">
        <v>-0.001434</v>
      </c>
      <c r="L39" s="91">
        <v>-0.001577</v>
      </c>
      <c r="M39" s="91">
        <v>-0.001762</v>
      </c>
      <c r="N39" s="91">
        <v>-0.002077</v>
      </c>
      <c r="O39" s="91">
        <v>-0.001905</v>
      </c>
      <c r="P39" s="91">
        <v>-0.001725</v>
      </c>
      <c r="Q39" s="91">
        <v>-0.001763</v>
      </c>
      <c r="R39" s="91">
        <v>-0.001628</v>
      </c>
      <c r="S39" s="91">
        <v>-0.001538</v>
      </c>
      <c r="T39" s="91">
        <v>-0.001239</v>
      </c>
      <c r="U39" s="91">
        <v>-8.29E-4</v>
      </c>
      <c r="V39" s="91">
        <v>-5.75E-4</v>
      </c>
      <c r="W39" s="91">
        <v>-4.17E-4</v>
      </c>
      <c r="X39" s="91">
        <v>-2.19E-4</v>
      </c>
      <c r="Y39" s="91">
        <v>0.0</v>
      </c>
      <c r="Z39" s="91">
        <v>-6.9E-5</v>
      </c>
      <c r="AA39" s="91">
        <v>-4.25E-4</v>
      </c>
      <c r="AB39" s="91">
        <v>-6.76E-4</v>
      </c>
      <c r="AC39" s="91">
        <v>-0.001103</v>
      </c>
      <c r="AD39" s="91">
        <v>-0.001488</v>
      </c>
      <c r="AE39" s="91">
        <v>-0.001777</v>
      </c>
      <c r="AF39" s="91">
        <v>-0.002142</v>
      </c>
      <c r="AG39" s="91">
        <v>-0.002453</v>
      </c>
      <c r="AH39" s="91">
        <v>-0.002611</v>
      </c>
      <c r="AI39" s="91">
        <v>-0.002627</v>
      </c>
    </row>
    <row r="40" ht="13.5" customHeight="1">
      <c r="A40" s="91">
        <v>8.97E-4</v>
      </c>
      <c r="B40" s="91">
        <v>7.95E-4</v>
      </c>
      <c r="C40" s="91">
        <v>5.45E-4</v>
      </c>
      <c r="D40" s="91">
        <v>6.35E-4</v>
      </c>
      <c r="E40" s="91">
        <v>2.79E-4</v>
      </c>
      <c r="F40" s="91">
        <v>-7.7E-5</v>
      </c>
      <c r="G40" s="91">
        <v>-4.21E-4</v>
      </c>
      <c r="H40" s="91">
        <v>-7.32E-4</v>
      </c>
      <c r="I40" s="91">
        <v>-9.52E-4</v>
      </c>
      <c r="J40" s="91">
        <v>-0.001187</v>
      </c>
      <c r="K40" s="91">
        <v>-0.001475</v>
      </c>
      <c r="L40" s="91">
        <v>-0.001654</v>
      </c>
      <c r="M40" s="91">
        <v>-0.002004</v>
      </c>
      <c r="N40" s="91">
        <v>-0.002233</v>
      </c>
      <c r="O40" s="91">
        <v>-0.002216</v>
      </c>
      <c r="P40" s="91">
        <v>-0.002096</v>
      </c>
      <c r="Q40" s="91">
        <v>-0.001962</v>
      </c>
      <c r="R40" s="91">
        <v>-0.001832</v>
      </c>
      <c r="S40" s="91">
        <v>-0.001678</v>
      </c>
      <c r="T40" s="91">
        <v>-0.001366</v>
      </c>
      <c r="U40" s="91">
        <v>-9.17E-4</v>
      </c>
      <c r="V40" s="91">
        <v>-5.59E-4</v>
      </c>
      <c r="W40" s="91">
        <v>-3.62E-4</v>
      </c>
      <c r="X40" s="91">
        <v>-1.41E-4</v>
      </c>
      <c r="Y40" s="91">
        <v>0.0</v>
      </c>
      <c r="Z40" s="91">
        <v>-2.49E-4</v>
      </c>
      <c r="AA40" s="91">
        <v>-7.39E-4</v>
      </c>
      <c r="AB40" s="91">
        <v>-0.001074</v>
      </c>
      <c r="AC40" s="91">
        <v>-0.001392</v>
      </c>
      <c r="AD40" s="91">
        <v>-0.001737</v>
      </c>
      <c r="AE40" s="91">
        <v>-0.002064</v>
      </c>
      <c r="AF40" s="91">
        <v>-0.002395</v>
      </c>
      <c r="AG40" s="91">
        <v>-0.002662</v>
      </c>
      <c r="AH40" s="91">
        <v>-0.002794</v>
      </c>
      <c r="AI40" s="91">
        <v>-0.002731</v>
      </c>
    </row>
    <row r="41" ht="13.5" customHeight="1">
      <c r="A41" s="91">
        <v>0.001322</v>
      </c>
      <c r="B41" s="91">
        <v>0.001163</v>
      </c>
      <c r="C41" s="91">
        <v>9.09E-4</v>
      </c>
      <c r="D41" s="91">
        <v>9.88E-4</v>
      </c>
      <c r="E41" s="91">
        <v>5.38E-4</v>
      </c>
      <c r="F41" s="91">
        <v>1.45E-4</v>
      </c>
      <c r="G41" s="91">
        <v>-2.68E-4</v>
      </c>
      <c r="H41" s="91">
        <v>-5.48E-4</v>
      </c>
      <c r="I41" s="91">
        <v>-8.25E-4</v>
      </c>
      <c r="J41" s="91">
        <v>-0.001009</v>
      </c>
      <c r="K41" s="91">
        <v>-0.001244</v>
      </c>
      <c r="L41" s="91">
        <v>-0.00146</v>
      </c>
      <c r="M41" s="91">
        <v>-0.001727</v>
      </c>
      <c r="N41" s="91">
        <v>-0.001941</v>
      </c>
      <c r="O41" s="91">
        <v>-0.001924</v>
      </c>
      <c r="P41" s="91">
        <v>-0.001716</v>
      </c>
      <c r="Q41" s="91">
        <v>-0.001635</v>
      </c>
      <c r="R41" s="91">
        <v>-0.001487</v>
      </c>
      <c r="S41" s="91">
        <v>-0.001419</v>
      </c>
      <c r="T41" s="91">
        <v>-0.001062</v>
      </c>
      <c r="U41" s="91">
        <v>-6.42E-4</v>
      </c>
      <c r="V41" s="91">
        <v>-4.48E-4</v>
      </c>
      <c r="W41" s="91">
        <v>-2.73E-4</v>
      </c>
      <c r="X41" s="91">
        <v>-1.39E-4</v>
      </c>
      <c r="Y41" s="91">
        <v>0.0</v>
      </c>
      <c r="Z41" s="91">
        <v>-1.85E-4</v>
      </c>
      <c r="AA41" s="91">
        <v>-5.3E-4</v>
      </c>
      <c r="AB41" s="91">
        <v>-7.45E-4</v>
      </c>
      <c r="AC41" s="91">
        <v>-0.001096</v>
      </c>
      <c r="AD41" s="91">
        <v>-0.001536</v>
      </c>
      <c r="AE41" s="91">
        <v>-0.001812</v>
      </c>
      <c r="AF41" s="91">
        <v>-0.002221</v>
      </c>
      <c r="AG41" s="91">
        <v>-0.002482</v>
      </c>
      <c r="AH41" s="91">
        <v>-0.002617</v>
      </c>
      <c r="AI41" s="91">
        <v>-0.00257</v>
      </c>
    </row>
    <row r="42" ht="13.5" customHeight="1">
      <c r="A42" s="91">
        <v>0.001121</v>
      </c>
      <c r="B42" s="91">
        <v>8.66E-4</v>
      </c>
      <c r="C42" s="91">
        <v>6.51E-4</v>
      </c>
      <c r="D42" s="91">
        <v>6.84E-4</v>
      </c>
      <c r="E42" s="91">
        <v>2.14E-4</v>
      </c>
      <c r="F42" s="91">
        <v>-1.92E-4</v>
      </c>
      <c r="G42" s="91">
        <v>-5.34E-4</v>
      </c>
      <c r="H42" s="91">
        <v>-7.63E-4</v>
      </c>
      <c r="I42" s="91">
        <v>-9.7E-4</v>
      </c>
      <c r="J42" s="91">
        <v>-0.001157</v>
      </c>
      <c r="K42" s="91">
        <v>-0.001357</v>
      </c>
      <c r="L42" s="91">
        <v>-0.001601</v>
      </c>
      <c r="M42" s="91">
        <v>-0.001828</v>
      </c>
      <c r="N42" s="91">
        <v>-0.002068</v>
      </c>
      <c r="O42" s="91">
        <v>-0.001887</v>
      </c>
      <c r="P42" s="91">
        <v>-0.001753</v>
      </c>
      <c r="Q42" s="91">
        <v>-0.001648</v>
      </c>
      <c r="R42" s="91">
        <v>-0.001599</v>
      </c>
      <c r="S42" s="91">
        <v>-0.001507</v>
      </c>
      <c r="T42" s="91">
        <v>-0.001232</v>
      </c>
      <c r="U42" s="91">
        <v>-9.1E-4</v>
      </c>
      <c r="V42" s="91">
        <v>-6.03E-4</v>
      </c>
      <c r="W42" s="91">
        <v>-3.94E-4</v>
      </c>
      <c r="X42" s="91">
        <v>-2.17E-4</v>
      </c>
      <c r="Y42" s="91">
        <v>0.0</v>
      </c>
      <c r="Z42" s="91">
        <v>-1.55E-4</v>
      </c>
      <c r="AA42" s="91">
        <v>-5.04E-4</v>
      </c>
      <c r="AB42" s="91">
        <v>-7.15E-4</v>
      </c>
      <c r="AC42" s="91">
        <v>-0.001134</v>
      </c>
      <c r="AD42" s="91">
        <v>-0.001505</v>
      </c>
      <c r="AE42" s="91">
        <v>-0.001767</v>
      </c>
      <c r="AF42" s="91">
        <v>-0.00209</v>
      </c>
      <c r="AG42" s="91">
        <v>-0.002391</v>
      </c>
      <c r="AH42" s="91">
        <v>-0.002555</v>
      </c>
      <c r="AI42" s="91">
        <v>-0.002529</v>
      </c>
    </row>
    <row r="43" ht="13.5" customHeight="1">
      <c r="A43" s="91">
        <v>0.00155</v>
      </c>
      <c r="B43" s="91">
        <v>0.001389</v>
      </c>
      <c r="C43" s="91">
        <v>0.001071</v>
      </c>
      <c r="D43" s="91">
        <v>0.001076</v>
      </c>
      <c r="E43" s="91">
        <v>6.9E-4</v>
      </c>
      <c r="F43" s="91">
        <v>3.17E-4</v>
      </c>
      <c r="G43" s="91">
        <v>-8.5E-5</v>
      </c>
      <c r="H43" s="91">
        <v>-4.46E-4</v>
      </c>
      <c r="I43" s="91">
        <v>-6.83E-4</v>
      </c>
      <c r="J43" s="91">
        <v>-9.51E-4</v>
      </c>
      <c r="K43" s="91">
        <v>-0.001239</v>
      </c>
      <c r="L43" s="91">
        <v>-0.001426</v>
      </c>
      <c r="M43" s="91">
        <v>-0.001735</v>
      </c>
      <c r="N43" s="91">
        <v>-0.002013</v>
      </c>
      <c r="O43" s="91">
        <v>-0.002007</v>
      </c>
      <c r="P43" s="91">
        <v>-0.001897</v>
      </c>
      <c r="Q43" s="91">
        <v>-0.001819</v>
      </c>
      <c r="R43" s="91">
        <v>-0.001677</v>
      </c>
      <c r="S43" s="91">
        <v>-0.001594</v>
      </c>
      <c r="T43" s="91">
        <v>-0.001252</v>
      </c>
      <c r="U43" s="91">
        <v>-7.98E-4</v>
      </c>
      <c r="V43" s="91">
        <v>-4.58E-4</v>
      </c>
      <c r="W43" s="91">
        <v>-3.39E-4</v>
      </c>
      <c r="X43" s="91">
        <v>-1.0E-4</v>
      </c>
      <c r="Y43" s="91">
        <v>0.0</v>
      </c>
      <c r="Z43" s="91">
        <v>-2.05E-4</v>
      </c>
      <c r="AA43" s="91">
        <v>-7.02E-4</v>
      </c>
      <c r="AB43" s="91">
        <v>-0.001002</v>
      </c>
      <c r="AC43" s="91">
        <v>-0.001279</v>
      </c>
      <c r="AD43" s="91">
        <v>-0.001599</v>
      </c>
      <c r="AE43" s="91">
        <v>-0.001886</v>
      </c>
      <c r="AF43" s="91">
        <v>-0.002196</v>
      </c>
      <c r="AG43" s="91">
        <v>-0.002441</v>
      </c>
      <c r="AH43" s="91">
        <v>-0.002538</v>
      </c>
      <c r="AI43" s="91">
        <v>-0.00248</v>
      </c>
    </row>
    <row r="44" ht="13.5" customHeight="1">
      <c r="A44" s="91">
        <v>0.002004</v>
      </c>
      <c r="B44" s="91">
        <v>0.001786</v>
      </c>
      <c r="C44" s="91">
        <v>0.001494</v>
      </c>
      <c r="D44" s="91">
        <v>0.001491</v>
      </c>
      <c r="E44" s="91">
        <v>0.001001</v>
      </c>
      <c r="F44" s="91">
        <v>5.8E-4</v>
      </c>
      <c r="G44" s="91">
        <v>1.59E-4</v>
      </c>
      <c r="H44" s="91">
        <v>-1.5E-4</v>
      </c>
      <c r="I44" s="91">
        <v>-4.21E-4</v>
      </c>
      <c r="J44" s="91">
        <v>-6.68E-4</v>
      </c>
      <c r="K44" s="91">
        <v>-9.39E-4</v>
      </c>
      <c r="L44" s="91">
        <v>-0.001115</v>
      </c>
      <c r="M44" s="91">
        <v>-0.001435</v>
      </c>
      <c r="N44" s="91">
        <v>-0.001643</v>
      </c>
      <c r="O44" s="91">
        <v>-0.001599</v>
      </c>
      <c r="P44" s="91">
        <v>-0.001456</v>
      </c>
      <c r="Q44" s="91">
        <v>-0.001378</v>
      </c>
      <c r="R44" s="91">
        <v>-0.001311</v>
      </c>
      <c r="S44" s="91">
        <v>-0.001253</v>
      </c>
      <c r="T44" s="91">
        <v>-9.78E-4</v>
      </c>
      <c r="U44" s="91">
        <v>-6.11E-4</v>
      </c>
      <c r="V44" s="91">
        <v>-3.88E-4</v>
      </c>
      <c r="W44" s="91">
        <v>-2.59E-4</v>
      </c>
      <c r="X44" s="91">
        <v>-1.6E-4</v>
      </c>
      <c r="Y44" s="91">
        <v>0.0</v>
      </c>
      <c r="Z44" s="91">
        <v>-1.72E-4</v>
      </c>
      <c r="AA44" s="91">
        <v>-5.77E-4</v>
      </c>
      <c r="AB44" s="91">
        <v>-8.14E-4</v>
      </c>
      <c r="AC44" s="91">
        <v>-0.001162</v>
      </c>
      <c r="AD44" s="91">
        <v>-0.001545</v>
      </c>
      <c r="AE44" s="91">
        <v>-0.001845</v>
      </c>
      <c r="AF44" s="91">
        <v>-0.002193</v>
      </c>
      <c r="AG44" s="91">
        <v>-0.002403</v>
      </c>
      <c r="AH44" s="91">
        <v>-0.002552</v>
      </c>
      <c r="AI44" s="91">
        <v>-0.002513</v>
      </c>
    </row>
    <row r="45" ht="13.5" customHeight="1">
      <c r="A45" s="91">
        <v>0.002023</v>
      </c>
      <c r="B45" s="91">
        <v>0.001797</v>
      </c>
      <c r="C45" s="91">
        <v>0.00154</v>
      </c>
      <c r="D45" s="91">
        <v>0.001543</v>
      </c>
      <c r="E45" s="91">
        <v>0.001101</v>
      </c>
      <c r="F45" s="91">
        <v>6.92E-4</v>
      </c>
      <c r="G45" s="91">
        <v>3.22E-4</v>
      </c>
      <c r="H45" s="91">
        <v>-6.0E-6</v>
      </c>
      <c r="I45" s="91">
        <v>-2.37E-4</v>
      </c>
      <c r="J45" s="91">
        <v>-4.82E-4</v>
      </c>
      <c r="K45" s="91">
        <v>-7.53E-4</v>
      </c>
      <c r="L45" s="91">
        <v>-9.75E-4</v>
      </c>
      <c r="M45" s="91">
        <v>-0.001272</v>
      </c>
      <c r="N45" s="91">
        <v>-0.001587</v>
      </c>
      <c r="O45" s="91">
        <v>-0.001519</v>
      </c>
      <c r="P45" s="91">
        <v>-0.001403</v>
      </c>
      <c r="Q45" s="91">
        <v>-0.00136</v>
      </c>
      <c r="R45" s="91">
        <v>-0.001376</v>
      </c>
      <c r="S45" s="91">
        <v>-0.001336</v>
      </c>
      <c r="T45" s="91">
        <v>-0.001082</v>
      </c>
      <c r="U45" s="91">
        <v>-7.33E-4</v>
      </c>
      <c r="V45" s="91">
        <v>-4.74E-4</v>
      </c>
      <c r="W45" s="91">
        <v>-3.39E-4</v>
      </c>
      <c r="X45" s="91">
        <v>-1.28E-4</v>
      </c>
      <c r="Y45" s="91">
        <v>0.0</v>
      </c>
      <c r="Z45" s="91">
        <v>-2.31E-4</v>
      </c>
      <c r="AA45" s="91">
        <v>-6.66E-4</v>
      </c>
      <c r="AB45" s="91">
        <v>-9.88E-4</v>
      </c>
      <c r="AC45" s="91">
        <v>-0.00134</v>
      </c>
      <c r="AD45" s="91">
        <v>-0.001707</v>
      </c>
      <c r="AE45" s="91">
        <v>-0.002032</v>
      </c>
      <c r="AF45" s="91">
        <v>-0.002331</v>
      </c>
      <c r="AG45" s="91">
        <v>-0.002582</v>
      </c>
      <c r="AH45" s="91">
        <v>-0.002701</v>
      </c>
      <c r="AI45" s="91">
        <v>-0.002642</v>
      </c>
    </row>
    <row r="46" ht="13.5" customHeight="1">
      <c r="A46" s="91">
        <v>0.00234</v>
      </c>
      <c r="B46" s="91">
        <v>0.002115</v>
      </c>
      <c r="C46" s="91">
        <v>0.001739</v>
      </c>
      <c r="D46" s="91">
        <v>0.001708</v>
      </c>
      <c r="E46" s="91">
        <v>0.001242</v>
      </c>
      <c r="F46" s="91">
        <v>8.06E-4</v>
      </c>
      <c r="G46" s="91">
        <v>4.02E-4</v>
      </c>
      <c r="H46" s="91">
        <v>5.2E-5</v>
      </c>
      <c r="I46" s="91">
        <v>-1.81E-4</v>
      </c>
      <c r="J46" s="91">
        <v>-4.54E-4</v>
      </c>
      <c r="K46" s="91">
        <v>-7.41E-4</v>
      </c>
      <c r="L46" s="91">
        <v>-9.32E-4</v>
      </c>
      <c r="M46" s="91">
        <v>-0.001252</v>
      </c>
      <c r="N46" s="91">
        <v>-0.001539</v>
      </c>
      <c r="O46" s="91">
        <v>-0.001538</v>
      </c>
      <c r="P46" s="91">
        <v>-0.001405</v>
      </c>
      <c r="Q46" s="91">
        <v>-0.001346</v>
      </c>
      <c r="R46" s="91">
        <v>-0.001254</v>
      </c>
      <c r="S46" s="91">
        <v>-0.001228</v>
      </c>
      <c r="T46" s="91">
        <v>-9.28E-4</v>
      </c>
      <c r="U46" s="91">
        <v>-5.74E-4</v>
      </c>
      <c r="V46" s="91">
        <v>-3.53E-4</v>
      </c>
      <c r="W46" s="91">
        <v>-2.38E-4</v>
      </c>
      <c r="X46" s="91">
        <v>-9.8E-5</v>
      </c>
      <c r="Y46" s="91">
        <v>0.0</v>
      </c>
      <c r="Z46" s="91">
        <v>-2.12E-4</v>
      </c>
      <c r="AA46" s="91">
        <v>-6.8E-4</v>
      </c>
      <c r="AB46" s="91">
        <v>-9.9E-4</v>
      </c>
      <c r="AC46" s="91">
        <v>-0.001298</v>
      </c>
      <c r="AD46" s="91">
        <v>-0.001697</v>
      </c>
      <c r="AE46" s="91">
        <v>-0.002008</v>
      </c>
      <c r="AF46" s="91">
        <v>-0.002342</v>
      </c>
      <c r="AG46" s="91">
        <v>-0.002544</v>
      </c>
      <c r="AH46" s="91">
        <v>-0.002662</v>
      </c>
      <c r="AI46" s="91">
        <v>-0.002597</v>
      </c>
    </row>
    <row r="47" ht="13.5" customHeight="1">
      <c r="A47" s="91">
        <v>0.002494</v>
      </c>
      <c r="B47" s="91">
        <v>0.002237</v>
      </c>
      <c r="C47" s="91">
        <v>0.001967</v>
      </c>
      <c r="D47" s="91">
        <v>0.00197</v>
      </c>
      <c r="E47" s="91">
        <v>0.001501</v>
      </c>
      <c r="F47" s="91">
        <v>0.001067</v>
      </c>
      <c r="G47" s="91">
        <v>6.27E-4</v>
      </c>
      <c r="H47" s="91">
        <v>3.06E-4</v>
      </c>
      <c r="I47" s="91">
        <v>1.3E-5</v>
      </c>
      <c r="J47" s="91">
        <v>-2.39E-4</v>
      </c>
      <c r="K47" s="91">
        <v>-5.34E-4</v>
      </c>
      <c r="L47" s="91">
        <v>-7.66E-4</v>
      </c>
      <c r="M47" s="91">
        <v>-0.001087</v>
      </c>
      <c r="N47" s="91">
        <v>-0.001409</v>
      </c>
      <c r="O47" s="91">
        <v>-0.00133</v>
      </c>
      <c r="P47" s="91">
        <v>-0.001197</v>
      </c>
      <c r="Q47" s="91">
        <v>-0.001183</v>
      </c>
      <c r="R47" s="91">
        <v>-0.001159</v>
      </c>
      <c r="S47" s="91">
        <v>-0.001122</v>
      </c>
      <c r="T47" s="91">
        <v>-8.98E-4</v>
      </c>
      <c r="U47" s="91">
        <v>-5.74E-4</v>
      </c>
      <c r="V47" s="91">
        <v>-3.48E-4</v>
      </c>
      <c r="W47" s="91">
        <v>-2.38E-4</v>
      </c>
      <c r="X47" s="91">
        <v>-1.44E-4</v>
      </c>
      <c r="Y47" s="91">
        <v>0.0</v>
      </c>
      <c r="Z47" s="91">
        <v>-1.96E-4</v>
      </c>
      <c r="AA47" s="91">
        <v>-6.23E-4</v>
      </c>
      <c r="AB47" s="91">
        <v>-9.09E-4</v>
      </c>
      <c r="AC47" s="91">
        <v>-0.001285</v>
      </c>
      <c r="AD47" s="91">
        <v>-0.001674</v>
      </c>
      <c r="AE47" s="91">
        <v>-0.001966</v>
      </c>
      <c r="AF47" s="91">
        <v>-0.002298</v>
      </c>
      <c r="AG47" s="91">
        <v>-0.002513</v>
      </c>
      <c r="AH47" s="91">
        <v>-0.002606</v>
      </c>
      <c r="AI47" s="91">
        <v>-0.002575</v>
      </c>
    </row>
    <row r="48" ht="13.5" customHeight="1">
      <c r="A48" s="91">
        <v>0.002451</v>
      </c>
      <c r="B48" s="91">
        <v>0.002241</v>
      </c>
      <c r="C48" s="91">
        <v>0.001933</v>
      </c>
      <c r="D48" s="91">
        <v>0.001921</v>
      </c>
      <c r="E48" s="91">
        <v>0.00149</v>
      </c>
      <c r="F48" s="91">
        <v>0.001111</v>
      </c>
      <c r="G48" s="91">
        <v>7.35E-4</v>
      </c>
      <c r="H48" s="91">
        <v>3.79E-4</v>
      </c>
      <c r="I48" s="91">
        <v>1.29E-4</v>
      </c>
      <c r="J48" s="91">
        <v>-1.0E-4</v>
      </c>
      <c r="K48" s="91">
        <v>-3.74E-4</v>
      </c>
      <c r="L48" s="91">
        <v>-5.6E-4</v>
      </c>
      <c r="M48" s="91">
        <v>-8.61E-4</v>
      </c>
      <c r="N48" s="91">
        <v>-0.001171</v>
      </c>
      <c r="O48" s="91">
        <v>-0.001213</v>
      </c>
      <c r="P48" s="91">
        <v>-0.001112</v>
      </c>
      <c r="Q48" s="91">
        <v>-0.001134</v>
      </c>
      <c r="R48" s="91">
        <v>-0.001147</v>
      </c>
      <c r="S48" s="91">
        <v>-0.001194</v>
      </c>
      <c r="T48" s="91">
        <v>-0.001</v>
      </c>
      <c r="U48" s="91">
        <v>-6.27E-4</v>
      </c>
      <c r="V48" s="91">
        <v>-3.38E-4</v>
      </c>
      <c r="W48" s="91">
        <v>-2.65E-4</v>
      </c>
      <c r="X48" s="91">
        <v>-8.9E-5</v>
      </c>
      <c r="Y48" s="91">
        <v>0.0</v>
      </c>
      <c r="Z48" s="91">
        <v>-2.34E-4</v>
      </c>
      <c r="AA48" s="91">
        <v>-6.97E-4</v>
      </c>
      <c r="AB48" s="91">
        <v>-0.001031</v>
      </c>
      <c r="AC48" s="91">
        <v>-0.001354</v>
      </c>
      <c r="AD48" s="91">
        <v>-0.001715</v>
      </c>
      <c r="AE48" s="91">
        <v>-0.002026</v>
      </c>
      <c r="AF48" s="91">
        <v>-0.002328</v>
      </c>
      <c r="AG48" s="91">
        <v>-0.002512</v>
      </c>
      <c r="AH48" s="91">
        <v>-0.002597</v>
      </c>
      <c r="AI48" s="91">
        <v>-0.00255</v>
      </c>
    </row>
    <row r="49" ht="13.5" customHeight="1">
      <c r="A49" s="91">
        <v>0.002555</v>
      </c>
      <c r="B49" s="91">
        <v>0.002315</v>
      </c>
      <c r="C49" s="91">
        <v>0.001999</v>
      </c>
      <c r="D49" s="91">
        <v>0.001986</v>
      </c>
      <c r="E49" s="91">
        <v>0.001533</v>
      </c>
      <c r="F49" s="91">
        <v>0.001114</v>
      </c>
      <c r="G49" s="91">
        <v>7.24E-4</v>
      </c>
      <c r="H49" s="91">
        <v>4.27E-4</v>
      </c>
      <c r="I49" s="91">
        <v>1.86E-4</v>
      </c>
      <c r="J49" s="91">
        <v>-6.5E-5</v>
      </c>
      <c r="K49" s="91">
        <v>-2.97E-4</v>
      </c>
      <c r="L49" s="91">
        <v>-4.53E-4</v>
      </c>
      <c r="M49" s="91">
        <v>-7.82E-4</v>
      </c>
      <c r="N49" s="91">
        <v>-0.001087</v>
      </c>
      <c r="O49" s="91">
        <v>-9.94E-4</v>
      </c>
      <c r="P49" s="91">
        <v>-9.23E-4</v>
      </c>
      <c r="Q49" s="91">
        <v>-8.56E-4</v>
      </c>
      <c r="R49" s="91">
        <v>-8.43E-4</v>
      </c>
      <c r="S49" s="91">
        <v>-8.19E-4</v>
      </c>
      <c r="T49" s="91">
        <v>-6.08E-4</v>
      </c>
      <c r="U49" s="91">
        <v>-3.18E-4</v>
      </c>
      <c r="V49" s="91">
        <v>-2.93E-4</v>
      </c>
      <c r="W49" s="91">
        <v>-2.37E-4</v>
      </c>
      <c r="X49" s="91">
        <v>-1.09E-4</v>
      </c>
      <c r="Y49" s="91">
        <v>0.0</v>
      </c>
      <c r="Z49" s="91">
        <v>-2.02E-4</v>
      </c>
      <c r="AA49" s="91">
        <v>-6.09E-4</v>
      </c>
      <c r="AB49" s="91">
        <v>-8.97E-4</v>
      </c>
      <c r="AC49" s="91">
        <v>-0.00126</v>
      </c>
      <c r="AD49" s="91">
        <v>-0.001633</v>
      </c>
      <c r="AE49" s="91">
        <v>-0.001964</v>
      </c>
      <c r="AF49" s="91">
        <v>-0.002259</v>
      </c>
      <c r="AG49" s="91">
        <v>-0.002469</v>
      </c>
      <c r="AH49" s="91">
        <v>-0.002524</v>
      </c>
      <c r="AI49" s="91">
        <v>-0.002462</v>
      </c>
    </row>
    <row r="50" ht="13.5" customHeight="1">
      <c r="A50" s="91">
        <v>0.002463</v>
      </c>
      <c r="B50" s="91">
        <v>0.002231</v>
      </c>
      <c r="C50" s="91">
        <v>0.001915</v>
      </c>
      <c r="D50" s="91">
        <v>0.001887</v>
      </c>
      <c r="E50" s="91">
        <v>0.001459</v>
      </c>
      <c r="F50" s="91">
        <v>0.001079</v>
      </c>
      <c r="G50" s="91">
        <v>6.98E-4</v>
      </c>
      <c r="H50" s="91">
        <v>3.85E-4</v>
      </c>
      <c r="I50" s="91">
        <v>1.53E-4</v>
      </c>
      <c r="J50" s="91">
        <v>-7.7E-5</v>
      </c>
      <c r="K50" s="91">
        <v>-3.29E-4</v>
      </c>
      <c r="L50" s="91">
        <v>-5.19E-4</v>
      </c>
      <c r="M50" s="91">
        <v>-7.97E-4</v>
      </c>
      <c r="N50" s="91">
        <v>-0.001081</v>
      </c>
      <c r="O50" s="91">
        <v>-0.00106</v>
      </c>
      <c r="P50" s="91">
        <v>-9.39E-4</v>
      </c>
      <c r="Q50" s="91">
        <v>-9.26E-4</v>
      </c>
      <c r="R50" s="91">
        <v>-8.81E-4</v>
      </c>
      <c r="S50" s="91">
        <v>-8.95E-4</v>
      </c>
      <c r="T50" s="91">
        <v>-6.48E-4</v>
      </c>
      <c r="U50" s="91">
        <v>-3.26E-4</v>
      </c>
      <c r="V50" s="91">
        <v>-5.7E-5</v>
      </c>
      <c r="W50" s="91">
        <v>-2.41E-4</v>
      </c>
      <c r="X50" s="91">
        <v>-8.5E-5</v>
      </c>
      <c r="Y50" s="91">
        <v>0.0</v>
      </c>
      <c r="Z50" s="91">
        <v>-2.07E-4</v>
      </c>
      <c r="AA50" s="91">
        <v>-6.64E-4</v>
      </c>
      <c r="AB50" s="91">
        <v>-9.71E-4</v>
      </c>
      <c r="AC50" s="91">
        <v>-0.001321</v>
      </c>
      <c r="AD50" s="91">
        <v>-0.001692</v>
      </c>
      <c r="AE50" s="91">
        <v>-0.001977</v>
      </c>
      <c r="AF50" s="91">
        <v>-0.002265</v>
      </c>
      <c r="AG50" s="91">
        <v>-0.002448</v>
      </c>
      <c r="AH50" s="91">
        <v>-0.002599</v>
      </c>
      <c r="AI50" s="91">
        <v>-0.002515</v>
      </c>
    </row>
    <row r="51" ht="13.5" customHeight="1">
      <c r="A51" s="91">
        <v>0.002527</v>
      </c>
      <c r="B51" s="91">
        <v>0.002294</v>
      </c>
      <c r="C51" s="91">
        <v>0.001973</v>
      </c>
      <c r="D51" s="91">
        <v>0.001931</v>
      </c>
      <c r="E51" s="91">
        <v>0.001483</v>
      </c>
      <c r="F51" s="91">
        <v>0.001099</v>
      </c>
      <c r="G51" s="91">
        <v>6.92E-4</v>
      </c>
      <c r="H51" s="91">
        <v>3.92E-4</v>
      </c>
      <c r="I51" s="91">
        <v>1.53E-4</v>
      </c>
      <c r="J51" s="91">
        <v>-6.9E-5</v>
      </c>
      <c r="K51" s="91">
        <v>-3.07E-4</v>
      </c>
      <c r="L51" s="91">
        <v>-4.55E-4</v>
      </c>
      <c r="M51" s="91">
        <v>-7.78E-4</v>
      </c>
      <c r="N51" s="91">
        <v>-0.001021</v>
      </c>
      <c r="O51" s="91">
        <v>-0.00101</v>
      </c>
      <c r="P51" s="91">
        <v>-8.75E-4</v>
      </c>
      <c r="Q51" s="91">
        <v>-8.17E-4</v>
      </c>
      <c r="R51" s="91">
        <v>-7.63E-4</v>
      </c>
      <c r="S51" s="91">
        <v>-7.46E-4</v>
      </c>
      <c r="T51" s="91">
        <v>-5.38E-4</v>
      </c>
      <c r="U51" s="91">
        <v>-2.8E-4</v>
      </c>
      <c r="V51" s="91">
        <v>-2.78E-4</v>
      </c>
      <c r="W51" s="91">
        <v>-2.02E-4</v>
      </c>
      <c r="X51" s="91">
        <v>-8.1E-5</v>
      </c>
      <c r="Y51" s="91">
        <v>0.0</v>
      </c>
      <c r="Z51" s="91">
        <v>-1.82E-4</v>
      </c>
      <c r="AA51" s="91">
        <v>-6.16E-4</v>
      </c>
      <c r="AB51" s="91">
        <v>-8.83E-4</v>
      </c>
      <c r="AC51" s="91">
        <v>-0.00121</v>
      </c>
      <c r="AD51" s="91">
        <v>-0.001589</v>
      </c>
      <c r="AE51" s="91">
        <v>-0.001885</v>
      </c>
      <c r="AF51" s="91">
        <v>-0.002236</v>
      </c>
      <c r="AG51" s="91">
        <v>-0.0024</v>
      </c>
      <c r="AH51" s="91">
        <v>-0.002492</v>
      </c>
      <c r="AI51" s="91">
        <v>-0.002417</v>
      </c>
    </row>
    <row r="52" ht="13.5" customHeight="1">
      <c r="A52" s="91">
        <v>0.00237</v>
      </c>
      <c r="B52" s="91">
        <v>0.002108</v>
      </c>
      <c r="C52" s="91">
        <v>0.001811</v>
      </c>
      <c r="D52" s="91">
        <v>0.001754</v>
      </c>
      <c r="E52" s="91">
        <v>0.001308</v>
      </c>
      <c r="F52" s="91">
        <v>8.98E-4</v>
      </c>
      <c r="G52" s="91">
        <v>5.36E-4</v>
      </c>
      <c r="H52" s="91">
        <v>2.76E-4</v>
      </c>
      <c r="I52" s="91">
        <v>7.1E-5</v>
      </c>
      <c r="J52" s="91">
        <v>-1.2E-4</v>
      </c>
      <c r="K52" s="91">
        <v>-3.42E-4</v>
      </c>
      <c r="L52" s="91">
        <v>-4.57E-4</v>
      </c>
      <c r="M52" s="91">
        <v>-7.24E-4</v>
      </c>
      <c r="N52" s="91">
        <v>-0.001024</v>
      </c>
      <c r="O52" s="91">
        <v>-9.79E-4</v>
      </c>
      <c r="P52" s="91">
        <v>-8.82E-4</v>
      </c>
      <c r="Q52" s="91">
        <v>-9.34E-4</v>
      </c>
      <c r="R52" s="91">
        <v>-9.87E-4</v>
      </c>
      <c r="S52" s="91">
        <v>-0.001078</v>
      </c>
      <c r="T52" s="91">
        <v>-8.56E-4</v>
      </c>
      <c r="U52" s="91">
        <v>-5.66E-4</v>
      </c>
      <c r="V52" s="91">
        <v>-3.57E-4</v>
      </c>
      <c r="W52" s="91">
        <v>-2.36E-4</v>
      </c>
      <c r="X52" s="91">
        <v>-1.02E-4</v>
      </c>
      <c r="Y52" s="91">
        <v>0.0</v>
      </c>
      <c r="Z52" s="91">
        <v>-1.86E-4</v>
      </c>
      <c r="AA52" s="91">
        <v>-6.08E-4</v>
      </c>
      <c r="AB52" s="91">
        <v>-8.95E-4</v>
      </c>
      <c r="AC52" s="91">
        <v>-0.001259</v>
      </c>
      <c r="AD52" s="91">
        <v>-0.001598</v>
      </c>
      <c r="AE52" s="91">
        <v>-0.001879</v>
      </c>
      <c r="AF52" s="91">
        <v>-0.002185</v>
      </c>
      <c r="AG52" s="91">
        <v>-0.002379</v>
      </c>
      <c r="AH52" s="91">
        <v>-0.002485</v>
      </c>
      <c r="AI52" s="91">
        <v>-0.002433</v>
      </c>
    </row>
    <row r="53" ht="13.5" customHeight="1">
      <c r="A53" s="91">
        <v>0.002159</v>
      </c>
      <c r="B53" s="91">
        <v>0.001933</v>
      </c>
      <c r="C53" s="91">
        <v>0.001593</v>
      </c>
      <c r="D53" s="91">
        <v>0.001536</v>
      </c>
      <c r="E53" s="91">
        <v>0.001143</v>
      </c>
      <c r="F53" s="91">
        <v>7.49E-4</v>
      </c>
      <c r="G53" s="91">
        <v>3.45E-4</v>
      </c>
      <c r="H53" s="91">
        <v>1.4E-5</v>
      </c>
      <c r="I53" s="91">
        <v>-2.14E-4</v>
      </c>
      <c r="J53" s="91">
        <v>-4.61E-4</v>
      </c>
      <c r="K53" s="91">
        <v>-7.36E-4</v>
      </c>
      <c r="L53" s="91">
        <v>-8.99E-4</v>
      </c>
      <c r="M53" s="91">
        <v>-0.001221</v>
      </c>
      <c r="N53" s="91">
        <v>-0.001461</v>
      </c>
      <c r="O53" s="91">
        <v>-0.001431</v>
      </c>
      <c r="P53" s="91">
        <v>-0.001292</v>
      </c>
      <c r="Q53" s="91">
        <v>-0.001272</v>
      </c>
      <c r="R53" s="91">
        <v>-0.001183</v>
      </c>
      <c r="S53" s="91">
        <v>-0.001171</v>
      </c>
      <c r="T53" s="91">
        <v>-9.19E-4</v>
      </c>
      <c r="U53" s="91">
        <v>-5.47E-4</v>
      </c>
      <c r="V53" s="91">
        <v>-3.28E-4</v>
      </c>
      <c r="W53" s="91">
        <v>-2.87E-4</v>
      </c>
      <c r="X53" s="91">
        <v>-9.5E-5</v>
      </c>
      <c r="Y53" s="91">
        <v>0.0</v>
      </c>
      <c r="Z53" s="91">
        <v>-2.41E-4</v>
      </c>
      <c r="AA53" s="91">
        <v>-6.54E-4</v>
      </c>
      <c r="AB53" s="91">
        <v>-9.56E-4</v>
      </c>
      <c r="AC53" s="91">
        <v>-0.001238</v>
      </c>
      <c r="AD53" s="91">
        <v>-0.001577</v>
      </c>
      <c r="AE53" s="91">
        <v>-0.001878</v>
      </c>
      <c r="AF53" s="91">
        <v>-0.002174</v>
      </c>
      <c r="AG53" s="91">
        <v>-0.002342</v>
      </c>
      <c r="AH53" s="91">
        <v>-0.002404</v>
      </c>
      <c r="AI53" s="91">
        <v>-0.002332</v>
      </c>
    </row>
    <row r="54" ht="13.5" customHeight="1">
      <c r="A54" s="91">
        <v>0.002068</v>
      </c>
      <c r="B54" s="91">
        <v>0.001769</v>
      </c>
      <c r="C54" s="91">
        <v>0.001418</v>
      </c>
      <c r="D54" s="91">
        <v>0.001305</v>
      </c>
      <c r="E54" s="91">
        <v>7.66E-4</v>
      </c>
      <c r="F54" s="91">
        <v>3.9E-4</v>
      </c>
      <c r="G54" s="91">
        <v>1.4E-5</v>
      </c>
      <c r="H54" s="91">
        <v>-1.9E-4</v>
      </c>
      <c r="I54" s="91">
        <v>-3.94E-4</v>
      </c>
      <c r="J54" s="91">
        <v>-5.84E-4</v>
      </c>
      <c r="K54" s="91">
        <v>-7.42E-4</v>
      </c>
      <c r="L54" s="91">
        <v>-8.66E-4</v>
      </c>
      <c r="M54" s="91">
        <v>-0.001104</v>
      </c>
      <c r="N54" s="91">
        <v>-0.001302</v>
      </c>
      <c r="O54" s="91">
        <v>-0.001193</v>
      </c>
      <c r="P54" s="91">
        <v>-0.001064</v>
      </c>
      <c r="Q54" s="91">
        <v>-0.001</v>
      </c>
      <c r="R54" s="91">
        <v>-0.001009</v>
      </c>
      <c r="S54" s="91">
        <v>-9.85E-4</v>
      </c>
      <c r="T54" s="91">
        <v>-7.52E-4</v>
      </c>
      <c r="U54" s="91">
        <v>-4.67E-4</v>
      </c>
      <c r="V54" s="91">
        <v>-3.21E-4</v>
      </c>
      <c r="W54" s="91">
        <v>-1.97E-4</v>
      </c>
      <c r="X54" s="91">
        <v>-8.9E-5</v>
      </c>
      <c r="Y54" s="91">
        <v>0.0</v>
      </c>
      <c r="Z54" s="91">
        <v>-1.49E-4</v>
      </c>
      <c r="AA54" s="91">
        <v>-5.22E-4</v>
      </c>
      <c r="AB54" s="91">
        <v>-7.23E-4</v>
      </c>
      <c r="AC54" s="91">
        <v>-0.001111</v>
      </c>
      <c r="AD54" s="91">
        <v>-0.001471</v>
      </c>
      <c r="AE54" s="91">
        <v>-0.001755</v>
      </c>
      <c r="AF54" s="91">
        <v>-0.002085</v>
      </c>
      <c r="AG54" s="91">
        <v>-0.002284</v>
      </c>
      <c r="AH54" s="91">
        <v>-0.002384</v>
      </c>
      <c r="AI54" s="91">
        <v>-0.002303</v>
      </c>
    </row>
    <row r="55" ht="13.5" customHeight="1">
      <c r="A55" s="91">
        <v>0.001712</v>
      </c>
      <c r="B55" s="91">
        <v>0.00147</v>
      </c>
      <c r="C55" s="91">
        <v>0.001179</v>
      </c>
      <c r="D55" s="91">
        <v>0.001112</v>
      </c>
      <c r="E55" s="91">
        <v>7.27E-4</v>
      </c>
      <c r="F55" s="91">
        <v>3.67E-4</v>
      </c>
      <c r="G55" s="91">
        <v>4.3E-5</v>
      </c>
      <c r="H55" s="91">
        <v>-2.44E-4</v>
      </c>
      <c r="I55" s="91">
        <v>-3.95E-4</v>
      </c>
      <c r="J55" s="91">
        <v>-5.75E-4</v>
      </c>
      <c r="K55" s="91">
        <v>-8.01E-4</v>
      </c>
      <c r="L55" s="91">
        <v>-9.09E-4</v>
      </c>
      <c r="M55" s="91">
        <v>-0.001139</v>
      </c>
      <c r="N55" s="91">
        <v>-0.001413</v>
      </c>
      <c r="O55" s="91">
        <v>-0.00129</v>
      </c>
      <c r="P55" s="91">
        <v>-0.001193</v>
      </c>
      <c r="Q55" s="91">
        <v>-0.001138</v>
      </c>
      <c r="R55" s="91">
        <v>-0.001125</v>
      </c>
      <c r="S55" s="91">
        <v>-0.001126</v>
      </c>
      <c r="T55" s="91">
        <v>-9.24E-4</v>
      </c>
      <c r="U55" s="91">
        <v>-5.96E-4</v>
      </c>
      <c r="V55" s="91">
        <v>-3.72E-4</v>
      </c>
      <c r="W55" s="91">
        <v>-2.95E-4</v>
      </c>
      <c r="X55" s="91">
        <v>-1.39E-4</v>
      </c>
      <c r="Y55" s="91">
        <v>0.0</v>
      </c>
      <c r="Z55" s="91">
        <v>-2.34E-4</v>
      </c>
      <c r="AA55" s="91">
        <v>-6.53E-4</v>
      </c>
      <c r="AB55" s="91">
        <v>-9.87E-4</v>
      </c>
      <c r="AC55" s="91">
        <v>-0.001289</v>
      </c>
      <c r="AD55" s="91">
        <v>-0.001631</v>
      </c>
      <c r="AE55" s="91">
        <v>-0.001915</v>
      </c>
      <c r="AF55" s="91">
        <v>-0.002236</v>
      </c>
      <c r="AG55" s="91">
        <v>-0.002428</v>
      </c>
      <c r="AH55" s="91">
        <v>-0.002496</v>
      </c>
      <c r="AI55" s="91">
        <v>-0.002465</v>
      </c>
    </row>
    <row r="56" ht="13.5" customHeight="1">
      <c r="A56" s="91">
        <v>0.001866</v>
      </c>
      <c r="B56" s="91">
        <v>0.001639</v>
      </c>
      <c r="C56" s="91">
        <v>0.001278</v>
      </c>
      <c r="D56" s="91">
        <v>0.001168</v>
      </c>
      <c r="E56" s="91">
        <v>7.44E-4</v>
      </c>
      <c r="F56" s="91">
        <v>3.85E-4</v>
      </c>
      <c r="G56" s="91">
        <v>1.1E-5</v>
      </c>
      <c r="H56" s="91">
        <v>-2.83E-4</v>
      </c>
      <c r="I56" s="91">
        <v>-5.06E-4</v>
      </c>
      <c r="J56" s="91">
        <v>-7.07E-4</v>
      </c>
      <c r="K56" s="91">
        <v>-8.43E-4</v>
      </c>
      <c r="L56" s="91">
        <v>-9.38E-4</v>
      </c>
      <c r="M56" s="91">
        <v>-0.001218</v>
      </c>
      <c r="N56" s="91">
        <v>-0.001405</v>
      </c>
      <c r="O56" s="91">
        <v>-0.001368</v>
      </c>
      <c r="P56" s="91">
        <v>-0.001193</v>
      </c>
      <c r="Q56" s="91">
        <v>-0.00112</v>
      </c>
      <c r="R56" s="91">
        <v>-0.00105</v>
      </c>
      <c r="S56" s="91">
        <v>-0.001058</v>
      </c>
      <c r="T56" s="91">
        <v>-7.54E-4</v>
      </c>
      <c r="U56" s="91">
        <v>-4.1E-4</v>
      </c>
      <c r="V56" s="91">
        <v>-2.27E-4</v>
      </c>
      <c r="W56" s="91">
        <v>-1.73E-4</v>
      </c>
      <c r="X56" s="91">
        <v>-5.4E-5</v>
      </c>
      <c r="Y56" s="91">
        <v>0.0</v>
      </c>
      <c r="Z56" s="91">
        <v>-1.88E-4</v>
      </c>
      <c r="AA56" s="91">
        <v>-5.97E-4</v>
      </c>
      <c r="AB56" s="91">
        <v>-8.41E-4</v>
      </c>
      <c r="AC56" s="91">
        <v>-0.001101</v>
      </c>
      <c r="AD56" s="91">
        <v>-0.001427</v>
      </c>
      <c r="AE56" s="91">
        <v>-0.001733</v>
      </c>
      <c r="AF56" s="91">
        <v>-0.002017</v>
      </c>
      <c r="AG56" s="91">
        <v>-0.002221</v>
      </c>
      <c r="AH56" s="91">
        <v>-0.002296</v>
      </c>
      <c r="AI56" s="91">
        <v>-0.002207</v>
      </c>
    </row>
    <row r="57" ht="13.5" customHeight="1">
      <c r="A57" s="91">
        <v>0.001575</v>
      </c>
      <c r="B57" s="91">
        <v>0.001285</v>
      </c>
      <c r="C57" s="91">
        <v>9.95E-4</v>
      </c>
      <c r="D57" s="91">
        <v>9.12E-4</v>
      </c>
      <c r="E57" s="91">
        <v>4.57E-4</v>
      </c>
      <c r="F57" s="91">
        <v>7.4E-5</v>
      </c>
      <c r="G57" s="91">
        <v>-2.57E-4</v>
      </c>
      <c r="H57" s="91">
        <v>-4.47E-4</v>
      </c>
      <c r="I57" s="91">
        <v>-6.28E-4</v>
      </c>
      <c r="J57" s="91">
        <v>-7.39E-4</v>
      </c>
      <c r="K57" s="91">
        <v>-9.07E-4</v>
      </c>
      <c r="L57" s="91">
        <v>-0.001007</v>
      </c>
      <c r="M57" s="91">
        <v>-0.001206</v>
      </c>
      <c r="N57" s="91">
        <v>-0.00142</v>
      </c>
      <c r="O57" s="91">
        <v>-0.001275</v>
      </c>
      <c r="P57" s="91">
        <v>-0.001076</v>
      </c>
      <c r="Q57" s="91">
        <v>-0.001057</v>
      </c>
      <c r="R57" s="91">
        <v>-0.001094</v>
      </c>
      <c r="S57" s="91">
        <v>-0.001029</v>
      </c>
      <c r="T57" s="91">
        <v>-8.71E-4</v>
      </c>
      <c r="U57" s="91">
        <v>-5.71E-4</v>
      </c>
      <c r="V57" s="91">
        <v>-4.14E-4</v>
      </c>
      <c r="W57" s="91">
        <v>-2.67E-4</v>
      </c>
      <c r="X57" s="91">
        <v>-1.53E-4</v>
      </c>
      <c r="Y57" s="91">
        <v>0.0</v>
      </c>
      <c r="Z57" s="91">
        <v>-1.36E-4</v>
      </c>
      <c r="AA57" s="91">
        <v>-4.59E-4</v>
      </c>
      <c r="AB57" s="91">
        <v>-7.2E-4</v>
      </c>
      <c r="AC57" s="91">
        <v>-0.001102</v>
      </c>
      <c r="AD57" s="91">
        <v>-0.001456</v>
      </c>
      <c r="AE57" s="91">
        <v>-0.001722</v>
      </c>
      <c r="AF57" s="91">
        <v>-0.00206</v>
      </c>
      <c r="AG57" s="91">
        <v>-0.002241</v>
      </c>
      <c r="AH57" s="91">
        <v>-0.00237</v>
      </c>
      <c r="AI57" s="91">
        <v>-0.002352</v>
      </c>
    </row>
    <row r="58" ht="13.5" customHeight="1">
      <c r="A58" s="91">
        <v>0.001165</v>
      </c>
      <c r="B58" s="91">
        <v>9.42E-4</v>
      </c>
      <c r="C58" s="91">
        <v>6.14E-4</v>
      </c>
      <c r="D58" s="91">
        <v>5.27E-4</v>
      </c>
      <c r="E58" s="91">
        <v>1.74E-4</v>
      </c>
      <c r="F58" s="91">
        <v>-1.25E-4</v>
      </c>
      <c r="G58" s="91">
        <v>-4.45E-4</v>
      </c>
      <c r="H58" s="91">
        <v>-7.47E-4</v>
      </c>
      <c r="I58" s="91">
        <v>-8.97E-4</v>
      </c>
      <c r="J58" s="91">
        <v>-0.001069</v>
      </c>
      <c r="K58" s="91">
        <v>-0.001246</v>
      </c>
      <c r="L58" s="91">
        <v>-0.001262</v>
      </c>
      <c r="M58" s="91">
        <v>-0.001493</v>
      </c>
      <c r="N58" s="91">
        <v>-0.001744</v>
      </c>
      <c r="O58" s="91">
        <v>-0.001602</v>
      </c>
      <c r="P58" s="91">
        <v>-0.001493</v>
      </c>
      <c r="Q58" s="91">
        <v>-0.001362</v>
      </c>
      <c r="R58" s="91">
        <v>-0.001318</v>
      </c>
      <c r="S58" s="91">
        <v>-0.001337</v>
      </c>
      <c r="T58" s="91">
        <v>-0.001041</v>
      </c>
      <c r="U58" s="91">
        <v>-6.65E-4</v>
      </c>
      <c r="V58" s="91">
        <v>-3.71E-4</v>
      </c>
      <c r="W58" s="91">
        <v>-3.31E-4</v>
      </c>
      <c r="X58" s="91">
        <v>-1.24E-4</v>
      </c>
      <c r="Y58" s="91">
        <v>0.0</v>
      </c>
      <c r="Z58" s="91">
        <v>-2.0E-4</v>
      </c>
      <c r="AA58" s="91">
        <v>-6.56E-4</v>
      </c>
      <c r="AB58" s="91">
        <v>-9.53E-4</v>
      </c>
      <c r="AC58" s="91">
        <v>-0.001201</v>
      </c>
      <c r="AD58" s="91">
        <v>-0.00152</v>
      </c>
      <c r="AE58" s="91">
        <v>-0.001775</v>
      </c>
      <c r="AF58" s="91">
        <v>-0.002057</v>
      </c>
      <c r="AG58" s="91">
        <v>-0.002282</v>
      </c>
      <c r="AH58" s="91">
        <v>-0.002319</v>
      </c>
      <c r="AI58" s="91">
        <v>-0.002232</v>
      </c>
    </row>
    <row r="59" ht="13.5" customHeight="1">
      <c r="A59" s="91">
        <v>0.001314</v>
      </c>
      <c r="B59" s="91">
        <v>0.001106</v>
      </c>
      <c r="C59" s="91">
        <v>8.03E-4</v>
      </c>
      <c r="D59" s="91">
        <v>7.2E-4</v>
      </c>
      <c r="E59" s="91">
        <v>2.94E-4</v>
      </c>
      <c r="F59" s="91">
        <v>-4.9E-5</v>
      </c>
      <c r="G59" s="91">
        <v>-3.92E-4</v>
      </c>
      <c r="H59" s="91">
        <v>-6.02E-4</v>
      </c>
      <c r="I59" s="91">
        <v>-8.02E-4</v>
      </c>
      <c r="J59" s="91">
        <v>-9.53E-4</v>
      </c>
      <c r="K59" s="91">
        <v>-0.001044</v>
      </c>
      <c r="L59" s="91">
        <v>-0.001105</v>
      </c>
      <c r="M59" s="91">
        <v>-0.00131</v>
      </c>
      <c r="N59" s="91">
        <v>-0.001401</v>
      </c>
      <c r="O59" s="91">
        <v>-0.001359</v>
      </c>
      <c r="P59" s="91">
        <v>-0.001121</v>
      </c>
      <c r="Q59" s="91">
        <v>-0.001061</v>
      </c>
      <c r="R59" s="91">
        <v>-9.76E-4</v>
      </c>
      <c r="S59" s="91">
        <v>-9.46E-4</v>
      </c>
      <c r="T59" s="91">
        <v>-6.71E-4</v>
      </c>
      <c r="U59" s="91">
        <v>-4.06E-4</v>
      </c>
      <c r="V59" s="91">
        <v>-2.73E-4</v>
      </c>
      <c r="W59" s="91">
        <v>-1.72E-4</v>
      </c>
      <c r="X59" s="91">
        <v>-7.9E-5</v>
      </c>
      <c r="Y59" s="91">
        <v>0.0</v>
      </c>
      <c r="Z59" s="91">
        <v>-1.36E-4</v>
      </c>
      <c r="AA59" s="91">
        <v>-4.85E-4</v>
      </c>
      <c r="AB59" s="91">
        <v>-6.9E-4</v>
      </c>
      <c r="AC59" s="91">
        <v>-0.001</v>
      </c>
      <c r="AD59" s="91">
        <v>-0.001352</v>
      </c>
      <c r="AE59" s="91">
        <v>-0.001613</v>
      </c>
      <c r="AF59" s="91">
        <v>-0.001937</v>
      </c>
      <c r="AG59" s="91">
        <v>-0.002115</v>
      </c>
      <c r="AH59" s="91">
        <v>-0.002225</v>
      </c>
      <c r="AI59" s="91">
        <v>-0.002188</v>
      </c>
    </row>
    <row r="60" ht="13.5" customHeight="1">
      <c r="A60" s="91">
        <v>0.001047</v>
      </c>
      <c r="B60" s="91">
        <v>7.39E-4</v>
      </c>
      <c r="C60" s="91">
        <v>4.64E-4</v>
      </c>
      <c r="D60" s="91">
        <v>3.86E-4</v>
      </c>
      <c r="E60" s="91">
        <v>-1.6E-5</v>
      </c>
      <c r="F60" s="91">
        <v>-3.57E-4</v>
      </c>
      <c r="G60" s="91">
        <v>-6.31E-4</v>
      </c>
      <c r="H60" s="91">
        <v>-8.24E-4</v>
      </c>
      <c r="I60" s="91">
        <v>-9.43E-4</v>
      </c>
      <c r="J60" s="91">
        <v>-0.001015</v>
      </c>
      <c r="K60" s="91">
        <v>-0.001175</v>
      </c>
      <c r="L60" s="91">
        <v>-0.001233</v>
      </c>
      <c r="M60" s="91">
        <v>-0.001401</v>
      </c>
      <c r="N60" s="91">
        <v>-0.001662</v>
      </c>
      <c r="O60" s="91">
        <v>-0.001407</v>
      </c>
      <c r="P60" s="91">
        <v>-0.001242</v>
      </c>
      <c r="Q60" s="91">
        <v>-0.001193</v>
      </c>
      <c r="R60" s="91">
        <v>-0.001194</v>
      </c>
      <c r="S60" s="91">
        <v>-0.001198</v>
      </c>
      <c r="T60" s="91">
        <v>-0.001013</v>
      </c>
      <c r="U60" s="91">
        <v>-7.19E-4</v>
      </c>
      <c r="V60" s="91">
        <v>-4.69E-4</v>
      </c>
      <c r="W60" s="91">
        <v>-3.65E-4</v>
      </c>
      <c r="X60" s="91">
        <v>-1.83E-4</v>
      </c>
      <c r="Y60" s="91">
        <v>0.0</v>
      </c>
      <c r="Z60" s="91">
        <v>-1.79E-4</v>
      </c>
      <c r="AA60" s="91">
        <v>-5.24E-4</v>
      </c>
      <c r="AB60" s="91">
        <v>-7.64E-4</v>
      </c>
      <c r="AC60" s="91">
        <v>-0.001146</v>
      </c>
      <c r="AD60" s="91">
        <v>-0.001457</v>
      </c>
      <c r="AE60" s="91">
        <v>-0.001743</v>
      </c>
      <c r="AF60" s="91">
        <v>-0.002033</v>
      </c>
      <c r="AG60" s="91">
        <v>-0.00226</v>
      </c>
      <c r="AH60" s="91">
        <v>-0.002345</v>
      </c>
      <c r="AI60" s="91">
        <v>-0.002317</v>
      </c>
    </row>
    <row r="61" ht="13.5" customHeight="1">
      <c r="A61" s="91">
        <v>0.001</v>
      </c>
      <c r="B61" s="91">
        <v>8.57E-4</v>
      </c>
      <c r="C61" s="91">
        <v>5.02E-4</v>
      </c>
      <c r="D61" s="91">
        <v>4.13E-4</v>
      </c>
      <c r="E61" s="91">
        <v>5.6E-5</v>
      </c>
      <c r="F61" s="91">
        <v>-2.52E-4</v>
      </c>
      <c r="G61" s="91">
        <v>-5.77E-4</v>
      </c>
      <c r="H61" s="91">
        <v>-9.04E-4</v>
      </c>
      <c r="I61" s="91">
        <v>-0.00103</v>
      </c>
      <c r="J61" s="91">
        <v>-0.001234</v>
      </c>
      <c r="K61" s="91">
        <v>-0.00136</v>
      </c>
      <c r="L61" s="91">
        <v>-0.001358</v>
      </c>
      <c r="M61" s="91">
        <v>-0.001639</v>
      </c>
      <c r="N61" s="91">
        <v>-0.001739</v>
      </c>
      <c r="O61" s="91">
        <v>-0.001739</v>
      </c>
      <c r="P61" s="91">
        <v>-0.001561</v>
      </c>
      <c r="Q61" s="91">
        <v>-0.001433</v>
      </c>
      <c r="R61" s="91">
        <v>-0.0013</v>
      </c>
      <c r="S61" s="91">
        <v>-0.001286</v>
      </c>
      <c r="T61" s="91">
        <v>-9.59E-4</v>
      </c>
      <c r="U61" s="91">
        <v>-5.4E-4</v>
      </c>
      <c r="V61" s="91">
        <v>-3.05E-4</v>
      </c>
      <c r="W61" s="91">
        <v>-2.69E-4</v>
      </c>
      <c r="X61" s="91">
        <v>-7.1E-5</v>
      </c>
      <c r="Y61" s="91">
        <v>0.0</v>
      </c>
      <c r="Z61" s="91">
        <v>-2.26E-4</v>
      </c>
      <c r="AA61" s="91">
        <v>-6.56E-4</v>
      </c>
      <c r="AB61" s="91">
        <v>-9.98E-4</v>
      </c>
      <c r="AC61" s="91">
        <v>-0.001136</v>
      </c>
      <c r="AD61" s="91">
        <v>-0.001454</v>
      </c>
      <c r="AE61" s="91">
        <v>-0.001694</v>
      </c>
      <c r="AF61" s="91">
        <v>-0.002036</v>
      </c>
      <c r="AG61" s="91">
        <v>-0.002211</v>
      </c>
      <c r="AH61" s="91">
        <v>-0.002225</v>
      </c>
      <c r="AI61" s="91">
        <v>-0.002141</v>
      </c>
    </row>
    <row r="62" ht="13.5" customHeight="1">
      <c r="A62" s="91">
        <v>0.001275</v>
      </c>
      <c r="B62" s="91">
        <v>9.99E-4</v>
      </c>
      <c r="C62" s="91">
        <v>7.25E-4</v>
      </c>
      <c r="D62" s="91">
        <v>6.28E-4</v>
      </c>
      <c r="E62" s="91">
        <v>1.32E-4</v>
      </c>
      <c r="F62" s="91">
        <v>-2.15E-4</v>
      </c>
      <c r="G62" s="91">
        <v>-5.71E-4</v>
      </c>
      <c r="H62" s="91">
        <v>-7.06E-4</v>
      </c>
      <c r="I62" s="91">
        <v>-9.17E-4</v>
      </c>
      <c r="J62" s="91">
        <v>-9.97E-4</v>
      </c>
      <c r="K62" s="91">
        <v>-0.001071</v>
      </c>
      <c r="L62" s="91">
        <v>-0.001104</v>
      </c>
      <c r="M62" s="91">
        <v>-0.001294</v>
      </c>
      <c r="N62" s="91">
        <v>-0.001418</v>
      </c>
      <c r="O62" s="91">
        <v>-0.001214</v>
      </c>
      <c r="P62" s="91">
        <v>-9.61E-4</v>
      </c>
      <c r="Q62" s="91">
        <v>-9.02E-4</v>
      </c>
      <c r="R62" s="91">
        <v>-8.83E-4</v>
      </c>
      <c r="S62" s="91">
        <v>-8.72E-4</v>
      </c>
      <c r="T62" s="91">
        <v>-6.43E-4</v>
      </c>
      <c r="U62" s="91">
        <v>-4.11E-4</v>
      </c>
      <c r="V62" s="91">
        <v>-3.01E-4</v>
      </c>
      <c r="W62" s="91">
        <v>-2.14E-4</v>
      </c>
      <c r="X62" s="91">
        <v>-1.56E-4</v>
      </c>
      <c r="Y62" s="91">
        <v>0.0</v>
      </c>
      <c r="Z62" s="91">
        <v>-5.6E-5</v>
      </c>
      <c r="AA62" s="91">
        <v>-3.88E-4</v>
      </c>
      <c r="AB62" s="91">
        <v>-5.07E-4</v>
      </c>
      <c r="AC62" s="91">
        <v>-8.9E-4</v>
      </c>
      <c r="AD62" s="91">
        <v>-0.00121</v>
      </c>
      <c r="AE62" s="91">
        <v>-0.001513</v>
      </c>
      <c r="AF62" s="91">
        <v>-0.001789</v>
      </c>
      <c r="AG62" s="91">
        <v>-0.002004</v>
      </c>
      <c r="AH62" s="91">
        <v>-0.002125</v>
      </c>
      <c r="AI62" s="91">
        <v>-0.002033</v>
      </c>
    </row>
    <row r="63" ht="13.5" customHeight="1">
      <c r="A63" s="91">
        <v>9.55E-4</v>
      </c>
      <c r="B63" s="91">
        <v>7.03E-4</v>
      </c>
      <c r="C63" s="91">
        <v>3.93E-4</v>
      </c>
      <c r="D63" s="91">
        <v>2.79E-4</v>
      </c>
      <c r="E63" s="91">
        <v>-7.4E-5</v>
      </c>
      <c r="F63" s="91">
        <v>-3.76E-4</v>
      </c>
      <c r="G63" s="91">
        <v>-6.49E-4</v>
      </c>
      <c r="H63" s="91">
        <v>-9.02E-4</v>
      </c>
      <c r="I63" s="91">
        <v>-9.85E-4</v>
      </c>
      <c r="J63" s="91">
        <v>-0.001121</v>
      </c>
      <c r="K63" s="91">
        <v>-0.001286</v>
      </c>
      <c r="L63" s="91">
        <v>-0.001318</v>
      </c>
      <c r="M63" s="91">
        <v>-0.001491</v>
      </c>
      <c r="N63" s="91">
        <v>-0.00172</v>
      </c>
      <c r="O63" s="91">
        <v>-0.001495</v>
      </c>
      <c r="P63" s="91">
        <v>-0.001407</v>
      </c>
      <c r="Q63" s="91">
        <v>-0.001335</v>
      </c>
      <c r="R63" s="91">
        <v>-0.00135</v>
      </c>
      <c r="S63" s="91">
        <v>-0.001262</v>
      </c>
      <c r="T63" s="91">
        <v>-0.001118</v>
      </c>
      <c r="U63" s="91">
        <v>-7.92E-4</v>
      </c>
      <c r="V63" s="91">
        <v>-4.72E-4</v>
      </c>
      <c r="W63" s="91">
        <v>-3.42E-4</v>
      </c>
      <c r="X63" s="91">
        <v>-1.01E-4</v>
      </c>
      <c r="Y63" s="91">
        <v>0.0</v>
      </c>
      <c r="Z63" s="91">
        <v>-1.79E-4</v>
      </c>
      <c r="AA63" s="91">
        <v>-5.85E-4</v>
      </c>
      <c r="AB63" s="91">
        <v>-9.23E-4</v>
      </c>
      <c r="AC63" s="91">
        <v>-0.001233</v>
      </c>
      <c r="AD63" s="91">
        <v>-0.001488</v>
      </c>
      <c r="AE63" s="91">
        <v>-0.001754</v>
      </c>
      <c r="AF63" s="91">
        <v>-0.002074</v>
      </c>
      <c r="AG63" s="91">
        <v>-0.002309</v>
      </c>
      <c r="AH63" s="91">
        <v>-0.002374</v>
      </c>
      <c r="AI63" s="91">
        <v>-0.002354</v>
      </c>
    </row>
    <row r="64" ht="13.5" customHeight="1">
      <c r="A64" s="91">
        <v>0.001357</v>
      </c>
      <c r="B64" s="91">
        <v>0.001185</v>
      </c>
      <c r="C64" s="91">
        <v>7.73E-4</v>
      </c>
      <c r="D64" s="91">
        <v>6.35E-4</v>
      </c>
      <c r="E64" s="91">
        <v>2.3E-4</v>
      </c>
      <c r="F64" s="91">
        <v>-1.09E-4</v>
      </c>
      <c r="G64" s="91">
        <v>-4.56E-4</v>
      </c>
      <c r="H64" s="91">
        <v>-7.79E-4</v>
      </c>
      <c r="I64" s="91">
        <v>-0.001022</v>
      </c>
      <c r="J64" s="91">
        <v>-0.001194</v>
      </c>
      <c r="K64" s="91">
        <v>-0.001234</v>
      </c>
      <c r="L64" s="91">
        <v>-0.001283</v>
      </c>
      <c r="M64" s="91">
        <v>-0.001524</v>
      </c>
      <c r="N64" s="91">
        <v>-0.001565</v>
      </c>
      <c r="O64" s="91">
        <v>-0.001561</v>
      </c>
      <c r="P64" s="91">
        <v>-0.001324</v>
      </c>
      <c r="Q64" s="91">
        <v>-0.001188</v>
      </c>
      <c r="R64" s="91">
        <v>-9.78E-4</v>
      </c>
      <c r="S64" s="91">
        <v>-0.001046</v>
      </c>
      <c r="T64" s="91">
        <v>-6.78E-4</v>
      </c>
      <c r="U64" s="91">
        <v>-2.9E-4</v>
      </c>
      <c r="V64" s="91">
        <v>-1.82E-4</v>
      </c>
      <c r="W64" s="91">
        <v>-1.75E-4</v>
      </c>
      <c r="X64" s="91">
        <v>-7.0E-5</v>
      </c>
      <c r="Y64" s="91">
        <v>0.0</v>
      </c>
      <c r="Z64" s="91">
        <v>-2.11E-4</v>
      </c>
      <c r="AA64" s="91">
        <v>-5.75E-4</v>
      </c>
      <c r="AB64" s="91">
        <v>-7.49E-4</v>
      </c>
      <c r="AC64" s="91">
        <v>-9.43E-4</v>
      </c>
      <c r="AD64" s="91">
        <v>-0.001305</v>
      </c>
      <c r="AE64" s="91">
        <v>-0.001529</v>
      </c>
      <c r="AF64" s="91">
        <v>-0.001822</v>
      </c>
      <c r="AG64" s="91">
        <v>-0.001972</v>
      </c>
      <c r="AH64" s="91">
        <v>-0.002036</v>
      </c>
      <c r="AI64" s="91">
        <v>-0.001992</v>
      </c>
    </row>
    <row r="65" ht="13.5" customHeight="1">
      <c r="A65" s="91">
        <v>0.00158</v>
      </c>
      <c r="B65" s="91">
        <v>0.001253</v>
      </c>
      <c r="C65" s="91">
        <v>9.92E-4</v>
      </c>
      <c r="D65" s="91">
        <v>8.6E-4</v>
      </c>
      <c r="E65" s="91">
        <v>3.66E-4</v>
      </c>
      <c r="F65" s="91">
        <v>-2.5E-5</v>
      </c>
      <c r="G65" s="91">
        <v>-4.01E-4</v>
      </c>
      <c r="H65" s="91">
        <v>-5.31E-4</v>
      </c>
      <c r="I65" s="91">
        <v>-6.92E-4</v>
      </c>
      <c r="J65" s="91">
        <v>-7.65E-4</v>
      </c>
      <c r="K65" s="91">
        <v>-8.62E-4</v>
      </c>
      <c r="L65" s="91">
        <v>-9.01E-4</v>
      </c>
      <c r="M65" s="91">
        <v>-0.001057</v>
      </c>
      <c r="N65" s="91">
        <v>-0.001268</v>
      </c>
      <c r="O65" s="91">
        <v>-0.001014</v>
      </c>
      <c r="P65" s="91">
        <v>-7.95E-4</v>
      </c>
      <c r="Q65" s="91">
        <v>-7.69E-4</v>
      </c>
      <c r="R65" s="91">
        <v>-8.51E-4</v>
      </c>
      <c r="S65" s="91">
        <v>-7.72E-4</v>
      </c>
      <c r="T65" s="91">
        <v>-7.12E-4</v>
      </c>
      <c r="U65" s="91">
        <v>-5.12E-4</v>
      </c>
      <c r="V65" s="91">
        <v>-3.26E-4</v>
      </c>
      <c r="W65" s="91">
        <v>-1.69E-4</v>
      </c>
      <c r="X65" s="91">
        <v>-1.6E-4</v>
      </c>
      <c r="Y65" s="91">
        <v>0.0</v>
      </c>
      <c r="Z65" s="91">
        <v>-1.03E-4</v>
      </c>
      <c r="AA65" s="91">
        <v>-3.53E-4</v>
      </c>
      <c r="AB65" s="91">
        <v>-6.09E-4</v>
      </c>
      <c r="AC65" s="91">
        <v>-9.96E-4</v>
      </c>
      <c r="AD65" s="91">
        <v>-0.001344</v>
      </c>
      <c r="AE65" s="91">
        <v>-0.001676</v>
      </c>
      <c r="AF65" s="91">
        <v>-0.00199</v>
      </c>
      <c r="AG65" s="91">
        <v>-0.002172</v>
      </c>
      <c r="AH65" s="91">
        <v>-0.002366</v>
      </c>
      <c r="AI65" s="91">
        <v>-0.002347</v>
      </c>
    </row>
    <row r="66" ht="13.5" customHeight="1">
      <c r="A66" s="91">
        <v>0.001477</v>
      </c>
      <c r="B66" s="91">
        <v>0.001223</v>
      </c>
      <c r="C66" s="91">
        <v>8.14E-4</v>
      </c>
      <c r="D66" s="91">
        <v>6.67E-4</v>
      </c>
      <c r="E66" s="91">
        <v>3.01E-4</v>
      </c>
      <c r="F66" s="91">
        <v>4.0E-6</v>
      </c>
      <c r="G66" s="91">
        <v>-3.19E-4</v>
      </c>
      <c r="H66" s="91">
        <v>-6.71E-4</v>
      </c>
      <c r="I66" s="91">
        <v>-8.3E-4</v>
      </c>
      <c r="J66" s="91">
        <v>-0.001011</v>
      </c>
      <c r="K66" s="91">
        <v>-0.001156</v>
      </c>
      <c r="L66" s="91">
        <v>-0.001215</v>
      </c>
      <c r="M66" s="91">
        <v>-0.001419</v>
      </c>
      <c r="N66" s="91">
        <v>-0.00162</v>
      </c>
      <c r="O66" s="91">
        <v>-0.001498</v>
      </c>
      <c r="P66" s="91">
        <v>-0.00138</v>
      </c>
      <c r="Q66" s="91">
        <v>-0.001325</v>
      </c>
      <c r="R66" s="91">
        <v>-0.001251</v>
      </c>
      <c r="S66" s="91">
        <v>-0.001232</v>
      </c>
      <c r="T66" s="91">
        <v>-0.00102</v>
      </c>
      <c r="U66" s="91">
        <v>-6.1E-4</v>
      </c>
      <c r="V66" s="91">
        <v>-3.29E-4</v>
      </c>
      <c r="W66" s="91">
        <v>-2.93E-4</v>
      </c>
      <c r="X66" s="91">
        <v>-3.9E-5</v>
      </c>
      <c r="Y66" s="91">
        <v>0.0</v>
      </c>
      <c r="Z66" s="91">
        <v>-2.63E-4</v>
      </c>
      <c r="AA66" s="91">
        <v>-7.36E-4</v>
      </c>
      <c r="AB66" s="91">
        <v>-0.001061</v>
      </c>
      <c r="AC66" s="91">
        <v>-0.001286</v>
      </c>
      <c r="AD66" s="91">
        <v>-0.001551</v>
      </c>
      <c r="AE66" s="91">
        <v>-0.001786</v>
      </c>
      <c r="AF66" s="91">
        <v>-0.002145</v>
      </c>
      <c r="AG66" s="91">
        <v>-0.002392</v>
      </c>
      <c r="AH66" s="91">
        <v>-0.002397</v>
      </c>
      <c r="AI66" s="91">
        <v>-0.002327</v>
      </c>
    </row>
    <row r="67" ht="13.5" customHeight="1">
      <c r="A67" s="91">
        <v>0.001784</v>
      </c>
      <c r="B67" s="91">
        <v>0.001544</v>
      </c>
      <c r="C67" s="91">
        <v>0.001095</v>
      </c>
      <c r="D67" s="91">
        <v>9.81E-4</v>
      </c>
      <c r="E67" s="91">
        <v>4.31E-4</v>
      </c>
      <c r="F67" s="91">
        <v>5.3E-5</v>
      </c>
      <c r="G67" s="91">
        <v>-3.81E-4</v>
      </c>
      <c r="H67" s="91">
        <v>-6.55E-4</v>
      </c>
      <c r="I67" s="91">
        <v>-8.99E-4</v>
      </c>
      <c r="J67" s="91">
        <v>-0.00104</v>
      </c>
      <c r="K67" s="91">
        <v>-0.001108</v>
      </c>
      <c r="L67" s="91">
        <v>-0.001077</v>
      </c>
      <c r="M67" s="91">
        <v>-0.001309</v>
      </c>
      <c r="N67" s="91">
        <v>-0.001301</v>
      </c>
      <c r="O67" s="91">
        <v>-0.001314</v>
      </c>
      <c r="P67" s="91">
        <v>-9.81E-4</v>
      </c>
      <c r="Q67" s="91">
        <v>-8.94E-4</v>
      </c>
      <c r="R67" s="91">
        <v>-7.66E-4</v>
      </c>
      <c r="S67" s="91">
        <v>-7.58E-4</v>
      </c>
      <c r="T67" s="91">
        <v>-4.81E-4</v>
      </c>
      <c r="U67" s="91">
        <v>-2.23E-4</v>
      </c>
      <c r="V67" s="91">
        <v>-8.7E-5</v>
      </c>
      <c r="W67" s="91">
        <v>-9.8E-5</v>
      </c>
      <c r="X67" s="91">
        <v>-1.02E-4</v>
      </c>
      <c r="Y67" s="91">
        <v>0.0</v>
      </c>
      <c r="Z67" s="91">
        <v>-9.3E-5</v>
      </c>
      <c r="AA67" s="91">
        <v>-4.1E-4</v>
      </c>
      <c r="AB67" s="91">
        <v>-5.51E-4</v>
      </c>
      <c r="AC67" s="91">
        <v>-7.89E-4</v>
      </c>
      <c r="AD67" s="91">
        <v>-0.001108</v>
      </c>
      <c r="AE67" s="91">
        <v>-0.001374</v>
      </c>
      <c r="AF67" s="91">
        <v>-0.001689</v>
      </c>
      <c r="AG67" s="91">
        <v>-0.001851</v>
      </c>
      <c r="AH67" s="91">
        <v>-0.001972</v>
      </c>
      <c r="AI67" s="91">
        <v>-0.001921</v>
      </c>
    </row>
    <row r="68" ht="13.5" customHeight="1">
      <c r="A68" s="91">
        <v>0.001439</v>
      </c>
      <c r="B68" s="91">
        <v>0.001079</v>
      </c>
      <c r="C68" s="91">
        <v>8.12E-4</v>
      </c>
      <c r="D68" s="91">
        <v>6.83E-4</v>
      </c>
      <c r="E68" s="91">
        <v>2.46E-4</v>
      </c>
      <c r="F68" s="91">
        <v>-1.5E-4</v>
      </c>
      <c r="G68" s="91">
        <v>-4.92E-4</v>
      </c>
      <c r="H68" s="91">
        <v>-6.04E-4</v>
      </c>
      <c r="I68" s="91">
        <v>-7.67E-4</v>
      </c>
      <c r="J68" s="91">
        <v>-8.91E-4</v>
      </c>
      <c r="K68" s="91">
        <v>-9.95E-4</v>
      </c>
      <c r="L68" s="91">
        <v>-0.001116</v>
      </c>
      <c r="M68" s="91">
        <v>-0.001177</v>
      </c>
      <c r="N68" s="91">
        <v>-0.001444</v>
      </c>
      <c r="O68" s="91">
        <v>-0.00114</v>
      </c>
      <c r="P68" s="91">
        <v>-9.92E-4</v>
      </c>
      <c r="Q68" s="91">
        <v>-0.001026</v>
      </c>
      <c r="R68" s="91">
        <v>-0.001066</v>
      </c>
      <c r="S68" s="91">
        <v>-0.001022</v>
      </c>
      <c r="T68" s="91">
        <v>-9.64E-4</v>
      </c>
      <c r="U68" s="91">
        <v>-6.6E-4</v>
      </c>
      <c r="V68" s="91">
        <v>-5.22E-4</v>
      </c>
      <c r="W68" s="91">
        <v>-3.5E-4</v>
      </c>
      <c r="X68" s="91">
        <v>-1.91E-4</v>
      </c>
      <c r="Y68" s="91">
        <v>0.0</v>
      </c>
      <c r="Z68" s="91">
        <v>-1.25E-4</v>
      </c>
      <c r="AA68" s="91">
        <v>-4.16E-4</v>
      </c>
      <c r="AB68" s="91">
        <v>-6.9E-4</v>
      </c>
      <c r="AC68" s="91">
        <v>-0.001055</v>
      </c>
      <c r="AD68" s="91">
        <v>-0.00133</v>
      </c>
      <c r="AE68" s="91">
        <v>-0.001678</v>
      </c>
      <c r="AF68" s="91">
        <v>-0.001954</v>
      </c>
      <c r="AG68" s="91">
        <v>-0.002222</v>
      </c>
      <c r="AH68" s="91">
        <v>-0.002338</v>
      </c>
      <c r="AI68" s="91">
        <v>-0.002373</v>
      </c>
    </row>
    <row r="69" ht="13.5" customHeight="1">
      <c r="A69" s="91">
        <v>0.001237</v>
      </c>
      <c r="B69" s="91">
        <v>0.001083</v>
      </c>
      <c r="C69" s="91">
        <v>6.06E-4</v>
      </c>
      <c r="D69" s="91">
        <v>4.71E-4</v>
      </c>
      <c r="E69" s="91">
        <v>1.33E-4</v>
      </c>
      <c r="F69" s="91">
        <v>-1.95E-4</v>
      </c>
      <c r="G69" s="91">
        <v>-5.45E-4</v>
      </c>
      <c r="H69" s="91">
        <v>-9.27E-4</v>
      </c>
      <c r="I69" s="91">
        <v>-0.001063</v>
      </c>
      <c r="J69" s="91">
        <v>-0.001275</v>
      </c>
      <c r="K69" s="91">
        <v>-0.001426</v>
      </c>
      <c r="L69" s="91">
        <v>-0.001389</v>
      </c>
      <c r="M69" s="91">
        <v>-0.001671</v>
      </c>
      <c r="N69" s="91">
        <v>-0.001759</v>
      </c>
      <c r="O69" s="91">
        <v>-0.001758</v>
      </c>
      <c r="P69" s="91">
        <v>-0.001535</v>
      </c>
      <c r="Q69" s="91">
        <v>-0.001402</v>
      </c>
      <c r="R69" s="91">
        <v>-0.001234</v>
      </c>
      <c r="S69" s="91">
        <v>-0.001199</v>
      </c>
      <c r="T69" s="91">
        <v>-8.83E-4</v>
      </c>
      <c r="U69" s="91">
        <v>-4.69E-4</v>
      </c>
      <c r="V69" s="91">
        <v>-2.55E-4</v>
      </c>
      <c r="W69" s="91">
        <v>-2.09E-4</v>
      </c>
      <c r="X69" s="91">
        <v>-4.4E-5</v>
      </c>
      <c r="Y69" s="91">
        <v>0.0</v>
      </c>
      <c r="Z69" s="91">
        <v>-2.13E-4</v>
      </c>
      <c r="AA69" s="91">
        <v>-7.04E-4</v>
      </c>
      <c r="AB69" s="91">
        <v>-9.8E-4</v>
      </c>
      <c r="AC69" s="91">
        <v>-0.001077</v>
      </c>
      <c r="AD69" s="91">
        <v>-0.001369</v>
      </c>
      <c r="AE69" s="91">
        <v>-0.001528</v>
      </c>
      <c r="AF69" s="91">
        <v>-0.001897</v>
      </c>
      <c r="AG69" s="91">
        <v>-0.002109</v>
      </c>
      <c r="AH69" s="91">
        <v>-0.002138</v>
      </c>
      <c r="AI69" s="91">
        <v>-0.002094</v>
      </c>
    </row>
    <row r="70" ht="13.5" customHeight="1">
      <c r="A70" s="91">
        <v>0.001907</v>
      </c>
      <c r="B70" s="91">
        <v>0.001609</v>
      </c>
      <c r="C70" s="91">
        <v>0.001265</v>
      </c>
      <c r="D70" s="91">
        <v>0.001157</v>
      </c>
      <c r="E70" s="91">
        <v>5.9E-4</v>
      </c>
      <c r="F70" s="91">
        <v>1.57E-4</v>
      </c>
      <c r="G70" s="91">
        <v>-2.69E-4</v>
      </c>
      <c r="H70" s="91">
        <v>-4.22E-4</v>
      </c>
      <c r="I70" s="91">
        <v>-6.93E-4</v>
      </c>
      <c r="J70" s="91">
        <v>-8.57E-4</v>
      </c>
      <c r="K70" s="91">
        <v>-8.93E-4</v>
      </c>
      <c r="L70" s="91">
        <v>-9.28E-4</v>
      </c>
      <c r="M70" s="91">
        <v>-0.001052</v>
      </c>
      <c r="N70" s="91">
        <v>-0.001173</v>
      </c>
      <c r="O70" s="91">
        <v>-9.83E-4</v>
      </c>
      <c r="P70" s="91">
        <v>-6.87E-4</v>
      </c>
      <c r="Q70" s="91">
        <v>-6.78E-4</v>
      </c>
      <c r="R70" s="91">
        <v>-6.15E-4</v>
      </c>
      <c r="S70" s="91">
        <v>-6.34E-4</v>
      </c>
      <c r="T70" s="91">
        <v>-4.75E-4</v>
      </c>
      <c r="U70" s="91">
        <v>-2.52E-4</v>
      </c>
      <c r="V70" s="91">
        <v>-1.96E-4</v>
      </c>
      <c r="W70" s="91">
        <v>-1.02E-4</v>
      </c>
      <c r="X70" s="91">
        <v>-1.28E-4</v>
      </c>
      <c r="Y70" s="91">
        <v>0.0</v>
      </c>
      <c r="Z70" s="91">
        <v>4.0E-6</v>
      </c>
      <c r="AA70" s="91">
        <v>-2.18E-4</v>
      </c>
      <c r="AB70" s="91">
        <v>-3.4E-4</v>
      </c>
      <c r="AC70" s="91">
        <v>-6.6E-4</v>
      </c>
      <c r="AD70" s="91">
        <v>-9.81E-4</v>
      </c>
      <c r="AE70" s="91">
        <v>-0.001261</v>
      </c>
      <c r="AF70" s="91">
        <v>-0.001525</v>
      </c>
      <c r="AG70" s="91">
        <v>-0.001708</v>
      </c>
      <c r="AH70" s="91">
        <v>-0.001892</v>
      </c>
      <c r="AI70" s="91">
        <v>-0.00185</v>
      </c>
    </row>
    <row r="71" ht="13.5" customHeight="1">
      <c r="A71" s="91">
        <v>0.001241</v>
      </c>
      <c r="B71" s="91">
        <v>9.47E-4</v>
      </c>
      <c r="C71" s="91">
        <v>6.23E-4</v>
      </c>
      <c r="D71" s="91">
        <v>5.24E-4</v>
      </c>
      <c r="E71" s="91">
        <v>1.22E-4</v>
      </c>
      <c r="F71" s="91">
        <v>-2.02E-4</v>
      </c>
      <c r="G71" s="91">
        <v>-5.5E-4</v>
      </c>
      <c r="H71" s="91">
        <v>-8.26E-4</v>
      </c>
      <c r="I71" s="91">
        <v>-9.15E-4</v>
      </c>
      <c r="J71" s="91">
        <v>-0.001032</v>
      </c>
      <c r="K71" s="91">
        <v>-0.001218</v>
      </c>
      <c r="L71" s="91">
        <v>-0.00129</v>
      </c>
      <c r="M71" s="91">
        <v>-0.001427</v>
      </c>
      <c r="N71" s="91">
        <v>-0.001663</v>
      </c>
      <c r="O71" s="91">
        <v>-0.001371</v>
      </c>
      <c r="P71" s="91">
        <v>-0.001285</v>
      </c>
      <c r="Q71" s="91">
        <v>-0.001234</v>
      </c>
      <c r="R71" s="91">
        <v>-0.001258</v>
      </c>
      <c r="S71" s="91">
        <v>-0.00115</v>
      </c>
      <c r="T71" s="91">
        <v>-0.001085</v>
      </c>
      <c r="U71" s="91">
        <v>-7.21E-4</v>
      </c>
      <c r="V71" s="91">
        <v>-3.79E-4</v>
      </c>
      <c r="W71" s="91">
        <v>-2.59E-4</v>
      </c>
      <c r="X71" s="91">
        <v>-1.79E-4</v>
      </c>
      <c r="Y71" s="91">
        <v>0.0</v>
      </c>
      <c r="Z71" s="91">
        <v>-1.73E-4</v>
      </c>
      <c r="AA71" s="91">
        <v>-5.26E-4</v>
      </c>
      <c r="AB71" s="91">
        <v>-8.33E-4</v>
      </c>
      <c r="AC71" s="91">
        <v>-0.001069</v>
      </c>
      <c r="AD71" s="91">
        <v>-0.001281</v>
      </c>
      <c r="AE71" s="91">
        <v>-0.001614</v>
      </c>
      <c r="AF71" s="91">
        <v>-0.001911</v>
      </c>
      <c r="AG71" s="91">
        <v>-0.002172</v>
      </c>
      <c r="AH71" s="91">
        <v>-0.002219</v>
      </c>
      <c r="AI71" s="91">
        <v>-0.002291</v>
      </c>
    </row>
    <row r="72" ht="13.5" customHeight="1">
      <c r="A72" s="91">
        <v>0.001505</v>
      </c>
      <c r="B72" s="91">
        <v>0.001339</v>
      </c>
      <c r="C72" s="91">
        <v>8.98E-4</v>
      </c>
      <c r="D72" s="91">
        <v>7.48E-4</v>
      </c>
      <c r="E72" s="91">
        <v>3.31E-4</v>
      </c>
      <c r="F72" s="91">
        <v>-4.1E-5</v>
      </c>
      <c r="G72" s="91">
        <v>-4.64E-4</v>
      </c>
      <c r="H72" s="91">
        <v>-8.25E-4</v>
      </c>
      <c r="I72" s="91">
        <v>-0.001062</v>
      </c>
      <c r="J72" s="91">
        <v>-0.001261</v>
      </c>
      <c r="K72" s="91">
        <v>-0.001326</v>
      </c>
      <c r="L72" s="91">
        <v>-0.001336</v>
      </c>
      <c r="M72" s="91">
        <v>-0.001579</v>
      </c>
      <c r="N72" s="91">
        <v>-0.00162</v>
      </c>
      <c r="O72" s="91">
        <v>-0.001612</v>
      </c>
      <c r="P72" s="91">
        <v>-0.001375</v>
      </c>
      <c r="Q72" s="91">
        <v>-0.001177</v>
      </c>
      <c r="R72" s="91">
        <v>-0.001058</v>
      </c>
      <c r="S72" s="91">
        <v>-0.001074</v>
      </c>
      <c r="T72" s="91">
        <v>-7.06E-4</v>
      </c>
      <c r="U72" s="91">
        <v>-2.55E-4</v>
      </c>
      <c r="V72" s="91">
        <v>-1.96E-4</v>
      </c>
      <c r="W72" s="91">
        <v>-2.12E-4</v>
      </c>
      <c r="X72" s="91">
        <v>-2.0E-5</v>
      </c>
      <c r="Y72" s="91">
        <v>0.0</v>
      </c>
      <c r="Z72" s="91">
        <v>-1.84E-4</v>
      </c>
      <c r="AA72" s="91">
        <v>-5.2E-4</v>
      </c>
      <c r="AB72" s="91">
        <v>-6.97E-4</v>
      </c>
      <c r="AC72" s="91">
        <v>-8.18E-4</v>
      </c>
      <c r="AD72" s="91">
        <v>-0.00109</v>
      </c>
      <c r="AE72" s="91">
        <v>-0.001197</v>
      </c>
      <c r="AF72" s="91">
        <v>-0.001573</v>
      </c>
      <c r="AG72" s="91">
        <v>-0.001761</v>
      </c>
      <c r="AH72" s="91">
        <v>-0.00185</v>
      </c>
      <c r="AI72" s="91">
        <v>-0.001827</v>
      </c>
    </row>
    <row r="73" ht="13.5" customHeight="1">
      <c r="A73" s="91">
        <v>0.001719</v>
      </c>
      <c r="B73" s="91">
        <v>0.001319</v>
      </c>
      <c r="C73" s="91">
        <v>0.001027</v>
      </c>
      <c r="D73" s="91">
        <v>9.2E-4</v>
      </c>
      <c r="E73" s="91">
        <v>3.86E-4</v>
      </c>
      <c r="F73" s="91">
        <v>-5.7E-5</v>
      </c>
      <c r="G73" s="91">
        <v>-4.94E-4</v>
      </c>
      <c r="H73" s="91">
        <v>-6.11E-4</v>
      </c>
      <c r="I73" s="91">
        <v>-8.26E-4</v>
      </c>
      <c r="J73" s="91">
        <v>-9.37E-4</v>
      </c>
      <c r="K73" s="91">
        <v>-0.001032</v>
      </c>
      <c r="L73" s="91">
        <v>-0.001046</v>
      </c>
      <c r="M73" s="91">
        <v>-0.001213</v>
      </c>
      <c r="N73" s="91">
        <v>-0.001311</v>
      </c>
      <c r="O73" s="91">
        <v>-0.001111</v>
      </c>
      <c r="P73" s="91">
        <v>-7.88E-4</v>
      </c>
      <c r="Q73" s="91">
        <v>-8.86E-4</v>
      </c>
      <c r="R73" s="91">
        <v>-8.27E-4</v>
      </c>
      <c r="S73" s="91">
        <v>-7.7E-4</v>
      </c>
      <c r="T73" s="91">
        <v>-6.93E-4</v>
      </c>
      <c r="U73" s="91">
        <v>-5.29E-4</v>
      </c>
      <c r="V73" s="91">
        <v>-3.15E-4</v>
      </c>
      <c r="W73" s="91">
        <v>-1.39E-4</v>
      </c>
      <c r="X73" s="91">
        <v>-1.08E-4</v>
      </c>
      <c r="Y73" s="91">
        <v>0.0</v>
      </c>
      <c r="Z73" s="91">
        <v>4.6E-5</v>
      </c>
      <c r="AA73" s="91">
        <v>-1.29E-4</v>
      </c>
      <c r="AB73" s="91">
        <v>-2.95E-4</v>
      </c>
      <c r="AC73" s="91">
        <v>-6.14E-4</v>
      </c>
      <c r="AD73" s="91">
        <v>-8.86E-4</v>
      </c>
      <c r="AE73" s="91">
        <v>-0.001202</v>
      </c>
      <c r="AF73" s="91">
        <v>-0.001494</v>
      </c>
      <c r="AG73" s="91">
        <v>-0.001633</v>
      </c>
      <c r="AH73" s="91">
        <v>-0.001878</v>
      </c>
      <c r="AI73" s="91">
        <v>-0.001915</v>
      </c>
    </row>
    <row r="74" ht="13.5" customHeight="1">
      <c r="A74" s="91">
        <v>0.001229</v>
      </c>
      <c r="B74" s="91">
        <v>0.001025</v>
      </c>
      <c r="C74" s="91">
        <v>6.01E-4</v>
      </c>
      <c r="D74" s="91">
        <v>4.97E-4</v>
      </c>
      <c r="E74" s="91">
        <v>1.28E-4</v>
      </c>
      <c r="F74" s="91">
        <v>-2.54E-4</v>
      </c>
      <c r="G74" s="91">
        <v>-5.85E-4</v>
      </c>
      <c r="H74" s="91">
        <v>-9.94E-4</v>
      </c>
      <c r="I74" s="91">
        <v>-0.001092</v>
      </c>
      <c r="J74" s="91">
        <v>-0.001234</v>
      </c>
      <c r="K74" s="91">
        <v>-0.001474</v>
      </c>
      <c r="L74" s="91">
        <v>-0.001496</v>
      </c>
      <c r="M74" s="91">
        <v>-0.001633</v>
      </c>
      <c r="N74" s="91">
        <v>-0.001891</v>
      </c>
      <c r="O74" s="91">
        <v>-0.00168</v>
      </c>
      <c r="P74" s="91">
        <v>-0.001585</v>
      </c>
      <c r="Q74" s="91">
        <v>-0.001434</v>
      </c>
      <c r="R74" s="91">
        <v>-0.001407</v>
      </c>
      <c r="S74" s="91">
        <v>-0.001336</v>
      </c>
      <c r="T74" s="91">
        <v>-0.001111</v>
      </c>
      <c r="U74" s="91">
        <v>-7.68E-4</v>
      </c>
      <c r="V74" s="91">
        <v>-4.3E-4</v>
      </c>
      <c r="W74" s="91">
        <v>-4.52E-4</v>
      </c>
      <c r="X74" s="91">
        <v>-1.02E-4</v>
      </c>
      <c r="Y74" s="91">
        <v>0.0</v>
      </c>
      <c r="Z74" s="91">
        <v>-2.16E-4</v>
      </c>
      <c r="AA74" s="91">
        <v>-5.88E-4</v>
      </c>
      <c r="AB74" s="91">
        <v>-9.02E-4</v>
      </c>
      <c r="AC74" s="91">
        <v>-0.001033</v>
      </c>
      <c r="AD74" s="91">
        <v>-0.00113</v>
      </c>
      <c r="AE74" s="91">
        <v>-0.001347</v>
      </c>
      <c r="AF74" s="91">
        <v>-0.001615</v>
      </c>
      <c r="AG74" s="91">
        <v>-0.0019</v>
      </c>
      <c r="AH74" s="91">
        <v>-0.001877</v>
      </c>
      <c r="AI74" s="91">
        <v>-0.001902</v>
      </c>
    </row>
    <row r="75" ht="13.5" customHeight="1">
      <c r="A75" s="91">
        <v>0.001822</v>
      </c>
      <c r="B75" s="91">
        <v>0.001594</v>
      </c>
      <c r="C75" s="91">
        <v>0.001176</v>
      </c>
      <c r="D75" s="91">
        <v>0.001122</v>
      </c>
      <c r="E75" s="91">
        <v>5.47E-4</v>
      </c>
      <c r="F75" s="91">
        <v>1.56E-4</v>
      </c>
      <c r="G75" s="91">
        <v>-2.64E-4</v>
      </c>
      <c r="H75" s="91">
        <v>-5.55E-4</v>
      </c>
      <c r="I75" s="91">
        <v>-8.95E-4</v>
      </c>
      <c r="J75" s="91">
        <v>-0.001099</v>
      </c>
      <c r="K75" s="91">
        <v>-0.00111</v>
      </c>
      <c r="L75" s="91">
        <v>-0.001143</v>
      </c>
      <c r="M75" s="91">
        <v>-0.001388</v>
      </c>
      <c r="N75" s="91">
        <v>-0.001337</v>
      </c>
      <c r="O75" s="91">
        <v>-0.001386</v>
      </c>
      <c r="P75" s="91">
        <v>-0.001133</v>
      </c>
      <c r="Q75" s="91">
        <v>-9.87E-4</v>
      </c>
      <c r="R75" s="91">
        <v>-7.98E-4</v>
      </c>
      <c r="S75" s="91">
        <v>-8.44E-4</v>
      </c>
      <c r="T75" s="91">
        <v>-5.01E-4</v>
      </c>
      <c r="U75" s="91">
        <v>-2.09E-4</v>
      </c>
      <c r="V75" s="91">
        <v>-1.21E-4</v>
      </c>
      <c r="W75" s="91">
        <v>-1.42E-4</v>
      </c>
      <c r="X75" s="91">
        <v>-1.3E-5</v>
      </c>
      <c r="Y75" s="91">
        <v>0.0</v>
      </c>
      <c r="Z75" s="91">
        <v>-8.6E-5</v>
      </c>
      <c r="AA75" s="91">
        <v>-3.34E-4</v>
      </c>
      <c r="AB75" s="91">
        <v>-3.91E-4</v>
      </c>
      <c r="AC75" s="91">
        <v>-5.91E-4</v>
      </c>
      <c r="AD75" s="91">
        <v>-9.22E-4</v>
      </c>
      <c r="AE75" s="91">
        <v>-0.001023</v>
      </c>
      <c r="AF75" s="91">
        <v>-0.001395</v>
      </c>
      <c r="AG75" s="91">
        <v>-0.001555</v>
      </c>
      <c r="AH75" s="91">
        <v>-0.00166</v>
      </c>
      <c r="AI75" s="91">
        <v>-0.001689</v>
      </c>
    </row>
    <row r="76" ht="13.5" customHeight="1">
      <c r="A76" s="91">
        <v>0.00174</v>
      </c>
      <c r="B76" s="91">
        <v>0.001285</v>
      </c>
      <c r="C76" s="91">
        <v>0.001007</v>
      </c>
      <c r="D76" s="91">
        <v>8.75E-4</v>
      </c>
      <c r="E76" s="91">
        <v>3.98E-4</v>
      </c>
      <c r="F76" s="91">
        <v>-4.1E-5</v>
      </c>
      <c r="G76" s="91">
        <v>-5.08E-4</v>
      </c>
      <c r="H76" s="91">
        <v>-6.95E-4</v>
      </c>
      <c r="I76" s="91">
        <v>-8.54E-4</v>
      </c>
      <c r="J76" s="91">
        <v>-9.54E-4</v>
      </c>
      <c r="K76" s="91">
        <v>-0.001096</v>
      </c>
      <c r="L76" s="91">
        <v>-0.001157</v>
      </c>
      <c r="M76" s="91">
        <v>-0.00123</v>
      </c>
      <c r="N76" s="91">
        <v>-0.001559</v>
      </c>
      <c r="O76" s="91">
        <v>-0.001207</v>
      </c>
      <c r="P76" s="91">
        <v>-0.001031</v>
      </c>
      <c r="Q76" s="91">
        <v>-0.001038</v>
      </c>
      <c r="R76" s="91">
        <v>-0.00108</v>
      </c>
      <c r="S76" s="91">
        <v>-9.68E-4</v>
      </c>
      <c r="T76" s="91">
        <v>-9.36E-4</v>
      </c>
      <c r="U76" s="91">
        <v>-6.96E-4</v>
      </c>
      <c r="V76" s="91">
        <v>-4.9E-4</v>
      </c>
      <c r="W76" s="91">
        <v>-3.57E-4</v>
      </c>
      <c r="X76" s="91">
        <v>-1.42E-4</v>
      </c>
      <c r="Y76" s="91">
        <v>0.0</v>
      </c>
      <c r="Z76" s="91">
        <v>1.1E-5</v>
      </c>
      <c r="AA76" s="91">
        <v>-2.17E-4</v>
      </c>
      <c r="AB76" s="91">
        <v>-4.55E-4</v>
      </c>
      <c r="AC76" s="91">
        <v>-7.69E-4</v>
      </c>
      <c r="AD76" s="91">
        <v>-9.31E-4</v>
      </c>
      <c r="AE76" s="91">
        <v>-0.00129</v>
      </c>
      <c r="AF76" s="91">
        <v>-0.00154</v>
      </c>
      <c r="AG76" s="91">
        <v>-0.001736</v>
      </c>
      <c r="AH76" s="91">
        <v>-0.001932</v>
      </c>
      <c r="AI76" s="91">
        <v>-0.001894</v>
      </c>
    </row>
    <row r="77" ht="13.5" customHeight="1">
      <c r="A77" s="91">
        <v>0.001487</v>
      </c>
      <c r="B77" s="91">
        <v>0.001338</v>
      </c>
      <c r="C77" s="91">
        <v>8.63E-4</v>
      </c>
      <c r="D77" s="91">
        <v>8.07E-4</v>
      </c>
      <c r="E77" s="91">
        <v>4.22E-4</v>
      </c>
      <c r="F77" s="91">
        <v>-1.7E-5</v>
      </c>
      <c r="G77" s="91">
        <v>-3.27E-4</v>
      </c>
      <c r="H77" s="91">
        <v>-8.2E-4</v>
      </c>
      <c r="I77" s="91">
        <v>-9.9E-4</v>
      </c>
      <c r="J77" s="91">
        <v>-0.001178</v>
      </c>
      <c r="K77" s="91">
        <v>-0.001374</v>
      </c>
      <c r="L77" s="91">
        <v>-0.001396</v>
      </c>
      <c r="M77" s="91">
        <v>-0.001654</v>
      </c>
      <c r="N77" s="91">
        <v>-0.001748</v>
      </c>
      <c r="O77" s="91">
        <v>-0.001678</v>
      </c>
      <c r="P77" s="91">
        <v>-0.001607</v>
      </c>
      <c r="Q77" s="91">
        <v>-0.001377</v>
      </c>
      <c r="R77" s="91">
        <v>-0.001226</v>
      </c>
      <c r="S77" s="91">
        <v>-0.001231</v>
      </c>
      <c r="T77" s="91">
        <v>-0.001004</v>
      </c>
      <c r="U77" s="91">
        <v>-5.72E-4</v>
      </c>
      <c r="V77" s="91">
        <v>-2.63E-4</v>
      </c>
      <c r="W77" s="91">
        <v>-2.04E-4</v>
      </c>
      <c r="X77" s="91">
        <v>-4.1E-5</v>
      </c>
      <c r="Y77" s="91">
        <v>0.0</v>
      </c>
      <c r="Z77" s="91">
        <v>-2.14E-4</v>
      </c>
      <c r="AA77" s="91">
        <v>-6.27E-4</v>
      </c>
      <c r="AB77" s="91">
        <v>-8.75E-4</v>
      </c>
      <c r="AC77" s="91">
        <v>-9.81E-4</v>
      </c>
      <c r="AD77" s="91">
        <v>-0.001155</v>
      </c>
      <c r="AE77" s="91">
        <v>-0.00134</v>
      </c>
      <c r="AF77" s="91">
        <v>-0.001658</v>
      </c>
      <c r="AG77" s="91">
        <v>-0.001902</v>
      </c>
      <c r="AH77" s="91">
        <v>-0.001945</v>
      </c>
      <c r="AI77" s="91">
        <v>-0.001909</v>
      </c>
    </row>
    <row r="78" ht="13.5" customHeight="1">
      <c r="A78" s="91">
        <v>0.001863</v>
      </c>
      <c r="B78" s="91">
        <v>0.001594</v>
      </c>
      <c r="C78" s="91">
        <v>0.00123</v>
      </c>
      <c r="D78" s="91">
        <v>0.001169</v>
      </c>
      <c r="E78" s="91">
        <v>5.77E-4</v>
      </c>
      <c r="F78" s="91">
        <v>1.33E-4</v>
      </c>
      <c r="G78" s="91">
        <v>-3.99E-4</v>
      </c>
      <c r="H78" s="91">
        <v>-6.3E-4</v>
      </c>
      <c r="I78" s="91">
        <v>-8.57E-4</v>
      </c>
      <c r="J78" s="91">
        <v>-0.001054</v>
      </c>
      <c r="K78" s="91">
        <v>-0.001115</v>
      </c>
      <c r="L78" s="91">
        <v>-0.001119</v>
      </c>
      <c r="M78" s="91">
        <v>-0.001301</v>
      </c>
      <c r="N78" s="91">
        <v>-0.001372</v>
      </c>
      <c r="O78" s="91">
        <v>-0.001273</v>
      </c>
      <c r="P78" s="91">
        <v>-0.001007</v>
      </c>
      <c r="Q78" s="91">
        <v>-9.36E-4</v>
      </c>
      <c r="R78" s="91">
        <v>-7.47E-4</v>
      </c>
      <c r="S78" s="91">
        <v>-8.36E-4</v>
      </c>
      <c r="T78" s="91">
        <v>-5.91E-4</v>
      </c>
      <c r="U78" s="91">
        <v>-2.55E-4</v>
      </c>
      <c r="V78" s="91">
        <v>-1.67E-4</v>
      </c>
      <c r="W78" s="91">
        <v>-2.96E-4</v>
      </c>
      <c r="X78" s="91">
        <v>-1.55E-4</v>
      </c>
      <c r="Y78" s="91">
        <v>0.0</v>
      </c>
      <c r="Z78" s="91">
        <v>-4.4E-5</v>
      </c>
      <c r="AA78" s="91">
        <v>-1.93E-4</v>
      </c>
      <c r="AB78" s="91">
        <v>-2.86E-4</v>
      </c>
      <c r="AC78" s="91">
        <v>-5.35E-4</v>
      </c>
      <c r="AD78" s="91">
        <v>-8.29E-4</v>
      </c>
      <c r="AE78" s="91">
        <v>-9.73E-4</v>
      </c>
      <c r="AF78" s="91">
        <v>-0.001314</v>
      </c>
      <c r="AG78" s="91">
        <v>-0.001526</v>
      </c>
      <c r="AH78" s="91">
        <v>-0.001653</v>
      </c>
      <c r="AI78" s="91">
        <v>-0.001647</v>
      </c>
    </row>
    <row r="79" ht="13.5" customHeight="1">
      <c r="A79" s="91">
        <v>0.001373</v>
      </c>
      <c r="B79" s="91">
        <v>0.00104</v>
      </c>
      <c r="C79" s="91">
        <v>8.14E-4</v>
      </c>
      <c r="D79" s="91">
        <v>7.54E-4</v>
      </c>
      <c r="E79" s="91">
        <v>3.7E-4</v>
      </c>
      <c r="F79" s="91">
        <v>-8.4E-5</v>
      </c>
      <c r="G79" s="91">
        <v>-4.12E-4</v>
      </c>
      <c r="H79" s="91">
        <v>-6.75E-4</v>
      </c>
      <c r="I79" s="91">
        <v>-8.57E-4</v>
      </c>
      <c r="J79" s="91">
        <v>-9.82E-4</v>
      </c>
      <c r="K79" s="91">
        <v>-0.001184</v>
      </c>
      <c r="L79" s="91">
        <v>-0.001233</v>
      </c>
      <c r="M79" s="91">
        <v>-0.001392</v>
      </c>
      <c r="N79" s="91">
        <v>-0.001607</v>
      </c>
      <c r="O79" s="91">
        <v>-0.001232</v>
      </c>
      <c r="P79" s="91">
        <v>-0.001153</v>
      </c>
      <c r="Q79" s="91">
        <v>-0.001092</v>
      </c>
      <c r="R79" s="91">
        <v>-0.001166</v>
      </c>
      <c r="S79" s="91">
        <v>-0.001023</v>
      </c>
      <c r="T79" s="91">
        <v>-9.8E-4</v>
      </c>
      <c r="U79" s="91">
        <v>-7.11E-4</v>
      </c>
      <c r="V79" s="91">
        <v>-4.38E-4</v>
      </c>
      <c r="W79" s="91">
        <v>-2.25E-4</v>
      </c>
      <c r="X79" s="91">
        <v>1.3E-5</v>
      </c>
      <c r="Y79" s="91">
        <v>0.0</v>
      </c>
      <c r="Z79" s="91">
        <v>7.3E-5</v>
      </c>
      <c r="AA79" s="91">
        <v>-3.13E-4</v>
      </c>
      <c r="AB79" s="91">
        <v>-5.27E-4</v>
      </c>
      <c r="AC79" s="91">
        <v>-7.95E-4</v>
      </c>
      <c r="AD79" s="91">
        <v>-8.92E-4</v>
      </c>
      <c r="AE79" s="91">
        <v>-0.001248</v>
      </c>
      <c r="AF79" s="91">
        <v>-0.001453</v>
      </c>
      <c r="AG79" s="91">
        <v>-0.001722</v>
      </c>
      <c r="AH79" s="91">
        <v>-0.001762</v>
      </c>
      <c r="AI79" s="91">
        <v>-0.001793</v>
      </c>
    </row>
    <row r="80" ht="13.5" customHeight="1">
      <c r="A80" s="91">
        <v>0.001661</v>
      </c>
      <c r="B80" s="91">
        <v>0.00152</v>
      </c>
      <c r="C80" s="91">
        <v>9.88E-4</v>
      </c>
      <c r="D80" s="91">
        <v>9.66E-4</v>
      </c>
      <c r="E80" s="91">
        <v>5.69E-4</v>
      </c>
      <c r="F80" s="91">
        <v>1.29E-4</v>
      </c>
      <c r="G80" s="91">
        <v>-3.19E-4</v>
      </c>
      <c r="H80" s="91">
        <v>-7.24E-4</v>
      </c>
      <c r="I80" s="91">
        <v>-9.75E-4</v>
      </c>
      <c r="J80" s="91">
        <v>-0.001242</v>
      </c>
      <c r="K80" s="91">
        <v>-0.001317</v>
      </c>
      <c r="L80" s="91">
        <v>-0.001328</v>
      </c>
      <c r="M80" s="91">
        <v>-0.001587</v>
      </c>
      <c r="N80" s="91">
        <v>-0.001729</v>
      </c>
      <c r="O80" s="91">
        <v>-0.001675</v>
      </c>
      <c r="P80" s="91">
        <v>-0.001528</v>
      </c>
      <c r="Q80" s="91">
        <v>-0.001424</v>
      </c>
      <c r="R80" s="91">
        <v>-0.001117</v>
      </c>
      <c r="S80" s="91">
        <v>-0.001185</v>
      </c>
      <c r="T80" s="91">
        <v>-8.75E-4</v>
      </c>
      <c r="U80" s="91">
        <v>-3.85E-4</v>
      </c>
      <c r="V80" s="91">
        <v>-3.15E-4</v>
      </c>
      <c r="W80" s="91">
        <v>-2.43E-4</v>
      </c>
      <c r="X80" s="91">
        <v>-2.2E-5</v>
      </c>
      <c r="Y80" s="91">
        <v>0.0</v>
      </c>
      <c r="Z80" s="91">
        <v>-1.5E-4</v>
      </c>
      <c r="AA80" s="91">
        <v>-5.61E-4</v>
      </c>
      <c r="AB80" s="91">
        <v>-7.01E-4</v>
      </c>
      <c r="AC80" s="91">
        <v>-7.38E-4</v>
      </c>
      <c r="AD80" s="91">
        <v>-0.001039</v>
      </c>
      <c r="AE80" s="91">
        <v>-0.001123</v>
      </c>
      <c r="AF80" s="91">
        <v>-0.001483</v>
      </c>
      <c r="AG80" s="91">
        <v>-0.001594</v>
      </c>
      <c r="AH80" s="91">
        <v>-0.001753</v>
      </c>
      <c r="AI80" s="91">
        <v>-0.001636</v>
      </c>
    </row>
    <row r="81" ht="13.5" customHeight="1">
      <c r="A81" s="91">
        <v>0.002165</v>
      </c>
      <c r="B81" s="91">
        <v>0.001776</v>
      </c>
      <c r="C81" s="91">
        <v>0.001488</v>
      </c>
      <c r="D81" s="91">
        <v>0.001438</v>
      </c>
      <c r="E81" s="91">
        <v>8.92E-4</v>
      </c>
      <c r="F81" s="91">
        <v>3.65E-4</v>
      </c>
      <c r="G81" s="91">
        <v>-1.55E-4</v>
      </c>
      <c r="H81" s="91">
        <v>-3.59E-4</v>
      </c>
      <c r="I81" s="91">
        <v>-6.68E-4</v>
      </c>
      <c r="J81" s="91">
        <v>-7.62E-4</v>
      </c>
      <c r="K81" s="91">
        <v>-8.61E-4</v>
      </c>
      <c r="L81" s="91">
        <v>-8.86E-4</v>
      </c>
      <c r="M81" s="91">
        <v>-0.001046</v>
      </c>
      <c r="N81" s="91">
        <v>-0.001177</v>
      </c>
      <c r="O81" s="91">
        <v>-0.001007</v>
      </c>
      <c r="P81" s="91">
        <v>-7.87E-4</v>
      </c>
      <c r="Q81" s="91">
        <v>-7.55E-4</v>
      </c>
      <c r="R81" s="91">
        <v>-7.57E-4</v>
      </c>
      <c r="S81" s="91">
        <v>-6.48E-4</v>
      </c>
      <c r="T81" s="91">
        <v>-4.88E-4</v>
      </c>
      <c r="U81" s="91">
        <v>-4.16E-4</v>
      </c>
      <c r="V81" s="91">
        <v>-2.54E-4</v>
      </c>
      <c r="W81" s="91">
        <v>-2.16E-4</v>
      </c>
      <c r="X81" s="91">
        <v>-1.51E-4</v>
      </c>
      <c r="Y81" s="91">
        <v>0.0</v>
      </c>
      <c r="Z81" s="91">
        <v>3.2E-5</v>
      </c>
      <c r="AA81" s="91">
        <v>-1.71E-4</v>
      </c>
      <c r="AB81" s="91">
        <v>-2.17E-4</v>
      </c>
      <c r="AC81" s="91">
        <v>-5.48E-4</v>
      </c>
      <c r="AD81" s="91">
        <v>-8.03E-4</v>
      </c>
      <c r="AE81" s="91">
        <v>-0.001146</v>
      </c>
      <c r="AF81" s="91">
        <v>-0.001386</v>
      </c>
      <c r="AG81" s="91">
        <v>-0.00162</v>
      </c>
      <c r="AH81" s="91">
        <v>-0.001694</v>
      </c>
      <c r="AI81" s="91">
        <v>-0.001642</v>
      </c>
    </row>
    <row r="82" ht="13.5" customHeight="1">
      <c r="A82" s="91">
        <v>0.001697</v>
      </c>
      <c r="B82" s="91">
        <v>0.001424</v>
      </c>
      <c r="C82" s="91">
        <v>0.001053</v>
      </c>
      <c r="D82" s="91">
        <v>0.001077</v>
      </c>
      <c r="E82" s="91">
        <v>6.9E-4</v>
      </c>
      <c r="F82" s="91">
        <v>1.71E-4</v>
      </c>
      <c r="G82" s="91">
        <v>-1.65E-4</v>
      </c>
      <c r="H82" s="91">
        <v>-5.03E-4</v>
      </c>
      <c r="I82" s="91">
        <v>-6.61E-4</v>
      </c>
      <c r="J82" s="91">
        <v>-9.01E-4</v>
      </c>
      <c r="K82" s="91">
        <v>-0.001134</v>
      </c>
      <c r="L82" s="91">
        <v>-0.001166</v>
      </c>
      <c r="M82" s="91">
        <v>-0.0014</v>
      </c>
      <c r="N82" s="91">
        <v>-0.001628</v>
      </c>
      <c r="O82" s="91">
        <v>-0.001391</v>
      </c>
      <c r="P82" s="91">
        <v>-0.001379</v>
      </c>
      <c r="Q82" s="91">
        <v>-0.001282</v>
      </c>
      <c r="R82" s="91">
        <v>-0.001186</v>
      </c>
      <c r="S82" s="91">
        <v>-0.001153</v>
      </c>
      <c r="T82" s="91">
        <v>-0.001043</v>
      </c>
      <c r="U82" s="91">
        <v>-6.53E-4</v>
      </c>
      <c r="V82" s="91">
        <v>-3.15E-4</v>
      </c>
      <c r="W82" s="91">
        <v>-2.7E-4</v>
      </c>
      <c r="X82" s="91">
        <v>-3.4E-5</v>
      </c>
      <c r="Y82" s="91">
        <v>0.0</v>
      </c>
      <c r="Z82" s="91">
        <v>-1.24E-4</v>
      </c>
      <c r="AA82" s="91">
        <v>-4.44E-4</v>
      </c>
      <c r="AB82" s="91">
        <v>-7.71E-4</v>
      </c>
      <c r="AC82" s="91">
        <v>-9.7E-4</v>
      </c>
      <c r="AD82" s="91">
        <v>-0.001038</v>
      </c>
      <c r="AE82" s="91">
        <v>-0.001342</v>
      </c>
      <c r="AF82" s="91">
        <v>-0.001494</v>
      </c>
      <c r="AG82" s="91">
        <v>-0.001835</v>
      </c>
      <c r="AH82" s="91">
        <v>-0.001852</v>
      </c>
      <c r="AI82" s="91">
        <v>-0.001888</v>
      </c>
    </row>
    <row r="83" ht="13.5" customHeight="1">
      <c r="A83" s="91">
        <v>0.001028</v>
      </c>
      <c r="B83" s="91">
        <v>0.001058</v>
      </c>
      <c r="C83" s="91">
        <v>6.47E-4</v>
      </c>
      <c r="D83" s="91">
        <v>6.84E-4</v>
      </c>
      <c r="E83" s="91">
        <v>3.61E-4</v>
      </c>
      <c r="F83" s="91">
        <v>-1.07E-4</v>
      </c>
      <c r="G83" s="91">
        <v>-5.52E-4</v>
      </c>
      <c r="H83" s="91">
        <v>-9.21E-4</v>
      </c>
      <c r="I83" s="91">
        <v>-0.001201</v>
      </c>
      <c r="J83" s="91">
        <v>-0.001472</v>
      </c>
      <c r="K83" s="91">
        <v>-0.001467</v>
      </c>
      <c r="L83" s="91">
        <v>-0.001411</v>
      </c>
      <c r="M83" s="91">
        <v>-0.001661</v>
      </c>
      <c r="N83" s="91">
        <v>-0.001624</v>
      </c>
      <c r="O83" s="91">
        <v>-0.001767</v>
      </c>
      <c r="P83" s="91">
        <v>-0.001412</v>
      </c>
      <c r="Q83" s="91">
        <v>-0.001151</v>
      </c>
      <c r="R83" s="91">
        <v>-9.46E-4</v>
      </c>
      <c r="S83" s="91">
        <v>-8.15E-4</v>
      </c>
      <c r="T83" s="91">
        <v>-4.07E-4</v>
      </c>
      <c r="U83" s="91">
        <v>-8.1E-5</v>
      </c>
      <c r="V83" s="91">
        <v>1.03E-4</v>
      </c>
      <c r="W83" s="91">
        <v>-9.6E-5</v>
      </c>
      <c r="X83" s="91">
        <v>2.52E-4</v>
      </c>
      <c r="Y83" s="91">
        <v>0.0</v>
      </c>
      <c r="Z83" s="91">
        <v>-3.0E-6</v>
      </c>
      <c r="AA83" s="91">
        <v>-2.39E-4</v>
      </c>
      <c r="AB83" s="91">
        <v>-2.53E-4</v>
      </c>
      <c r="AC83" s="91">
        <v>-2.2E-4</v>
      </c>
      <c r="AD83" s="91">
        <v>-6.74E-4</v>
      </c>
      <c r="AE83" s="91">
        <v>-7.24E-4</v>
      </c>
      <c r="AF83" s="91">
        <v>-0.001055</v>
      </c>
      <c r="AG83" s="91">
        <v>-0.001085</v>
      </c>
      <c r="AH83" s="91">
        <v>-0.001201</v>
      </c>
      <c r="AI83" s="91">
        <v>-0.001075</v>
      </c>
    </row>
    <row r="84" ht="13.5" customHeight="1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</row>
    <row r="85" ht="12.75" customHeight="1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9.43"/>
    <col customWidth="1" min="26" max="35" width="10.0"/>
  </cols>
  <sheetData>
    <row r="1" ht="13.5" customHeight="1">
      <c r="A1" s="91">
        <v>0.038512</v>
      </c>
      <c r="B1" s="91">
        <v>0.037356</v>
      </c>
      <c r="C1" s="91">
        <v>0.035465</v>
      </c>
      <c r="D1" s="91">
        <v>0.034086</v>
      </c>
      <c r="E1" s="91">
        <v>0.032001</v>
      </c>
      <c r="F1" s="91">
        <v>0.030441</v>
      </c>
      <c r="G1" s="91">
        <v>0.029213</v>
      </c>
      <c r="H1" s="91">
        <v>0.027366</v>
      </c>
      <c r="I1" s="91">
        <v>0.026281</v>
      </c>
      <c r="J1" s="91">
        <v>0.023391</v>
      </c>
      <c r="K1" s="91">
        <v>0.021775</v>
      </c>
      <c r="L1" s="91">
        <v>0.0212</v>
      </c>
      <c r="M1" s="91">
        <v>0.020015</v>
      </c>
      <c r="N1" s="91">
        <v>0.017647</v>
      </c>
      <c r="O1" s="91">
        <v>0.016874</v>
      </c>
      <c r="P1" s="91">
        <v>0.014426</v>
      </c>
      <c r="Q1" s="91">
        <v>0.012196</v>
      </c>
      <c r="R1" s="91">
        <v>0.010542</v>
      </c>
      <c r="S1" s="91">
        <v>0.008802</v>
      </c>
      <c r="T1" s="91">
        <v>0.007759</v>
      </c>
      <c r="U1" s="91">
        <v>0.006767</v>
      </c>
      <c r="V1" s="91">
        <v>0.004943</v>
      </c>
      <c r="W1" s="91">
        <v>0.003507</v>
      </c>
      <c r="X1" s="91">
        <v>0.002967</v>
      </c>
      <c r="Y1" s="91">
        <v>0.0</v>
      </c>
      <c r="Z1" s="91">
        <v>1.96E-4</v>
      </c>
      <c r="AA1" s="91">
        <v>-0.002749</v>
      </c>
      <c r="AB1" s="91">
        <v>-0.003478</v>
      </c>
      <c r="AC1" s="91">
        <v>-0.004014</v>
      </c>
      <c r="AD1" s="91">
        <v>-0.005835</v>
      </c>
      <c r="AE1" s="91">
        <v>-0.007336</v>
      </c>
      <c r="AF1" s="91">
        <v>-0.007429</v>
      </c>
      <c r="AG1" s="91">
        <v>-0.008622</v>
      </c>
      <c r="AH1" s="91">
        <v>-0.010319</v>
      </c>
      <c r="AI1" s="91">
        <v>-0.010913</v>
      </c>
    </row>
    <row r="2" ht="13.5" customHeight="1">
      <c r="A2" s="91">
        <v>0.035754</v>
      </c>
      <c r="B2" s="91">
        <v>0.034876</v>
      </c>
      <c r="C2" s="91">
        <v>0.03352</v>
      </c>
      <c r="D2" s="91">
        <v>0.032613</v>
      </c>
      <c r="E2" s="91">
        <v>0.03064</v>
      </c>
      <c r="F2" s="91">
        <v>0.029381</v>
      </c>
      <c r="G2" s="91">
        <v>0.027945</v>
      </c>
      <c r="H2" s="91">
        <v>0.026904</v>
      </c>
      <c r="I2" s="91">
        <v>0.025704</v>
      </c>
      <c r="J2" s="91">
        <v>0.023298</v>
      </c>
      <c r="K2" s="91">
        <v>0.021987</v>
      </c>
      <c r="L2" s="91">
        <v>0.021646</v>
      </c>
      <c r="M2" s="91">
        <v>0.019676</v>
      </c>
      <c r="N2" s="91">
        <v>0.018436</v>
      </c>
      <c r="O2" s="91">
        <v>0.017411</v>
      </c>
      <c r="P2" s="91">
        <v>0.015372</v>
      </c>
      <c r="Q2" s="91">
        <v>0.013207</v>
      </c>
      <c r="R2" s="91">
        <v>0.01146</v>
      </c>
      <c r="S2" s="91">
        <v>0.009904</v>
      </c>
      <c r="T2" s="91">
        <v>0.007868</v>
      </c>
      <c r="U2" s="91">
        <v>0.006737</v>
      </c>
      <c r="V2" s="91">
        <v>0.004825</v>
      </c>
      <c r="W2" s="91">
        <v>0.003821</v>
      </c>
      <c r="X2" s="91">
        <v>0.002537</v>
      </c>
      <c r="Y2" s="91">
        <v>0.0</v>
      </c>
      <c r="Z2" s="91">
        <v>4.72E-4</v>
      </c>
      <c r="AA2" s="91">
        <v>-0.002007</v>
      </c>
      <c r="AB2" s="91">
        <v>-0.002659</v>
      </c>
      <c r="AC2" s="91">
        <v>-0.003414</v>
      </c>
      <c r="AD2" s="91">
        <v>-0.005452</v>
      </c>
      <c r="AE2" s="91">
        <v>-0.00717</v>
      </c>
      <c r="AF2" s="91">
        <v>-0.007416</v>
      </c>
      <c r="AG2" s="91">
        <v>-0.008728</v>
      </c>
      <c r="AH2" s="91">
        <v>-0.010517</v>
      </c>
      <c r="AI2" s="91">
        <v>-0.011382</v>
      </c>
    </row>
    <row r="3" ht="13.5" customHeight="1">
      <c r="A3" s="91">
        <v>0.036474</v>
      </c>
      <c r="B3" s="91">
        <v>0.035695</v>
      </c>
      <c r="C3" s="91">
        <v>0.034334</v>
      </c>
      <c r="D3" s="91">
        <v>0.033497</v>
      </c>
      <c r="E3" s="91">
        <v>0.031868</v>
      </c>
      <c r="F3" s="91">
        <v>0.031104</v>
      </c>
      <c r="G3" s="91">
        <v>0.029564</v>
      </c>
      <c r="H3" s="91">
        <v>0.028387</v>
      </c>
      <c r="I3" s="91">
        <v>0.026989</v>
      </c>
      <c r="J3" s="91">
        <v>0.025389</v>
      </c>
      <c r="K3" s="91">
        <v>0.02395</v>
      </c>
      <c r="L3" s="91">
        <v>0.022635</v>
      </c>
      <c r="M3" s="91">
        <v>0.021018</v>
      </c>
      <c r="N3" s="91">
        <v>0.01945</v>
      </c>
      <c r="O3" s="91">
        <v>0.018266</v>
      </c>
      <c r="P3" s="91">
        <v>0.016081</v>
      </c>
      <c r="Q3" s="91">
        <v>0.013557</v>
      </c>
      <c r="R3" s="91">
        <v>0.011907</v>
      </c>
      <c r="S3" s="91">
        <v>0.010194</v>
      </c>
      <c r="T3" s="91">
        <v>0.008197</v>
      </c>
      <c r="U3" s="91">
        <v>0.006847</v>
      </c>
      <c r="V3" s="91">
        <v>0.005327</v>
      </c>
      <c r="W3" s="91">
        <v>0.003678</v>
      </c>
      <c r="X3" s="91">
        <v>0.002106</v>
      </c>
      <c r="Y3" s="91">
        <v>0.0</v>
      </c>
      <c r="Z3" s="91">
        <v>-7.37E-4</v>
      </c>
      <c r="AA3" s="91">
        <v>-0.002784</v>
      </c>
      <c r="AB3" s="91">
        <v>-0.004087</v>
      </c>
      <c r="AC3" s="91">
        <v>-0.005378</v>
      </c>
      <c r="AD3" s="91">
        <v>-0.006996</v>
      </c>
      <c r="AE3" s="91">
        <v>-0.008892</v>
      </c>
      <c r="AF3" s="91">
        <v>-0.009465</v>
      </c>
      <c r="AG3" s="91">
        <v>-0.010992</v>
      </c>
      <c r="AH3" s="91">
        <v>-0.013038</v>
      </c>
      <c r="AI3" s="91">
        <v>-0.014275</v>
      </c>
    </row>
    <row r="4" ht="13.5" customHeight="1">
      <c r="A4" s="91">
        <v>0.039049</v>
      </c>
      <c r="B4" s="91">
        <v>0.038668</v>
      </c>
      <c r="C4" s="91">
        <v>0.037507</v>
      </c>
      <c r="D4" s="91">
        <v>0.036413</v>
      </c>
      <c r="E4" s="91">
        <v>0.03478</v>
      </c>
      <c r="F4" s="91">
        <v>0.033741</v>
      </c>
      <c r="G4" s="91">
        <v>0.032361</v>
      </c>
      <c r="H4" s="91">
        <v>0.030742</v>
      </c>
      <c r="I4" s="91">
        <v>0.029382</v>
      </c>
      <c r="J4" s="91">
        <v>0.027539</v>
      </c>
      <c r="K4" s="91">
        <v>0.025766</v>
      </c>
      <c r="L4" s="91">
        <v>0.024864</v>
      </c>
      <c r="M4" s="91">
        <v>0.022848</v>
      </c>
      <c r="N4" s="91">
        <v>0.021255</v>
      </c>
      <c r="O4" s="91">
        <v>0.019859</v>
      </c>
      <c r="P4" s="91">
        <v>0.017658</v>
      </c>
      <c r="Q4" s="91">
        <v>0.015093</v>
      </c>
      <c r="R4" s="91">
        <v>0.013584</v>
      </c>
      <c r="S4" s="91">
        <v>0.011343</v>
      </c>
      <c r="T4" s="91">
        <v>0.009429</v>
      </c>
      <c r="U4" s="91">
        <v>0.008123</v>
      </c>
      <c r="V4" s="91">
        <v>0.006126</v>
      </c>
      <c r="W4" s="91">
        <v>0.004328</v>
      </c>
      <c r="X4" s="91">
        <v>0.002394</v>
      </c>
      <c r="Y4" s="91">
        <v>0.0</v>
      </c>
      <c r="Z4" s="91">
        <v>-9.24E-4</v>
      </c>
      <c r="AA4" s="91">
        <v>-0.003185</v>
      </c>
      <c r="AB4" s="91">
        <v>-0.004601</v>
      </c>
      <c r="AC4" s="91">
        <v>-0.006146</v>
      </c>
      <c r="AD4" s="91">
        <v>-0.007535</v>
      </c>
      <c r="AE4" s="91">
        <v>-0.009613</v>
      </c>
      <c r="AF4" s="91">
        <v>-0.010724</v>
      </c>
      <c r="AG4" s="91">
        <v>-0.012358</v>
      </c>
      <c r="AH4" s="91">
        <v>-0.014375</v>
      </c>
      <c r="AI4" s="91">
        <v>-0.015803</v>
      </c>
    </row>
    <row r="5" ht="13.5" customHeight="1">
      <c r="A5" s="91">
        <v>0.040805</v>
      </c>
      <c r="B5" s="91">
        <v>0.040547</v>
      </c>
      <c r="C5" s="91">
        <v>0.039627</v>
      </c>
      <c r="D5" s="91">
        <v>0.038684</v>
      </c>
      <c r="E5" s="91">
        <v>0.037058</v>
      </c>
      <c r="F5" s="91">
        <v>0.035856</v>
      </c>
      <c r="G5" s="91">
        <v>0.034296</v>
      </c>
      <c r="H5" s="91">
        <v>0.032697</v>
      </c>
      <c r="I5" s="91">
        <v>0.031246</v>
      </c>
      <c r="J5" s="91">
        <v>0.029274</v>
      </c>
      <c r="K5" s="91">
        <v>0.027702</v>
      </c>
      <c r="L5" s="91">
        <v>0.026398</v>
      </c>
      <c r="M5" s="91">
        <v>0.024587</v>
      </c>
      <c r="N5" s="91">
        <v>0.022484</v>
      </c>
      <c r="O5" s="91">
        <v>0.021292</v>
      </c>
      <c r="P5" s="91">
        <v>0.018932</v>
      </c>
      <c r="Q5" s="91">
        <v>0.016314</v>
      </c>
      <c r="R5" s="91">
        <v>0.014256</v>
      </c>
      <c r="S5" s="91">
        <v>0.012444</v>
      </c>
      <c r="T5" s="91">
        <v>0.010185</v>
      </c>
      <c r="U5" s="91">
        <v>0.008039</v>
      </c>
      <c r="V5" s="91">
        <v>0.006124</v>
      </c>
      <c r="W5" s="91">
        <v>0.004118</v>
      </c>
      <c r="X5" s="91">
        <v>0.002393</v>
      </c>
      <c r="Y5" s="91">
        <v>0.0</v>
      </c>
      <c r="Z5" s="91">
        <v>-0.001064</v>
      </c>
      <c r="AA5" s="91">
        <v>-0.003458</v>
      </c>
      <c r="AB5" s="91">
        <v>-0.00482</v>
      </c>
      <c r="AC5" s="91">
        <v>-0.006789</v>
      </c>
      <c r="AD5" s="91">
        <v>-0.008485</v>
      </c>
      <c r="AE5" s="91">
        <v>-0.010555</v>
      </c>
      <c r="AF5" s="91">
        <v>-0.011792</v>
      </c>
      <c r="AG5" s="91">
        <v>-0.013811</v>
      </c>
      <c r="AH5" s="91">
        <v>-0.016357</v>
      </c>
      <c r="AI5" s="91">
        <v>-0.017755</v>
      </c>
    </row>
    <row r="6" ht="13.5" customHeight="1">
      <c r="A6" s="91">
        <v>0.040633</v>
      </c>
      <c r="B6" s="91">
        <v>0.040502</v>
      </c>
      <c r="C6" s="91">
        <v>0.039491</v>
      </c>
      <c r="D6" s="91">
        <v>0.038591</v>
      </c>
      <c r="E6" s="91">
        <v>0.037163</v>
      </c>
      <c r="F6" s="91">
        <v>0.036041</v>
      </c>
      <c r="G6" s="91">
        <v>0.034454</v>
      </c>
      <c r="H6" s="91">
        <v>0.032922</v>
      </c>
      <c r="I6" s="91">
        <v>0.031565</v>
      </c>
      <c r="J6" s="91">
        <v>0.029569</v>
      </c>
      <c r="K6" s="91">
        <v>0.02784</v>
      </c>
      <c r="L6" s="91">
        <v>0.026403</v>
      </c>
      <c r="M6" s="91">
        <v>0.024381</v>
      </c>
      <c r="N6" s="91">
        <v>0.022726</v>
      </c>
      <c r="O6" s="91">
        <v>0.021079</v>
      </c>
      <c r="P6" s="91">
        <v>0.018798</v>
      </c>
      <c r="Q6" s="91">
        <v>0.016488</v>
      </c>
      <c r="R6" s="91">
        <v>0.014483</v>
      </c>
      <c r="S6" s="91">
        <v>0.012253</v>
      </c>
      <c r="T6" s="91">
        <v>0.010321</v>
      </c>
      <c r="U6" s="91">
        <v>0.008367</v>
      </c>
      <c r="V6" s="91">
        <v>0.006217</v>
      </c>
      <c r="W6" s="91">
        <v>0.004502</v>
      </c>
      <c r="X6" s="91">
        <v>0.002521</v>
      </c>
      <c r="Y6" s="91">
        <v>0.0</v>
      </c>
      <c r="Z6" s="91">
        <v>-0.001193</v>
      </c>
      <c r="AA6" s="91">
        <v>-0.003385</v>
      </c>
      <c r="AB6" s="91">
        <v>-0.00513</v>
      </c>
      <c r="AC6" s="91">
        <v>-0.007066</v>
      </c>
      <c r="AD6" s="91">
        <v>-0.008504</v>
      </c>
      <c r="AE6" s="91">
        <v>-0.010712</v>
      </c>
      <c r="AF6" s="91">
        <v>-0.011943</v>
      </c>
      <c r="AG6" s="91">
        <v>-0.013952</v>
      </c>
      <c r="AH6" s="91">
        <v>-0.016104</v>
      </c>
      <c r="AI6" s="91">
        <v>-0.018132</v>
      </c>
    </row>
    <row r="7" ht="13.5" customHeight="1">
      <c r="A7" s="91">
        <v>0.039593</v>
      </c>
      <c r="B7" s="91">
        <v>0.039392</v>
      </c>
      <c r="C7" s="91">
        <v>0.038357</v>
      </c>
      <c r="D7" s="91">
        <v>0.037362</v>
      </c>
      <c r="E7" s="91">
        <v>0.035817</v>
      </c>
      <c r="F7" s="91">
        <v>0.034837</v>
      </c>
      <c r="G7" s="91">
        <v>0.033289</v>
      </c>
      <c r="H7" s="91">
        <v>0.03189</v>
      </c>
      <c r="I7" s="91">
        <v>0.030344</v>
      </c>
      <c r="J7" s="91">
        <v>0.028674</v>
      </c>
      <c r="K7" s="91">
        <v>0.026967</v>
      </c>
      <c r="L7" s="91">
        <v>0.025684</v>
      </c>
      <c r="M7" s="91">
        <v>0.023671</v>
      </c>
      <c r="N7" s="91">
        <v>0.021992</v>
      </c>
      <c r="O7" s="91">
        <v>0.020612</v>
      </c>
      <c r="P7" s="91">
        <v>0.01835</v>
      </c>
      <c r="Q7" s="91">
        <v>0.016094</v>
      </c>
      <c r="R7" s="91">
        <v>0.014348</v>
      </c>
      <c r="S7" s="91">
        <v>0.012111</v>
      </c>
      <c r="T7" s="91">
        <v>0.009996</v>
      </c>
      <c r="U7" s="91">
        <v>0.008182</v>
      </c>
      <c r="V7" s="91">
        <v>0.00628</v>
      </c>
      <c r="W7" s="91">
        <v>0.004242</v>
      </c>
      <c r="X7" s="91">
        <v>0.00219</v>
      </c>
      <c r="Y7" s="91">
        <v>0.0</v>
      </c>
      <c r="Z7" s="91">
        <v>-0.001205</v>
      </c>
      <c r="AA7" s="91">
        <v>-0.00335</v>
      </c>
      <c r="AB7" s="91">
        <v>-0.00485</v>
      </c>
      <c r="AC7" s="91">
        <v>-0.006691</v>
      </c>
      <c r="AD7" s="91">
        <v>-0.008531</v>
      </c>
      <c r="AE7" s="91">
        <v>-0.010293</v>
      </c>
      <c r="AF7" s="91">
        <v>-0.011682</v>
      </c>
      <c r="AG7" s="91">
        <v>-0.013624</v>
      </c>
      <c r="AH7" s="91">
        <v>-0.015854</v>
      </c>
      <c r="AI7" s="91">
        <v>-0.017427</v>
      </c>
    </row>
    <row r="8" ht="13.5" customHeight="1">
      <c r="A8" s="91">
        <v>0.037532</v>
      </c>
      <c r="B8" s="91">
        <v>0.03719</v>
      </c>
      <c r="C8" s="91">
        <v>0.03631</v>
      </c>
      <c r="D8" s="91">
        <v>0.035335</v>
      </c>
      <c r="E8" s="91">
        <v>0.033867</v>
      </c>
      <c r="F8" s="91">
        <v>0.032861</v>
      </c>
      <c r="G8" s="91">
        <v>0.031385</v>
      </c>
      <c r="H8" s="91">
        <v>0.030176</v>
      </c>
      <c r="I8" s="91">
        <v>0.028988</v>
      </c>
      <c r="J8" s="91">
        <v>0.027317</v>
      </c>
      <c r="K8" s="91">
        <v>0.025739</v>
      </c>
      <c r="L8" s="91">
        <v>0.024449</v>
      </c>
      <c r="M8" s="91">
        <v>0.022721</v>
      </c>
      <c r="N8" s="91">
        <v>0.020861</v>
      </c>
      <c r="O8" s="91">
        <v>0.019769</v>
      </c>
      <c r="P8" s="91">
        <v>0.017573</v>
      </c>
      <c r="Q8" s="91">
        <v>0.015521</v>
      </c>
      <c r="R8" s="91">
        <v>0.013614</v>
      </c>
      <c r="S8" s="91">
        <v>0.011653</v>
      </c>
      <c r="T8" s="91">
        <v>0.009647</v>
      </c>
      <c r="U8" s="91">
        <v>0.007811</v>
      </c>
      <c r="V8" s="91">
        <v>0.005692</v>
      </c>
      <c r="W8" s="91">
        <v>0.00409</v>
      </c>
      <c r="X8" s="91">
        <v>0.002109</v>
      </c>
      <c r="Y8" s="91">
        <v>0.0</v>
      </c>
      <c r="Z8" s="91">
        <v>-0.001131</v>
      </c>
      <c r="AA8" s="91">
        <v>-0.003129</v>
      </c>
      <c r="AB8" s="91">
        <v>-0.004597</v>
      </c>
      <c r="AC8" s="91">
        <v>-0.006394</v>
      </c>
      <c r="AD8" s="91">
        <v>-0.008038</v>
      </c>
      <c r="AE8" s="91">
        <v>-0.010003</v>
      </c>
      <c r="AF8" s="91">
        <v>-0.011155</v>
      </c>
      <c r="AG8" s="91">
        <v>-0.013037</v>
      </c>
      <c r="AH8" s="91">
        <v>-0.015125</v>
      </c>
      <c r="AI8" s="91">
        <v>-0.0166</v>
      </c>
    </row>
    <row r="9" ht="13.5" customHeight="1">
      <c r="A9" s="91">
        <v>0.036164</v>
      </c>
      <c r="B9" s="91">
        <v>0.03579</v>
      </c>
      <c r="C9" s="91">
        <v>0.034699</v>
      </c>
      <c r="D9" s="91">
        <v>0.033806</v>
      </c>
      <c r="E9" s="91">
        <v>0.032483</v>
      </c>
      <c r="F9" s="91">
        <v>0.031414</v>
      </c>
      <c r="G9" s="91">
        <v>0.030067</v>
      </c>
      <c r="H9" s="91">
        <v>0.028673</v>
      </c>
      <c r="I9" s="91">
        <v>0.027402</v>
      </c>
      <c r="J9" s="91">
        <v>0.025807</v>
      </c>
      <c r="K9" s="91">
        <v>0.024441</v>
      </c>
      <c r="L9" s="91">
        <v>0.02311</v>
      </c>
      <c r="M9" s="91">
        <v>0.02138</v>
      </c>
      <c r="N9" s="91">
        <v>0.019782</v>
      </c>
      <c r="O9" s="91">
        <v>0.018555</v>
      </c>
      <c r="P9" s="91">
        <v>0.016479</v>
      </c>
      <c r="Q9" s="91">
        <v>0.01447</v>
      </c>
      <c r="R9" s="91">
        <v>0.012816</v>
      </c>
      <c r="S9" s="91">
        <v>0.010867</v>
      </c>
      <c r="T9" s="91">
        <v>0.009032</v>
      </c>
      <c r="U9" s="91">
        <v>0.007188</v>
      </c>
      <c r="V9" s="91">
        <v>0.005445</v>
      </c>
      <c r="W9" s="91">
        <v>0.003507</v>
      </c>
      <c r="X9" s="91">
        <v>0.001981</v>
      </c>
      <c r="Y9" s="91">
        <v>0.0</v>
      </c>
      <c r="Z9" s="91">
        <v>-0.001464</v>
      </c>
      <c r="AA9" s="91">
        <v>-0.00328</v>
      </c>
      <c r="AB9" s="91">
        <v>-0.004681</v>
      </c>
      <c r="AC9" s="91">
        <v>-0.006286</v>
      </c>
      <c r="AD9" s="91">
        <v>-0.007876</v>
      </c>
      <c r="AE9" s="91">
        <v>-0.009448</v>
      </c>
      <c r="AF9" s="91">
        <v>-0.010588</v>
      </c>
      <c r="AG9" s="91">
        <v>-0.012452</v>
      </c>
      <c r="AH9" s="91">
        <v>-0.014419</v>
      </c>
      <c r="AI9" s="91">
        <v>-0.015669</v>
      </c>
    </row>
    <row r="10" ht="13.5" customHeight="1">
      <c r="A10" s="91">
        <v>0.034799</v>
      </c>
      <c r="B10" s="91">
        <v>0.034316</v>
      </c>
      <c r="C10" s="91">
        <v>0.03332</v>
      </c>
      <c r="D10" s="91">
        <v>0.032282</v>
      </c>
      <c r="E10" s="91">
        <v>0.030888</v>
      </c>
      <c r="F10" s="91">
        <v>0.029941</v>
      </c>
      <c r="G10" s="91">
        <v>0.02861</v>
      </c>
      <c r="H10" s="91">
        <v>0.027396</v>
      </c>
      <c r="I10" s="91">
        <v>0.026145</v>
      </c>
      <c r="J10" s="91">
        <v>0.024695</v>
      </c>
      <c r="K10" s="91">
        <v>0.023421</v>
      </c>
      <c r="L10" s="91">
        <v>0.02218</v>
      </c>
      <c r="M10" s="91">
        <v>0.020631</v>
      </c>
      <c r="N10" s="91">
        <v>0.01916</v>
      </c>
      <c r="O10" s="91">
        <v>0.01789</v>
      </c>
      <c r="P10" s="91">
        <v>0.01595</v>
      </c>
      <c r="Q10" s="91">
        <v>0.014178</v>
      </c>
      <c r="R10" s="91">
        <v>0.012489</v>
      </c>
      <c r="S10" s="91">
        <v>0.010649</v>
      </c>
      <c r="T10" s="91">
        <v>0.008899</v>
      </c>
      <c r="U10" s="91">
        <v>0.007239</v>
      </c>
      <c r="V10" s="91">
        <v>0.005428</v>
      </c>
      <c r="W10" s="91">
        <v>0.003744</v>
      </c>
      <c r="X10" s="91">
        <v>0.001958</v>
      </c>
      <c r="Y10" s="91">
        <v>0.0</v>
      </c>
      <c r="Z10" s="91">
        <v>-0.001212</v>
      </c>
      <c r="AA10" s="91">
        <v>-0.002851</v>
      </c>
      <c r="AB10" s="91">
        <v>-0.004222</v>
      </c>
      <c r="AC10" s="91">
        <v>-0.005662</v>
      </c>
      <c r="AD10" s="91">
        <v>-0.007392</v>
      </c>
      <c r="AE10" s="91">
        <v>-0.008908</v>
      </c>
      <c r="AF10" s="91">
        <v>-0.010178</v>
      </c>
      <c r="AG10" s="91">
        <v>-0.011624</v>
      </c>
      <c r="AH10" s="91">
        <v>-0.013476</v>
      </c>
      <c r="AI10" s="91">
        <v>-0.014663</v>
      </c>
    </row>
    <row r="11" ht="13.5" customHeight="1">
      <c r="A11" s="91">
        <v>0.033129</v>
      </c>
      <c r="B11" s="91">
        <v>0.032656</v>
      </c>
      <c r="C11" s="91">
        <v>0.03169</v>
      </c>
      <c r="D11" s="91">
        <v>0.030682</v>
      </c>
      <c r="E11" s="91">
        <v>0.029483</v>
      </c>
      <c r="F11" s="91">
        <v>0.028431</v>
      </c>
      <c r="G11" s="91">
        <v>0.027292</v>
      </c>
      <c r="H11" s="91">
        <v>0.026099</v>
      </c>
      <c r="I11" s="91">
        <v>0.025042</v>
      </c>
      <c r="J11" s="91">
        <v>0.023547</v>
      </c>
      <c r="K11" s="91">
        <v>0.022277</v>
      </c>
      <c r="L11" s="91">
        <v>0.021094</v>
      </c>
      <c r="M11" s="91">
        <v>0.019655</v>
      </c>
      <c r="N11" s="91">
        <v>0.018079</v>
      </c>
      <c r="O11" s="91">
        <v>0.017016</v>
      </c>
      <c r="P11" s="91">
        <v>0.015182</v>
      </c>
      <c r="Q11" s="91">
        <v>0.01346</v>
      </c>
      <c r="R11" s="91">
        <v>0.011788</v>
      </c>
      <c r="S11" s="91">
        <v>0.010033</v>
      </c>
      <c r="T11" s="91">
        <v>0.008255</v>
      </c>
      <c r="U11" s="91">
        <v>0.006571</v>
      </c>
      <c r="V11" s="91">
        <v>0.00506</v>
      </c>
      <c r="W11" s="91">
        <v>0.003528</v>
      </c>
      <c r="X11" s="91">
        <v>0.001673</v>
      </c>
      <c r="Y11" s="91">
        <v>0.0</v>
      </c>
      <c r="Z11" s="91">
        <v>-0.001143</v>
      </c>
      <c r="AA11" s="91">
        <v>-0.002782</v>
      </c>
      <c r="AB11" s="91">
        <v>-0.004094</v>
      </c>
      <c r="AC11" s="91">
        <v>-0.00566</v>
      </c>
      <c r="AD11" s="91">
        <v>-0.007169</v>
      </c>
      <c r="AE11" s="91">
        <v>-0.008633</v>
      </c>
      <c r="AF11" s="91">
        <v>-0.009675</v>
      </c>
      <c r="AG11" s="91">
        <v>-0.011186</v>
      </c>
      <c r="AH11" s="91">
        <v>-0.012848</v>
      </c>
      <c r="AI11" s="91">
        <v>-0.014011</v>
      </c>
    </row>
    <row r="12" ht="13.5" customHeight="1">
      <c r="A12" s="91">
        <v>0.031931</v>
      </c>
      <c r="B12" s="91">
        <v>0.031477</v>
      </c>
      <c r="C12" s="91">
        <v>0.030424</v>
      </c>
      <c r="D12" s="91">
        <v>0.029432</v>
      </c>
      <c r="E12" s="91">
        <v>0.028261</v>
      </c>
      <c r="F12" s="91">
        <v>0.027284</v>
      </c>
      <c r="G12" s="91">
        <v>0.026065</v>
      </c>
      <c r="H12" s="91">
        <v>0.024895</v>
      </c>
      <c r="I12" s="91">
        <v>0.023814</v>
      </c>
      <c r="J12" s="91">
        <v>0.022504</v>
      </c>
      <c r="K12" s="91">
        <v>0.02118</v>
      </c>
      <c r="L12" s="91">
        <v>0.019966</v>
      </c>
      <c r="M12" s="91">
        <v>0.018605</v>
      </c>
      <c r="N12" s="91">
        <v>0.017202</v>
      </c>
      <c r="O12" s="91">
        <v>0.016052</v>
      </c>
      <c r="P12" s="91">
        <v>0.014286</v>
      </c>
      <c r="Q12" s="91">
        <v>0.012762</v>
      </c>
      <c r="R12" s="91">
        <v>0.011162</v>
      </c>
      <c r="S12" s="91">
        <v>0.00954</v>
      </c>
      <c r="T12" s="91">
        <v>0.007937</v>
      </c>
      <c r="U12" s="91">
        <v>0.006496</v>
      </c>
      <c r="V12" s="91">
        <v>0.004895</v>
      </c>
      <c r="W12" s="91">
        <v>0.003278</v>
      </c>
      <c r="X12" s="91">
        <v>0.001596</v>
      </c>
      <c r="Y12" s="91">
        <v>0.0</v>
      </c>
      <c r="Z12" s="91">
        <v>-0.001112</v>
      </c>
      <c r="AA12" s="91">
        <v>-0.002734</v>
      </c>
      <c r="AB12" s="91">
        <v>-0.003981</v>
      </c>
      <c r="AC12" s="91">
        <v>-0.005278</v>
      </c>
      <c r="AD12" s="91">
        <v>-0.006829</v>
      </c>
      <c r="AE12" s="91">
        <v>-0.00816</v>
      </c>
      <c r="AF12" s="91">
        <v>-0.009205</v>
      </c>
      <c r="AG12" s="91">
        <v>-0.010611</v>
      </c>
      <c r="AH12" s="91">
        <v>-0.01218</v>
      </c>
      <c r="AI12" s="91">
        <v>-0.013217</v>
      </c>
    </row>
    <row r="13" ht="13.5" customHeight="1">
      <c r="A13" s="91">
        <v>0.030734</v>
      </c>
      <c r="B13" s="91">
        <v>0.030278</v>
      </c>
      <c r="C13" s="91">
        <v>0.029316</v>
      </c>
      <c r="D13" s="91">
        <v>0.02838</v>
      </c>
      <c r="E13" s="91">
        <v>0.027129</v>
      </c>
      <c r="F13" s="91">
        <v>0.026185</v>
      </c>
      <c r="G13" s="91">
        <v>0.025021</v>
      </c>
      <c r="H13" s="91">
        <v>0.023987</v>
      </c>
      <c r="I13" s="91">
        <v>0.022842</v>
      </c>
      <c r="J13" s="91">
        <v>0.021644</v>
      </c>
      <c r="K13" s="91">
        <v>0.020479</v>
      </c>
      <c r="L13" s="91">
        <v>0.019359</v>
      </c>
      <c r="M13" s="91">
        <v>0.017922</v>
      </c>
      <c r="N13" s="91">
        <v>0.016731</v>
      </c>
      <c r="O13" s="91">
        <v>0.015592</v>
      </c>
      <c r="P13" s="91">
        <v>0.014018</v>
      </c>
      <c r="Q13" s="91">
        <v>0.012377</v>
      </c>
      <c r="R13" s="91">
        <v>0.010916</v>
      </c>
      <c r="S13" s="91">
        <v>0.009305</v>
      </c>
      <c r="T13" s="91">
        <v>0.007724</v>
      </c>
      <c r="U13" s="91">
        <v>0.006141</v>
      </c>
      <c r="V13" s="91">
        <v>0.004591</v>
      </c>
      <c r="W13" s="91">
        <v>0.003122</v>
      </c>
      <c r="X13" s="91">
        <v>0.00149</v>
      </c>
      <c r="Y13" s="91">
        <v>0.0</v>
      </c>
      <c r="Z13" s="91">
        <v>-9.65E-4</v>
      </c>
      <c r="AA13" s="91">
        <v>-0.002432</v>
      </c>
      <c r="AB13" s="91">
        <v>-0.003581</v>
      </c>
      <c r="AC13" s="91">
        <v>-0.005095</v>
      </c>
      <c r="AD13" s="91">
        <v>-0.006451</v>
      </c>
      <c r="AE13" s="91">
        <v>-0.00778</v>
      </c>
      <c r="AF13" s="91">
        <v>-0.008856</v>
      </c>
      <c r="AG13" s="91">
        <v>-0.010083</v>
      </c>
      <c r="AH13" s="91">
        <v>-0.011726</v>
      </c>
      <c r="AI13" s="91">
        <v>-0.012668</v>
      </c>
    </row>
    <row r="14" ht="13.5" customHeight="1">
      <c r="A14" s="91">
        <v>0.029161</v>
      </c>
      <c r="B14" s="91">
        <v>0.028719</v>
      </c>
      <c r="C14" s="91">
        <v>0.027817</v>
      </c>
      <c r="D14" s="91">
        <v>0.026859</v>
      </c>
      <c r="E14" s="91">
        <v>0.025772</v>
      </c>
      <c r="F14" s="91">
        <v>0.024881</v>
      </c>
      <c r="G14" s="91">
        <v>0.02377</v>
      </c>
      <c r="H14" s="91">
        <v>0.022687</v>
      </c>
      <c r="I14" s="91">
        <v>0.021737</v>
      </c>
      <c r="J14" s="91">
        <v>0.020592</v>
      </c>
      <c r="K14" s="91">
        <v>0.019429</v>
      </c>
      <c r="L14" s="91">
        <v>0.018371</v>
      </c>
      <c r="M14" s="91">
        <v>0.017069</v>
      </c>
      <c r="N14" s="91">
        <v>0.015796</v>
      </c>
      <c r="O14" s="91">
        <v>0.014798</v>
      </c>
      <c r="P14" s="91">
        <v>0.013151</v>
      </c>
      <c r="Q14" s="91">
        <v>0.011712</v>
      </c>
      <c r="R14" s="91">
        <v>0.010238</v>
      </c>
      <c r="S14" s="91">
        <v>0.008744</v>
      </c>
      <c r="T14" s="91">
        <v>0.007165</v>
      </c>
      <c r="U14" s="91">
        <v>0.00579</v>
      </c>
      <c r="V14" s="91">
        <v>0.004284</v>
      </c>
      <c r="W14" s="91">
        <v>0.002935</v>
      </c>
      <c r="X14" s="91">
        <v>0.001508</v>
      </c>
      <c r="Y14" s="91">
        <v>0.0</v>
      </c>
      <c r="Z14" s="91">
        <v>-0.001045</v>
      </c>
      <c r="AA14" s="91">
        <v>-0.002368</v>
      </c>
      <c r="AB14" s="91">
        <v>-0.0036</v>
      </c>
      <c r="AC14" s="91">
        <v>-0.004869</v>
      </c>
      <c r="AD14" s="91">
        <v>-0.00615</v>
      </c>
      <c r="AE14" s="91">
        <v>-0.007472</v>
      </c>
      <c r="AF14" s="91">
        <v>-0.008405</v>
      </c>
      <c r="AG14" s="91">
        <v>-0.009708</v>
      </c>
      <c r="AH14" s="91">
        <v>-0.011179</v>
      </c>
      <c r="AI14" s="91">
        <v>-0.01211</v>
      </c>
    </row>
    <row r="15" ht="13.5" customHeight="1">
      <c r="A15" s="91">
        <v>0.028633</v>
      </c>
      <c r="B15" s="91">
        <v>0.028179</v>
      </c>
      <c r="C15" s="91">
        <v>0.027183</v>
      </c>
      <c r="D15" s="91">
        <v>0.026256</v>
      </c>
      <c r="E15" s="91">
        <v>0.025084</v>
      </c>
      <c r="F15" s="91">
        <v>0.02422</v>
      </c>
      <c r="G15" s="91">
        <v>0.023085</v>
      </c>
      <c r="H15" s="91">
        <v>0.022038</v>
      </c>
      <c r="I15" s="91">
        <v>0.020972</v>
      </c>
      <c r="J15" s="91">
        <v>0.019936</v>
      </c>
      <c r="K15" s="91">
        <v>0.018796</v>
      </c>
      <c r="L15" s="91">
        <v>0.017769</v>
      </c>
      <c r="M15" s="91">
        <v>0.016531</v>
      </c>
      <c r="N15" s="91">
        <v>0.015344</v>
      </c>
      <c r="O15" s="91">
        <v>0.014256</v>
      </c>
      <c r="P15" s="91">
        <v>0.012822</v>
      </c>
      <c r="Q15" s="91">
        <v>0.011394</v>
      </c>
      <c r="R15" s="91">
        <v>0.01011</v>
      </c>
      <c r="S15" s="91">
        <v>0.00855</v>
      </c>
      <c r="T15" s="91">
        <v>0.007159</v>
      </c>
      <c r="U15" s="91">
        <v>0.005778</v>
      </c>
      <c r="V15" s="91">
        <v>0.004323</v>
      </c>
      <c r="W15" s="91">
        <v>0.002911</v>
      </c>
      <c r="X15" s="91">
        <v>0.001481</v>
      </c>
      <c r="Y15" s="91">
        <v>0.0</v>
      </c>
      <c r="Z15" s="91">
        <v>-0.001003</v>
      </c>
      <c r="AA15" s="91">
        <v>-0.002241</v>
      </c>
      <c r="AB15" s="91">
        <v>-0.003423</v>
      </c>
      <c r="AC15" s="91">
        <v>-0.004658</v>
      </c>
      <c r="AD15" s="91">
        <v>-0.005914</v>
      </c>
      <c r="AE15" s="91">
        <v>-0.006999</v>
      </c>
      <c r="AF15" s="91">
        <v>-0.008065</v>
      </c>
      <c r="AG15" s="91">
        <v>-0.009265</v>
      </c>
      <c r="AH15" s="91">
        <v>-0.010666</v>
      </c>
      <c r="AI15" s="91">
        <v>-0.011495</v>
      </c>
    </row>
    <row r="16" ht="13.5" customHeight="1">
      <c r="A16" s="91">
        <v>0.027579</v>
      </c>
      <c r="B16" s="91">
        <v>0.027068</v>
      </c>
      <c r="C16" s="91">
        <v>0.026169</v>
      </c>
      <c r="D16" s="91">
        <v>0.025267</v>
      </c>
      <c r="E16" s="91">
        <v>0.024125</v>
      </c>
      <c r="F16" s="91">
        <v>0.023236</v>
      </c>
      <c r="G16" s="91">
        <v>0.022198</v>
      </c>
      <c r="H16" s="91">
        <v>0.021245</v>
      </c>
      <c r="I16" s="91">
        <v>0.020288</v>
      </c>
      <c r="J16" s="91">
        <v>0.019246</v>
      </c>
      <c r="K16" s="91">
        <v>0.018182</v>
      </c>
      <c r="L16" s="91">
        <v>0.017113</v>
      </c>
      <c r="M16" s="91">
        <v>0.015966</v>
      </c>
      <c r="N16" s="91">
        <v>0.014764</v>
      </c>
      <c r="O16" s="91">
        <v>0.013851</v>
      </c>
      <c r="P16" s="91">
        <v>0.012493</v>
      </c>
      <c r="Q16" s="91">
        <v>0.010977</v>
      </c>
      <c r="R16" s="91">
        <v>0.009713</v>
      </c>
      <c r="S16" s="91">
        <v>0.008318</v>
      </c>
      <c r="T16" s="91">
        <v>0.006817</v>
      </c>
      <c r="U16" s="91">
        <v>0.005409</v>
      </c>
      <c r="V16" s="91">
        <v>0.004017</v>
      </c>
      <c r="W16" s="91">
        <v>0.002777</v>
      </c>
      <c r="X16" s="91">
        <v>0.001326</v>
      </c>
      <c r="Y16" s="91">
        <v>0.0</v>
      </c>
      <c r="Z16" s="91">
        <v>-9.65E-4</v>
      </c>
      <c r="AA16" s="91">
        <v>-0.002165</v>
      </c>
      <c r="AB16" s="91">
        <v>-0.003177</v>
      </c>
      <c r="AC16" s="91">
        <v>-0.00448</v>
      </c>
      <c r="AD16" s="91">
        <v>-0.005622</v>
      </c>
      <c r="AE16" s="91">
        <v>-0.006787</v>
      </c>
      <c r="AF16" s="91">
        <v>-0.007746</v>
      </c>
      <c r="AG16" s="91">
        <v>-0.009002</v>
      </c>
      <c r="AH16" s="91">
        <v>-0.010325</v>
      </c>
      <c r="AI16" s="91">
        <v>-0.011208</v>
      </c>
    </row>
    <row r="17" ht="13.5" customHeight="1">
      <c r="A17" s="91">
        <v>0.026698</v>
      </c>
      <c r="B17" s="91">
        <v>0.026203</v>
      </c>
      <c r="C17" s="91">
        <v>0.025269</v>
      </c>
      <c r="D17" s="91">
        <v>0.024339</v>
      </c>
      <c r="E17" s="91">
        <v>0.023257</v>
      </c>
      <c r="F17" s="91">
        <v>0.02241</v>
      </c>
      <c r="G17" s="91">
        <v>0.021398</v>
      </c>
      <c r="H17" s="91">
        <v>0.020344</v>
      </c>
      <c r="I17" s="91">
        <v>0.019452</v>
      </c>
      <c r="J17" s="91">
        <v>0.018425</v>
      </c>
      <c r="K17" s="91">
        <v>0.017428</v>
      </c>
      <c r="L17" s="91">
        <v>0.016387</v>
      </c>
      <c r="M17" s="91">
        <v>0.015248</v>
      </c>
      <c r="N17" s="91">
        <v>0.014186</v>
      </c>
      <c r="O17" s="91">
        <v>0.013193</v>
      </c>
      <c r="P17" s="91">
        <v>0.011822</v>
      </c>
      <c r="Q17" s="91">
        <v>0.010545</v>
      </c>
      <c r="R17" s="91">
        <v>0.009238</v>
      </c>
      <c r="S17" s="91">
        <v>0.007827</v>
      </c>
      <c r="T17" s="91">
        <v>0.006486</v>
      </c>
      <c r="U17" s="91">
        <v>0.005178</v>
      </c>
      <c r="V17" s="91">
        <v>0.003959</v>
      </c>
      <c r="W17" s="91">
        <v>0.002625</v>
      </c>
      <c r="X17" s="91">
        <v>0.001323</v>
      </c>
      <c r="Y17" s="91">
        <v>0.0</v>
      </c>
      <c r="Z17" s="91">
        <v>-9.91E-4</v>
      </c>
      <c r="AA17" s="91">
        <v>-0.002151</v>
      </c>
      <c r="AB17" s="91">
        <v>-0.003225</v>
      </c>
      <c r="AC17" s="91">
        <v>-0.004398</v>
      </c>
      <c r="AD17" s="91">
        <v>-0.005492</v>
      </c>
      <c r="AE17" s="91">
        <v>-0.006582</v>
      </c>
      <c r="AF17" s="91">
        <v>-0.007512</v>
      </c>
      <c r="AG17" s="91">
        <v>-0.008737</v>
      </c>
      <c r="AH17" s="91">
        <v>-0.009931</v>
      </c>
      <c r="AI17" s="91">
        <v>-0.010802</v>
      </c>
    </row>
    <row r="18" ht="13.5" customHeight="1">
      <c r="A18" s="91">
        <v>0.025774</v>
      </c>
      <c r="B18" s="91">
        <v>0.025298</v>
      </c>
      <c r="C18" s="91">
        <v>0.024384</v>
      </c>
      <c r="D18" s="91">
        <v>0.023519</v>
      </c>
      <c r="E18" s="91">
        <v>0.022502</v>
      </c>
      <c r="F18" s="91">
        <v>0.02164</v>
      </c>
      <c r="G18" s="91">
        <v>0.020615</v>
      </c>
      <c r="H18" s="91">
        <v>0.019722</v>
      </c>
      <c r="I18" s="91">
        <v>0.018758</v>
      </c>
      <c r="J18" s="91">
        <v>0.017792</v>
      </c>
      <c r="K18" s="91">
        <v>0.016845</v>
      </c>
      <c r="L18" s="91">
        <v>0.015821</v>
      </c>
      <c r="M18" s="91">
        <v>0.014736</v>
      </c>
      <c r="N18" s="91">
        <v>0.013749</v>
      </c>
      <c r="O18" s="91">
        <v>0.012745</v>
      </c>
      <c r="P18" s="91">
        <v>0.01152</v>
      </c>
      <c r="Q18" s="91">
        <v>0.010196</v>
      </c>
      <c r="R18" s="91">
        <v>0.009002</v>
      </c>
      <c r="S18" s="91">
        <v>0.007657</v>
      </c>
      <c r="T18" s="91">
        <v>0.006364</v>
      </c>
      <c r="U18" s="91">
        <v>0.005158</v>
      </c>
      <c r="V18" s="91">
        <v>0.003862</v>
      </c>
      <c r="W18" s="91">
        <v>0.002602</v>
      </c>
      <c r="X18" s="91">
        <v>0.001289</v>
      </c>
      <c r="Y18" s="91">
        <v>0.0</v>
      </c>
      <c r="Z18" s="91">
        <v>-9.07E-4</v>
      </c>
      <c r="AA18" s="91">
        <v>-0.001963</v>
      </c>
      <c r="AB18" s="91">
        <v>-0.002875</v>
      </c>
      <c r="AC18" s="91">
        <v>-0.003997</v>
      </c>
      <c r="AD18" s="91">
        <v>-0.005097</v>
      </c>
      <c r="AE18" s="91">
        <v>-0.006201</v>
      </c>
      <c r="AF18" s="91">
        <v>-0.007104</v>
      </c>
      <c r="AG18" s="91">
        <v>-0.008236</v>
      </c>
      <c r="AH18" s="91">
        <v>-0.0095</v>
      </c>
      <c r="AI18" s="91">
        <v>-0.010317</v>
      </c>
    </row>
    <row r="19" ht="13.5" customHeight="1">
      <c r="A19" s="91">
        <v>0.02483</v>
      </c>
      <c r="B19" s="91">
        <v>0.024337</v>
      </c>
      <c r="C19" s="91">
        <v>0.023506</v>
      </c>
      <c r="D19" s="91">
        <v>0.022606</v>
      </c>
      <c r="E19" s="91">
        <v>0.021563</v>
      </c>
      <c r="F19" s="91">
        <v>0.020711</v>
      </c>
      <c r="G19" s="91">
        <v>0.019812</v>
      </c>
      <c r="H19" s="91">
        <v>0.018888</v>
      </c>
      <c r="I19" s="91">
        <v>0.018053</v>
      </c>
      <c r="J19" s="91">
        <v>0.017146</v>
      </c>
      <c r="K19" s="91">
        <v>0.016151</v>
      </c>
      <c r="L19" s="91">
        <v>0.015257</v>
      </c>
      <c r="M19" s="91">
        <v>0.014195</v>
      </c>
      <c r="N19" s="91">
        <v>0.013085</v>
      </c>
      <c r="O19" s="91">
        <v>0.012225</v>
      </c>
      <c r="P19" s="91">
        <v>0.011055</v>
      </c>
      <c r="Q19" s="91">
        <v>0.009796</v>
      </c>
      <c r="R19" s="91">
        <v>0.008599</v>
      </c>
      <c r="S19" s="91">
        <v>0.007285</v>
      </c>
      <c r="T19" s="91">
        <v>0.005991</v>
      </c>
      <c r="U19" s="91">
        <v>0.004815</v>
      </c>
      <c r="V19" s="91">
        <v>0.00353</v>
      </c>
      <c r="W19" s="91">
        <v>0.002412</v>
      </c>
      <c r="X19" s="91">
        <v>0.001166</v>
      </c>
      <c r="Y19" s="91">
        <v>0.0</v>
      </c>
      <c r="Z19" s="91">
        <v>-8.49E-4</v>
      </c>
      <c r="AA19" s="91">
        <v>-0.001932</v>
      </c>
      <c r="AB19" s="91">
        <v>-0.002878</v>
      </c>
      <c r="AC19" s="91">
        <v>-0.003982</v>
      </c>
      <c r="AD19" s="91">
        <v>-0.004996</v>
      </c>
      <c r="AE19" s="91">
        <v>-0.006041</v>
      </c>
      <c r="AF19" s="91">
        <v>-0.006942</v>
      </c>
      <c r="AG19" s="91">
        <v>-0.008082</v>
      </c>
      <c r="AH19" s="91">
        <v>-0.009258</v>
      </c>
      <c r="AI19" s="91">
        <v>-0.010066</v>
      </c>
    </row>
    <row r="20" ht="13.5" customHeight="1">
      <c r="A20" s="91">
        <v>0.023939</v>
      </c>
      <c r="B20" s="91">
        <v>0.023517</v>
      </c>
      <c r="C20" s="91">
        <v>0.022644</v>
      </c>
      <c r="D20" s="91">
        <v>0.021808</v>
      </c>
      <c r="E20" s="91">
        <v>0.020881</v>
      </c>
      <c r="F20" s="91">
        <v>0.020064</v>
      </c>
      <c r="G20" s="91">
        <v>0.019177</v>
      </c>
      <c r="H20" s="91">
        <v>0.01827</v>
      </c>
      <c r="I20" s="91">
        <v>0.017421</v>
      </c>
      <c r="J20" s="91">
        <v>0.01652</v>
      </c>
      <c r="K20" s="91">
        <v>0.015589</v>
      </c>
      <c r="L20" s="91">
        <v>0.014666</v>
      </c>
      <c r="M20" s="91">
        <v>0.013616</v>
      </c>
      <c r="N20" s="91">
        <v>0.012656</v>
      </c>
      <c r="O20" s="91">
        <v>0.011741</v>
      </c>
      <c r="P20" s="91">
        <v>0.010587</v>
      </c>
      <c r="Q20" s="91">
        <v>0.009413</v>
      </c>
      <c r="R20" s="91">
        <v>0.008323</v>
      </c>
      <c r="S20" s="91">
        <v>0.007059</v>
      </c>
      <c r="T20" s="91">
        <v>0.005851</v>
      </c>
      <c r="U20" s="91">
        <v>0.004739</v>
      </c>
      <c r="V20" s="91">
        <v>0.00358</v>
      </c>
      <c r="W20" s="91">
        <v>0.002431</v>
      </c>
      <c r="X20" s="91">
        <v>0.001199</v>
      </c>
      <c r="Y20" s="91">
        <v>0.0</v>
      </c>
      <c r="Z20" s="91">
        <v>-8.41E-4</v>
      </c>
      <c r="AA20" s="91">
        <v>-0.001843</v>
      </c>
      <c r="AB20" s="91">
        <v>-0.002776</v>
      </c>
      <c r="AC20" s="91">
        <v>-0.003745</v>
      </c>
      <c r="AD20" s="91">
        <v>-0.004768</v>
      </c>
      <c r="AE20" s="91">
        <v>-0.00575</v>
      </c>
      <c r="AF20" s="91">
        <v>-0.00668</v>
      </c>
      <c r="AG20" s="91">
        <v>-0.007764</v>
      </c>
      <c r="AH20" s="91">
        <v>-0.008885</v>
      </c>
      <c r="AI20" s="91">
        <v>-0.009663</v>
      </c>
    </row>
    <row r="21" ht="13.5" customHeight="1">
      <c r="A21" s="91">
        <v>0.023452</v>
      </c>
      <c r="B21" s="91">
        <v>0.022963</v>
      </c>
      <c r="C21" s="91">
        <v>0.022116</v>
      </c>
      <c r="D21" s="91">
        <v>0.021272</v>
      </c>
      <c r="E21" s="91">
        <v>0.020206</v>
      </c>
      <c r="F21" s="91">
        <v>0.019394</v>
      </c>
      <c r="G21" s="91">
        <v>0.018444</v>
      </c>
      <c r="H21" s="91">
        <v>0.017624</v>
      </c>
      <c r="I21" s="91">
        <v>0.01676</v>
      </c>
      <c r="J21" s="91">
        <v>0.015884</v>
      </c>
      <c r="K21" s="91">
        <v>0.015067</v>
      </c>
      <c r="L21" s="91">
        <v>0.01419</v>
      </c>
      <c r="M21" s="91">
        <v>0.013182</v>
      </c>
      <c r="N21" s="91">
        <v>0.012269</v>
      </c>
      <c r="O21" s="91">
        <v>0.011384</v>
      </c>
      <c r="P21" s="91">
        <v>0.010319</v>
      </c>
      <c r="Q21" s="91">
        <v>0.009212</v>
      </c>
      <c r="R21" s="91">
        <v>0.008115</v>
      </c>
      <c r="S21" s="91">
        <v>0.00689</v>
      </c>
      <c r="T21" s="91">
        <v>0.005721</v>
      </c>
      <c r="U21" s="91">
        <v>0.004509</v>
      </c>
      <c r="V21" s="91">
        <v>0.003383</v>
      </c>
      <c r="W21" s="91">
        <v>0.002238</v>
      </c>
      <c r="X21" s="91">
        <v>0.001073</v>
      </c>
      <c r="Y21" s="91">
        <v>0.0</v>
      </c>
      <c r="Z21" s="91">
        <v>-8.13E-4</v>
      </c>
      <c r="AA21" s="91">
        <v>-0.001742</v>
      </c>
      <c r="AB21" s="91">
        <v>-0.002532</v>
      </c>
      <c r="AC21" s="91">
        <v>-0.003544</v>
      </c>
      <c r="AD21" s="91">
        <v>-0.004582</v>
      </c>
      <c r="AE21" s="91">
        <v>-0.005526</v>
      </c>
      <c r="AF21" s="91">
        <v>-0.006369</v>
      </c>
      <c r="AG21" s="91">
        <v>-0.007423</v>
      </c>
      <c r="AH21" s="91">
        <v>-0.008582</v>
      </c>
      <c r="AI21" s="91">
        <v>-0.009326</v>
      </c>
    </row>
    <row r="22" ht="13.5" customHeight="1">
      <c r="A22" s="91">
        <v>0.022731</v>
      </c>
      <c r="B22" s="91">
        <v>0.022251</v>
      </c>
      <c r="C22" s="91">
        <v>0.021437</v>
      </c>
      <c r="D22" s="91">
        <v>0.020609</v>
      </c>
      <c r="E22" s="91">
        <v>0.019641</v>
      </c>
      <c r="F22" s="91">
        <v>0.018892</v>
      </c>
      <c r="G22" s="91">
        <v>0.017967</v>
      </c>
      <c r="H22" s="91">
        <v>0.017161</v>
      </c>
      <c r="I22" s="91">
        <v>0.016384</v>
      </c>
      <c r="J22" s="91">
        <v>0.015485</v>
      </c>
      <c r="K22" s="91">
        <v>0.014626</v>
      </c>
      <c r="L22" s="91">
        <v>0.013793</v>
      </c>
      <c r="M22" s="91">
        <v>0.012839</v>
      </c>
      <c r="N22" s="91">
        <v>0.01184</v>
      </c>
      <c r="O22" s="91">
        <v>0.011041</v>
      </c>
      <c r="P22" s="91">
        <v>0.009953</v>
      </c>
      <c r="Q22" s="91">
        <v>0.008814</v>
      </c>
      <c r="R22" s="91">
        <v>0.007769</v>
      </c>
      <c r="S22" s="91">
        <v>0.006625</v>
      </c>
      <c r="T22" s="91">
        <v>0.005464</v>
      </c>
      <c r="U22" s="91">
        <v>0.004293</v>
      </c>
      <c r="V22" s="91">
        <v>0.00328</v>
      </c>
      <c r="W22" s="91">
        <v>0.002232</v>
      </c>
      <c r="X22" s="91">
        <v>0.001062</v>
      </c>
      <c r="Y22" s="91">
        <v>0.0</v>
      </c>
      <c r="Z22" s="91">
        <v>-7.72E-4</v>
      </c>
      <c r="AA22" s="91">
        <v>-0.001671</v>
      </c>
      <c r="AB22" s="91">
        <v>-0.002575</v>
      </c>
      <c r="AC22" s="91">
        <v>-0.003538</v>
      </c>
      <c r="AD22" s="91">
        <v>-0.004507</v>
      </c>
      <c r="AE22" s="91">
        <v>-0.005445</v>
      </c>
      <c r="AF22" s="91">
        <v>-0.006301</v>
      </c>
      <c r="AG22" s="91">
        <v>-0.007344</v>
      </c>
      <c r="AH22" s="91">
        <v>-0.008437</v>
      </c>
      <c r="AI22" s="91">
        <v>-0.009157</v>
      </c>
    </row>
    <row r="23" ht="13.5" customHeight="1">
      <c r="A23" s="91">
        <v>0.022359</v>
      </c>
      <c r="B23" s="91">
        <v>0.021892000000000002</v>
      </c>
      <c r="C23" s="91">
        <v>0.021007</v>
      </c>
      <c r="D23" s="91">
        <v>0.020158</v>
      </c>
      <c r="E23" s="91">
        <v>0.019202</v>
      </c>
      <c r="F23" s="91">
        <v>0.018387</v>
      </c>
      <c r="G23" s="91">
        <v>0.017492</v>
      </c>
      <c r="H23" s="91">
        <v>0.016663</v>
      </c>
      <c r="I23" s="91">
        <v>0.015853</v>
      </c>
      <c r="J23" s="91">
        <v>0.015009</v>
      </c>
      <c r="K23" s="91">
        <v>0.014193</v>
      </c>
      <c r="L23" s="91">
        <v>0.013377</v>
      </c>
      <c r="M23" s="91">
        <v>0.012373</v>
      </c>
      <c r="N23" s="91">
        <v>0.011529</v>
      </c>
      <c r="O23" s="91">
        <v>0.010662</v>
      </c>
      <c r="P23" s="91">
        <v>0.009599</v>
      </c>
      <c r="Q23" s="91">
        <v>0.008509</v>
      </c>
      <c r="R23" s="91">
        <v>0.0075</v>
      </c>
      <c r="S23" s="91">
        <v>0.006407</v>
      </c>
      <c r="T23" s="91">
        <v>0.005308</v>
      </c>
      <c r="U23" s="91">
        <v>0.004254</v>
      </c>
      <c r="V23" s="91">
        <v>0.00318</v>
      </c>
      <c r="W23" s="91">
        <v>0.002135</v>
      </c>
      <c r="X23" s="91">
        <v>0.001048</v>
      </c>
      <c r="Y23" s="91">
        <v>0.0</v>
      </c>
      <c r="Z23" s="91">
        <v>-8.16E-4</v>
      </c>
      <c r="AA23" s="91">
        <v>-0.001668</v>
      </c>
      <c r="AB23" s="91">
        <v>-0.002484</v>
      </c>
      <c r="AC23" s="91">
        <v>-0.00334</v>
      </c>
      <c r="AD23" s="91">
        <v>-0.004301</v>
      </c>
      <c r="AE23" s="91">
        <v>-0.005171</v>
      </c>
      <c r="AF23" s="91">
        <v>-0.006046</v>
      </c>
      <c r="AG23" s="91">
        <v>-0.00708</v>
      </c>
      <c r="AH23" s="91">
        <v>-0.008115</v>
      </c>
      <c r="AI23" s="91">
        <v>-0.008794</v>
      </c>
    </row>
    <row r="24" ht="13.5" customHeight="1">
      <c r="A24" s="91">
        <v>0.021586</v>
      </c>
      <c r="B24" s="91">
        <v>0.021083</v>
      </c>
      <c r="C24" s="91">
        <v>0.020288</v>
      </c>
      <c r="D24" s="91">
        <v>0.019464</v>
      </c>
      <c r="E24" s="91">
        <v>0.018486</v>
      </c>
      <c r="F24" s="91">
        <v>0.017721</v>
      </c>
      <c r="G24" s="91">
        <v>0.016843</v>
      </c>
      <c r="H24" s="91">
        <v>0.0161</v>
      </c>
      <c r="I24" s="91">
        <v>0.015288</v>
      </c>
      <c r="J24" s="91">
        <v>0.014557</v>
      </c>
      <c r="K24" s="91">
        <v>0.013718</v>
      </c>
      <c r="L24" s="91">
        <v>0.012905</v>
      </c>
      <c r="M24" s="91">
        <v>0.012062</v>
      </c>
      <c r="N24" s="91">
        <v>0.011145</v>
      </c>
      <c r="O24" s="91">
        <v>0.010326</v>
      </c>
      <c r="P24" s="91">
        <v>0.009387</v>
      </c>
      <c r="Q24" s="91">
        <v>0.008316</v>
      </c>
      <c r="R24" s="91">
        <v>0.007281</v>
      </c>
      <c r="S24" s="91">
        <v>0.006183</v>
      </c>
      <c r="T24" s="91">
        <v>0.005105</v>
      </c>
      <c r="U24" s="91">
        <v>0.004035</v>
      </c>
      <c r="V24" s="91">
        <v>0.003022</v>
      </c>
      <c r="W24" s="91">
        <v>0.002055</v>
      </c>
      <c r="X24" s="91">
        <v>9.64E-4</v>
      </c>
      <c r="Y24" s="91">
        <v>0.0</v>
      </c>
      <c r="Z24" s="91">
        <v>-7.15E-4</v>
      </c>
      <c r="AA24" s="91">
        <v>-0.001545</v>
      </c>
      <c r="AB24" s="91">
        <v>-0.002319</v>
      </c>
      <c r="AC24" s="91">
        <v>-0.00322</v>
      </c>
      <c r="AD24" s="91">
        <v>-0.004132</v>
      </c>
      <c r="AE24" s="91">
        <v>-0.005031</v>
      </c>
      <c r="AF24" s="91">
        <v>-0.005854</v>
      </c>
      <c r="AG24" s="91">
        <v>-0.006841</v>
      </c>
      <c r="AH24" s="91">
        <v>-0.007915</v>
      </c>
      <c r="AI24" s="91">
        <v>-0.008615</v>
      </c>
    </row>
    <row r="25" ht="13.5" customHeight="1">
      <c r="A25" s="91">
        <v>0.021311</v>
      </c>
      <c r="B25" s="91">
        <v>0.020832</v>
      </c>
      <c r="C25" s="91">
        <v>0.019987</v>
      </c>
      <c r="D25" s="91">
        <v>0.019166</v>
      </c>
      <c r="E25" s="91">
        <v>0.018221</v>
      </c>
      <c r="F25" s="91">
        <v>0.017431</v>
      </c>
      <c r="G25" s="91">
        <v>0.016613</v>
      </c>
      <c r="H25" s="91">
        <v>0.015783</v>
      </c>
      <c r="I25" s="91">
        <v>0.01505</v>
      </c>
      <c r="J25" s="91">
        <v>0.014244</v>
      </c>
      <c r="K25" s="91">
        <v>0.013409</v>
      </c>
      <c r="L25" s="91">
        <v>0.012632</v>
      </c>
      <c r="M25" s="91">
        <v>0.01176</v>
      </c>
      <c r="N25" s="91">
        <v>0.010869</v>
      </c>
      <c r="O25" s="91">
        <v>0.010071</v>
      </c>
      <c r="P25" s="91">
        <v>0.009033</v>
      </c>
      <c r="Q25" s="91">
        <v>0.008074</v>
      </c>
      <c r="R25" s="91">
        <v>0.007057</v>
      </c>
      <c r="S25" s="91">
        <v>0.006042</v>
      </c>
      <c r="T25" s="91">
        <v>0.004944</v>
      </c>
      <c r="U25" s="91">
        <v>0.003942</v>
      </c>
      <c r="V25" s="91">
        <v>0.002976</v>
      </c>
      <c r="W25" s="91">
        <v>0.002047</v>
      </c>
      <c r="X25" s="91">
        <v>9.86E-4</v>
      </c>
      <c r="Y25" s="91">
        <v>0.0</v>
      </c>
      <c r="Z25" s="91">
        <v>-7.24E-4</v>
      </c>
      <c r="AA25" s="91">
        <v>-0.001572</v>
      </c>
      <c r="AB25" s="91">
        <v>-0.002349</v>
      </c>
      <c r="AC25" s="91">
        <v>-0.003207</v>
      </c>
      <c r="AD25" s="91">
        <v>-0.004043</v>
      </c>
      <c r="AE25" s="91">
        <v>-0.004945</v>
      </c>
      <c r="AF25" s="91">
        <v>-0.005734</v>
      </c>
      <c r="AG25" s="91">
        <v>-0.006703</v>
      </c>
      <c r="AH25" s="91">
        <v>-0.007705</v>
      </c>
      <c r="AI25" s="91">
        <v>-0.008397</v>
      </c>
    </row>
    <row r="26" ht="13.5" customHeight="1">
      <c r="A26" s="91">
        <v>0.020726</v>
      </c>
      <c r="B26" s="91">
        <v>0.020239</v>
      </c>
      <c r="C26" s="91">
        <v>0.019358</v>
      </c>
      <c r="D26" s="91">
        <v>0.018552</v>
      </c>
      <c r="E26" s="91">
        <v>0.017616</v>
      </c>
      <c r="F26" s="91">
        <v>0.016849</v>
      </c>
      <c r="G26" s="91">
        <v>0.015994</v>
      </c>
      <c r="H26" s="91">
        <v>0.015226</v>
      </c>
      <c r="I26" s="91">
        <v>0.01444</v>
      </c>
      <c r="J26" s="91">
        <v>0.013703</v>
      </c>
      <c r="K26" s="91">
        <v>0.012921</v>
      </c>
      <c r="L26" s="91">
        <v>0.012177</v>
      </c>
      <c r="M26" s="91">
        <v>0.011327</v>
      </c>
      <c r="N26" s="91">
        <v>0.01051</v>
      </c>
      <c r="O26" s="91">
        <v>0.009682</v>
      </c>
      <c r="P26" s="91">
        <v>0.008756</v>
      </c>
      <c r="Q26" s="91">
        <v>0.007791</v>
      </c>
      <c r="R26" s="91">
        <v>0.006894</v>
      </c>
      <c r="S26" s="91">
        <v>0.005856</v>
      </c>
      <c r="T26" s="91">
        <v>0.004878</v>
      </c>
      <c r="U26" s="91">
        <v>0.003898</v>
      </c>
      <c r="V26" s="91">
        <v>0.00289</v>
      </c>
      <c r="W26" s="91">
        <v>0.001933</v>
      </c>
      <c r="X26" s="91">
        <v>9.23E-4</v>
      </c>
      <c r="Y26" s="91">
        <v>0.0</v>
      </c>
      <c r="Z26" s="91">
        <v>-7.03E-4</v>
      </c>
      <c r="AA26" s="91">
        <v>-0.001458</v>
      </c>
      <c r="AB26" s="91">
        <v>-0.002168</v>
      </c>
      <c r="AC26" s="91">
        <v>-0.002991</v>
      </c>
      <c r="AD26" s="91">
        <v>-0.00381</v>
      </c>
      <c r="AE26" s="91">
        <v>-0.004647</v>
      </c>
      <c r="AF26" s="91">
        <v>-0.005454</v>
      </c>
      <c r="AG26" s="91">
        <v>-0.0064</v>
      </c>
      <c r="AH26" s="91">
        <v>-0.007378</v>
      </c>
      <c r="AI26" s="91">
        <v>-0.008072</v>
      </c>
    </row>
    <row r="27" ht="13.5" customHeight="1">
      <c r="A27" s="91">
        <v>0.020336</v>
      </c>
      <c r="B27" s="91">
        <v>0.019797</v>
      </c>
      <c r="C27" s="91">
        <v>0.018969</v>
      </c>
      <c r="D27" s="91">
        <v>0.018155</v>
      </c>
      <c r="E27" s="91">
        <v>0.017211</v>
      </c>
      <c r="F27" s="91">
        <v>0.016435</v>
      </c>
      <c r="G27" s="91">
        <v>0.015605</v>
      </c>
      <c r="H27" s="91">
        <v>0.01488</v>
      </c>
      <c r="I27" s="91">
        <v>0.014115</v>
      </c>
      <c r="J27" s="91">
        <v>0.013411</v>
      </c>
      <c r="K27" s="91">
        <v>0.01265</v>
      </c>
      <c r="L27" s="91">
        <v>0.011855</v>
      </c>
      <c r="M27" s="91">
        <v>0.011033</v>
      </c>
      <c r="N27" s="91">
        <v>0.010197</v>
      </c>
      <c r="O27" s="91">
        <v>0.00947</v>
      </c>
      <c r="P27" s="91">
        <v>0.008556</v>
      </c>
      <c r="Q27" s="91">
        <v>0.007588</v>
      </c>
      <c r="R27" s="91">
        <v>0.006638</v>
      </c>
      <c r="S27" s="91">
        <v>0.005614</v>
      </c>
      <c r="T27" s="91">
        <v>0.004663</v>
      </c>
      <c r="U27" s="91">
        <v>0.003707</v>
      </c>
      <c r="V27" s="91">
        <v>0.002714</v>
      </c>
      <c r="W27" s="91">
        <v>0.001843</v>
      </c>
      <c r="X27" s="91">
        <v>8.77E-4</v>
      </c>
      <c r="Y27" s="91">
        <v>0.0</v>
      </c>
      <c r="Z27" s="91">
        <v>-6.54E-4</v>
      </c>
      <c r="AA27" s="91">
        <v>-0.001429</v>
      </c>
      <c r="AB27" s="91">
        <v>-0.002136</v>
      </c>
      <c r="AC27" s="91">
        <v>-0.002969</v>
      </c>
      <c r="AD27" s="91">
        <v>-0.003772</v>
      </c>
      <c r="AE27" s="91">
        <v>-0.004639</v>
      </c>
      <c r="AF27" s="91">
        <v>-0.005361</v>
      </c>
      <c r="AG27" s="91">
        <v>-0.006295</v>
      </c>
      <c r="AH27" s="91">
        <v>-0.007286</v>
      </c>
      <c r="AI27" s="91">
        <v>-0.007942</v>
      </c>
    </row>
    <row r="28" ht="13.5" customHeight="1">
      <c r="A28" s="91">
        <v>0.019902</v>
      </c>
      <c r="B28" s="91">
        <v>0.0194</v>
      </c>
      <c r="C28" s="91">
        <v>0.018543</v>
      </c>
      <c r="D28" s="91">
        <v>0.0177</v>
      </c>
      <c r="E28" s="91">
        <v>0.016816</v>
      </c>
      <c r="F28" s="91">
        <v>0.01602</v>
      </c>
      <c r="G28" s="91">
        <v>0.015206</v>
      </c>
      <c r="H28" s="91">
        <v>0.014412</v>
      </c>
      <c r="I28" s="91">
        <v>0.01372</v>
      </c>
      <c r="J28" s="91">
        <v>0.012992</v>
      </c>
      <c r="K28" s="91">
        <v>0.012218</v>
      </c>
      <c r="L28" s="91">
        <v>0.011466</v>
      </c>
      <c r="M28" s="91">
        <v>0.010648</v>
      </c>
      <c r="N28" s="91">
        <v>0.009853</v>
      </c>
      <c r="O28" s="91">
        <v>0.009096</v>
      </c>
      <c r="P28" s="91">
        <v>0.008179</v>
      </c>
      <c r="Q28" s="91">
        <v>0.007293</v>
      </c>
      <c r="R28" s="91">
        <v>0.00637</v>
      </c>
      <c r="S28" s="91">
        <v>0.005412</v>
      </c>
      <c r="T28" s="91">
        <v>0.004452</v>
      </c>
      <c r="U28" s="91">
        <v>0.003542</v>
      </c>
      <c r="V28" s="91">
        <v>0.002668</v>
      </c>
      <c r="W28" s="91">
        <v>0.001779</v>
      </c>
      <c r="X28" s="91">
        <v>8.48E-4</v>
      </c>
      <c r="Y28" s="91">
        <v>0.0</v>
      </c>
      <c r="Z28" s="91">
        <v>-6.97E-4</v>
      </c>
      <c r="AA28" s="91">
        <v>-0.001419</v>
      </c>
      <c r="AB28" s="91">
        <v>-0.002137</v>
      </c>
      <c r="AC28" s="91">
        <v>-0.002906</v>
      </c>
      <c r="AD28" s="91">
        <v>-0.003632</v>
      </c>
      <c r="AE28" s="91">
        <v>-0.00444</v>
      </c>
      <c r="AF28" s="91">
        <v>-0.005188</v>
      </c>
      <c r="AG28" s="91">
        <v>-0.006084</v>
      </c>
      <c r="AH28" s="91">
        <v>-0.006989</v>
      </c>
      <c r="AI28" s="91">
        <v>-0.007673</v>
      </c>
    </row>
    <row r="29" ht="13.5" customHeight="1">
      <c r="A29" s="91">
        <v>0.019468</v>
      </c>
      <c r="B29" s="91">
        <v>0.018937</v>
      </c>
      <c r="C29" s="91">
        <v>0.018102</v>
      </c>
      <c r="D29" s="91">
        <v>0.017288</v>
      </c>
      <c r="E29" s="91">
        <v>0.016364</v>
      </c>
      <c r="F29" s="91">
        <v>0.015579</v>
      </c>
      <c r="G29" s="91">
        <v>0.014794</v>
      </c>
      <c r="H29" s="91">
        <v>0.014038</v>
      </c>
      <c r="I29" s="91">
        <v>0.01333</v>
      </c>
      <c r="J29" s="91">
        <v>0.012645</v>
      </c>
      <c r="K29" s="91">
        <v>0.01192</v>
      </c>
      <c r="L29" s="91">
        <v>0.01119</v>
      </c>
      <c r="M29" s="91">
        <v>0.010399</v>
      </c>
      <c r="N29" s="91">
        <v>0.009649</v>
      </c>
      <c r="O29" s="91">
        <v>0.008905</v>
      </c>
      <c r="P29" s="91">
        <v>0.008052</v>
      </c>
      <c r="Q29" s="91">
        <v>0.007152</v>
      </c>
      <c r="R29" s="91">
        <v>0.00631</v>
      </c>
      <c r="S29" s="91">
        <v>0.00532</v>
      </c>
      <c r="T29" s="91">
        <v>0.004409</v>
      </c>
      <c r="U29" s="91">
        <v>0.003507</v>
      </c>
      <c r="V29" s="91">
        <v>0.002593</v>
      </c>
      <c r="W29" s="91">
        <v>0.001741</v>
      </c>
      <c r="X29" s="91">
        <v>8.01E-4</v>
      </c>
      <c r="Y29" s="91">
        <v>0.0</v>
      </c>
      <c r="Z29" s="91">
        <v>-6.35E-4</v>
      </c>
      <c r="AA29" s="91">
        <v>-0.001305</v>
      </c>
      <c r="AB29" s="91">
        <v>-0.001923</v>
      </c>
      <c r="AC29" s="91">
        <v>-0.002708</v>
      </c>
      <c r="AD29" s="91">
        <v>-0.003469</v>
      </c>
      <c r="AE29" s="91">
        <v>-0.004195</v>
      </c>
      <c r="AF29" s="91">
        <v>-0.00492</v>
      </c>
      <c r="AG29" s="91">
        <v>-0.005834</v>
      </c>
      <c r="AH29" s="91">
        <v>-0.006747</v>
      </c>
      <c r="AI29" s="91">
        <v>-0.007371</v>
      </c>
    </row>
    <row r="30" ht="13.5" customHeight="1">
      <c r="A30" s="91">
        <v>0.018746</v>
      </c>
      <c r="B30" s="91">
        <v>0.018212</v>
      </c>
      <c r="C30" s="91">
        <v>0.017429</v>
      </c>
      <c r="D30" s="91">
        <v>0.016636</v>
      </c>
      <c r="E30" s="91">
        <v>0.015745</v>
      </c>
      <c r="F30" s="91">
        <v>0.015007</v>
      </c>
      <c r="G30" s="91">
        <v>0.014233</v>
      </c>
      <c r="H30" s="91">
        <v>0.013514</v>
      </c>
      <c r="I30" s="91">
        <v>0.012856</v>
      </c>
      <c r="J30" s="91">
        <v>0.01214</v>
      </c>
      <c r="K30" s="91">
        <v>0.011452</v>
      </c>
      <c r="L30" s="91">
        <v>0.010738</v>
      </c>
      <c r="M30" s="91">
        <v>0.009942</v>
      </c>
      <c r="N30" s="91">
        <v>0.009193</v>
      </c>
      <c r="O30" s="91">
        <v>0.008511</v>
      </c>
      <c r="P30" s="91">
        <v>0.007678</v>
      </c>
      <c r="Q30" s="91">
        <v>0.006797</v>
      </c>
      <c r="R30" s="91">
        <v>0.005924</v>
      </c>
      <c r="S30" s="91">
        <v>0.005012</v>
      </c>
      <c r="T30" s="91">
        <v>0.004124</v>
      </c>
      <c r="U30" s="91">
        <v>0.003245</v>
      </c>
      <c r="V30" s="91">
        <v>0.002408</v>
      </c>
      <c r="W30" s="91">
        <v>0.001618</v>
      </c>
      <c r="X30" s="91">
        <v>7.41E-4</v>
      </c>
      <c r="Y30" s="91">
        <v>0.0</v>
      </c>
      <c r="Z30" s="91">
        <v>-6.21E-4</v>
      </c>
      <c r="AA30" s="91">
        <v>-0.001317</v>
      </c>
      <c r="AB30" s="91">
        <v>-0.001984</v>
      </c>
      <c r="AC30" s="91">
        <v>-0.002717</v>
      </c>
      <c r="AD30" s="91">
        <v>-0.0034</v>
      </c>
      <c r="AE30" s="91">
        <v>-0.004164</v>
      </c>
      <c r="AF30" s="91">
        <v>-0.004833</v>
      </c>
      <c r="AG30" s="91">
        <v>-0.005716</v>
      </c>
      <c r="AH30" s="91">
        <v>-0.006595</v>
      </c>
      <c r="AI30" s="91">
        <v>-0.007207</v>
      </c>
    </row>
    <row r="31" ht="13.5" customHeight="1">
      <c r="A31" s="91">
        <v>0.018191</v>
      </c>
      <c r="B31" s="91">
        <v>0.017714</v>
      </c>
      <c r="C31" s="91">
        <v>0.0169</v>
      </c>
      <c r="D31" s="91">
        <v>0.016099</v>
      </c>
      <c r="E31" s="91">
        <v>0.015244</v>
      </c>
      <c r="F31" s="91">
        <v>0.014517</v>
      </c>
      <c r="G31" s="91">
        <v>0.013757</v>
      </c>
      <c r="H31" s="91">
        <v>0.013037</v>
      </c>
      <c r="I31" s="91">
        <v>0.01236</v>
      </c>
      <c r="J31" s="91">
        <v>0.011711</v>
      </c>
      <c r="K31" s="91">
        <v>0.011018</v>
      </c>
      <c r="L31" s="91">
        <v>0.010366</v>
      </c>
      <c r="M31" s="91">
        <v>0.009611</v>
      </c>
      <c r="N31" s="91">
        <v>0.008865</v>
      </c>
      <c r="O31" s="91">
        <v>0.008192</v>
      </c>
      <c r="P31" s="91">
        <v>0.007378</v>
      </c>
      <c r="Q31" s="91">
        <v>0.006592</v>
      </c>
      <c r="R31" s="91">
        <v>0.005778</v>
      </c>
      <c r="S31" s="91">
        <v>0.004861</v>
      </c>
      <c r="T31" s="91">
        <v>0.004062</v>
      </c>
      <c r="U31" s="91">
        <v>0.003234</v>
      </c>
      <c r="V31" s="91">
        <v>0.002415</v>
      </c>
      <c r="W31" s="91">
        <v>0.001611</v>
      </c>
      <c r="X31" s="91">
        <v>7.54E-4</v>
      </c>
      <c r="Y31" s="91">
        <v>0.0</v>
      </c>
      <c r="Z31" s="91">
        <v>-6.16E-4</v>
      </c>
      <c r="AA31" s="91">
        <v>-0.001238</v>
      </c>
      <c r="AB31" s="91">
        <v>-0.001883</v>
      </c>
      <c r="AC31" s="91">
        <v>-0.002515</v>
      </c>
      <c r="AD31" s="91">
        <v>-0.003221</v>
      </c>
      <c r="AE31" s="91">
        <v>-0.003917</v>
      </c>
      <c r="AF31" s="91">
        <v>-0.004595</v>
      </c>
      <c r="AG31" s="91">
        <v>-0.005418</v>
      </c>
      <c r="AH31" s="91">
        <v>-0.006271</v>
      </c>
      <c r="AI31" s="91">
        <v>-0.006842</v>
      </c>
    </row>
    <row r="32" ht="13.5" customHeight="1">
      <c r="A32" s="91">
        <v>0.018044</v>
      </c>
      <c r="B32" s="91">
        <v>0.01752</v>
      </c>
      <c r="C32" s="91">
        <v>0.016723</v>
      </c>
      <c r="D32" s="91">
        <v>0.015933</v>
      </c>
      <c r="E32" s="91">
        <v>0.015044</v>
      </c>
      <c r="F32" s="91">
        <v>0.014306</v>
      </c>
      <c r="G32" s="91">
        <v>0.013564</v>
      </c>
      <c r="H32" s="91">
        <v>0.012885</v>
      </c>
      <c r="I32" s="91">
        <v>0.012212</v>
      </c>
      <c r="J32" s="91">
        <v>0.01158</v>
      </c>
      <c r="K32" s="91">
        <v>0.010913</v>
      </c>
      <c r="L32" s="91">
        <v>0.010203</v>
      </c>
      <c r="M32" s="91">
        <v>0.009496</v>
      </c>
      <c r="N32" s="91">
        <v>0.008773</v>
      </c>
      <c r="O32" s="91">
        <v>0.008112</v>
      </c>
      <c r="P32" s="91">
        <v>0.007303</v>
      </c>
      <c r="Q32" s="91">
        <v>0.006482</v>
      </c>
      <c r="R32" s="91">
        <v>0.005696</v>
      </c>
      <c r="S32" s="91">
        <v>0.004793</v>
      </c>
      <c r="T32" s="91">
        <v>0.003942</v>
      </c>
      <c r="U32" s="91">
        <v>0.003107</v>
      </c>
      <c r="V32" s="91">
        <v>0.002292</v>
      </c>
      <c r="W32" s="91">
        <v>0.00152</v>
      </c>
      <c r="X32" s="91">
        <v>7.35E-4</v>
      </c>
      <c r="Y32" s="91">
        <v>0.0</v>
      </c>
      <c r="Z32" s="91">
        <v>-5.59E-4</v>
      </c>
      <c r="AA32" s="91">
        <v>-0.001173</v>
      </c>
      <c r="AB32" s="91">
        <v>-0.001735</v>
      </c>
      <c r="AC32" s="91">
        <v>-0.002421</v>
      </c>
      <c r="AD32" s="91">
        <v>-0.003116</v>
      </c>
      <c r="AE32" s="91">
        <v>-0.003773</v>
      </c>
      <c r="AF32" s="91">
        <v>-0.004418</v>
      </c>
      <c r="AG32" s="91">
        <v>-0.005215</v>
      </c>
      <c r="AH32" s="91">
        <v>-0.006079</v>
      </c>
      <c r="AI32" s="91">
        <v>-0.006635</v>
      </c>
    </row>
    <row r="33" ht="13.5" customHeight="1">
      <c r="A33" s="91">
        <v>0.017509</v>
      </c>
      <c r="B33" s="91">
        <v>0.017021</v>
      </c>
      <c r="C33" s="91">
        <v>0.016258</v>
      </c>
      <c r="D33" s="91">
        <v>0.01548</v>
      </c>
      <c r="E33" s="91">
        <v>0.01466</v>
      </c>
      <c r="F33" s="91">
        <v>0.013955</v>
      </c>
      <c r="G33" s="91">
        <v>0.013231</v>
      </c>
      <c r="H33" s="91">
        <v>0.012518</v>
      </c>
      <c r="I33" s="91">
        <v>0.011897</v>
      </c>
      <c r="J33" s="91">
        <v>0.01126</v>
      </c>
      <c r="K33" s="91">
        <v>0.010561</v>
      </c>
      <c r="L33" s="91">
        <v>0.009916</v>
      </c>
      <c r="M33" s="91">
        <v>0.009179</v>
      </c>
      <c r="N33" s="91">
        <v>0.008444</v>
      </c>
      <c r="O33" s="91">
        <v>0.007812</v>
      </c>
      <c r="P33" s="91">
        <v>0.007016</v>
      </c>
      <c r="Q33" s="91">
        <v>0.006242</v>
      </c>
      <c r="R33" s="91">
        <v>0.005441</v>
      </c>
      <c r="S33" s="91">
        <v>0.004605</v>
      </c>
      <c r="T33" s="91">
        <v>0.003805</v>
      </c>
      <c r="U33" s="91">
        <v>0.003016</v>
      </c>
      <c r="V33" s="91">
        <v>0.00223</v>
      </c>
      <c r="W33" s="91">
        <v>0.001485</v>
      </c>
      <c r="X33" s="91">
        <v>7.31E-4</v>
      </c>
      <c r="Y33" s="91">
        <v>0.0</v>
      </c>
      <c r="Z33" s="91">
        <v>-5.45E-4</v>
      </c>
      <c r="AA33" s="91">
        <v>-0.001188</v>
      </c>
      <c r="AB33" s="91">
        <v>-0.001791</v>
      </c>
      <c r="AC33" s="91">
        <v>-0.002417</v>
      </c>
      <c r="AD33" s="91">
        <v>-0.003041</v>
      </c>
      <c r="AE33" s="91">
        <v>-0.003734</v>
      </c>
      <c r="AF33" s="91">
        <v>-0.004359</v>
      </c>
      <c r="AG33" s="91">
        <v>-0.005121</v>
      </c>
      <c r="AH33" s="91">
        <v>-0.005948</v>
      </c>
      <c r="AI33" s="91">
        <v>-0.006457</v>
      </c>
    </row>
    <row r="34" ht="13.5" customHeight="1">
      <c r="A34" s="91">
        <v>0.017088</v>
      </c>
      <c r="B34" s="91">
        <v>0.016611</v>
      </c>
      <c r="C34" s="91">
        <v>0.015827</v>
      </c>
      <c r="D34" s="91">
        <v>0.015053</v>
      </c>
      <c r="E34" s="91">
        <v>0.014239</v>
      </c>
      <c r="F34" s="91">
        <v>0.013511</v>
      </c>
      <c r="G34" s="91">
        <v>0.012793</v>
      </c>
      <c r="H34" s="91">
        <v>0.012114</v>
      </c>
      <c r="I34" s="91">
        <v>0.011507</v>
      </c>
      <c r="J34" s="91">
        <v>0.010872</v>
      </c>
      <c r="K34" s="91">
        <v>0.010256</v>
      </c>
      <c r="L34" s="91">
        <v>0.009607</v>
      </c>
      <c r="M34" s="91">
        <v>0.008903</v>
      </c>
      <c r="N34" s="91">
        <v>0.00826</v>
      </c>
      <c r="O34" s="91">
        <v>0.0076</v>
      </c>
      <c r="P34" s="91">
        <v>0.006812</v>
      </c>
      <c r="Q34" s="91">
        <v>0.006084</v>
      </c>
      <c r="R34" s="91">
        <v>0.005338</v>
      </c>
      <c r="S34" s="91">
        <v>0.004513</v>
      </c>
      <c r="T34" s="91">
        <v>0.003744</v>
      </c>
      <c r="U34" s="91">
        <v>0.002997</v>
      </c>
      <c r="V34" s="91">
        <v>0.00219</v>
      </c>
      <c r="W34" s="91">
        <v>0.001461</v>
      </c>
      <c r="X34" s="91">
        <v>6.97E-4</v>
      </c>
      <c r="Y34" s="91">
        <v>0.0</v>
      </c>
      <c r="Z34" s="91">
        <v>-5.4E-4</v>
      </c>
      <c r="AA34" s="91">
        <v>-0.00111</v>
      </c>
      <c r="AB34" s="91">
        <v>-0.001646</v>
      </c>
      <c r="AC34" s="91">
        <v>-0.002259</v>
      </c>
      <c r="AD34" s="91">
        <v>-0.002898</v>
      </c>
      <c r="AE34" s="91">
        <v>-0.003517</v>
      </c>
      <c r="AF34" s="91">
        <v>-0.004147</v>
      </c>
      <c r="AG34" s="91">
        <v>-0.004872</v>
      </c>
      <c r="AH34" s="91">
        <v>-0.005719</v>
      </c>
      <c r="AI34" s="91">
        <v>-0.006158</v>
      </c>
    </row>
    <row r="35" ht="13.5" customHeight="1">
      <c r="A35" s="91">
        <v>0.016648</v>
      </c>
      <c r="B35" s="91">
        <v>0.016163</v>
      </c>
      <c r="C35" s="91">
        <v>0.015432</v>
      </c>
      <c r="D35" s="91">
        <v>0.014688</v>
      </c>
      <c r="E35" s="91">
        <v>0.013858</v>
      </c>
      <c r="F35" s="91">
        <v>0.01316</v>
      </c>
      <c r="G35" s="91">
        <v>0.012483</v>
      </c>
      <c r="H35" s="91">
        <v>0.011838</v>
      </c>
      <c r="I35" s="91">
        <v>0.011243</v>
      </c>
      <c r="J35" s="91">
        <v>0.010626</v>
      </c>
      <c r="K35" s="91">
        <v>0.010005</v>
      </c>
      <c r="L35" s="91">
        <v>0.009383</v>
      </c>
      <c r="M35" s="91">
        <v>0.008688</v>
      </c>
      <c r="N35" s="91">
        <v>0.008026</v>
      </c>
      <c r="O35" s="91">
        <v>0.00744</v>
      </c>
      <c r="P35" s="91">
        <v>0.006645</v>
      </c>
      <c r="Q35" s="91">
        <v>0.005895</v>
      </c>
      <c r="R35" s="91">
        <v>0.005165</v>
      </c>
      <c r="S35" s="91">
        <v>0.004399</v>
      </c>
      <c r="T35" s="91">
        <v>0.003589</v>
      </c>
      <c r="U35" s="91">
        <v>0.002824</v>
      </c>
      <c r="V35" s="91">
        <v>0.00203</v>
      </c>
      <c r="W35" s="91">
        <v>0.001387</v>
      </c>
      <c r="X35" s="91">
        <v>6.5E-4</v>
      </c>
      <c r="Y35" s="91">
        <v>0.0</v>
      </c>
      <c r="Z35" s="91">
        <v>-5.28E-4</v>
      </c>
      <c r="AA35" s="91">
        <v>-0.001099</v>
      </c>
      <c r="AB35" s="91">
        <v>-0.001679</v>
      </c>
      <c r="AC35" s="91">
        <v>-0.002311</v>
      </c>
      <c r="AD35" s="91">
        <v>-0.002895</v>
      </c>
      <c r="AE35" s="91">
        <v>-0.00354</v>
      </c>
      <c r="AF35" s="91">
        <v>-0.004157</v>
      </c>
      <c r="AG35" s="91">
        <v>-0.004829</v>
      </c>
      <c r="AH35" s="91">
        <v>-0.005689</v>
      </c>
      <c r="AI35" s="91">
        <v>-0.006128</v>
      </c>
    </row>
    <row r="36" ht="13.5" customHeight="1">
      <c r="A36" s="91">
        <v>0.016376</v>
      </c>
      <c r="B36" s="91">
        <v>0.015915</v>
      </c>
      <c r="C36" s="91">
        <v>0.015196</v>
      </c>
      <c r="D36" s="91">
        <v>0.014462</v>
      </c>
      <c r="E36" s="91">
        <v>0.013693</v>
      </c>
      <c r="F36" s="91">
        <v>0.013021</v>
      </c>
      <c r="G36" s="91">
        <v>0.012331</v>
      </c>
      <c r="H36" s="91">
        <v>0.011678</v>
      </c>
      <c r="I36" s="91">
        <v>0.011102</v>
      </c>
      <c r="J36" s="91">
        <v>0.010478</v>
      </c>
      <c r="K36" s="91">
        <v>0.009853</v>
      </c>
      <c r="L36" s="91">
        <v>0.00926</v>
      </c>
      <c r="M36" s="91">
        <v>0.008563</v>
      </c>
      <c r="N36" s="91">
        <v>0.007891</v>
      </c>
      <c r="O36" s="91">
        <v>0.007304</v>
      </c>
      <c r="P36" s="91">
        <v>0.006498</v>
      </c>
      <c r="Q36" s="91">
        <v>0.005822</v>
      </c>
      <c r="R36" s="91">
        <v>0.005102</v>
      </c>
      <c r="S36" s="91">
        <v>0.0043</v>
      </c>
      <c r="T36" s="91">
        <v>0.003556</v>
      </c>
      <c r="U36" s="91">
        <v>0.002821</v>
      </c>
      <c r="V36" s="91">
        <v>0.002066</v>
      </c>
      <c r="W36" s="91">
        <v>0.001389</v>
      </c>
      <c r="X36" s="91">
        <v>6.64E-4</v>
      </c>
      <c r="Y36" s="91">
        <v>0.0</v>
      </c>
      <c r="Z36" s="91">
        <v>-5.3E-4</v>
      </c>
      <c r="AA36" s="91">
        <v>-0.00111</v>
      </c>
      <c r="AB36" s="91">
        <v>-0.001689</v>
      </c>
      <c r="AC36" s="91">
        <v>-0.002302</v>
      </c>
      <c r="AD36" s="91">
        <v>-0.002814</v>
      </c>
      <c r="AE36" s="91">
        <v>-0.003457</v>
      </c>
      <c r="AF36" s="91">
        <v>-0.004056</v>
      </c>
      <c r="AG36" s="91">
        <v>-0.004719</v>
      </c>
      <c r="AH36" s="91">
        <v>-0.005493</v>
      </c>
      <c r="AI36" s="91">
        <v>-0.005922</v>
      </c>
    </row>
    <row r="37" ht="13.5" customHeight="1">
      <c r="A37" s="91">
        <v>0.016305</v>
      </c>
      <c r="B37" s="91">
        <v>0.015811</v>
      </c>
      <c r="C37" s="91">
        <v>0.015076</v>
      </c>
      <c r="D37" s="91">
        <v>0.014322</v>
      </c>
      <c r="E37" s="91">
        <v>0.013508</v>
      </c>
      <c r="F37" s="91">
        <v>0.012809</v>
      </c>
      <c r="G37" s="91">
        <v>0.012129</v>
      </c>
      <c r="H37" s="91">
        <v>0.011468</v>
      </c>
      <c r="I37" s="91">
        <v>0.010878</v>
      </c>
      <c r="J37" s="91">
        <v>0.010284</v>
      </c>
      <c r="K37" s="91">
        <v>0.009642</v>
      </c>
      <c r="L37" s="91">
        <v>0.009056</v>
      </c>
      <c r="M37" s="91">
        <v>0.008391</v>
      </c>
      <c r="N37" s="91">
        <v>0.007746</v>
      </c>
      <c r="O37" s="91">
        <v>0.007138</v>
      </c>
      <c r="P37" s="91">
        <v>0.006408</v>
      </c>
      <c r="Q37" s="91">
        <v>0.00572</v>
      </c>
      <c r="R37" s="91">
        <v>0.005028</v>
      </c>
      <c r="S37" s="91">
        <v>0.00424</v>
      </c>
      <c r="T37" s="91">
        <v>0.00351</v>
      </c>
      <c r="U37" s="91">
        <v>0.002754</v>
      </c>
      <c r="V37" s="91">
        <v>0.001957</v>
      </c>
      <c r="W37" s="91">
        <v>0.001316</v>
      </c>
      <c r="X37" s="91">
        <v>6.3E-4</v>
      </c>
      <c r="Y37" s="91">
        <v>0.0</v>
      </c>
      <c r="Z37" s="91">
        <v>-5.19E-4</v>
      </c>
      <c r="AA37" s="91">
        <v>-0.001094</v>
      </c>
      <c r="AB37" s="91">
        <v>-0.001621</v>
      </c>
      <c r="AC37" s="91">
        <v>-0.00224</v>
      </c>
      <c r="AD37" s="91">
        <v>-0.002775</v>
      </c>
      <c r="AE37" s="91">
        <v>-0.003361</v>
      </c>
      <c r="AF37" s="91">
        <v>-0.004003</v>
      </c>
      <c r="AG37" s="91">
        <v>-0.004601</v>
      </c>
      <c r="AH37" s="91">
        <v>-0.005403</v>
      </c>
      <c r="AI37" s="91">
        <v>-0.005772</v>
      </c>
    </row>
    <row r="38" ht="13.5" customHeight="1">
      <c r="A38" s="91">
        <v>0.016028</v>
      </c>
      <c r="B38" s="91">
        <v>0.015549</v>
      </c>
      <c r="C38" s="91">
        <v>0.014858</v>
      </c>
      <c r="D38" s="91">
        <v>0.014129</v>
      </c>
      <c r="E38" s="91">
        <v>0.013345</v>
      </c>
      <c r="F38" s="91">
        <v>0.012675</v>
      </c>
      <c r="G38" s="91">
        <v>0.012</v>
      </c>
      <c r="H38" s="91">
        <v>0.011388</v>
      </c>
      <c r="I38" s="91">
        <v>0.010823</v>
      </c>
      <c r="J38" s="91">
        <v>0.010217</v>
      </c>
      <c r="K38" s="91">
        <v>0.00959</v>
      </c>
      <c r="L38" s="91">
        <v>0.009006</v>
      </c>
      <c r="M38" s="91">
        <v>0.00833</v>
      </c>
      <c r="N38" s="91">
        <v>0.007674</v>
      </c>
      <c r="O38" s="91">
        <v>0.007135</v>
      </c>
      <c r="P38" s="91">
        <v>0.006333</v>
      </c>
      <c r="Q38" s="91">
        <v>0.005673</v>
      </c>
      <c r="R38" s="91">
        <v>0.004957</v>
      </c>
      <c r="S38" s="91">
        <v>0.004177</v>
      </c>
      <c r="T38" s="91">
        <v>0.003466</v>
      </c>
      <c r="U38" s="91">
        <v>0.002685</v>
      </c>
      <c r="V38" s="91">
        <v>0.001883</v>
      </c>
      <c r="W38" s="91">
        <v>0.001275</v>
      </c>
      <c r="X38" s="91">
        <v>6.17E-4</v>
      </c>
      <c r="Y38" s="91">
        <v>0.0</v>
      </c>
      <c r="Z38" s="91">
        <v>-5.23E-4</v>
      </c>
      <c r="AA38" s="91">
        <v>-0.001134</v>
      </c>
      <c r="AB38" s="91">
        <v>-0.001727</v>
      </c>
      <c r="AC38" s="91">
        <v>-0.002362</v>
      </c>
      <c r="AD38" s="91">
        <v>-0.002809</v>
      </c>
      <c r="AE38" s="91">
        <v>-0.003473</v>
      </c>
      <c r="AF38" s="91">
        <v>-0.004087</v>
      </c>
      <c r="AG38" s="91">
        <v>-0.004669</v>
      </c>
      <c r="AH38" s="91">
        <v>-0.005468</v>
      </c>
      <c r="AI38" s="91">
        <v>-0.005824</v>
      </c>
    </row>
    <row r="39" ht="13.5" customHeight="1">
      <c r="A39" s="91">
        <v>0.016165</v>
      </c>
      <c r="B39" s="91">
        <v>0.015712</v>
      </c>
      <c r="C39" s="91">
        <v>0.014983</v>
      </c>
      <c r="D39" s="91">
        <v>0.014265</v>
      </c>
      <c r="E39" s="91">
        <v>0.013518</v>
      </c>
      <c r="F39" s="91">
        <v>0.012813</v>
      </c>
      <c r="G39" s="91">
        <v>0.012135</v>
      </c>
      <c r="H39" s="91">
        <v>0.011455</v>
      </c>
      <c r="I39" s="91">
        <v>0.010913</v>
      </c>
      <c r="J39" s="91">
        <v>0.010273</v>
      </c>
      <c r="K39" s="91">
        <v>0.009636</v>
      </c>
      <c r="L39" s="91">
        <v>0.009049</v>
      </c>
      <c r="M39" s="91">
        <v>0.00838</v>
      </c>
      <c r="N39" s="91">
        <v>0.007708</v>
      </c>
      <c r="O39" s="91">
        <v>0.007121</v>
      </c>
      <c r="P39" s="91">
        <v>0.006336</v>
      </c>
      <c r="Q39" s="91">
        <v>0.00572</v>
      </c>
      <c r="R39" s="91">
        <v>0.004998</v>
      </c>
      <c r="S39" s="91">
        <v>0.004211</v>
      </c>
      <c r="T39" s="91">
        <v>0.003476</v>
      </c>
      <c r="U39" s="91">
        <v>0.002701</v>
      </c>
      <c r="V39" s="91">
        <v>0.001924</v>
      </c>
      <c r="W39" s="91">
        <v>0.001317</v>
      </c>
      <c r="X39" s="91">
        <v>6.25E-4</v>
      </c>
      <c r="Y39" s="91">
        <v>0.0</v>
      </c>
      <c r="Z39" s="91">
        <v>-5.5E-4</v>
      </c>
      <c r="AA39" s="91">
        <v>-0.001192</v>
      </c>
      <c r="AB39" s="91">
        <v>-0.001763</v>
      </c>
      <c r="AC39" s="91">
        <v>-0.002377</v>
      </c>
      <c r="AD39" s="91">
        <v>-0.002849</v>
      </c>
      <c r="AE39" s="91">
        <v>-0.003474</v>
      </c>
      <c r="AF39" s="91">
        <v>-0.004121</v>
      </c>
      <c r="AG39" s="91">
        <v>-0.004677</v>
      </c>
      <c r="AH39" s="91">
        <v>-0.00543</v>
      </c>
      <c r="AI39" s="91">
        <v>-0.005767</v>
      </c>
    </row>
    <row r="40" ht="13.5" customHeight="1">
      <c r="A40" s="91">
        <v>0.015986</v>
      </c>
      <c r="B40" s="91">
        <v>0.015498</v>
      </c>
      <c r="C40" s="91">
        <v>0.014793</v>
      </c>
      <c r="D40" s="91">
        <v>0.014054</v>
      </c>
      <c r="E40" s="91">
        <v>0.013262</v>
      </c>
      <c r="F40" s="91">
        <v>0.012565</v>
      </c>
      <c r="G40" s="91">
        <v>0.011896</v>
      </c>
      <c r="H40" s="91">
        <v>0.011263</v>
      </c>
      <c r="I40" s="91">
        <v>0.010723</v>
      </c>
      <c r="J40" s="91">
        <v>0.01012</v>
      </c>
      <c r="K40" s="91">
        <v>0.009513</v>
      </c>
      <c r="L40" s="91">
        <v>0.008957</v>
      </c>
      <c r="M40" s="91">
        <v>0.008302</v>
      </c>
      <c r="N40" s="91">
        <v>0.007654</v>
      </c>
      <c r="O40" s="91">
        <v>0.007083</v>
      </c>
      <c r="P40" s="91">
        <v>0.006325</v>
      </c>
      <c r="Q40" s="91">
        <v>0.005685</v>
      </c>
      <c r="R40" s="91">
        <v>0.00498</v>
      </c>
      <c r="S40" s="91">
        <v>0.004197</v>
      </c>
      <c r="T40" s="91">
        <v>0.00346</v>
      </c>
      <c r="U40" s="91">
        <v>0.002675</v>
      </c>
      <c r="V40" s="91">
        <v>0.001886</v>
      </c>
      <c r="W40" s="91">
        <v>0.001251</v>
      </c>
      <c r="X40" s="91">
        <v>5.87E-4</v>
      </c>
      <c r="Y40" s="91">
        <v>0.0</v>
      </c>
      <c r="Z40" s="91">
        <v>-5.43E-4</v>
      </c>
      <c r="AA40" s="91">
        <v>-0.001173</v>
      </c>
      <c r="AB40" s="91">
        <v>-0.001742</v>
      </c>
      <c r="AC40" s="91">
        <v>-0.002405</v>
      </c>
      <c r="AD40" s="91">
        <v>-0.002875</v>
      </c>
      <c r="AE40" s="91">
        <v>-0.003525</v>
      </c>
      <c r="AF40" s="91">
        <v>-0.004157</v>
      </c>
      <c r="AG40" s="91">
        <v>-0.004719</v>
      </c>
      <c r="AH40" s="91">
        <v>-0.005466</v>
      </c>
      <c r="AI40" s="91">
        <v>-0.005799</v>
      </c>
    </row>
    <row r="41" ht="13.5" customHeight="1">
      <c r="A41" s="91">
        <v>0.01599</v>
      </c>
      <c r="B41" s="91">
        <v>0.015535</v>
      </c>
      <c r="C41" s="91">
        <v>0.014859</v>
      </c>
      <c r="D41" s="91">
        <v>0.014143</v>
      </c>
      <c r="E41" s="91">
        <v>0.013403</v>
      </c>
      <c r="F41" s="91">
        <v>0.012726</v>
      </c>
      <c r="G41" s="91">
        <v>0.01203</v>
      </c>
      <c r="H41" s="91">
        <v>0.011394</v>
      </c>
      <c r="I41" s="91">
        <v>0.010864</v>
      </c>
      <c r="J41" s="91">
        <v>0.010225</v>
      </c>
      <c r="K41" s="91">
        <v>0.009604</v>
      </c>
      <c r="L41" s="91">
        <v>0.009039</v>
      </c>
      <c r="M41" s="91">
        <v>0.00836</v>
      </c>
      <c r="N41" s="91">
        <v>0.007726</v>
      </c>
      <c r="O41" s="91">
        <v>0.00713</v>
      </c>
      <c r="P41" s="91">
        <v>0.006368</v>
      </c>
      <c r="Q41" s="91">
        <v>0.00572</v>
      </c>
      <c r="R41" s="91">
        <v>0.004991</v>
      </c>
      <c r="S41" s="91">
        <v>0.004205</v>
      </c>
      <c r="T41" s="91">
        <v>0.003473</v>
      </c>
      <c r="U41" s="91">
        <v>0.002678</v>
      </c>
      <c r="V41" s="91">
        <v>0.001928</v>
      </c>
      <c r="W41" s="91">
        <v>0.001245</v>
      </c>
      <c r="X41" s="91">
        <v>6.13E-4</v>
      </c>
      <c r="Y41" s="91">
        <v>0.0</v>
      </c>
      <c r="Z41" s="91">
        <v>-5.63E-4</v>
      </c>
      <c r="AA41" s="91">
        <v>-0.001217</v>
      </c>
      <c r="AB41" s="91">
        <v>-0.001819</v>
      </c>
      <c r="AC41" s="91">
        <v>-0.002448</v>
      </c>
      <c r="AD41" s="91">
        <v>-0.002919</v>
      </c>
      <c r="AE41" s="91">
        <v>-0.003578</v>
      </c>
      <c r="AF41" s="91">
        <v>-0.004188</v>
      </c>
      <c r="AG41" s="91">
        <v>-0.004775</v>
      </c>
      <c r="AH41" s="91">
        <v>-0.005472</v>
      </c>
      <c r="AI41" s="91">
        <v>-0.005809</v>
      </c>
    </row>
    <row r="42" ht="13.5" customHeight="1">
      <c r="A42" s="91">
        <v>0.016852</v>
      </c>
      <c r="B42" s="91">
        <v>0.016367</v>
      </c>
      <c r="C42" s="91">
        <v>0.015607</v>
      </c>
      <c r="D42" s="91">
        <v>0.014861</v>
      </c>
      <c r="E42" s="91">
        <v>0.014089</v>
      </c>
      <c r="F42" s="91">
        <v>0.013416</v>
      </c>
      <c r="G42" s="91">
        <v>0.012715</v>
      </c>
      <c r="H42" s="91">
        <v>0.01204</v>
      </c>
      <c r="I42" s="91">
        <v>0.011426</v>
      </c>
      <c r="J42" s="91">
        <v>0.010791</v>
      </c>
      <c r="K42" s="91">
        <v>0.010106</v>
      </c>
      <c r="L42" s="91">
        <v>0.009477</v>
      </c>
      <c r="M42" s="91">
        <v>0.008759</v>
      </c>
      <c r="N42" s="91">
        <v>0.008118</v>
      </c>
      <c r="O42" s="91">
        <v>0.007483</v>
      </c>
      <c r="P42" s="91">
        <v>0.006702</v>
      </c>
      <c r="Q42" s="91">
        <v>0.005997</v>
      </c>
      <c r="R42" s="91">
        <v>0.005218</v>
      </c>
      <c r="S42" s="91">
        <v>0.004391</v>
      </c>
      <c r="T42" s="91">
        <v>0.003614</v>
      </c>
      <c r="U42" s="91">
        <v>0.002859</v>
      </c>
      <c r="V42" s="91">
        <v>0.002095</v>
      </c>
      <c r="W42" s="91">
        <v>0.001399</v>
      </c>
      <c r="X42" s="91">
        <v>6.71E-4</v>
      </c>
      <c r="Y42" s="91">
        <v>0.0</v>
      </c>
      <c r="Z42" s="91">
        <v>-5.65E-4</v>
      </c>
      <c r="AA42" s="91">
        <v>-0.001147</v>
      </c>
      <c r="AB42" s="91">
        <v>-0.00172</v>
      </c>
      <c r="AC42" s="91">
        <v>-0.002252</v>
      </c>
      <c r="AD42" s="91">
        <v>-0.002803</v>
      </c>
      <c r="AE42" s="91">
        <v>-0.003353</v>
      </c>
      <c r="AF42" s="91">
        <v>-0.003856</v>
      </c>
      <c r="AG42" s="91">
        <v>-0.004506</v>
      </c>
      <c r="AH42" s="91">
        <v>-0.005169</v>
      </c>
      <c r="AI42" s="91">
        <v>-0.005587</v>
      </c>
    </row>
    <row r="43" ht="13.5" customHeight="1">
      <c r="A43" s="91">
        <v>0.016938</v>
      </c>
      <c r="B43" s="91">
        <v>0.016445</v>
      </c>
      <c r="C43" s="91">
        <v>0.015664</v>
      </c>
      <c r="D43" s="91">
        <v>0.014921</v>
      </c>
      <c r="E43" s="91">
        <v>0.014128</v>
      </c>
      <c r="F43" s="91">
        <v>0.013445</v>
      </c>
      <c r="G43" s="91">
        <v>0.012698</v>
      </c>
      <c r="H43" s="91">
        <v>0.012024</v>
      </c>
      <c r="I43" s="91">
        <v>0.011404</v>
      </c>
      <c r="J43" s="91">
        <v>0.010777</v>
      </c>
      <c r="K43" s="91">
        <v>0.010123</v>
      </c>
      <c r="L43" s="91">
        <v>0.00948</v>
      </c>
      <c r="M43" s="91">
        <v>0.008795</v>
      </c>
      <c r="N43" s="91">
        <v>0.008181</v>
      </c>
      <c r="O43" s="91">
        <v>0.007508</v>
      </c>
      <c r="P43" s="91">
        <v>0.006766</v>
      </c>
      <c r="Q43" s="91">
        <v>0.006041</v>
      </c>
      <c r="R43" s="91">
        <v>0.005276</v>
      </c>
      <c r="S43" s="91">
        <v>0.004462</v>
      </c>
      <c r="T43" s="91">
        <v>0.003703</v>
      </c>
      <c r="U43" s="91">
        <v>0.002941</v>
      </c>
      <c r="V43" s="91">
        <v>0.002158</v>
      </c>
      <c r="W43" s="91">
        <v>0.001442</v>
      </c>
      <c r="X43" s="91">
        <v>6.7E-4</v>
      </c>
      <c r="Y43" s="91">
        <v>0.0</v>
      </c>
      <c r="Z43" s="91">
        <v>-5.53E-4</v>
      </c>
      <c r="AA43" s="91">
        <v>-0.001138</v>
      </c>
      <c r="AB43" s="91">
        <v>-0.001718</v>
      </c>
      <c r="AC43" s="91">
        <v>-0.002281</v>
      </c>
      <c r="AD43" s="91">
        <v>-0.002831</v>
      </c>
      <c r="AE43" s="91">
        <v>-0.003403</v>
      </c>
      <c r="AF43" s="91">
        <v>-0.00393</v>
      </c>
      <c r="AG43" s="91">
        <v>-0.004515</v>
      </c>
      <c r="AH43" s="91">
        <v>-0.005185</v>
      </c>
      <c r="AI43" s="91">
        <v>-0.005615</v>
      </c>
    </row>
    <row r="44" ht="13.5" customHeight="1">
      <c r="A44" s="91">
        <v>0.016766</v>
      </c>
      <c r="B44" s="91">
        <v>0.016284</v>
      </c>
      <c r="C44" s="91">
        <v>0.015576</v>
      </c>
      <c r="D44" s="91">
        <v>0.014865</v>
      </c>
      <c r="E44" s="91">
        <v>0.014082</v>
      </c>
      <c r="F44" s="91">
        <v>0.01342</v>
      </c>
      <c r="G44" s="91">
        <v>0.012728</v>
      </c>
      <c r="H44" s="91">
        <v>0.012077</v>
      </c>
      <c r="I44" s="91">
        <v>0.011474</v>
      </c>
      <c r="J44" s="91">
        <v>0.010852</v>
      </c>
      <c r="K44" s="91">
        <v>0.010207</v>
      </c>
      <c r="L44" s="91">
        <v>0.009583</v>
      </c>
      <c r="M44" s="91">
        <v>0.008903</v>
      </c>
      <c r="N44" s="91">
        <v>0.008245</v>
      </c>
      <c r="O44" s="91">
        <v>0.007635</v>
      </c>
      <c r="P44" s="91">
        <v>0.006864</v>
      </c>
      <c r="Q44" s="91">
        <v>0.006086</v>
      </c>
      <c r="R44" s="91">
        <v>0.005319</v>
      </c>
      <c r="S44" s="91">
        <v>0.004496</v>
      </c>
      <c r="T44" s="91">
        <v>0.003718</v>
      </c>
      <c r="U44" s="91">
        <v>0.002907</v>
      </c>
      <c r="V44" s="91">
        <v>0.002145</v>
      </c>
      <c r="W44" s="91">
        <v>0.001425</v>
      </c>
      <c r="X44" s="91">
        <v>6.65E-4</v>
      </c>
      <c r="Y44" s="91">
        <v>0.0</v>
      </c>
      <c r="Z44" s="91">
        <v>-5.62E-4</v>
      </c>
      <c r="AA44" s="91">
        <v>-0.001143</v>
      </c>
      <c r="AB44" s="91">
        <v>-0.001717</v>
      </c>
      <c r="AC44" s="91">
        <v>-0.002311</v>
      </c>
      <c r="AD44" s="91">
        <v>-0.00287</v>
      </c>
      <c r="AE44" s="91">
        <v>-0.003432</v>
      </c>
      <c r="AF44" s="91">
        <v>-0.003955</v>
      </c>
      <c r="AG44" s="91">
        <v>-0.00454</v>
      </c>
      <c r="AH44" s="91">
        <v>-0.005195</v>
      </c>
      <c r="AI44" s="91">
        <v>-0.005599</v>
      </c>
    </row>
    <row r="45" ht="13.5" customHeight="1">
      <c r="A45" s="91">
        <v>0.016587</v>
      </c>
      <c r="B45" s="91">
        <v>0.016111</v>
      </c>
      <c r="C45" s="91">
        <v>0.01535</v>
      </c>
      <c r="D45" s="91">
        <v>0.014618</v>
      </c>
      <c r="E45" s="91">
        <v>0.013877</v>
      </c>
      <c r="F45" s="91">
        <v>0.013247</v>
      </c>
      <c r="G45" s="91">
        <v>0.012552</v>
      </c>
      <c r="H45" s="91">
        <v>0.011909</v>
      </c>
      <c r="I45" s="91">
        <v>0.011306</v>
      </c>
      <c r="J45" s="91">
        <v>0.010724</v>
      </c>
      <c r="K45" s="91">
        <v>0.010058</v>
      </c>
      <c r="L45" s="91">
        <v>0.009438</v>
      </c>
      <c r="M45" s="91">
        <v>0.008766</v>
      </c>
      <c r="N45" s="91">
        <v>0.00815</v>
      </c>
      <c r="O45" s="91">
        <v>0.007502</v>
      </c>
      <c r="P45" s="91">
        <v>0.006741</v>
      </c>
      <c r="Q45" s="91">
        <v>0.006029</v>
      </c>
      <c r="R45" s="91">
        <v>0.005273</v>
      </c>
      <c r="S45" s="91">
        <v>0.004452</v>
      </c>
      <c r="T45" s="91">
        <v>0.003668</v>
      </c>
      <c r="U45" s="91">
        <v>0.002888</v>
      </c>
      <c r="V45" s="91">
        <v>0.00214</v>
      </c>
      <c r="W45" s="91">
        <v>0.00144</v>
      </c>
      <c r="X45" s="91">
        <v>6.96E-4</v>
      </c>
      <c r="Y45" s="91">
        <v>0.0</v>
      </c>
      <c r="Z45" s="91">
        <v>-5.91E-4</v>
      </c>
      <c r="AA45" s="91">
        <v>-0.001198</v>
      </c>
      <c r="AB45" s="91">
        <v>-0.00178</v>
      </c>
      <c r="AC45" s="91">
        <v>-0.002371</v>
      </c>
      <c r="AD45" s="91">
        <v>-0.002905</v>
      </c>
      <c r="AE45" s="91">
        <v>-0.003474</v>
      </c>
      <c r="AF45" s="91">
        <v>-0.003977</v>
      </c>
      <c r="AG45" s="91">
        <v>-0.004561</v>
      </c>
      <c r="AH45" s="91">
        <v>-0.005176</v>
      </c>
      <c r="AI45" s="91">
        <v>-0.005537</v>
      </c>
    </row>
    <row r="46" ht="13.5" customHeight="1">
      <c r="A46" s="91">
        <v>0.016474</v>
      </c>
      <c r="B46" s="91">
        <v>0.01597</v>
      </c>
      <c r="C46" s="91">
        <v>0.015227</v>
      </c>
      <c r="D46" s="91">
        <v>0.014497</v>
      </c>
      <c r="E46" s="91">
        <v>0.013755</v>
      </c>
      <c r="F46" s="91">
        <v>0.013096</v>
      </c>
      <c r="G46" s="91">
        <v>0.012409</v>
      </c>
      <c r="H46" s="91">
        <v>0.011801</v>
      </c>
      <c r="I46" s="91">
        <v>0.011193</v>
      </c>
      <c r="J46" s="91">
        <v>0.010581</v>
      </c>
      <c r="K46" s="91">
        <v>0.009962</v>
      </c>
      <c r="L46" s="91">
        <v>0.009345</v>
      </c>
      <c r="M46" s="91">
        <v>0.008679</v>
      </c>
      <c r="N46" s="91">
        <v>0.008069</v>
      </c>
      <c r="O46" s="91">
        <v>0.007462</v>
      </c>
      <c r="P46" s="91">
        <v>0.006747</v>
      </c>
      <c r="Q46" s="91">
        <v>0.00602</v>
      </c>
      <c r="R46" s="91">
        <v>0.005259</v>
      </c>
      <c r="S46" s="91">
        <v>0.004451</v>
      </c>
      <c r="T46" s="91">
        <v>0.003702</v>
      </c>
      <c r="U46" s="91">
        <v>0.002937</v>
      </c>
      <c r="V46" s="91">
        <v>0.002165</v>
      </c>
      <c r="W46" s="91">
        <v>0.001455</v>
      </c>
      <c r="X46" s="91">
        <v>6.67E-4</v>
      </c>
      <c r="Y46" s="91">
        <v>0.0</v>
      </c>
      <c r="Z46" s="91">
        <v>-5.65E-4</v>
      </c>
      <c r="AA46" s="91">
        <v>-0.001134</v>
      </c>
      <c r="AB46" s="91">
        <v>-0.001735</v>
      </c>
      <c r="AC46" s="91">
        <v>-0.002322</v>
      </c>
      <c r="AD46" s="91">
        <v>-0.002893</v>
      </c>
      <c r="AE46" s="91">
        <v>-0.003435</v>
      </c>
      <c r="AF46" s="91">
        <v>-0.003973</v>
      </c>
      <c r="AG46" s="91">
        <v>-0.004482</v>
      </c>
      <c r="AH46" s="91">
        <v>-0.005085</v>
      </c>
      <c r="AI46" s="91">
        <v>-0.005452</v>
      </c>
    </row>
    <row r="47" ht="13.5" customHeight="1">
      <c r="A47" s="91">
        <v>0.01619</v>
      </c>
      <c r="B47" s="91">
        <v>0.015714</v>
      </c>
      <c r="C47" s="91">
        <v>0.015017</v>
      </c>
      <c r="D47" s="91">
        <v>0.014323</v>
      </c>
      <c r="E47" s="91">
        <v>0.01359</v>
      </c>
      <c r="F47" s="91">
        <v>0.01295</v>
      </c>
      <c r="G47" s="91">
        <v>0.012288</v>
      </c>
      <c r="H47" s="91">
        <v>0.011668</v>
      </c>
      <c r="I47" s="91">
        <v>0.011084</v>
      </c>
      <c r="J47" s="91">
        <v>0.010498</v>
      </c>
      <c r="K47" s="91">
        <v>0.009874</v>
      </c>
      <c r="L47" s="91">
        <v>0.009255</v>
      </c>
      <c r="M47" s="91">
        <v>0.008595</v>
      </c>
      <c r="N47" s="91">
        <v>0.007958</v>
      </c>
      <c r="O47" s="91">
        <v>0.007361</v>
      </c>
      <c r="P47" s="91">
        <v>0.00662</v>
      </c>
      <c r="Q47" s="91">
        <v>0.005869</v>
      </c>
      <c r="R47" s="91">
        <v>0.005128</v>
      </c>
      <c r="S47" s="91">
        <v>0.004346</v>
      </c>
      <c r="T47" s="91">
        <v>0.003566</v>
      </c>
      <c r="U47" s="91">
        <v>0.002802</v>
      </c>
      <c r="V47" s="91">
        <v>0.00204</v>
      </c>
      <c r="W47" s="91">
        <v>0.001368</v>
      </c>
      <c r="X47" s="91">
        <v>6.26E-4</v>
      </c>
      <c r="Y47" s="91">
        <v>0.0</v>
      </c>
      <c r="Z47" s="91">
        <v>-5.46E-4</v>
      </c>
      <c r="AA47" s="91">
        <v>-0.001117</v>
      </c>
      <c r="AB47" s="91">
        <v>-0.001697</v>
      </c>
      <c r="AC47" s="91">
        <v>-0.0023</v>
      </c>
      <c r="AD47" s="91">
        <v>-0.002822</v>
      </c>
      <c r="AE47" s="91">
        <v>-0.003416</v>
      </c>
      <c r="AF47" s="91">
        <v>-0.003889</v>
      </c>
      <c r="AG47" s="91">
        <v>-0.004411</v>
      </c>
      <c r="AH47" s="91">
        <v>-0.004982</v>
      </c>
      <c r="AI47" s="91">
        <v>-0.005329</v>
      </c>
    </row>
    <row r="48" ht="13.5" customHeight="1">
      <c r="A48" s="91">
        <v>0.01595</v>
      </c>
      <c r="B48" s="91">
        <v>0.01549</v>
      </c>
      <c r="C48" s="91">
        <v>0.014767</v>
      </c>
      <c r="D48" s="91">
        <v>0.014065</v>
      </c>
      <c r="E48" s="91">
        <v>0.013363</v>
      </c>
      <c r="F48" s="91">
        <v>0.012747</v>
      </c>
      <c r="G48" s="91">
        <v>0.012076</v>
      </c>
      <c r="H48" s="91">
        <v>0.0115</v>
      </c>
      <c r="I48" s="91">
        <v>0.010907</v>
      </c>
      <c r="J48" s="91">
        <v>0.010346</v>
      </c>
      <c r="K48" s="91">
        <v>0.009739</v>
      </c>
      <c r="L48" s="91">
        <v>0.009162</v>
      </c>
      <c r="M48" s="91">
        <v>0.008538</v>
      </c>
      <c r="N48" s="91">
        <v>0.007966</v>
      </c>
      <c r="O48" s="91">
        <v>0.007333</v>
      </c>
      <c r="P48" s="91">
        <v>0.006617</v>
      </c>
      <c r="Q48" s="91">
        <v>0.005913</v>
      </c>
      <c r="R48" s="91">
        <v>0.005181</v>
      </c>
      <c r="S48" s="91">
        <v>0.004374</v>
      </c>
      <c r="T48" s="91">
        <v>0.003629</v>
      </c>
      <c r="U48" s="91">
        <v>0.002887</v>
      </c>
      <c r="V48" s="91">
        <v>0.002136</v>
      </c>
      <c r="W48" s="91">
        <v>0.001424</v>
      </c>
      <c r="X48" s="91">
        <v>6.9E-4</v>
      </c>
      <c r="Y48" s="91">
        <v>0.0</v>
      </c>
      <c r="Z48" s="91">
        <v>-5.8E-4</v>
      </c>
      <c r="AA48" s="91">
        <v>-0.001181</v>
      </c>
      <c r="AB48" s="91">
        <v>-0.001758</v>
      </c>
      <c r="AC48" s="91">
        <v>-0.002347</v>
      </c>
      <c r="AD48" s="91">
        <v>-0.002866</v>
      </c>
      <c r="AE48" s="91">
        <v>-0.003401</v>
      </c>
      <c r="AF48" s="91">
        <v>-0.003846</v>
      </c>
      <c r="AG48" s="91">
        <v>-0.004314</v>
      </c>
      <c r="AH48" s="91">
        <v>-0.004852</v>
      </c>
      <c r="AI48" s="91">
        <v>-0.005159</v>
      </c>
    </row>
    <row r="49" ht="13.5" customHeight="1">
      <c r="A49" s="91">
        <v>0.015356</v>
      </c>
      <c r="B49" s="91">
        <v>0.015005</v>
      </c>
      <c r="C49" s="91">
        <v>0.014325</v>
      </c>
      <c r="D49" s="91">
        <v>0.013665</v>
      </c>
      <c r="E49" s="91">
        <v>0.012942</v>
      </c>
      <c r="F49" s="91">
        <v>0.012341</v>
      </c>
      <c r="G49" s="91">
        <v>0.011705</v>
      </c>
      <c r="H49" s="91">
        <v>0.011119</v>
      </c>
      <c r="I49" s="91">
        <v>0.010559</v>
      </c>
      <c r="J49" s="91">
        <v>0.010018</v>
      </c>
      <c r="K49" s="91">
        <v>0.009431</v>
      </c>
      <c r="L49" s="91">
        <v>0.008874</v>
      </c>
      <c r="M49" s="91">
        <v>0.008268</v>
      </c>
      <c r="N49" s="91">
        <v>0.007698</v>
      </c>
      <c r="O49" s="91">
        <v>0.007125</v>
      </c>
      <c r="P49" s="91">
        <v>0.006438</v>
      </c>
      <c r="Q49" s="91">
        <v>0.00574</v>
      </c>
      <c r="R49" s="91">
        <v>0.005009</v>
      </c>
      <c r="S49" s="91">
        <v>0.004254</v>
      </c>
      <c r="T49" s="91">
        <v>0.003501</v>
      </c>
      <c r="U49" s="91">
        <v>0.00277</v>
      </c>
      <c r="V49" s="91">
        <v>0.002017</v>
      </c>
      <c r="W49" s="91">
        <v>0.001352</v>
      </c>
      <c r="X49" s="91">
        <v>6.24E-4</v>
      </c>
      <c r="Y49" s="91">
        <v>0.0</v>
      </c>
      <c r="Z49" s="91">
        <v>-5.6E-4</v>
      </c>
      <c r="AA49" s="91">
        <v>-0.001114</v>
      </c>
      <c r="AB49" s="91">
        <v>-0.001689</v>
      </c>
      <c r="AC49" s="91">
        <v>-0.002295</v>
      </c>
      <c r="AD49" s="91">
        <v>-0.002856</v>
      </c>
      <c r="AE49" s="91">
        <v>-0.003397</v>
      </c>
      <c r="AF49" s="91">
        <v>-0.003867</v>
      </c>
      <c r="AG49" s="91">
        <v>-0.00434</v>
      </c>
      <c r="AH49" s="91">
        <v>-0.004893</v>
      </c>
      <c r="AI49" s="91">
        <v>-0.005237</v>
      </c>
    </row>
    <row r="50" ht="13.5" customHeight="1">
      <c r="A50" s="91">
        <v>0.015021</v>
      </c>
      <c r="B50" s="91">
        <v>0.014614</v>
      </c>
      <c r="C50" s="91">
        <v>0.013932</v>
      </c>
      <c r="D50" s="91">
        <v>0.01328</v>
      </c>
      <c r="E50" s="91">
        <v>0.0126</v>
      </c>
      <c r="F50" s="91">
        <v>0.012032</v>
      </c>
      <c r="G50" s="91">
        <v>0.01142</v>
      </c>
      <c r="H50" s="91">
        <v>0.010855</v>
      </c>
      <c r="I50" s="91">
        <v>0.010328</v>
      </c>
      <c r="J50" s="91">
        <v>0.009786</v>
      </c>
      <c r="K50" s="91">
        <v>0.009199</v>
      </c>
      <c r="L50" s="91">
        <v>0.008632</v>
      </c>
      <c r="M50" s="91">
        <v>0.008028</v>
      </c>
      <c r="N50" s="91">
        <v>0.00747</v>
      </c>
      <c r="O50" s="91">
        <v>0.00693</v>
      </c>
      <c r="P50" s="91">
        <v>0.006215</v>
      </c>
      <c r="Q50" s="91">
        <v>0.005572</v>
      </c>
      <c r="R50" s="91">
        <v>0.004864</v>
      </c>
      <c r="S50" s="91">
        <v>0.004119</v>
      </c>
      <c r="T50" s="91">
        <v>0.003396</v>
      </c>
      <c r="U50" s="91">
        <v>0.002662</v>
      </c>
      <c r="V50" s="91">
        <v>0.001976</v>
      </c>
      <c r="W50" s="91">
        <v>0.001335</v>
      </c>
      <c r="X50" s="91">
        <v>6.29E-4</v>
      </c>
      <c r="Y50" s="91">
        <v>0.0</v>
      </c>
      <c r="Z50" s="91">
        <v>-5.46E-4</v>
      </c>
      <c r="AA50" s="91">
        <v>-0.001117</v>
      </c>
      <c r="AB50" s="91">
        <v>-0.0017</v>
      </c>
      <c r="AC50" s="91">
        <v>-0.00227</v>
      </c>
      <c r="AD50" s="91">
        <v>-0.002792</v>
      </c>
      <c r="AE50" s="91">
        <v>-0.003344</v>
      </c>
      <c r="AF50" s="91">
        <v>-0.003765</v>
      </c>
      <c r="AG50" s="91">
        <v>-0.004224</v>
      </c>
      <c r="AH50" s="91">
        <v>-0.004724</v>
      </c>
      <c r="AI50" s="91">
        <v>-0.004992</v>
      </c>
    </row>
    <row r="51" ht="13.5" customHeight="1">
      <c r="A51" s="91">
        <v>0.014703</v>
      </c>
      <c r="B51" s="91">
        <v>0.014264</v>
      </c>
      <c r="C51" s="91">
        <v>0.013581</v>
      </c>
      <c r="D51" s="91">
        <v>0.01295</v>
      </c>
      <c r="E51" s="91">
        <v>0.01227</v>
      </c>
      <c r="F51" s="91">
        <v>0.01167</v>
      </c>
      <c r="G51" s="91">
        <v>0.011072</v>
      </c>
      <c r="H51" s="91">
        <v>0.010532</v>
      </c>
      <c r="I51" s="91">
        <v>0.009988</v>
      </c>
      <c r="J51" s="91">
        <v>0.009476</v>
      </c>
      <c r="K51" s="91">
        <v>0.008958</v>
      </c>
      <c r="L51" s="91">
        <v>0.008414</v>
      </c>
      <c r="M51" s="91">
        <v>0.007845</v>
      </c>
      <c r="N51" s="91">
        <v>0.007276</v>
      </c>
      <c r="O51" s="91">
        <v>0.006742</v>
      </c>
      <c r="P51" s="91">
        <v>0.006077</v>
      </c>
      <c r="Q51" s="91">
        <v>0.00545</v>
      </c>
      <c r="R51" s="91">
        <v>0.004792</v>
      </c>
      <c r="S51" s="91">
        <v>0.004043</v>
      </c>
      <c r="T51" s="91">
        <v>0.003362</v>
      </c>
      <c r="U51" s="91">
        <v>0.002673</v>
      </c>
      <c r="V51" s="91">
        <v>0.001962</v>
      </c>
      <c r="W51" s="91">
        <v>0.001333</v>
      </c>
      <c r="X51" s="91">
        <v>6.32E-4</v>
      </c>
      <c r="Y51" s="91">
        <v>0.0</v>
      </c>
      <c r="Z51" s="91">
        <v>-5.13E-4</v>
      </c>
      <c r="AA51" s="91">
        <v>-0.001053</v>
      </c>
      <c r="AB51" s="91">
        <v>-0.001578</v>
      </c>
      <c r="AC51" s="91">
        <v>-0.002106</v>
      </c>
      <c r="AD51" s="91">
        <v>-0.002613</v>
      </c>
      <c r="AE51" s="91">
        <v>-0.003105</v>
      </c>
      <c r="AF51" s="91">
        <v>-0.003532</v>
      </c>
      <c r="AG51" s="91">
        <v>-0.00396</v>
      </c>
      <c r="AH51" s="91">
        <v>-0.004452</v>
      </c>
      <c r="AI51" s="91">
        <v>-0.004769</v>
      </c>
    </row>
    <row r="52" ht="13.5" customHeight="1">
      <c r="A52" s="91">
        <v>0.014148</v>
      </c>
      <c r="B52" s="91">
        <v>0.013698</v>
      </c>
      <c r="C52" s="91">
        <v>0.013052</v>
      </c>
      <c r="D52" s="91">
        <v>0.012417</v>
      </c>
      <c r="E52" s="91">
        <v>0.011739</v>
      </c>
      <c r="F52" s="91">
        <v>0.011192</v>
      </c>
      <c r="G52" s="91">
        <v>0.010605</v>
      </c>
      <c r="H52" s="91">
        <v>0.010084</v>
      </c>
      <c r="I52" s="91">
        <v>0.009584</v>
      </c>
      <c r="J52" s="91">
        <v>0.009087</v>
      </c>
      <c r="K52" s="91">
        <v>0.00857</v>
      </c>
      <c r="L52" s="91">
        <v>0.008054</v>
      </c>
      <c r="M52" s="91">
        <v>0.007501</v>
      </c>
      <c r="N52" s="91">
        <v>0.006931</v>
      </c>
      <c r="O52" s="91">
        <v>0.006438</v>
      </c>
      <c r="P52" s="91">
        <v>0.005801</v>
      </c>
      <c r="Q52" s="91">
        <v>0.00517</v>
      </c>
      <c r="R52" s="91">
        <v>0.00452</v>
      </c>
      <c r="S52" s="91">
        <v>0.003838</v>
      </c>
      <c r="T52" s="91">
        <v>0.003169</v>
      </c>
      <c r="U52" s="91">
        <v>0.00249</v>
      </c>
      <c r="V52" s="91">
        <v>0.001829</v>
      </c>
      <c r="W52" s="91">
        <v>0.001235</v>
      </c>
      <c r="X52" s="91">
        <v>5.69E-4</v>
      </c>
      <c r="Y52" s="91">
        <v>0.0</v>
      </c>
      <c r="Z52" s="91">
        <v>-4.79E-4</v>
      </c>
      <c r="AA52" s="91">
        <v>-9.88E-4</v>
      </c>
      <c r="AB52" s="91">
        <v>-0.001518</v>
      </c>
      <c r="AC52" s="91">
        <v>-0.002088</v>
      </c>
      <c r="AD52" s="91">
        <v>-0.00258</v>
      </c>
      <c r="AE52" s="91">
        <v>-0.003117</v>
      </c>
      <c r="AF52" s="91">
        <v>-0.003532</v>
      </c>
      <c r="AG52" s="91">
        <v>-0.00398</v>
      </c>
      <c r="AH52" s="91">
        <v>-0.004476</v>
      </c>
      <c r="AI52" s="91">
        <v>-0.004802</v>
      </c>
    </row>
    <row r="53" ht="13.5" customHeight="1">
      <c r="A53" s="91">
        <v>0.013742</v>
      </c>
      <c r="B53" s="91">
        <v>0.01332</v>
      </c>
      <c r="C53" s="91">
        <v>0.012672</v>
      </c>
      <c r="D53" s="91">
        <v>0.012043</v>
      </c>
      <c r="E53" s="91">
        <v>0.011401</v>
      </c>
      <c r="F53" s="91">
        <v>0.010861</v>
      </c>
      <c r="G53" s="91">
        <v>0.010289</v>
      </c>
      <c r="H53" s="91">
        <v>0.009771</v>
      </c>
      <c r="I53" s="91">
        <v>0.009279</v>
      </c>
      <c r="J53" s="91">
        <v>0.008783</v>
      </c>
      <c r="K53" s="91">
        <v>0.008268</v>
      </c>
      <c r="L53" s="91">
        <v>0.007774</v>
      </c>
      <c r="M53" s="91">
        <v>0.007246</v>
      </c>
      <c r="N53" s="91">
        <v>0.006782</v>
      </c>
      <c r="O53" s="91">
        <v>0.006284</v>
      </c>
      <c r="P53" s="91">
        <v>0.005664</v>
      </c>
      <c r="Q53" s="91">
        <v>0.005093</v>
      </c>
      <c r="R53" s="91">
        <v>0.004462</v>
      </c>
      <c r="S53" s="91">
        <v>0.003782</v>
      </c>
      <c r="T53" s="91">
        <v>0.003137</v>
      </c>
      <c r="U53" s="91">
        <v>0.002485</v>
      </c>
      <c r="V53" s="91">
        <v>0.001848</v>
      </c>
      <c r="W53" s="91">
        <v>0.001256</v>
      </c>
      <c r="X53" s="91">
        <v>6.01E-4</v>
      </c>
      <c r="Y53" s="91">
        <v>0.0</v>
      </c>
      <c r="Z53" s="91">
        <v>-5.04E-4</v>
      </c>
      <c r="AA53" s="91">
        <v>-0.001038</v>
      </c>
      <c r="AB53" s="91">
        <v>-0.001566</v>
      </c>
      <c r="AC53" s="91">
        <v>-0.002084</v>
      </c>
      <c r="AD53" s="91">
        <v>-0.00257</v>
      </c>
      <c r="AE53" s="91">
        <v>-0.003079</v>
      </c>
      <c r="AF53" s="91">
        <v>-0.003503</v>
      </c>
      <c r="AG53" s="91">
        <v>-0.003933</v>
      </c>
      <c r="AH53" s="91">
        <v>-0.0044</v>
      </c>
      <c r="AI53" s="91">
        <v>-0.00471</v>
      </c>
    </row>
    <row r="54" ht="13.5" customHeight="1">
      <c r="A54" s="91">
        <v>0.013398</v>
      </c>
      <c r="B54" s="91">
        <v>0.012985</v>
      </c>
      <c r="C54" s="91">
        <v>0.012373</v>
      </c>
      <c r="D54" s="91">
        <v>0.011765</v>
      </c>
      <c r="E54" s="91">
        <v>0.01113</v>
      </c>
      <c r="F54" s="91">
        <v>0.010592</v>
      </c>
      <c r="G54" s="91">
        <v>0.010025</v>
      </c>
      <c r="H54" s="91">
        <v>0.009533</v>
      </c>
      <c r="I54" s="91">
        <v>0.009055</v>
      </c>
      <c r="J54" s="91">
        <v>0.00857</v>
      </c>
      <c r="K54" s="91">
        <v>0.008094</v>
      </c>
      <c r="L54" s="91">
        <v>0.007596</v>
      </c>
      <c r="M54" s="91">
        <v>0.00709</v>
      </c>
      <c r="N54" s="91">
        <v>0.00663</v>
      </c>
      <c r="O54" s="91">
        <v>0.006151</v>
      </c>
      <c r="P54" s="91">
        <v>0.005557</v>
      </c>
      <c r="Q54" s="91">
        <v>0.004979</v>
      </c>
      <c r="R54" s="91">
        <v>0.004384</v>
      </c>
      <c r="S54" s="91">
        <v>0.00371</v>
      </c>
      <c r="T54" s="91">
        <v>0.003067</v>
      </c>
      <c r="U54" s="91">
        <v>0.002436</v>
      </c>
      <c r="V54" s="91">
        <v>0.00177</v>
      </c>
      <c r="W54" s="91">
        <v>0.001204</v>
      </c>
      <c r="X54" s="91">
        <v>5.64E-4</v>
      </c>
      <c r="Y54" s="91">
        <v>0.0</v>
      </c>
      <c r="Z54" s="91">
        <v>-4.95E-4</v>
      </c>
      <c r="AA54" s="91">
        <v>-9.95E-4</v>
      </c>
      <c r="AB54" s="91">
        <v>-0.001505</v>
      </c>
      <c r="AC54" s="91">
        <v>-0.002029</v>
      </c>
      <c r="AD54" s="91">
        <v>-0.002539</v>
      </c>
      <c r="AE54" s="91">
        <v>-0.003039</v>
      </c>
      <c r="AF54" s="91">
        <v>-0.003481</v>
      </c>
      <c r="AG54" s="91">
        <v>-0.003927</v>
      </c>
      <c r="AH54" s="91">
        <v>-0.004394</v>
      </c>
      <c r="AI54" s="91">
        <v>-0.004693</v>
      </c>
    </row>
    <row r="55" ht="13.5" customHeight="1">
      <c r="A55" s="91">
        <v>0.01318</v>
      </c>
      <c r="B55" s="91">
        <v>0.012744</v>
      </c>
      <c r="C55" s="91">
        <v>0.012119</v>
      </c>
      <c r="D55" s="91">
        <v>0.011531</v>
      </c>
      <c r="E55" s="91">
        <v>0.010887</v>
      </c>
      <c r="F55" s="91">
        <v>0.01037</v>
      </c>
      <c r="G55" s="91">
        <v>0.009829</v>
      </c>
      <c r="H55" s="91">
        <v>0.009339</v>
      </c>
      <c r="I55" s="91">
        <v>0.008868</v>
      </c>
      <c r="J55" s="91">
        <v>0.00841</v>
      </c>
      <c r="K55" s="91">
        <v>0.007933</v>
      </c>
      <c r="L55" s="91">
        <v>0.007473</v>
      </c>
      <c r="M55" s="91">
        <v>0.006972</v>
      </c>
      <c r="N55" s="91">
        <v>0.006507</v>
      </c>
      <c r="O55" s="91">
        <v>0.006039</v>
      </c>
      <c r="P55" s="91">
        <v>0.005433</v>
      </c>
      <c r="Q55" s="91">
        <v>0.004855</v>
      </c>
      <c r="R55" s="91">
        <v>0.004249</v>
      </c>
      <c r="S55" s="91">
        <v>0.003616</v>
      </c>
      <c r="T55" s="91">
        <v>0.00293</v>
      </c>
      <c r="U55" s="91">
        <v>0.002327</v>
      </c>
      <c r="V55" s="91">
        <v>0.001724</v>
      </c>
      <c r="W55" s="91">
        <v>0.001189</v>
      </c>
      <c r="X55" s="91">
        <v>5.6E-4</v>
      </c>
      <c r="Y55" s="91">
        <v>0.0</v>
      </c>
      <c r="Z55" s="91">
        <v>-4.42E-4</v>
      </c>
      <c r="AA55" s="91">
        <v>-9.24E-4</v>
      </c>
      <c r="AB55" s="91">
        <v>-0.00141</v>
      </c>
      <c r="AC55" s="91">
        <v>-0.001931</v>
      </c>
      <c r="AD55" s="91">
        <v>-0.002392</v>
      </c>
      <c r="AE55" s="91">
        <v>-0.002887</v>
      </c>
      <c r="AF55" s="91">
        <v>-0.003282</v>
      </c>
      <c r="AG55" s="91">
        <v>-0.003745</v>
      </c>
      <c r="AH55" s="91">
        <v>-0.004211</v>
      </c>
      <c r="AI55" s="91">
        <v>-0.004527</v>
      </c>
    </row>
    <row r="56" ht="13.5" customHeight="1">
      <c r="A56" s="91">
        <v>0.012757</v>
      </c>
      <c r="B56" s="91">
        <v>0.01237</v>
      </c>
      <c r="C56" s="91">
        <v>0.011747</v>
      </c>
      <c r="D56" s="91">
        <v>0.011151</v>
      </c>
      <c r="E56" s="91">
        <v>0.010537</v>
      </c>
      <c r="F56" s="91">
        <v>0.010006</v>
      </c>
      <c r="G56" s="91">
        <v>0.009466</v>
      </c>
      <c r="H56" s="91">
        <v>0.008957</v>
      </c>
      <c r="I56" s="91">
        <v>0.008489</v>
      </c>
      <c r="J56" s="91">
        <v>0.008057</v>
      </c>
      <c r="K56" s="91">
        <v>0.007585</v>
      </c>
      <c r="L56" s="91">
        <v>0.007119</v>
      </c>
      <c r="M56" s="91">
        <v>0.006604</v>
      </c>
      <c r="N56" s="91">
        <v>0.006174</v>
      </c>
      <c r="O56" s="91">
        <v>0.00572</v>
      </c>
      <c r="P56" s="91">
        <v>0.005163</v>
      </c>
      <c r="Q56" s="91">
        <v>0.004629</v>
      </c>
      <c r="R56" s="91">
        <v>0.004068</v>
      </c>
      <c r="S56" s="91">
        <v>0.003475</v>
      </c>
      <c r="T56" s="91">
        <v>0.002864</v>
      </c>
      <c r="U56" s="91">
        <v>0.002268</v>
      </c>
      <c r="V56" s="91">
        <v>0.001674</v>
      </c>
      <c r="W56" s="91">
        <v>0.001144</v>
      </c>
      <c r="X56" s="91">
        <v>5.71E-4</v>
      </c>
      <c r="Y56" s="91">
        <v>0.0</v>
      </c>
      <c r="Z56" s="91">
        <v>-4.74E-4</v>
      </c>
      <c r="AA56" s="91">
        <v>-9.37E-4</v>
      </c>
      <c r="AB56" s="91">
        <v>-0.001426</v>
      </c>
      <c r="AC56" s="91">
        <v>-0.001891</v>
      </c>
      <c r="AD56" s="91">
        <v>-0.00237</v>
      </c>
      <c r="AE56" s="91">
        <v>-0.002854</v>
      </c>
      <c r="AF56" s="91">
        <v>-0.003273</v>
      </c>
      <c r="AG56" s="91">
        <v>-0.003718</v>
      </c>
      <c r="AH56" s="91">
        <v>-0.004195</v>
      </c>
      <c r="AI56" s="91">
        <v>-0.004498</v>
      </c>
    </row>
    <row r="57" ht="13.5" customHeight="1">
      <c r="A57" s="91">
        <v>0.01242</v>
      </c>
      <c r="B57" s="91">
        <v>0.01201</v>
      </c>
      <c r="C57" s="91">
        <v>0.011402</v>
      </c>
      <c r="D57" s="91">
        <v>0.010836</v>
      </c>
      <c r="E57" s="91">
        <v>0.010231</v>
      </c>
      <c r="F57" s="91">
        <v>0.00971</v>
      </c>
      <c r="G57" s="91">
        <v>0.009188</v>
      </c>
      <c r="H57" s="91">
        <v>0.008741</v>
      </c>
      <c r="I57" s="91">
        <v>0.00827</v>
      </c>
      <c r="J57" s="91">
        <v>0.007847</v>
      </c>
      <c r="K57" s="91">
        <v>0.007405</v>
      </c>
      <c r="L57" s="91">
        <v>0.006971</v>
      </c>
      <c r="M57" s="91">
        <v>0.006502</v>
      </c>
      <c r="N57" s="91">
        <v>0.006079</v>
      </c>
      <c r="O57" s="91">
        <v>0.005648</v>
      </c>
      <c r="P57" s="91">
        <v>0.005107</v>
      </c>
      <c r="Q57" s="91">
        <v>0.004569</v>
      </c>
      <c r="R57" s="91">
        <v>0.004004</v>
      </c>
      <c r="S57" s="91">
        <v>0.003397</v>
      </c>
      <c r="T57" s="91">
        <v>0.002809</v>
      </c>
      <c r="U57" s="91">
        <v>0.002231</v>
      </c>
      <c r="V57" s="91">
        <v>0.00163</v>
      </c>
      <c r="W57" s="91">
        <v>0.00112</v>
      </c>
      <c r="X57" s="91">
        <v>5.19E-4</v>
      </c>
      <c r="Y57" s="91">
        <v>0.0</v>
      </c>
      <c r="Z57" s="91">
        <v>-4.28E-4</v>
      </c>
      <c r="AA57" s="91">
        <v>-8.79E-4</v>
      </c>
      <c r="AB57" s="91">
        <v>-0.001328</v>
      </c>
      <c r="AC57" s="91">
        <v>-0.001806</v>
      </c>
      <c r="AD57" s="91">
        <v>-0.002266</v>
      </c>
      <c r="AE57" s="91">
        <v>-0.002755</v>
      </c>
      <c r="AF57" s="91">
        <v>-0.003155</v>
      </c>
      <c r="AG57" s="91">
        <v>-0.003585</v>
      </c>
      <c r="AH57" s="91">
        <v>-0.004091</v>
      </c>
      <c r="AI57" s="91">
        <v>-0.004419</v>
      </c>
    </row>
    <row r="58" ht="13.5" customHeight="1">
      <c r="A58" s="91">
        <v>0.011869</v>
      </c>
      <c r="B58" s="91">
        <v>0.011476</v>
      </c>
      <c r="C58" s="91">
        <v>0.010884</v>
      </c>
      <c r="D58" s="91">
        <v>0.010339</v>
      </c>
      <c r="E58" s="91">
        <v>0.009751</v>
      </c>
      <c r="F58" s="91">
        <v>0.009264</v>
      </c>
      <c r="G58" s="91">
        <v>0.008779</v>
      </c>
      <c r="H58" s="91">
        <v>0.008312</v>
      </c>
      <c r="I58" s="91">
        <v>0.007891</v>
      </c>
      <c r="J58" s="91">
        <v>0.00746</v>
      </c>
      <c r="K58" s="91">
        <v>0.007019</v>
      </c>
      <c r="L58" s="91">
        <v>0.006625</v>
      </c>
      <c r="M58" s="91">
        <v>0.006162</v>
      </c>
      <c r="N58" s="91">
        <v>0.005747</v>
      </c>
      <c r="O58" s="91">
        <v>0.005338</v>
      </c>
      <c r="P58" s="91">
        <v>0.004806</v>
      </c>
      <c r="Q58" s="91">
        <v>0.004308</v>
      </c>
      <c r="R58" s="91">
        <v>0.003784</v>
      </c>
      <c r="S58" s="91">
        <v>0.003195</v>
      </c>
      <c r="T58" s="91">
        <v>0.002631</v>
      </c>
      <c r="U58" s="91">
        <v>0.002072</v>
      </c>
      <c r="V58" s="91">
        <v>0.001527</v>
      </c>
      <c r="W58" s="91">
        <v>0.001039</v>
      </c>
      <c r="X58" s="91">
        <v>5.09E-4</v>
      </c>
      <c r="Y58" s="91">
        <v>0.0</v>
      </c>
      <c r="Z58" s="91">
        <v>-4.08E-4</v>
      </c>
      <c r="AA58" s="91">
        <v>-8.4E-4</v>
      </c>
      <c r="AB58" s="91">
        <v>-0.001307</v>
      </c>
      <c r="AC58" s="91">
        <v>-0.001799</v>
      </c>
      <c r="AD58" s="91">
        <v>-0.002213</v>
      </c>
      <c r="AE58" s="91">
        <v>-0.002712</v>
      </c>
      <c r="AF58" s="91">
        <v>-0.0031</v>
      </c>
      <c r="AG58" s="91">
        <v>-0.00355</v>
      </c>
      <c r="AH58" s="91">
        <v>-0.004041</v>
      </c>
      <c r="AI58" s="91">
        <v>-0.004343</v>
      </c>
    </row>
    <row r="59" ht="13.5" customHeight="1">
      <c r="A59" s="91">
        <v>0.011555</v>
      </c>
      <c r="B59" s="91">
        <v>0.011195</v>
      </c>
      <c r="C59" s="91">
        <v>0.010633</v>
      </c>
      <c r="D59" s="91">
        <v>0.010119</v>
      </c>
      <c r="E59" s="91">
        <v>0.009568</v>
      </c>
      <c r="F59" s="91">
        <v>0.009096</v>
      </c>
      <c r="G59" s="91">
        <v>0.0086</v>
      </c>
      <c r="H59" s="91">
        <v>0.008153</v>
      </c>
      <c r="I59" s="91">
        <v>0.007727</v>
      </c>
      <c r="J59" s="91">
        <v>0.007325</v>
      </c>
      <c r="K59" s="91">
        <v>0.006909</v>
      </c>
      <c r="L59" s="91">
        <v>0.00649</v>
      </c>
      <c r="M59" s="91">
        <v>0.006048</v>
      </c>
      <c r="N59" s="91">
        <v>0.005663</v>
      </c>
      <c r="O59" s="91">
        <v>0.005241</v>
      </c>
      <c r="P59" s="91">
        <v>0.004741</v>
      </c>
      <c r="Q59" s="91">
        <v>0.004268</v>
      </c>
      <c r="R59" s="91">
        <v>0.003755</v>
      </c>
      <c r="S59" s="91">
        <v>0.003166</v>
      </c>
      <c r="T59" s="91">
        <v>0.002653</v>
      </c>
      <c r="U59" s="91">
        <v>0.002106</v>
      </c>
      <c r="V59" s="91">
        <v>0.00157</v>
      </c>
      <c r="W59" s="91">
        <v>0.001089</v>
      </c>
      <c r="X59" s="91">
        <v>5.18E-4</v>
      </c>
      <c r="Y59" s="91">
        <v>0.0</v>
      </c>
      <c r="Z59" s="91">
        <v>-3.94E-4</v>
      </c>
      <c r="AA59" s="91">
        <v>-8.25E-4</v>
      </c>
      <c r="AB59" s="91">
        <v>-0.001239</v>
      </c>
      <c r="AC59" s="91">
        <v>-0.001707</v>
      </c>
      <c r="AD59" s="91">
        <v>-0.002134</v>
      </c>
      <c r="AE59" s="91">
        <v>-0.002606</v>
      </c>
      <c r="AF59" s="91">
        <v>-0.00303</v>
      </c>
      <c r="AG59" s="91">
        <v>-0.003483</v>
      </c>
      <c r="AH59" s="91">
        <v>-0.003991</v>
      </c>
      <c r="AI59" s="91">
        <v>-0.004284</v>
      </c>
    </row>
    <row r="60" ht="13.5" customHeight="1">
      <c r="A60" s="91">
        <v>0.011247</v>
      </c>
      <c r="B60" s="91">
        <v>0.010888</v>
      </c>
      <c r="C60" s="91">
        <v>0.010348</v>
      </c>
      <c r="D60" s="91">
        <v>0.00983</v>
      </c>
      <c r="E60" s="91">
        <v>0.00926</v>
      </c>
      <c r="F60" s="91">
        <v>0.008809</v>
      </c>
      <c r="G60" s="91">
        <v>0.008334</v>
      </c>
      <c r="H60" s="91">
        <v>0.00789</v>
      </c>
      <c r="I60" s="91">
        <v>0.007481</v>
      </c>
      <c r="J60" s="91">
        <v>0.007088</v>
      </c>
      <c r="K60" s="91">
        <v>0.006702</v>
      </c>
      <c r="L60" s="91">
        <v>0.006309</v>
      </c>
      <c r="M60" s="91">
        <v>0.005907</v>
      </c>
      <c r="N60" s="91">
        <v>0.005487</v>
      </c>
      <c r="O60" s="91">
        <v>0.005104</v>
      </c>
      <c r="P60" s="91">
        <v>0.004603</v>
      </c>
      <c r="Q60" s="91">
        <v>0.004128</v>
      </c>
      <c r="R60" s="91">
        <v>0.003615</v>
      </c>
      <c r="S60" s="91">
        <v>0.003072</v>
      </c>
      <c r="T60" s="91">
        <v>0.002536</v>
      </c>
      <c r="U60" s="91">
        <v>0.002004</v>
      </c>
      <c r="V60" s="91">
        <v>0.001488</v>
      </c>
      <c r="W60" s="91">
        <v>0.00102</v>
      </c>
      <c r="X60" s="91">
        <v>4.67E-4</v>
      </c>
      <c r="Y60" s="91">
        <v>0.0</v>
      </c>
      <c r="Z60" s="91">
        <v>-3.73E-4</v>
      </c>
      <c r="AA60" s="91">
        <v>-7.69E-4</v>
      </c>
      <c r="AB60" s="91">
        <v>-0.001185</v>
      </c>
      <c r="AC60" s="91">
        <v>-0.001662</v>
      </c>
      <c r="AD60" s="91">
        <v>-0.002083</v>
      </c>
      <c r="AE60" s="91">
        <v>-0.002541</v>
      </c>
      <c r="AF60" s="91">
        <v>-0.002952</v>
      </c>
      <c r="AG60" s="91">
        <v>-0.003438</v>
      </c>
      <c r="AH60" s="91">
        <v>-0.003956</v>
      </c>
      <c r="AI60" s="91">
        <v>-0.004286</v>
      </c>
    </row>
    <row r="61" ht="13.5" customHeight="1">
      <c r="A61" s="91">
        <v>0.010826</v>
      </c>
      <c r="B61" s="91">
        <v>0.010475</v>
      </c>
      <c r="C61" s="91">
        <v>0.009953</v>
      </c>
      <c r="D61" s="91">
        <v>0.009445</v>
      </c>
      <c r="E61" s="91">
        <v>0.008914</v>
      </c>
      <c r="F61" s="91">
        <v>0.008472</v>
      </c>
      <c r="G61" s="91">
        <v>0.008005</v>
      </c>
      <c r="H61" s="91">
        <v>0.007587</v>
      </c>
      <c r="I61" s="91">
        <v>0.00719</v>
      </c>
      <c r="J61" s="91">
        <v>0.006818</v>
      </c>
      <c r="K61" s="91">
        <v>0.006417</v>
      </c>
      <c r="L61" s="91">
        <v>0.006036</v>
      </c>
      <c r="M61" s="91">
        <v>0.005598</v>
      </c>
      <c r="N61" s="91">
        <v>0.005228</v>
      </c>
      <c r="O61" s="91">
        <v>0.004856</v>
      </c>
      <c r="P61" s="91">
        <v>0.004383</v>
      </c>
      <c r="Q61" s="91">
        <v>0.003925</v>
      </c>
      <c r="R61" s="91">
        <v>0.003427</v>
      </c>
      <c r="S61" s="91">
        <v>0.002917</v>
      </c>
      <c r="T61" s="91">
        <v>0.002411</v>
      </c>
      <c r="U61" s="91">
        <v>0.001906</v>
      </c>
      <c r="V61" s="91">
        <v>0.001434</v>
      </c>
      <c r="W61" s="91">
        <v>9.63E-4</v>
      </c>
      <c r="X61" s="91">
        <v>4.58E-4</v>
      </c>
      <c r="Y61" s="91">
        <v>0.0</v>
      </c>
      <c r="Z61" s="91">
        <v>-3.51E-4</v>
      </c>
      <c r="AA61" s="91">
        <v>-7.76E-4</v>
      </c>
      <c r="AB61" s="91">
        <v>-0.001182</v>
      </c>
      <c r="AC61" s="91">
        <v>-0.001621</v>
      </c>
      <c r="AD61" s="91">
        <v>-0.00203</v>
      </c>
      <c r="AE61" s="91">
        <v>-0.002498</v>
      </c>
      <c r="AF61" s="91">
        <v>-0.002876</v>
      </c>
      <c r="AG61" s="91">
        <v>-0.00337</v>
      </c>
      <c r="AH61" s="91">
        <v>-0.00387</v>
      </c>
      <c r="AI61" s="91">
        <v>-0.004221</v>
      </c>
    </row>
    <row r="62" ht="13.5" customHeight="1">
      <c r="A62" s="91">
        <v>0.010554</v>
      </c>
      <c r="B62" s="91">
        <v>0.010221</v>
      </c>
      <c r="C62" s="91">
        <v>0.009713</v>
      </c>
      <c r="D62" s="91">
        <v>0.009246</v>
      </c>
      <c r="E62" s="91">
        <v>0.008726</v>
      </c>
      <c r="F62" s="91">
        <v>0.008302</v>
      </c>
      <c r="G62" s="91">
        <v>0.007836</v>
      </c>
      <c r="H62" s="91">
        <v>0.007442</v>
      </c>
      <c r="I62" s="91">
        <v>0.00706</v>
      </c>
      <c r="J62" s="91">
        <v>0.006705</v>
      </c>
      <c r="K62" s="91">
        <v>0.006326</v>
      </c>
      <c r="L62" s="91">
        <v>0.005956</v>
      </c>
      <c r="M62" s="91">
        <v>0.00554</v>
      </c>
      <c r="N62" s="91">
        <v>0.005171</v>
      </c>
      <c r="O62" s="91">
        <v>0.004788</v>
      </c>
      <c r="P62" s="91">
        <v>0.004349</v>
      </c>
      <c r="Q62" s="91">
        <v>0.00388</v>
      </c>
      <c r="R62" s="91">
        <v>0.003421</v>
      </c>
      <c r="S62" s="91">
        <v>0.002905</v>
      </c>
      <c r="T62" s="91">
        <v>0.002405</v>
      </c>
      <c r="U62" s="91">
        <v>0.001918</v>
      </c>
      <c r="V62" s="91">
        <v>0.001416</v>
      </c>
      <c r="W62" s="91">
        <v>9.95E-4</v>
      </c>
      <c r="X62" s="91">
        <v>4.65E-4</v>
      </c>
      <c r="Y62" s="91">
        <v>0.0</v>
      </c>
      <c r="Z62" s="91">
        <v>-3.61E-4</v>
      </c>
      <c r="AA62" s="91">
        <v>-7.23E-4</v>
      </c>
      <c r="AB62" s="91">
        <v>-0.001111</v>
      </c>
      <c r="AC62" s="91">
        <v>-0.00155</v>
      </c>
      <c r="AD62" s="91">
        <v>-0.001961</v>
      </c>
      <c r="AE62" s="91">
        <v>-0.002421</v>
      </c>
      <c r="AF62" s="91">
        <v>-0.002804</v>
      </c>
      <c r="AG62" s="91">
        <v>-0.003288</v>
      </c>
      <c r="AH62" s="91">
        <v>-0.003807</v>
      </c>
      <c r="AI62" s="91">
        <v>-0.004142</v>
      </c>
    </row>
    <row r="63" ht="13.5" customHeight="1">
      <c r="A63" s="91">
        <v>0.010213</v>
      </c>
      <c r="B63" s="91">
        <v>0.009891</v>
      </c>
      <c r="C63" s="91">
        <v>0.009417</v>
      </c>
      <c r="D63" s="91">
        <v>0.008952</v>
      </c>
      <c r="E63" s="91">
        <v>0.008445</v>
      </c>
      <c r="F63" s="91">
        <v>0.008026</v>
      </c>
      <c r="G63" s="91">
        <v>0.007604</v>
      </c>
      <c r="H63" s="91">
        <v>0.007222</v>
      </c>
      <c r="I63" s="91">
        <v>0.006862</v>
      </c>
      <c r="J63" s="91">
        <v>0.006497</v>
      </c>
      <c r="K63" s="91">
        <v>0.006131</v>
      </c>
      <c r="L63" s="91">
        <v>0.005789</v>
      </c>
      <c r="M63" s="91">
        <v>0.005392</v>
      </c>
      <c r="N63" s="91">
        <v>0.005017</v>
      </c>
      <c r="O63" s="91">
        <v>0.004694</v>
      </c>
      <c r="P63" s="91">
        <v>0.00422</v>
      </c>
      <c r="Q63" s="91">
        <v>0.003765</v>
      </c>
      <c r="R63" s="91">
        <v>0.003314</v>
      </c>
      <c r="S63" s="91">
        <v>0.002804</v>
      </c>
      <c r="T63" s="91">
        <v>0.002331</v>
      </c>
      <c r="U63" s="91">
        <v>0.001827</v>
      </c>
      <c r="V63" s="91">
        <v>0.001346</v>
      </c>
      <c r="W63" s="91">
        <v>9.12E-4</v>
      </c>
      <c r="X63" s="91">
        <v>4.38E-4</v>
      </c>
      <c r="Y63" s="91">
        <v>0.0</v>
      </c>
      <c r="Z63" s="91">
        <v>-3.4E-4</v>
      </c>
      <c r="AA63" s="91">
        <v>-7.14E-4</v>
      </c>
      <c r="AB63" s="91">
        <v>-0.001107</v>
      </c>
      <c r="AC63" s="91">
        <v>-0.001523</v>
      </c>
      <c r="AD63" s="91">
        <v>-0.001969</v>
      </c>
      <c r="AE63" s="91">
        <v>-0.002391</v>
      </c>
      <c r="AF63" s="91">
        <v>-0.002817</v>
      </c>
      <c r="AG63" s="91">
        <v>-0.003302</v>
      </c>
      <c r="AH63" s="91">
        <v>-0.003841</v>
      </c>
      <c r="AI63" s="91">
        <v>-0.004191</v>
      </c>
    </row>
    <row r="64" ht="13.5" customHeight="1">
      <c r="A64" s="91">
        <v>0.010081</v>
      </c>
      <c r="B64" s="91">
        <v>0.009765</v>
      </c>
      <c r="C64" s="91">
        <v>0.009269</v>
      </c>
      <c r="D64" s="91">
        <v>0.008799</v>
      </c>
      <c r="E64" s="91">
        <v>0.008283</v>
      </c>
      <c r="F64" s="91">
        <v>0.007899</v>
      </c>
      <c r="G64" s="91">
        <v>0.007456</v>
      </c>
      <c r="H64" s="91">
        <v>0.007079</v>
      </c>
      <c r="I64" s="91">
        <v>0.006723</v>
      </c>
      <c r="J64" s="91">
        <v>0.006373</v>
      </c>
      <c r="K64" s="91">
        <v>0.005989</v>
      </c>
      <c r="L64" s="91">
        <v>0.005649</v>
      </c>
      <c r="M64" s="91">
        <v>0.00524</v>
      </c>
      <c r="N64" s="91">
        <v>0.004908</v>
      </c>
      <c r="O64" s="91">
        <v>0.004553</v>
      </c>
      <c r="P64" s="91">
        <v>0.004092</v>
      </c>
      <c r="Q64" s="91">
        <v>0.003672</v>
      </c>
      <c r="R64" s="91">
        <v>0.00323</v>
      </c>
      <c r="S64" s="91">
        <v>0.002746</v>
      </c>
      <c r="T64" s="91">
        <v>0.002262</v>
      </c>
      <c r="U64" s="91">
        <v>0.001782</v>
      </c>
      <c r="V64" s="91">
        <v>0.00135</v>
      </c>
      <c r="W64" s="91">
        <v>9.35E-4</v>
      </c>
      <c r="X64" s="91">
        <v>4.35E-4</v>
      </c>
      <c r="Y64" s="91">
        <v>0.0</v>
      </c>
      <c r="Z64" s="91">
        <v>-3.37E-4</v>
      </c>
      <c r="AA64" s="91">
        <v>-7.16E-4</v>
      </c>
      <c r="AB64" s="91">
        <v>-0.001111</v>
      </c>
      <c r="AC64" s="91">
        <v>-0.00151</v>
      </c>
      <c r="AD64" s="91">
        <v>-0.001902</v>
      </c>
      <c r="AE64" s="91">
        <v>-0.002345</v>
      </c>
      <c r="AF64" s="91">
        <v>-0.002746</v>
      </c>
      <c r="AG64" s="91">
        <v>-0.003217</v>
      </c>
      <c r="AH64" s="91">
        <v>-0.003776</v>
      </c>
      <c r="AI64" s="91">
        <v>-0.004113</v>
      </c>
    </row>
    <row r="65" ht="13.5" customHeight="1">
      <c r="A65" s="91">
        <v>0.010167</v>
      </c>
      <c r="B65" s="91">
        <v>0.009857</v>
      </c>
      <c r="C65" s="91">
        <v>0.009383</v>
      </c>
      <c r="D65" s="91">
        <v>0.008937</v>
      </c>
      <c r="E65" s="91">
        <v>0.008433</v>
      </c>
      <c r="F65" s="91">
        <v>0.008028</v>
      </c>
      <c r="G65" s="91">
        <v>0.007586</v>
      </c>
      <c r="H65" s="91">
        <v>0.007195</v>
      </c>
      <c r="I65" s="91">
        <v>0.006826</v>
      </c>
      <c r="J65" s="91">
        <v>0.006463</v>
      </c>
      <c r="K65" s="91">
        <v>0.006085</v>
      </c>
      <c r="L65" s="91">
        <v>0.005744</v>
      </c>
      <c r="M65" s="91">
        <v>0.005336</v>
      </c>
      <c r="N65" s="91">
        <v>0.004987</v>
      </c>
      <c r="O65" s="91">
        <v>0.004613</v>
      </c>
      <c r="P65" s="91">
        <v>0.004204</v>
      </c>
      <c r="Q65" s="91">
        <v>0.00373</v>
      </c>
      <c r="R65" s="91">
        <v>0.003273</v>
      </c>
      <c r="S65" s="91">
        <v>0.002771</v>
      </c>
      <c r="T65" s="91">
        <v>0.002303</v>
      </c>
      <c r="U65" s="91">
        <v>0.001834</v>
      </c>
      <c r="V65" s="91">
        <v>0.001365</v>
      </c>
      <c r="W65" s="91">
        <v>9.35E-4</v>
      </c>
      <c r="X65" s="91">
        <v>4.59E-4</v>
      </c>
      <c r="Y65" s="91">
        <v>0.0</v>
      </c>
      <c r="Z65" s="91">
        <v>-3.21E-4</v>
      </c>
      <c r="AA65" s="91">
        <v>-6.99E-4</v>
      </c>
      <c r="AB65" s="91">
        <v>-0.001055</v>
      </c>
      <c r="AC65" s="91">
        <v>-0.00148</v>
      </c>
      <c r="AD65" s="91">
        <v>-0.001897</v>
      </c>
      <c r="AE65" s="91">
        <v>-0.002334</v>
      </c>
      <c r="AF65" s="91">
        <v>-0.002756</v>
      </c>
      <c r="AG65" s="91">
        <v>-0.003237</v>
      </c>
      <c r="AH65" s="91">
        <v>-0.003774</v>
      </c>
      <c r="AI65" s="91">
        <v>-0.004167</v>
      </c>
    </row>
    <row r="66" ht="13.5" customHeight="1">
      <c r="A66" s="91">
        <v>0.009997</v>
      </c>
      <c r="B66" s="91">
        <v>0.009666</v>
      </c>
      <c r="C66" s="91">
        <v>0.00919</v>
      </c>
      <c r="D66" s="91">
        <v>0.008731</v>
      </c>
      <c r="E66" s="91">
        <v>0.008244</v>
      </c>
      <c r="F66" s="91">
        <v>0.007845</v>
      </c>
      <c r="G66" s="91">
        <v>0.007404</v>
      </c>
      <c r="H66" s="91">
        <v>0.007043</v>
      </c>
      <c r="I66" s="91">
        <v>0.00669</v>
      </c>
      <c r="J66" s="91">
        <v>0.006319</v>
      </c>
      <c r="K66" s="91">
        <v>0.005957</v>
      </c>
      <c r="L66" s="91">
        <v>0.005618</v>
      </c>
      <c r="M66" s="91">
        <v>0.00523</v>
      </c>
      <c r="N66" s="91">
        <v>0.004882</v>
      </c>
      <c r="O66" s="91">
        <v>0.004562</v>
      </c>
      <c r="P66" s="91">
        <v>0.004093</v>
      </c>
      <c r="Q66" s="91">
        <v>0.003646</v>
      </c>
      <c r="R66" s="91">
        <v>0.003194</v>
      </c>
      <c r="S66" s="91">
        <v>0.002711</v>
      </c>
      <c r="T66" s="91">
        <v>0.002232</v>
      </c>
      <c r="U66" s="91">
        <v>0.00178</v>
      </c>
      <c r="V66" s="91">
        <v>0.001315</v>
      </c>
      <c r="W66" s="91">
        <v>9.16E-4</v>
      </c>
      <c r="X66" s="91">
        <v>4.21E-4</v>
      </c>
      <c r="Y66" s="91">
        <v>0.0</v>
      </c>
      <c r="Z66" s="91">
        <v>-3.28E-4</v>
      </c>
      <c r="AA66" s="91">
        <v>-6.92E-4</v>
      </c>
      <c r="AB66" s="91">
        <v>-0.001087</v>
      </c>
      <c r="AC66" s="91">
        <v>-0.00147</v>
      </c>
      <c r="AD66" s="91">
        <v>-0.001898</v>
      </c>
      <c r="AE66" s="91">
        <v>-0.002346</v>
      </c>
      <c r="AF66" s="91">
        <v>-0.002757</v>
      </c>
      <c r="AG66" s="91">
        <v>-0.003276</v>
      </c>
      <c r="AH66" s="91">
        <v>-0.003809</v>
      </c>
      <c r="AI66" s="91">
        <v>-0.00417</v>
      </c>
    </row>
    <row r="67" ht="13.5" customHeight="1">
      <c r="A67" s="91">
        <v>0.009835</v>
      </c>
      <c r="B67" s="91">
        <v>0.009522</v>
      </c>
      <c r="C67" s="91">
        <v>0.009033</v>
      </c>
      <c r="D67" s="91">
        <v>0.008605</v>
      </c>
      <c r="E67" s="91">
        <v>0.008118</v>
      </c>
      <c r="F67" s="91">
        <v>0.00773</v>
      </c>
      <c r="G67" s="91">
        <v>0.007302</v>
      </c>
      <c r="H67" s="91">
        <v>0.006918</v>
      </c>
      <c r="I67" s="91">
        <v>0.006542</v>
      </c>
      <c r="J67" s="91">
        <v>0.006211</v>
      </c>
      <c r="K67" s="91">
        <v>0.005862</v>
      </c>
      <c r="L67" s="91">
        <v>0.005508</v>
      </c>
      <c r="M67" s="91">
        <v>0.005088</v>
      </c>
      <c r="N67" s="91">
        <v>0.004788</v>
      </c>
      <c r="O67" s="91">
        <v>0.004449</v>
      </c>
      <c r="P67" s="91">
        <v>0.003986</v>
      </c>
      <c r="Q67" s="91">
        <v>0.003559</v>
      </c>
      <c r="R67" s="91">
        <v>0.003156</v>
      </c>
      <c r="S67" s="91">
        <v>0.002645</v>
      </c>
      <c r="T67" s="91">
        <v>0.002195</v>
      </c>
      <c r="U67" s="91">
        <v>0.001749</v>
      </c>
      <c r="V67" s="91">
        <v>0.001304</v>
      </c>
      <c r="W67" s="91">
        <v>9.06E-4</v>
      </c>
      <c r="X67" s="91">
        <v>4.53E-4</v>
      </c>
      <c r="Y67" s="91">
        <v>0.0</v>
      </c>
      <c r="Z67" s="91">
        <v>-3.08E-4</v>
      </c>
      <c r="AA67" s="91">
        <v>-6.81E-4</v>
      </c>
      <c r="AB67" s="91">
        <v>-0.001043</v>
      </c>
      <c r="AC67" s="91">
        <v>-0.001431</v>
      </c>
      <c r="AD67" s="91">
        <v>-0.001837</v>
      </c>
      <c r="AE67" s="91">
        <v>-0.002284</v>
      </c>
      <c r="AF67" s="91">
        <v>-0.002665</v>
      </c>
      <c r="AG67" s="91">
        <v>-0.003173</v>
      </c>
      <c r="AH67" s="91">
        <v>-0.003713</v>
      </c>
      <c r="AI67" s="91">
        <v>-0.004083</v>
      </c>
    </row>
    <row r="68" ht="13.5" customHeight="1">
      <c r="A68" s="91">
        <v>0.009779</v>
      </c>
      <c r="B68" s="91">
        <v>0.00945</v>
      </c>
      <c r="C68" s="91">
        <v>0.008973</v>
      </c>
      <c r="D68" s="91">
        <v>0.008525</v>
      </c>
      <c r="E68" s="91">
        <v>0.008029</v>
      </c>
      <c r="F68" s="91">
        <v>0.007639</v>
      </c>
      <c r="G68" s="91">
        <v>0.007215</v>
      </c>
      <c r="H68" s="91">
        <v>0.006843</v>
      </c>
      <c r="I68" s="91">
        <v>0.006486</v>
      </c>
      <c r="J68" s="91">
        <v>0.006153</v>
      </c>
      <c r="K68" s="91">
        <v>0.005786</v>
      </c>
      <c r="L68" s="91">
        <v>0.00547</v>
      </c>
      <c r="M68" s="91">
        <v>0.005088</v>
      </c>
      <c r="N68" s="91">
        <v>0.004743</v>
      </c>
      <c r="O68" s="91">
        <v>0.004425</v>
      </c>
      <c r="P68" s="91">
        <v>0.003984</v>
      </c>
      <c r="Q68" s="91">
        <v>0.003556</v>
      </c>
      <c r="R68" s="91">
        <v>0.00312</v>
      </c>
      <c r="S68" s="91">
        <v>0.002604</v>
      </c>
      <c r="T68" s="91">
        <v>0.002179</v>
      </c>
      <c r="U68" s="91">
        <v>0.001736</v>
      </c>
      <c r="V68" s="91">
        <v>0.001315</v>
      </c>
      <c r="W68" s="91">
        <v>9.16E-4</v>
      </c>
      <c r="X68" s="91">
        <v>4.3E-4</v>
      </c>
      <c r="Y68" s="91">
        <v>0.0</v>
      </c>
      <c r="Z68" s="91">
        <v>-3.14E-4</v>
      </c>
      <c r="AA68" s="91">
        <v>-6.73E-4</v>
      </c>
      <c r="AB68" s="91">
        <v>-0.001008</v>
      </c>
      <c r="AC68" s="91">
        <v>-0.001408</v>
      </c>
      <c r="AD68" s="91">
        <v>-0.001823</v>
      </c>
      <c r="AE68" s="91">
        <v>-0.002268</v>
      </c>
      <c r="AF68" s="91">
        <v>-0.002659</v>
      </c>
      <c r="AG68" s="91">
        <v>-0.003148</v>
      </c>
      <c r="AH68" s="91">
        <v>-0.0037</v>
      </c>
      <c r="AI68" s="91">
        <v>-0.00405</v>
      </c>
    </row>
    <row r="69" ht="13.5" customHeight="1">
      <c r="A69" s="91">
        <v>0.009523</v>
      </c>
      <c r="B69" s="91">
        <v>0.009205</v>
      </c>
      <c r="C69" s="91">
        <v>0.008769</v>
      </c>
      <c r="D69" s="91">
        <v>0.008343</v>
      </c>
      <c r="E69" s="91">
        <v>0.007852</v>
      </c>
      <c r="F69" s="91">
        <v>0.007498</v>
      </c>
      <c r="G69" s="91">
        <v>0.007075</v>
      </c>
      <c r="H69" s="91">
        <v>0.006699</v>
      </c>
      <c r="I69" s="91">
        <v>0.006369</v>
      </c>
      <c r="J69" s="91">
        <v>0.006045</v>
      </c>
      <c r="K69" s="91">
        <v>0.005685</v>
      </c>
      <c r="L69" s="91">
        <v>0.005351</v>
      </c>
      <c r="M69" s="91">
        <v>0.004991</v>
      </c>
      <c r="N69" s="91">
        <v>0.004643</v>
      </c>
      <c r="O69" s="91">
        <v>0.004328</v>
      </c>
      <c r="P69" s="91">
        <v>0.003895</v>
      </c>
      <c r="Q69" s="91">
        <v>0.003463</v>
      </c>
      <c r="R69" s="91">
        <v>0.003037</v>
      </c>
      <c r="S69" s="91">
        <v>0.002591</v>
      </c>
      <c r="T69" s="91">
        <v>0.002123</v>
      </c>
      <c r="U69" s="91">
        <v>0.001684</v>
      </c>
      <c r="V69" s="91">
        <v>0.001245</v>
      </c>
      <c r="W69" s="91">
        <v>8.8E-4</v>
      </c>
      <c r="X69" s="91">
        <v>3.99E-4</v>
      </c>
      <c r="Y69" s="91">
        <v>0.0</v>
      </c>
      <c r="Z69" s="91">
        <v>-2.87E-4</v>
      </c>
      <c r="AA69" s="91">
        <v>-6.8E-4</v>
      </c>
      <c r="AB69" s="91">
        <v>-0.001023</v>
      </c>
      <c r="AC69" s="91">
        <v>-0.001407</v>
      </c>
      <c r="AD69" s="91">
        <v>-0.001785</v>
      </c>
      <c r="AE69" s="91">
        <v>-0.00226</v>
      </c>
      <c r="AF69" s="91">
        <v>-0.002625</v>
      </c>
      <c r="AG69" s="91">
        <v>-0.003131</v>
      </c>
      <c r="AH69" s="91">
        <v>-0.003694</v>
      </c>
      <c r="AI69" s="91">
        <v>-0.004052</v>
      </c>
    </row>
    <row r="70" ht="13.5" customHeight="1">
      <c r="A70" s="91">
        <v>0.009414</v>
      </c>
      <c r="B70" s="91">
        <v>0.009102</v>
      </c>
      <c r="C70" s="91">
        <v>0.008651</v>
      </c>
      <c r="D70" s="91">
        <v>0.008223</v>
      </c>
      <c r="E70" s="91">
        <v>0.00772</v>
      </c>
      <c r="F70" s="91">
        <v>0.007387</v>
      </c>
      <c r="G70" s="91">
        <v>0.006974</v>
      </c>
      <c r="H70" s="91">
        <v>0.006582</v>
      </c>
      <c r="I70" s="91">
        <v>0.006262</v>
      </c>
      <c r="J70" s="91">
        <v>0.005963</v>
      </c>
      <c r="K70" s="91">
        <v>0.005593</v>
      </c>
      <c r="L70" s="91">
        <v>0.005277</v>
      </c>
      <c r="M70" s="91">
        <v>0.004889</v>
      </c>
      <c r="N70" s="91">
        <v>0.004566</v>
      </c>
      <c r="O70" s="91">
        <v>0.004237</v>
      </c>
      <c r="P70" s="91">
        <v>0.003836</v>
      </c>
      <c r="Q70" s="91">
        <v>0.003378</v>
      </c>
      <c r="R70" s="91">
        <v>0.002973</v>
      </c>
      <c r="S70" s="91">
        <v>0.002541</v>
      </c>
      <c r="T70" s="91">
        <v>0.002099</v>
      </c>
      <c r="U70" s="91">
        <v>0.001664</v>
      </c>
      <c r="V70" s="91">
        <v>0.00122</v>
      </c>
      <c r="W70" s="91">
        <v>8.95E-4</v>
      </c>
      <c r="X70" s="91">
        <v>4.18E-4</v>
      </c>
      <c r="Y70" s="91">
        <v>0.0</v>
      </c>
      <c r="Z70" s="91">
        <v>-2.86E-4</v>
      </c>
      <c r="AA70" s="91">
        <v>-6.31E-4</v>
      </c>
      <c r="AB70" s="91">
        <v>-9.83E-4</v>
      </c>
      <c r="AC70" s="91">
        <v>-0.001358</v>
      </c>
      <c r="AD70" s="91">
        <v>-0.001726</v>
      </c>
      <c r="AE70" s="91">
        <v>-0.002172</v>
      </c>
      <c r="AF70" s="91">
        <v>-0.002561</v>
      </c>
      <c r="AG70" s="91">
        <v>-0.003041</v>
      </c>
      <c r="AH70" s="91">
        <v>-0.0036</v>
      </c>
      <c r="AI70" s="91">
        <v>-0.003966</v>
      </c>
    </row>
    <row r="71" ht="13.5" customHeight="1">
      <c r="A71" s="91">
        <v>0.009338</v>
      </c>
      <c r="B71" s="91">
        <v>0.009004</v>
      </c>
      <c r="C71" s="91">
        <v>0.008546</v>
      </c>
      <c r="D71" s="91">
        <v>0.008127</v>
      </c>
      <c r="E71" s="91">
        <v>0.007625</v>
      </c>
      <c r="F71" s="91">
        <v>0.007258</v>
      </c>
      <c r="G71" s="91">
        <v>0.006821</v>
      </c>
      <c r="H71" s="91">
        <v>0.006468</v>
      </c>
      <c r="I71" s="91">
        <v>0.006128</v>
      </c>
      <c r="J71" s="91">
        <v>0.00581</v>
      </c>
      <c r="K71" s="91">
        <v>0.005479</v>
      </c>
      <c r="L71" s="91">
        <v>0.00516</v>
      </c>
      <c r="M71" s="91">
        <v>0.004808</v>
      </c>
      <c r="N71" s="91">
        <v>0.004481</v>
      </c>
      <c r="O71" s="91">
        <v>0.004183</v>
      </c>
      <c r="P71" s="91">
        <v>0.00378</v>
      </c>
      <c r="Q71" s="91">
        <v>0.003346</v>
      </c>
      <c r="R71" s="91">
        <v>0.002951</v>
      </c>
      <c r="S71" s="91">
        <v>0.002489</v>
      </c>
      <c r="T71" s="91">
        <v>0.002078</v>
      </c>
      <c r="U71" s="91">
        <v>0.001634</v>
      </c>
      <c r="V71" s="91">
        <v>0.001245</v>
      </c>
      <c r="W71" s="91">
        <v>8.45E-4</v>
      </c>
      <c r="X71" s="91">
        <v>4.08E-4</v>
      </c>
      <c r="Y71" s="91">
        <v>0.0</v>
      </c>
      <c r="Z71" s="91">
        <v>-2.63E-4</v>
      </c>
      <c r="AA71" s="91">
        <v>-5.81E-4</v>
      </c>
      <c r="AB71" s="91">
        <v>-9.15E-4</v>
      </c>
      <c r="AC71" s="91">
        <v>-0.001308</v>
      </c>
      <c r="AD71" s="91">
        <v>-0.001619</v>
      </c>
      <c r="AE71" s="91">
        <v>-0.002078</v>
      </c>
      <c r="AF71" s="91">
        <v>-0.002453</v>
      </c>
      <c r="AG71" s="91">
        <v>-0.002931</v>
      </c>
      <c r="AH71" s="91">
        <v>-0.003502</v>
      </c>
      <c r="AI71" s="91">
        <v>-0.003791</v>
      </c>
    </row>
    <row r="72" ht="13.5" customHeight="1">
      <c r="A72" s="91">
        <v>0.008978</v>
      </c>
      <c r="B72" s="91">
        <v>0.008674</v>
      </c>
      <c r="C72" s="91">
        <v>0.008229</v>
      </c>
      <c r="D72" s="91">
        <v>0.007807</v>
      </c>
      <c r="E72" s="91">
        <v>0.007349</v>
      </c>
      <c r="F72" s="91">
        <v>0.007018</v>
      </c>
      <c r="G72" s="91">
        <v>0.006602</v>
      </c>
      <c r="H72" s="91">
        <v>0.006257</v>
      </c>
      <c r="I72" s="91">
        <v>0.005919</v>
      </c>
      <c r="J72" s="91">
        <v>0.005638</v>
      </c>
      <c r="K72" s="91">
        <v>0.005288</v>
      </c>
      <c r="L72" s="91">
        <v>0.004975</v>
      </c>
      <c r="M72" s="91">
        <v>0.004645</v>
      </c>
      <c r="N72" s="91">
        <v>0.004301</v>
      </c>
      <c r="O72" s="91">
        <v>0.004022</v>
      </c>
      <c r="P72" s="91">
        <v>0.003639</v>
      </c>
      <c r="Q72" s="91">
        <v>0.003208</v>
      </c>
      <c r="R72" s="91">
        <v>0.002829</v>
      </c>
      <c r="S72" s="91">
        <v>0.002351</v>
      </c>
      <c r="T72" s="91">
        <v>0.001933</v>
      </c>
      <c r="U72" s="91">
        <v>0.001561</v>
      </c>
      <c r="V72" s="91">
        <v>0.001137</v>
      </c>
      <c r="W72" s="91">
        <v>7.86E-4</v>
      </c>
      <c r="X72" s="91">
        <v>3.54E-4</v>
      </c>
      <c r="Y72" s="91">
        <v>0.0</v>
      </c>
      <c r="Z72" s="91">
        <v>-2.79E-4</v>
      </c>
      <c r="AA72" s="91">
        <v>-6.18E-4</v>
      </c>
      <c r="AB72" s="91">
        <v>-9.24E-4</v>
      </c>
      <c r="AC72" s="91">
        <v>-0.001292</v>
      </c>
      <c r="AD72" s="91">
        <v>-0.001661</v>
      </c>
      <c r="AE72" s="91">
        <v>-0.002047</v>
      </c>
      <c r="AF72" s="91">
        <v>-0.002371</v>
      </c>
      <c r="AG72" s="91">
        <v>-0.002891</v>
      </c>
      <c r="AH72" s="91">
        <v>-0.003422</v>
      </c>
      <c r="AI72" s="91">
        <v>-0.003768</v>
      </c>
    </row>
    <row r="73" ht="13.5" customHeight="1">
      <c r="A73" s="91">
        <v>0.008739</v>
      </c>
      <c r="B73" s="91">
        <v>0.008446</v>
      </c>
      <c r="C73" s="91">
        <v>0.008003</v>
      </c>
      <c r="D73" s="91">
        <v>0.007612</v>
      </c>
      <c r="E73" s="91">
        <v>0.007135</v>
      </c>
      <c r="F73" s="91">
        <v>0.006798</v>
      </c>
      <c r="G73" s="91">
        <v>0.006405</v>
      </c>
      <c r="H73" s="91">
        <v>0.006054</v>
      </c>
      <c r="I73" s="91">
        <v>0.00575</v>
      </c>
      <c r="J73" s="91">
        <v>0.005467</v>
      </c>
      <c r="K73" s="91">
        <v>0.005151</v>
      </c>
      <c r="L73" s="91">
        <v>0.004824</v>
      </c>
      <c r="M73" s="91">
        <v>0.004479</v>
      </c>
      <c r="N73" s="91">
        <v>0.004172</v>
      </c>
      <c r="O73" s="91">
        <v>0.003941</v>
      </c>
      <c r="P73" s="91">
        <v>0.003518</v>
      </c>
      <c r="Q73" s="91">
        <v>0.003109</v>
      </c>
      <c r="R73" s="91">
        <v>0.002742</v>
      </c>
      <c r="S73" s="91">
        <v>0.002296</v>
      </c>
      <c r="T73" s="91">
        <v>0.001921</v>
      </c>
      <c r="U73" s="91">
        <v>0.001534</v>
      </c>
      <c r="V73" s="91">
        <v>0.001121</v>
      </c>
      <c r="W73" s="91">
        <v>7.86E-4</v>
      </c>
      <c r="X73" s="91">
        <v>3.74E-4</v>
      </c>
      <c r="Y73" s="91">
        <v>0.0</v>
      </c>
      <c r="Z73" s="91">
        <v>-2.93E-4</v>
      </c>
      <c r="AA73" s="91">
        <v>-5.89E-4</v>
      </c>
      <c r="AB73" s="91">
        <v>-9.02E-4</v>
      </c>
      <c r="AC73" s="91">
        <v>-0.001239</v>
      </c>
      <c r="AD73" s="91">
        <v>-0.001582</v>
      </c>
      <c r="AE73" s="91">
        <v>-0.002006</v>
      </c>
      <c r="AF73" s="91">
        <v>-0.00231</v>
      </c>
      <c r="AG73" s="91">
        <v>-0.002809</v>
      </c>
      <c r="AH73" s="91">
        <v>-0.003287</v>
      </c>
      <c r="AI73" s="91">
        <v>-0.0036</v>
      </c>
    </row>
    <row r="74" ht="13.5" customHeight="1">
      <c r="A74" s="91">
        <v>0.008675</v>
      </c>
      <c r="B74" s="91">
        <v>0.008352</v>
      </c>
      <c r="C74" s="91">
        <v>0.00791</v>
      </c>
      <c r="D74" s="91">
        <v>0.007539</v>
      </c>
      <c r="E74" s="91">
        <v>0.007029</v>
      </c>
      <c r="F74" s="91">
        <v>0.006737</v>
      </c>
      <c r="G74" s="91">
        <v>0.006333</v>
      </c>
      <c r="H74" s="91">
        <v>0.005988</v>
      </c>
      <c r="I74" s="91">
        <v>0.005709</v>
      </c>
      <c r="J74" s="91">
        <v>0.005389</v>
      </c>
      <c r="K74" s="91">
        <v>0.005082</v>
      </c>
      <c r="L74" s="91">
        <v>0.0048</v>
      </c>
      <c r="M74" s="91">
        <v>0.004449</v>
      </c>
      <c r="N74" s="91">
        <v>0.004158</v>
      </c>
      <c r="O74" s="91">
        <v>0.003901</v>
      </c>
      <c r="P74" s="91">
        <v>0.003487</v>
      </c>
      <c r="Q74" s="91">
        <v>0.00308</v>
      </c>
      <c r="R74" s="91">
        <v>0.002738</v>
      </c>
      <c r="S74" s="91">
        <v>0.002277</v>
      </c>
      <c r="T74" s="91">
        <v>0.001922</v>
      </c>
      <c r="U74" s="91">
        <v>0.001516</v>
      </c>
      <c r="V74" s="91">
        <v>0.001143</v>
      </c>
      <c r="W74" s="91">
        <v>8.4E-4</v>
      </c>
      <c r="X74" s="91">
        <v>4.15E-4</v>
      </c>
      <c r="Y74" s="91">
        <v>0.0</v>
      </c>
      <c r="Z74" s="91">
        <v>-1.96E-4</v>
      </c>
      <c r="AA74" s="91">
        <v>-5.22E-4</v>
      </c>
      <c r="AB74" s="91">
        <v>-8.16E-4</v>
      </c>
      <c r="AC74" s="91">
        <v>-0.001165</v>
      </c>
      <c r="AD74" s="91">
        <v>-0.001528</v>
      </c>
      <c r="AE74" s="91">
        <v>-0.00193</v>
      </c>
      <c r="AF74" s="91">
        <v>-0.002227</v>
      </c>
      <c r="AG74" s="91">
        <v>-0.002658</v>
      </c>
      <c r="AH74" s="91">
        <v>-0.003171</v>
      </c>
      <c r="AI74" s="91">
        <v>-0.003469</v>
      </c>
    </row>
    <row r="75" ht="13.5" customHeight="1">
      <c r="A75" s="91">
        <v>0.0084</v>
      </c>
      <c r="B75" s="91">
        <v>0.008098</v>
      </c>
      <c r="C75" s="91">
        <v>0.007668</v>
      </c>
      <c r="D75" s="91">
        <v>0.007271</v>
      </c>
      <c r="E75" s="91">
        <v>0.006799</v>
      </c>
      <c r="F75" s="91">
        <v>0.00649</v>
      </c>
      <c r="G75" s="91">
        <v>0.00611</v>
      </c>
      <c r="H75" s="91">
        <v>0.005756</v>
      </c>
      <c r="I75" s="91">
        <v>0.005475</v>
      </c>
      <c r="J75" s="91">
        <v>0.005183</v>
      </c>
      <c r="K75" s="91">
        <v>0.004865</v>
      </c>
      <c r="L75" s="91">
        <v>0.004588</v>
      </c>
      <c r="M75" s="91">
        <v>0.004198</v>
      </c>
      <c r="N75" s="91">
        <v>0.003969</v>
      </c>
      <c r="O75" s="91">
        <v>0.003722</v>
      </c>
      <c r="P75" s="91">
        <v>0.003293</v>
      </c>
      <c r="Q75" s="91">
        <v>0.002918</v>
      </c>
      <c r="R75" s="91">
        <v>0.00255</v>
      </c>
      <c r="S75" s="91">
        <v>0.00211</v>
      </c>
      <c r="T75" s="91">
        <v>0.001728</v>
      </c>
      <c r="U75" s="91">
        <v>0.001398</v>
      </c>
      <c r="V75" s="91">
        <v>0.001007</v>
      </c>
      <c r="W75" s="91">
        <v>7.11E-4</v>
      </c>
      <c r="X75" s="91">
        <v>3.66E-4</v>
      </c>
      <c r="Y75" s="91">
        <v>0.0</v>
      </c>
      <c r="Z75" s="91">
        <v>-2.91E-4</v>
      </c>
      <c r="AA75" s="91">
        <v>-5.86E-4</v>
      </c>
      <c r="AB75" s="91">
        <v>-8.73E-4</v>
      </c>
      <c r="AC75" s="91">
        <v>-0.001203</v>
      </c>
      <c r="AD75" s="91">
        <v>-0.001506</v>
      </c>
      <c r="AE75" s="91">
        <v>-0.001897</v>
      </c>
      <c r="AF75" s="91">
        <v>-0.002196</v>
      </c>
      <c r="AG75" s="91">
        <v>-0.002626</v>
      </c>
      <c r="AH75" s="91">
        <v>-0.003092</v>
      </c>
      <c r="AI75" s="91">
        <v>-0.003404</v>
      </c>
    </row>
    <row r="76" ht="13.5" customHeight="1">
      <c r="A76" s="91">
        <v>0.008324</v>
      </c>
      <c r="B76" s="91">
        <v>0.008018</v>
      </c>
      <c r="C76" s="91">
        <v>0.007589</v>
      </c>
      <c r="D76" s="91">
        <v>0.007202</v>
      </c>
      <c r="E76" s="91">
        <v>0.00672</v>
      </c>
      <c r="F76" s="91">
        <v>0.006439</v>
      </c>
      <c r="G76" s="91">
        <v>0.006031</v>
      </c>
      <c r="H76" s="91">
        <v>0.005719</v>
      </c>
      <c r="I76" s="91">
        <v>0.005407</v>
      </c>
      <c r="J76" s="91">
        <v>0.005124</v>
      </c>
      <c r="K76" s="91">
        <v>0.004792</v>
      </c>
      <c r="L76" s="91">
        <v>0.004529</v>
      </c>
      <c r="M76" s="91">
        <v>0.004215</v>
      </c>
      <c r="N76" s="91">
        <v>0.003976</v>
      </c>
      <c r="O76" s="91">
        <v>0.003711</v>
      </c>
      <c r="P76" s="91">
        <v>0.003317</v>
      </c>
      <c r="Q76" s="91">
        <v>0.002926</v>
      </c>
      <c r="R76" s="91">
        <v>0.002615</v>
      </c>
      <c r="S76" s="91">
        <v>0.00217</v>
      </c>
      <c r="T76" s="91">
        <v>0.001812</v>
      </c>
      <c r="U76" s="91">
        <v>0.001479</v>
      </c>
      <c r="V76" s="91">
        <v>0.001095</v>
      </c>
      <c r="W76" s="91">
        <v>8.31E-4</v>
      </c>
      <c r="X76" s="91">
        <v>3.7E-4</v>
      </c>
      <c r="Y76" s="91">
        <v>0.0</v>
      </c>
      <c r="Z76" s="91">
        <v>-2.38E-4</v>
      </c>
      <c r="AA76" s="91">
        <v>-4.76E-4</v>
      </c>
      <c r="AB76" s="91">
        <v>-7.76E-4</v>
      </c>
      <c r="AC76" s="91">
        <v>-0.001083</v>
      </c>
      <c r="AD76" s="91">
        <v>-0.001382</v>
      </c>
      <c r="AE76" s="91">
        <v>-0.001762</v>
      </c>
      <c r="AF76" s="91">
        <v>-0.00202</v>
      </c>
      <c r="AG76" s="91">
        <v>-0.002412</v>
      </c>
      <c r="AH76" s="91">
        <v>-0.002912</v>
      </c>
      <c r="AI76" s="91">
        <v>-0.003174</v>
      </c>
    </row>
    <row r="77" ht="13.5" customHeight="1">
      <c r="A77" s="91">
        <v>0.008132</v>
      </c>
      <c r="B77" s="91">
        <v>0.007816</v>
      </c>
      <c r="C77" s="91">
        <v>0.007387</v>
      </c>
      <c r="D77" s="91">
        <v>0.00703</v>
      </c>
      <c r="E77" s="91">
        <v>0.006604</v>
      </c>
      <c r="F77" s="91">
        <v>0.006294</v>
      </c>
      <c r="G77" s="91">
        <v>0.005901</v>
      </c>
      <c r="H77" s="91">
        <v>0.005605</v>
      </c>
      <c r="I77" s="91">
        <v>0.005329</v>
      </c>
      <c r="J77" s="91">
        <v>0.005057</v>
      </c>
      <c r="K77" s="91">
        <v>0.004771</v>
      </c>
      <c r="L77" s="91">
        <v>0.004526</v>
      </c>
      <c r="M77" s="91">
        <v>0.004168</v>
      </c>
      <c r="N77" s="91">
        <v>0.003901</v>
      </c>
      <c r="O77" s="91">
        <v>0.003682</v>
      </c>
      <c r="P77" s="91">
        <v>0.003247</v>
      </c>
      <c r="Q77" s="91">
        <v>0.002917</v>
      </c>
      <c r="R77" s="91">
        <v>0.002573</v>
      </c>
      <c r="S77" s="91">
        <v>0.002168</v>
      </c>
      <c r="T77" s="91">
        <v>0.001784</v>
      </c>
      <c r="U77" s="91">
        <v>0.001396</v>
      </c>
      <c r="V77" s="91">
        <v>0.001063</v>
      </c>
      <c r="W77" s="91">
        <v>7.84E-4</v>
      </c>
      <c r="X77" s="91">
        <v>3.55E-4</v>
      </c>
      <c r="Y77" s="91">
        <v>0.0</v>
      </c>
      <c r="Z77" s="91">
        <v>-1.96E-4</v>
      </c>
      <c r="AA77" s="91">
        <v>-4.84E-4</v>
      </c>
      <c r="AB77" s="91">
        <v>-7.76E-4</v>
      </c>
      <c r="AC77" s="91">
        <v>-0.001137</v>
      </c>
      <c r="AD77" s="91">
        <v>-0.001442</v>
      </c>
      <c r="AE77" s="91">
        <v>-0.001819</v>
      </c>
      <c r="AF77" s="91">
        <v>-0.002103</v>
      </c>
      <c r="AG77" s="91">
        <v>-0.002518</v>
      </c>
      <c r="AH77" s="91">
        <v>-0.003004</v>
      </c>
      <c r="AI77" s="91">
        <v>-0.003242</v>
      </c>
    </row>
    <row r="78" ht="13.5" customHeight="1">
      <c r="A78" s="91">
        <v>0.008231</v>
      </c>
      <c r="B78" s="91">
        <v>0.007949</v>
      </c>
      <c r="C78" s="91">
        <v>0.007535</v>
      </c>
      <c r="D78" s="91">
        <v>0.007172</v>
      </c>
      <c r="E78" s="91">
        <v>0.006705</v>
      </c>
      <c r="F78" s="91">
        <v>0.006415</v>
      </c>
      <c r="G78" s="91">
        <v>0.006022</v>
      </c>
      <c r="H78" s="91">
        <v>0.005749</v>
      </c>
      <c r="I78" s="91">
        <v>0.005467</v>
      </c>
      <c r="J78" s="91">
        <v>0.005214</v>
      </c>
      <c r="K78" s="91">
        <v>0.004849</v>
      </c>
      <c r="L78" s="91">
        <v>0.004653</v>
      </c>
      <c r="M78" s="91">
        <v>0.004261</v>
      </c>
      <c r="N78" s="91">
        <v>0.003992</v>
      </c>
      <c r="O78" s="91">
        <v>0.00378</v>
      </c>
      <c r="P78" s="91">
        <v>0.003365</v>
      </c>
      <c r="Q78" s="91">
        <v>0.002942</v>
      </c>
      <c r="R78" s="91">
        <v>0.002651</v>
      </c>
      <c r="S78" s="91">
        <v>0.002221</v>
      </c>
      <c r="T78" s="91">
        <v>0.001872</v>
      </c>
      <c r="U78" s="91">
        <v>0.00149</v>
      </c>
      <c r="V78" s="91">
        <v>0.001088</v>
      </c>
      <c r="W78" s="91">
        <v>8.23E-4</v>
      </c>
      <c r="X78" s="91">
        <v>4.08E-4</v>
      </c>
      <c r="Y78" s="91">
        <v>0.0</v>
      </c>
      <c r="Z78" s="91">
        <v>-2.0E-4</v>
      </c>
      <c r="AA78" s="91">
        <v>-4.97E-4</v>
      </c>
      <c r="AB78" s="91">
        <v>-7.71E-4</v>
      </c>
      <c r="AC78" s="91">
        <v>-0.00111</v>
      </c>
      <c r="AD78" s="91">
        <v>-0.001446</v>
      </c>
      <c r="AE78" s="91">
        <v>-0.001805</v>
      </c>
      <c r="AF78" s="91">
        <v>-0.002145</v>
      </c>
      <c r="AG78" s="91">
        <v>-0.002511</v>
      </c>
      <c r="AH78" s="91">
        <v>-0.003017</v>
      </c>
      <c r="AI78" s="91">
        <v>-0.003282</v>
      </c>
    </row>
    <row r="79" ht="13.5" customHeight="1">
      <c r="A79" s="91">
        <v>0.00776</v>
      </c>
      <c r="B79" s="91">
        <v>0.007485</v>
      </c>
      <c r="C79" s="91">
        <v>0.007124</v>
      </c>
      <c r="D79" s="91">
        <v>0.006863</v>
      </c>
      <c r="E79" s="91">
        <v>0.006399</v>
      </c>
      <c r="F79" s="91">
        <v>0.006156</v>
      </c>
      <c r="G79" s="91">
        <v>0.005796</v>
      </c>
      <c r="H79" s="91">
        <v>0.00551</v>
      </c>
      <c r="I79" s="91">
        <v>0.005215</v>
      </c>
      <c r="J79" s="91">
        <v>0.005</v>
      </c>
      <c r="K79" s="91">
        <v>0.004735</v>
      </c>
      <c r="L79" s="91">
        <v>0.00448</v>
      </c>
      <c r="M79" s="91">
        <v>0.004168</v>
      </c>
      <c r="N79" s="91">
        <v>0.0039</v>
      </c>
      <c r="O79" s="91">
        <v>0.003724</v>
      </c>
      <c r="P79" s="91">
        <v>0.003309</v>
      </c>
      <c r="Q79" s="91">
        <v>0.002951</v>
      </c>
      <c r="R79" s="91">
        <v>0.002637</v>
      </c>
      <c r="S79" s="91">
        <v>0.002172</v>
      </c>
      <c r="T79" s="91">
        <v>0.001794</v>
      </c>
      <c r="U79" s="91">
        <v>0.001419</v>
      </c>
      <c r="V79" s="91">
        <v>0.001077</v>
      </c>
      <c r="W79" s="91">
        <v>7.92E-4</v>
      </c>
      <c r="X79" s="91">
        <v>3.54E-4</v>
      </c>
      <c r="Y79" s="91">
        <v>0.0</v>
      </c>
      <c r="Z79" s="91">
        <v>-2.06E-4</v>
      </c>
      <c r="AA79" s="91">
        <v>-4.47E-4</v>
      </c>
      <c r="AB79" s="91">
        <v>-7.4E-4</v>
      </c>
      <c r="AC79" s="91">
        <v>-0.001126</v>
      </c>
      <c r="AD79" s="91">
        <v>-0.001396</v>
      </c>
      <c r="AE79" s="91">
        <v>-0.001793</v>
      </c>
      <c r="AF79" s="91">
        <v>-0.002028</v>
      </c>
      <c r="AG79" s="91">
        <v>-0.002405</v>
      </c>
      <c r="AH79" s="91">
        <v>-0.002954</v>
      </c>
      <c r="AI79" s="91">
        <v>-0.003187</v>
      </c>
    </row>
    <row r="80" ht="13.5" customHeight="1">
      <c r="A80" s="91">
        <v>0.007886</v>
      </c>
      <c r="B80" s="91">
        <v>0.007604</v>
      </c>
      <c r="C80" s="91">
        <v>0.007241</v>
      </c>
      <c r="D80" s="91">
        <v>0.006884</v>
      </c>
      <c r="E80" s="91">
        <v>0.006431</v>
      </c>
      <c r="F80" s="91">
        <v>0.006197</v>
      </c>
      <c r="G80" s="91">
        <v>0.005826</v>
      </c>
      <c r="H80" s="91">
        <v>0.005559</v>
      </c>
      <c r="I80" s="91">
        <v>0.00528</v>
      </c>
      <c r="J80" s="91">
        <v>0.005011</v>
      </c>
      <c r="K80" s="91">
        <v>0.004747</v>
      </c>
      <c r="L80" s="91">
        <v>0.004498</v>
      </c>
      <c r="M80" s="91">
        <v>0.004171</v>
      </c>
      <c r="N80" s="91">
        <v>0.003843</v>
      </c>
      <c r="O80" s="91">
        <v>0.003722</v>
      </c>
      <c r="P80" s="91">
        <v>0.003282</v>
      </c>
      <c r="Q80" s="91">
        <v>0.002872</v>
      </c>
      <c r="R80" s="91">
        <v>0.002585</v>
      </c>
      <c r="S80" s="91">
        <v>0.002135</v>
      </c>
      <c r="T80" s="91">
        <v>0.001805</v>
      </c>
      <c r="U80" s="91">
        <v>0.001398</v>
      </c>
      <c r="V80" s="91">
        <v>0.001062</v>
      </c>
      <c r="W80" s="91">
        <v>7.61E-4</v>
      </c>
      <c r="X80" s="91">
        <v>3.62E-4</v>
      </c>
      <c r="Y80" s="91">
        <v>0.0</v>
      </c>
      <c r="Z80" s="91">
        <v>-2.06E-4</v>
      </c>
      <c r="AA80" s="91">
        <v>-5.14E-4</v>
      </c>
      <c r="AB80" s="91">
        <v>-7.84E-4</v>
      </c>
      <c r="AC80" s="91">
        <v>-0.001153</v>
      </c>
      <c r="AD80" s="91">
        <v>-0.001452</v>
      </c>
      <c r="AE80" s="91">
        <v>-0.001845</v>
      </c>
      <c r="AF80" s="91">
        <v>-0.002079</v>
      </c>
      <c r="AG80" s="91">
        <v>-0.002483</v>
      </c>
      <c r="AH80" s="91">
        <v>-0.002918</v>
      </c>
      <c r="AI80" s="91">
        <v>-0.003197</v>
      </c>
    </row>
    <row r="81" ht="13.5" customHeight="1">
      <c r="A81" s="91">
        <v>0.007753</v>
      </c>
      <c r="B81" s="91">
        <v>0.007483</v>
      </c>
      <c r="C81" s="91">
        <v>0.007128</v>
      </c>
      <c r="D81" s="91">
        <v>0.006798</v>
      </c>
      <c r="E81" s="91">
        <v>0.00637</v>
      </c>
      <c r="F81" s="91">
        <v>0.006098</v>
      </c>
      <c r="G81" s="91">
        <v>0.005772</v>
      </c>
      <c r="H81" s="91">
        <v>0.00545</v>
      </c>
      <c r="I81" s="91">
        <v>0.005175</v>
      </c>
      <c r="J81" s="91">
        <v>0.004946</v>
      </c>
      <c r="K81" s="91">
        <v>0.004641</v>
      </c>
      <c r="L81" s="91">
        <v>0.004414</v>
      </c>
      <c r="M81" s="91">
        <v>0.004131</v>
      </c>
      <c r="N81" s="91">
        <v>0.003895</v>
      </c>
      <c r="O81" s="91">
        <v>0.003687</v>
      </c>
      <c r="P81" s="91">
        <v>0.003281</v>
      </c>
      <c r="Q81" s="91">
        <v>0.002926</v>
      </c>
      <c r="R81" s="91">
        <v>0.002669</v>
      </c>
      <c r="S81" s="91">
        <v>0.002182</v>
      </c>
      <c r="T81" s="91">
        <v>0.0018</v>
      </c>
      <c r="U81" s="91">
        <v>0.001494</v>
      </c>
      <c r="V81" s="91">
        <v>0.001121</v>
      </c>
      <c r="W81" s="91">
        <v>8.42E-4</v>
      </c>
      <c r="X81" s="91">
        <v>4.06E-4</v>
      </c>
      <c r="Y81" s="91">
        <v>0.0</v>
      </c>
      <c r="Z81" s="91">
        <v>-1.61E-4</v>
      </c>
      <c r="AA81" s="91">
        <v>-4.35E-4</v>
      </c>
      <c r="AB81" s="91">
        <v>-7.21E-4</v>
      </c>
      <c r="AC81" s="91">
        <v>-0.001059</v>
      </c>
      <c r="AD81" s="91">
        <v>-0.001375</v>
      </c>
      <c r="AE81" s="91">
        <v>-0.00175</v>
      </c>
      <c r="AF81" s="91">
        <v>-0.001955</v>
      </c>
      <c r="AG81" s="91">
        <v>-0.002306</v>
      </c>
      <c r="AH81" s="91">
        <v>-0.002752</v>
      </c>
      <c r="AI81" s="91">
        <v>-0.003022</v>
      </c>
    </row>
    <row r="82" ht="13.5" customHeight="1">
      <c r="A82" s="91">
        <v>0.007787</v>
      </c>
      <c r="B82" s="91">
        <v>0.007489</v>
      </c>
      <c r="C82" s="91">
        <v>0.007156</v>
      </c>
      <c r="D82" s="91">
        <v>0.006866</v>
      </c>
      <c r="E82" s="91">
        <v>0.006408</v>
      </c>
      <c r="F82" s="91">
        <v>0.00617</v>
      </c>
      <c r="G82" s="91">
        <v>0.005838</v>
      </c>
      <c r="H82" s="91">
        <v>0.005577</v>
      </c>
      <c r="I82" s="91">
        <v>0.005323</v>
      </c>
      <c r="J82" s="91">
        <v>0.005072</v>
      </c>
      <c r="K82" s="91">
        <v>0.004826</v>
      </c>
      <c r="L82" s="91">
        <v>0.004557</v>
      </c>
      <c r="M82" s="91">
        <v>0.004226</v>
      </c>
      <c r="N82" s="91">
        <v>0.003953</v>
      </c>
      <c r="O82" s="91">
        <v>0.003813</v>
      </c>
      <c r="P82" s="91">
        <v>0.003294</v>
      </c>
      <c r="Q82" s="91">
        <v>0.002979</v>
      </c>
      <c r="R82" s="91">
        <v>0.002664</v>
      </c>
      <c r="S82" s="91">
        <v>0.002153</v>
      </c>
      <c r="T82" s="91">
        <v>0.001851</v>
      </c>
      <c r="U82" s="91">
        <v>0.001475</v>
      </c>
      <c r="V82" s="91">
        <v>0.001036</v>
      </c>
      <c r="W82" s="91">
        <v>8.11E-4</v>
      </c>
      <c r="X82" s="91">
        <v>3.55E-4</v>
      </c>
      <c r="Y82" s="91">
        <v>0.0</v>
      </c>
      <c r="Z82" s="91">
        <v>-1.39E-4</v>
      </c>
      <c r="AA82" s="91">
        <v>-4.85E-4</v>
      </c>
      <c r="AB82" s="91">
        <v>-7.46E-4</v>
      </c>
      <c r="AC82" s="91">
        <v>-0.001101</v>
      </c>
      <c r="AD82" s="91">
        <v>-0.001411</v>
      </c>
      <c r="AE82" s="91">
        <v>-0.001847</v>
      </c>
      <c r="AF82" s="91">
        <v>-0.002033</v>
      </c>
      <c r="AG82" s="91">
        <v>-0.002395</v>
      </c>
      <c r="AH82" s="91">
        <v>-0.002937</v>
      </c>
      <c r="AI82" s="91">
        <v>-0.003069</v>
      </c>
    </row>
    <row r="83" ht="13.5" customHeight="1">
      <c r="A83" s="91">
        <v>0.007709</v>
      </c>
      <c r="B83" s="91">
        <v>0.007423</v>
      </c>
      <c r="C83" s="91">
        <v>0.0071</v>
      </c>
      <c r="D83" s="91">
        <v>0.006743</v>
      </c>
      <c r="E83" s="91">
        <v>0.006324</v>
      </c>
      <c r="F83" s="91">
        <v>0.006113</v>
      </c>
      <c r="G83" s="91">
        <v>0.005713</v>
      </c>
      <c r="H83" s="91">
        <v>0.005423</v>
      </c>
      <c r="I83" s="91">
        <v>0.005195</v>
      </c>
      <c r="J83" s="91">
        <v>0.004934</v>
      </c>
      <c r="K83" s="91">
        <v>0.004642</v>
      </c>
      <c r="L83" s="91">
        <v>0.004479</v>
      </c>
      <c r="M83" s="91">
        <v>0.004109</v>
      </c>
      <c r="N83" s="91">
        <v>0.003846</v>
      </c>
      <c r="O83" s="91">
        <v>0.003727</v>
      </c>
      <c r="P83" s="91">
        <v>0.003274</v>
      </c>
      <c r="Q83" s="91">
        <v>0.002884</v>
      </c>
      <c r="R83" s="91">
        <v>0.002586</v>
      </c>
      <c r="S83" s="91">
        <v>0.002164</v>
      </c>
      <c r="T83" s="91">
        <v>0.001773</v>
      </c>
      <c r="U83" s="91">
        <v>0.001401</v>
      </c>
      <c r="V83" s="91">
        <v>0.00105</v>
      </c>
      <c r="W83" s="91">
        <v>8.58E-4</v>
      </c>
      <c r="X83" s="91">
        <v>3.8E-4</v>
      </c>
      <c r="Y83" s="91">
        <v>0.0</v>
      </c>
      <c r="Z83" s="91">
        <v>-2.05E-4</v>
      </c>
      <c r="AA83" s="91">
        <v>-4.48E-4</v>
      </c>
      <c r="AB83" s="91">
        <v>-7.7E-4</v>
      </c>
      <c r="AC83" s="91">
        <v>-0.001084</v>
      </c>
      <c r="AD83" s="91">
        <v>-0.001367</v>
      </c>
      <c r="AE83" s="91">
        <v>-0.001706</v>
      </c>
      <c r="AF83" s="91">
        <v>-0.001959</v>
      </c>
      <c r="AG83" s="91">
        <v>-0.002348</v>
      </c>
      <c r="AH83" s="91">
        <v>-0.002759</v>
      </c>
      <c r="AI83" s="91">
        <v>-0.003</v>
      </c>
    </row>
    <row r="84" ht="12.75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 ht="12.75" customHeight="1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96">
        <v>0.024061</v>
      </c>
      <c r="B1" s="96">
        <v>0.022621</v>
      </c>
      <c r="C1" s="96">
        <v>0.021224</v>
      </c>
      <c r="D1" s="96">
        <v>0.019761</v>
      </c>
      <c r="E1" s="96">
        <v>0.018761</v>
      </c>
      <c r="F1" s="96">
        <v>0.017548</v>
      </c>
      <c r="G1" s="96">
        <v>0.017175</v>
      </c>
      <c r="H1" s="96">
        <v>0.016173</v>
      </c>
      <c r="I1" s="96">
        <v>0.014638</v>
      </c>
      <c r="J1" s="96">
        <v>0.015055</v>
      </c>
      <c r="K1" s="96">
        <v>0.014211</v>
      </c>
      <c r="L1" s="96">
        <v>0.013736</v>
      </c>
      <c r="M1" s="96">
        <v>0.012848</v>
      </c>
      <c r="N1" s="96">
        <v>0.011631</v>
      </c>
      <c r="O1" s="96">
        <v>0.011912</v>
      </c>
      <c r="P1" s="96">
        <v>0.010906</v>
      </c>
      <c r="Q1" s="96">
        <v>0.010142</v>
      </c>
      <c r="R1" s="96">
        <v>0.00981</v>
      </c>
      <c r="S1" s="96">
        <v>0.008808</v>
      </c>
      <c r="T1" s="96">
        <v>0.007795</v>
      </c>
      <c r="U1" s="96">
        <v>0.005984</v>
      </c>
      <c r="V1" s="96">
        <v>0.004839</v>
      </c>
      <c r="W1" s="96">
        <v>0.00388</v>
      </c>
      <c r="X1" s="96">
        <v>0.003115</v>
      </c>
      <c r="Y1" s="96">
        <v>0.001643</v>
      </c>
      <c r="Z1" s="96">
        <v>0.0</v>
      </c>
      <c r="AA1" s="96">
        <v>-0.002649</v>
      </c>
      <c r="AB1" s="96">
        <v>-0.005625</v>
      </c>
      <c r="AC1" s="96">
        <v>-0.00848</v>
      </c>
      <c r="AD1" s="96">
        <v>-0.009856</v>
      </c>
      <c r="AE1" s="96">
        <v>-0.013933</v>
      </c>
      <c r="AF1" s="96">
        <v>-0.015363</v>
      </c>
      <c r="AG1" s="96">
        <v>-0.018713</v>
      </c>
      <c r="AH1" s="96">
        <v>-0.020213</v>
      </c>
      <c r="AI1" s="96">
        <v>-0.022336</v>
      </c>
    </row>
    <row r="2">
      <c r="A2" s="96">
        <v>0.014461</v>
      </c>
      <c r="B2" s="96">
        <v>0.013102</v>
      </c>
      <c r="C2" s="96">
        <v>0.012457</v>
      </c>
      <c r="D2" s="96">
        <v>0.011456</v>
      </c>
      <c r="E2" s="96">
        <v>0.011402</v>
      </c>
      <c r="F2" s="96">
        <v>0.011131</v>
      </c>
      <c r="G2" s="96">
        <v>0.010578</v>
      </c>
      <c r="H2" s="96">
        <v>0.009591</v>
      </c>
      <c r="I2" s="96">
        <v>0.0085</v>
      </c>
      <c r="J2" s="96">
        <v>0.009248</v>
      </c>
      <c r="K2" s="96">
        <v>0.008924</v>
      </c>
      <c r="L2" s="96">
        <v>0.008754</v>
      </c>
      <c r="M2" s="96">
        <v>0.008779</v>
      </c>
      <c r="N2" s="96">
        <v>0.008427</v>
      </c>
      <c r="O2" s="96">
        <v>0.008817</v>
      </c>
      <c r="P2" s="96">
        <v>0.008699</v>
      </c>
      <c r="Q2" s="96">
        <v>0.008086</v>
      </c>
      <c r="R2" s="96">
        <v>0.007864</v>
      </c>
      <c r="S2" s="96">
        <v>0.007787</v>
      </c>
      <c r="T2" s="96">
        <v>0.007108</v>
      </c>
      <c r="U2" s="96">
        <v>0.00504</v>
      </c>
      <c r="V2" s="96">
        <v>0.004438</v>
      </c>
      <c r="W2" s="96">
        <v>0.003489</v>
      </c>
      <c r="X2" s="96">
        <v>0.002566</v>
      </c>
      <c r="Y2" s="96">
        <v>0.001661</v>
      </c>
      <c r="Z2" s="96">
        <v>0.0</v>
      </c>
      <c r="AA2" s="96">
        <v>-0.002695</v>
      </c>
      <c r="AB2" s="96">
        <v>-0.005145</v>
      </c>
      <c r="AC2" s="96">
        <v>-0.006967</v>
      </c>
      <c r="AD2" s="96">
        <v>-0.008229</v>
      </c>
      <c r="AE2" s="96">
        <v>-0.011794</v>
      </c>
      <c r="AF2" s="96">
        <v>-0.013314</v>
      </c>
      <c r="AG2" s="96">
        <v>-0.015487</v>
      </c>
      <c r="AH2" s="96">
        <v>-0.017963</v>
      </c>
      <c r="AI2" s="96">
        <v>-0.018852</v>
      </c>
    </row>
    <row r="3">
      <c r="A3" s="96">
        <v>0.006348</v>
      </c>
      <c r="B3" s="96">
        <v>0.00586</v>
      </c>
      <c r="C3" s="96">
        <v>0.005745</v>
      </c>
      <c r="D3" s="96">
        <v>0.00545</v>
      </c>
      <c r="E3" s="96">
        <v>0.004986</v>
      </c>
      <c r="F3" s="96">
        <v>0.004295</v>
      </c>
      <c r="G3" s="96">
        <v>0.004411</v>
      </c>
      <c r="H3" s="96">
        <v>0.004152</v>
      </c>
      <c r="I3" s="96">
        <v>0.003828</v>
      </c>
      <c r="J3" s="96">
        <v>0.004728</v>
      </c>
      <c r="K3" s="96">
        <v>0.005308</v>
      </c>
      <c r="L3" s="96">
        <v>0.005505</v>
      </c>
      <c r="M3" s="96">
        <v>0.006329</v>
      </c>
      <c r="N3" s="96">
        <v>0.005715</v>
      </c>
      <c r="O3" s="96">
        <v>0.006058</v>
      </c>
      <c r="P3" s="96">
        <v>0.005755</v>
      </c>
      <c r="Q3" s="96">
        <v>0.005221</v>
      </c>
      <c r="R3" s="96">
        <v>0.00607</v>
      </c>
      <c r="S3" s="96">
        <v>0.005371</v>
      </c>
      <c r="T3" s="96">
        <v>0.005034</v>
      </c>
      <c r="U3" s="96">
        <v>0.003519</v>
      </c>
      <c r="V3" s="96">
        <v>0.003116</v>
      </c>
      <c r="W3" s="96">
        <v>0.002466</v>
      </c>
      <c r="X3" s="96">
        <v>0.00191</v>
      </c>
      <c r="Y3" s="96">
        <v>6.62E-4</v>
      </c>
      <c r="Z3" s="96">
        <v>0.0</v>
      </c>
      <c r="AA3" s="96">
        <v>-0.00232</v>
      </c>
      <c r="AB3" s="96">
        <v>-0.004437</v>
      </c>
      <c r="AC3" s="96">
        <v>-0.006621</v>
      </c>
      <c r="AD3" s="96">
        <v>-0.007839</v>
      </c>
      <c r="AE3" s="96">
        <v>-0.010219</v>
      </c>
      <c r="AF3" s="96">
        <v>-0.011795</v>
      </c>
      <c r="AG3" s="96">
        <v>-0.013743</v>
      </c>
      <c r="AH3" s="96">
        <v>-0.016052</v>
      </c>
      <c r="AI3" s="96">
        <v>-0.01745</v>
      </c>
    </row>
    <row r="4">
      <c r="A4" s="97">
        <v>-1.3E-5</v>
      </c>
      <c r="B4" s="96">
        <v>-1.65E-4</v>
      </c>
      <c r="C4" s="97">
        <v>-5.7E-5</v>
      </c>
      <c r="D4" s="96">
        <v>-1.21E-4</v>
      </c>
      <c r="E4" s="97">
        <v>2.8E-5</v>
      </c>
      <c r="F4" s="97">
        <v>1.5E-5</v>
      </c>
      <c r="G4" s="96">
        <v>4.57E-4</v>
      </c>
      <c r="H4" s="96">
        <v>5.42E-4</v>
      </c>
      <c r="I4" s="96">
        <v>4.22E-4</v>
      </c>
      <c r="J4" s="96">
        <v>0.001704</v>
      </c>
      <c r="K4" s="96">
        <v>0.001699</v>
      </c>
      <c r="L4" s="96">
        <v>0.002426</v>
      </c>
      <c r="M4" s="96">
        <v>0.002306</v>
      </c>
      <c r="N4" s="96">
        <v>0.002667</v>
      </c>
      <c r="O4" s="96">
        <v>0.00366</v>
      </c>
      <c r="P4" s="96">
        <v>0.003899</v>
      </c>
      <c r="Q4" s="96">
        <v>0.003995</v>
      </c>
      <c r="R4" s="96">
        <v>0.004149</v>
      </c>
      <c r="S4" s="96">
        <v>0.004311</v>
      </c>
      <c r="T4" s="96">
        <v>0.004579</v>
      </c>
      <c r="U4" s="96">
        <v>0.003165</v>
      </c>
      <c r="V4" s="96">
        <v>0.002753</v>
      </c>
      <c r="W4" s="96">
        <v>0.002122</v>
      </c>
      <c r="X4" s="96">
        <v>0.001692</v>
      </c>
      <c r="Y4" s="96">
        <v>4.31E-4</v>
      </c>
      <c r="Z4" s="96">
        <v>0.0</v>
      </c>
      <c r="AA4" s="96">
        <v>-0.001647</v>
      </c>
      <c r="AB4" s="96">
        <v>-0.003964</v>
      </c>
      <c r="AC4" s="96">
        <v>-0.005836</v>
      </c>
      <c r="AD4" s="96">
        <v>-0.007187</v>
      </c>
      <c r="AE4" s="96">
        <v>-0.009496</v>
      </c>
      <c r="AF4" s="96">
        <v>-0.010892</v>
      </c>
      <c r="AG4" s="96">
        <v>-0.012509</v>
      </c>
      <c r="AH4" s="96">
        <v>-0.014485</v>
      </c>
      <c r="AI4" s="96">
        <v>-0.016093</v>
      </c>
    </row>
    <row r="5">
      <c r="A5" s="96">
        <v>-0.005132</v>
      </c>
      <c r="B5" s="96">
        <v>-0.005193</v>
      </c>
      <c r="C5" s="96">
        <v>-0.004439</v>
      </c>
      <c r="D5" s="96">
        <v>-0.004302</v>
      </c>
      <c r="E5" s="96">
        <v>-0.003906</v>
      </c>
      <c r="F5" s="96">
        <v>-0.003578</v>
      </c>
      <c r="G5" s="96">
        <v>-0.003403</v>
      </c>
      <c r="H5" s="96">
        <v>-0.003257</v>
      </c>
      <c r="I5" s="96">
        <v>-0.003359</v>
      </c>
      <c r="J5" s="96">
        <v>-0.001894</v>
      </c>
      <c r="K5" s="96">
        <v>-0.001375</v>
      </c>
      <c r="L5" s="96">
        <v>-5.82E-4</v>
      </c>
      <c r="M5" s="96">
        <v>1.11E-4</v>
      </c>
      <c r="N5" s="96">
        <v>4.93E-4</v>
      </c>
      <c r="O5" s="96">
        <v>0.001722</v>
      </c>
      <c r="P5" s="96">
        <v>0.001688</v>
      </c>
      <c r="Q5" s="96">
        <v>0.002045</v>
      </c>
      <c r="R5" s="96">
        <v>0.002596</v>
      </c>
      <c r="S5" s="96">
        <v>0.002602</v>
      </c>
      <c r="T5" s="96">
        <v>0.002816</v>
      </c>
      <c r="U5" s="96">
        <v>0.001773</v>
      </c>
      <c r="V5" s="96">
        <v>0.001473</v>
      </c>
      <c r="W5" s="96">
        <v>0.001315</v>
      </c>
      <c r="X5" s="96">
        <v>8.74E-4</v>
      </c>
      <c r="Y5" s="97">
        <v>3.0E-5</v>
      </c>
      <c r="Z5" s="96">
        <v>0.0</v>
      </c>
      <c r="AA5" s="96">
        <v>-0.001998</v>
      </c>
      <c r="AB5" s="96">
        <v>-0.00385</v>
      </c>
      <c r="AC5" s="96">
        <v>-0.005478</v>
      </c>
      <c r="AD5" s="96">
        <v>-0.006589</v>
      </c>
      <c r="AE5" s="96">
        <v>-0.008967</v>
      </c>
      <c r="AF5" s="96">
        <v>-0.009966</v>
      </c>
      <c r="AG5" s="96">
        <v>-0.011858</v>
      </c>
      <c r="AH5" s="96">
        <v>-0.013499</v>
      </c>
      <c r="AI5" s="96">
        <v>-0.014527</v>
      </c>
    </row>
    <row r="6">
      <c r="A6" s="96">
        <v>-0.008694</v>
      </c>
      <c r="B6" s="96">
        <v>-0.008366</v>
      </c>
      <c r="C6" s="96">
        <v>-0.007777</v>
      </c>
      <c r="D6" s="96">
        <v>-0.007338</v>
      </c>
      <c r="E6" s="96">
        <v>-0.007185</v>
      </c>
      <c r="F6" s="96">
        <v>-0.006988</v>
      </c>
      <c r="G6" s="96">
        <v>-0.00639</v>
      </c>
      <c r="H6" s="96">
        <v>-0.006076</v>
      </c>
      <c r="I6" s="96">
        <v>-0.00559</v>
      </c>
      <c r="J6" s="96">
        <v>-0.004042</v>
      </c>
      <c r="K6" s="96">
        <v>-0.003044</v>
      </c>
      <c r="L6" s="96">
        <v>-0.002012</v>
      </c>
      <c r="M6" s="96">
        <v>-0.001241</v>
      </c>
      <c r="N6" s="96">
        <v>-6.35E-4</v>
      </c>
      <c r="O6" s="97">
        <v>3.6E-5</v>
      </c>
      <c r="P6" s="96">
        <v>6.54E-4</v>
      </c>
      <c r="Q6" s="96">
        <v>0.001011</v>
      </c>
      <c r="R6" s="96">
        <v>0.001623</v>
      </c>
      <c r="S6" s="96">
        <v>0.001957</v>
      </c>
      <c r="T6" s="96">
        <v>0.002228</v>
      </c>
      <c r="U6" s="96">
        <v>0.001439</v>
      </c>
      <c r="V6" s="96">
        <v>0.001566</v>
      </c>
      <c r="W6" s="96">
        <v>0.001224</v>
      </c>
      <c r="X6" s="96">
        <v>9.49E-4</v>
      </c>
      <c r="Y6" s="96">
        <v>1.94E-4</v>
      </c>
      <c r="Z6" s="96">
        <v>0.0</v>
      </c>
      <c r="AA6" s="96">
        <v>-0.001507</v>
      </c>
      <c r="AB6" s="96">
        <v>-0.003355</v>
      </c>
      <c r="AC6" s="96">
        <v>-0.004437</v>
      </c>
      <c r="AD6" s="96">
        <v>-0.005696</v>
      </c>
      <c r="AE6" s="96">
        <v>-0.007625</v>
      </c>
      <c r="AF6" s="96">
        <v>-0.008901</v>
      </c>
      <c r="AG6" s="96">
        <v>-0.010187</v>
      </c>
      <c r="AH6" s="96">
        <v>-0.011867</v>
      </c>
      <c r="AI6" s="96">
        <v>-0.012861</v>
      </c>
    </row>
    <row r="7">
      <c r="A7" s="96">
        <v>-0.011768</v>
      </c>
      <c r="B7" s="96">
        <v>-0.011483</v>
      </c>
      <c r="C7" s="96">
        <v>-0.010925</v>
      </c>
      <c r="D7" s="96">
        <v>-0.010501</v>
      </c>
      <c r="E7" s="96">
        <v>-0.010062</v>
      </c>
      <c r="F7" s="96">
        <v>-0.009358</v>
      </c>
      <c r="G7" s="96">
        <v>-0.008732</v>
      </c>
      <c r="H7" s="96">
        <v>-0.007908</v>
      </c>
      <c r="I7" s="96">
        <v>-0.007729</v>
      </c>
      <c r="J7" s="96">
        <v>-0.006205</v>
      </c>
      <c r="K7" s="96">
        <v>-0.005323</v>
      </c>
      <c r="L7" s="96">
        <v>-0.004198</v>
      </c>
      <c r="M7" s="96">
        <v>-0.00328</v>
      </c>
      <c r="N7" s="96">
        <v>-0.002915</v>
      </c>
      <c r="O7" s="96">
        <v>-0.001304</v>
      </c>
      <c r="P7" s="96">
        <v>-9.85E-4</v>
      </c>
      <c r="Q7" s="96">
        <v>1.61E-4</v>
      </c>
      <c r="R7" s="96">
        <v>8.52E-4</v>
      </c>
      <c r="S7" s="96">
        <v>0.001438</v>
      </c>
      <c r="T7" s="96">
        <v>0.001577</v>
      </c>
      <c r="U7" s="96">
        <v>9.96E-4</v>
      </c>
      <c r="V7" s="96">
        <v>0.001058</v>
      </c>
      <c r="W7" s="96">
        <v>0.001005</v>
      </c>
      <c r="X7" s="96">
        <v>2.3E-4</v>
      </c>
      <c r="Y7" s="96">
        <v>6.5E-4</v>
      </c>
      <c r="Z7" s="96">
        <v>0.0</v>
      </c>
      <c r="AA7" s="96">
        <v>-0.001708</v>
      </c>
      <c r="AB7" s="96">
        <v>-0.00276</v>
      </c>
      <c r="AC7" s="96">
        <v>-0.004078</v>
      </c>
      <c r="AD7" s="96">
        <v>-0.005223</v>
      </c>
      <c r="AE7" s="96">
        <v>-0.007105</v>
      </c>
      <c r="AF7" s="96">
        <v>-0.007813</v>
      </c>
      <c r="AG7" s="96">
        <v>-0.009513</v>
      </c>
      <c r="AH7" s="96">
        <v>-0.01073</v>
      </c>
      <c r="AI7" s="96">
        <v>-0.011904</v>
      </c>
    </row>
    <row r="8">
      <c r="A8" s="96">
        <v>-0.014671</v>
      </c>
      <c r="B8" s="96">
        <v>-0.014397</v>
      </c>
      <c r="C8" s="96">
        <v>-0.013568</v>
      </c>
      <c r="D8" s="96">
        <v>-0.012807</v>
      </c>
      <c r="E8" s="96">
        <v>-0.012386</v>
      </c>
      <c r="F8" s="96">
        <v>-0.011867</v>
      </c>
      <c r="G8" s="96">
        <v>-0.011421</v>
      </c>
      <c r="H8" s="96">
        <v>-0.010747</v>
      </c>
      <c r="I8" s="96">
        <v>-0.010158</v>
      </c>
      <c r="J8" s="96">
        <v>-0.008286</v>
      </c>
      <c r="K8" s="96">
        <v>-0.007534</v>
      </c>
      <c r="L8" s="96">
        <v>-0.005889</v>
      </c>
      <c r="M8" s="96">
        <v>-0.005162</v>
      </c>
      <c r="N8" s="96">
        <v>-0.004096</v>
      </c>
      <c r="O8" s="96">
        <v>-0.002506</v>
      </c>
      <c r="P8" s="96">
        <v>-0.002061</v>
      </c>
      <c r="Q8" s="96">
        <v>-0.00105</v>
      </c>
      <c r="R8" s="96">
        <v>-4.5E-4</v>
      </c>
      <c r="S8" s="96">
        <v>4.73E-4</v>
      </c>
      <c r="T8" s="96">
        <v>5.91E-4</v>
      </c>
      <c r="U8" s="96">
        <v>2.04E-4</v>
      </c>
      <c r="V8" s="96">
        <v>6.7E-4</v>
      </c>
      <c r="W8" s="96">
        <v>8.79E-4</v>
      </c>
      <c r="X8" s="96">
        <v>2.77E-4</v>
      </c>
      <c r="Y8" s="96">
        <v>2.08E-4</v>
      </c>
      <c r="Z8" s="96">
        <v>0.0</v>
      </c>
      <c r="AA8" s="96">
        <v>-0.001018</v>
      </c>
      <c r="AB8" s="96">
        <v>-0.0026</v>
      </c>
      <c r="AC8" s="96">
        <v>-0.003695</v>
      </c>
      <c r="AD8" s="96">
        <v>-0.00461</v>
      </c>
      <c r="AE8" s="96">
        <v>-0.006242</v>
      </c>
      <c r="AF8" s="96">
        <v>-0.007078</v>
      </c>
      <c r="AG8" s="96">
        <v>-0.008247</v>
      </c>
      <c r="AH8" s="96">
        <v>-0.009751</v>
      </c>
      <c r="AI8" s="96">
        <v>-0.010592</v>
      </c>
    </row>
    <row r="9">
      <c r="A9" s="96">
        <v>-0.016931</v>
      </c>
      <c r="B9" s="96">
        <v>-0.016549</v>
      </c>
      <c r="C9" s="96">
        <v>-0.015715</v>
      </c>
      <c r="D9" s="96">
        <v>-0.01515</v>
      </c>
      <c r="E9" s="96">
        <v>-0.014836</v>
      </c>
      <c r="F9" s="96">
        <v>-0.014036</v>
      </c>
      <c r="G9" s="96">
        <v>-0.013333</v>
      </c>
      <c r="H9" s="96">
        <v>-0.012308</v>
      </c>
      <c r="I9" s="96">
        <v>-0.01145</v>
      </c>
      <c r="J9" s="96">
        <v>-0.009731</v>
      </c>
      <c r="K9" s="96">
        <v>-0.008681</v>
      </c>
      <c r="L9" s="96">
        <v>-0.007221</v>
      </c>
      <c r="M9" s="96">
        <v>-0.006043</v>
      </c>
      <c r="N9" s="96">
        <v>-0.005306</v>
      </c>
      <c r="O9" s="96">
        <v>-0.003916</v>
      </c>
      <c r="P9" s="96">
        <v>-0.00314</v>
      </c>
      <c r="Q9" s="96">
        <v>-0.002309</v>
      </c>
      <c r="R9" s="96">
        <v>-0.001064</v>
      </c>
      <c r="S9" s="96">
        <v>-6.09E-4</v>
      </c>
      <c r="T9" s="97">
        <v>5.0E-5</v>
      </c>
      <c r="U9" s="97">
        <v>-1.3E-5</v>
      </c>
      <c r="V9" s="96">
        <v>1.65E-4</v>
      </c>
      <c r="W9" s="96">
        <v>2.44E-4</v>
      </c>
      <c r="X9" s="97">
        <v>-4.8E-5</v>
      </c>
      <c r="Y9" s="96">
        <v>-1.67E-4</v>
      </c>
      <c r="Z9" s="96">
        <v>0.0</v>
      </c>
      <c r="AA9" s="96">
        <v>-0.001074</v>
      </c>
      <c r="AB9" s="96">
        <v>-0.002364</v>
      </c>
      <c r="AC9" s="96">
        <v>-0.003426</v>
      </c>
      <c r="AD9" s="96">
        <v>-0.004288</v>
      </c>
      <c r="AE9" s="96">
        <v>-0.005825</v>
      </c>
      <c r="AF9" s="96">
        <v>-0.006636</v>
      </c>
      <c r="AG9" s="96">
        <v>-0.007958</v>
      </c>
      <c r="AH9" s="96">
        <v>-0.008959</v>
      </c>
      <c r="AI9" s="96">
        <v>-0.009914</v>
      </c>
    </row>
    <row r="10">
      <c r="A10" s="96">
        <v>-0.018163</v>
      </c>
      <c r="B10" s="96">
        <v>-0.0179</v>
      </c>
      <c r="C10" s="96">
        <v>-0.0172</v>
      </c>
      <c r="D10" s="96">
        <v>-0.016519</v>
      </c>
      <c r="E10" s="96">
        <v>-0.015826</v>
      </c>
      <c r="F10" s="96">
        <v>-0.014994</v>
      </c>
      <c r="G10" s="96">
        <v>-0.013997</v>
      </c>
      <c r="H10" s="96">
        <v>-0.013155</v>
      </c>
      <c r="I10" s="96">
        <v>-0.012729</v>
      </c>
      <c r="J10" s="96">
        <v>-0.010755</v>
      </c>
      <c r="K10" s="96">
        <v>-0.0097</v>
      </c>
      <c r="L10" s="96">
        <v>-0.008337</v>
      </c>
      <c r="M10" s="96">
        <v>-0.007069</v>
      </c>
      <c r="N10" s="96">
        <v>-0.006139</v>
      </c>
      <c r="O10" s="96">
        <v>-0.004194</v>
      </c>
      <c r="P10" s="96">
        <v>-0.003411</v>
      </c>
      <c r="Q10" s="96">
        <v>-0.002334</v>
      </c>
      <c r="R10" s="96">
        <v>-0.001326</v>
      </c>
      <c r="S10" s="96">
        <v>-5.4E-4</v>
      </c>
      <c r="T10" s="97">
        <v>5.3E-5</v>
      </c>
      <c r="U10" s="96">
        <v>-2.71E-4</v>
      </c>
      <c r="V10" s="96">
        <v>3.32E-4</v>
      </c>
      <c r="W10" s="96">
        <v>2.06E-4</v>
      </c>
      <c r="X10" s="97">
        <v>6.4E-5</v>
      </c>
      <c r="Y10" s="96">
        <v>-1.31E-4</v>
      </c>
      <c r="Z10" s="96">
        <v>0.0</v>
      </c>
      <c r="AA10" s="96">
        <v>-5.37E-4</v>
      </c>
      <c r="AB10" s="96">
        <v>-0.001742</v>
      </c>
      <c r="AC10" s="96">
        <v>-0.002719</v>
      </c>
      <c r="AD10" s="96">
        <v>-0.003356</v>
      </c>
      <c r="AE10" s="96">
        <v>-0.004925</v>
      </c>
      <c r="AF10" s="96">
        <v>-0.005614</v>
      </c>
      <c r="AG10" s="96">
        <v>-0.006509</v>
      </c>
      <c r="AH10" s="96">
        <v>-0.007685</v>
      </c>
      <c r="AI10" s="96">
        <v>-0.008465</v>
      </c>
    </row>
    <row r="11">
      <c r="A11" s="96">
        <v>-0.019484</v>
      </c>
      <c r="B11" s="96">
        <v>-0.019046</v>
      </c>
      <c r="C11" s="96">
        <v>-0.018295</v>
      </c>
      <c r="D11" s="96">
        <v>-0.017591</v>
      </c>
      <c r="E11" s="96">
        <v>-0.017093</v>
      </c>
      <c r="F11" s="96">
        <v>-0.016496</v>
      </c>
      <c r="G11" s="96">
        <v>-0.015732</v>
      </c>
      <c r="H11" s="96">
        <v>-0.014522</v>
      </c>
      <c r="I11" s="96">
        <v>-0.013568</v>
      </c>
      <c r="J11" s="96">
        <v>-0.011823</v>
      </c>
      <c r="K11" s="96">
        <v>-0.010543</v>
      </c>
      <c r="L11" s="96">
        <v>-0.008776</v>
      </c>
      <c r="M11" s="96">
        <v>-0.007481</v>
      </c>
      <c r="N11" s="96">
        <v>-0.006382</v>
      </c>
      <c r="O11" s="96">
        <v>-0.004725</v>
      </c>
      <c r="P11" s="96">
        <v>-0.004371</v>
      </c>
      <c r="Q11" s="96">
        <v>-0.002983</v>
      </c>
      <c r="R11" s="96">
        <v>-0.001929</v>
      </c>
      <c r="S11" s="96">
        <v>-0.001205</v>
      </c>
      <c r="T11" s="96">
        <v>-3.41E-4</v>
      </c>
      <c r="U11" s="96">
        <v>-3.55E-4</v>
      </c>
      <c r="V11" s="97">
        <v>-8.6E-5</v>
      </c>
      <c r="W11" s="96">
        <v>2.68E-4</v>
      </c>
      <c r="X11" s="97">
        <v>-7.4E-5</v>
      </c>
      <c r="Y11" s="96">
        <v>1.39E-4</v>
      </c>
      <c r="Z11" s="96">
        <v>0.0</v>
      </c>
      <c r="AA11" s="96">
        <v>-4.47E-4</v>
      </c>
      <c r="AB11" s="96">
        <v>-0.001702</v>
      </c>
      <c r="AC11" s="96">
        <v>-0.002199</v>
      </c>
      <c r="AD11" s="96">
        <v>-0.002959</v>
      </c>
      <c r="AE11" s="96">
        <v>-0.004247</v>
      </c>
      <c r="AF11" s="96">
        <v>-0.004837</v>
      </c>
      <c r="AG11" s="96">
        <v>-0.005996</v>
      </c>
      <c r="AH11" s="96">
        <v>-0.007132</v>
      </c>
      <c r="AI11" s="96">
        <v>-0.007774</v>
      </c>
    </row>
    <row r="12">
      <c r="A12" s="96">
        <v>-0.020961</v>
      </c>
      <c r="B12" s="96">
        <v>-0.020602</v>
      </c>
      <c r="C12" s="96">
        <v>-0.019815</v>
      </c>
      <c r="D12" s="96">
        <v>-0.019216</v>
      </c>
      <c r="E12" s="96">
        <v>-0.018659</v>
      </c>
      <c r="F12" s="96">
        <v>-0.017806</v>
      </c>
      <c r="G12" s="96">
        <v>-0.016501</v>
      </c>
      <c r="H12" s="96">
        <v>-0.015495</v>
      </c>
      <c r="I12" s="96">
        <v>-0.014728</v>
      </c>
      <c r="J12" s="96">
        <v>-0.012761</v>
      </c>
      <c r="K12" s="96">
        <v>-0.011372</v>
      </c>
      <c r="L12" s="96">
        <v>-0.010011</v>
      </c>
      <c r="M12" s="96">
        <v>-0.008669</v>
      </c>
      <c r="N12" s="96">
        <v>-0.007517</v>
      </c>
      <c r="O12" s="96">
        <v>-0.006014</v>
      </c>
      <c r="P12" s="96">
        <v>-0.005203</v>
      </c>
      <c r="Q12" s="96">
        <v>-0.003889</v>
      </c>
      <c r="R12" s="96">
        <v>-0.002738</v>
      </c>
      <c r="S12" s="96">
        <v>-0.001732</v>
      </c>
      <c r="T12" s="96">
        <v>-0.001035</v>
      </c>
      <c r="U12" s="96">
        <v>-9.74E-4</v>
      </c>
      <c r="V12" s="96">
        <v>-5.44E-4</v>
      </c>
      <c r="W12" s="96">
        <v>-4.59E-4</v>
      </c>
      <c r="X12" s="96">
        <v>-3.79E-4</v>
      </c>
      <c r="Y12" s="96">
        <v>-2.2E-4</v>
      </c>
      <c r="Z12" s="96">
        <v>0.0</v>
      </c>
      <c r="AA12" s="96">
        <v>-7.9E-4</v>
      </c>
      <c r="AB12" s="96">
        <v>-0.001597</v>
      </c>
      <c r="AC12" s="96">
        <v>-0.002302</v>
      </c>
      <c r="AD12" s="96">
        <v>-0.003141</v>
      </c>
      <c r="AE12" s="96">
        <v>-0.004002</v>
      </c>
      <c r="AF12" s="96">
        <v>-0.004622</v>
      </c>
      <c r="AG12" s="96">
        <v>-0.00561</v>
      </c>
      <c r="AH12" s="96">
        <v>-0.006594</v>
      </c>
      <c r="AI12" s="96">
        <v>-0.007274</v>
      </c>
    </row>
    <row r="13">
      <c r="A13" s="96">
        <v>-0.02203</v>
      </c>
      <c r="B13" s="96">
        <v>-0.021624</v>
      </c>
      <c r="C13" s="96">
        <v>-0.020784</v>
      </c>
      <c r="D13" s="96">
        <v>-0.019951</v>
      </c>
      <c r="E13" s="96">
        <v>-0.019221</v>
      </c>
      <c r="F13" s="96">
        <v>-0.018345</v>
      </c>
      <c r="G13" s="96">
        <v>-0.017357</v>
      </c>
      <c r="H13" s="96">
        <v>-0.016254</v>
      </c>
      <c r="I13" s="96">
        <v>-0.015361</v>
      </c>
      <c r="J13" s="96">
        <v>-0.013655</v>
      </c>
      <c r="K13" s="96">
        <v>-0.012248</v>
      </c>
      <c r="L13" s="96">
        <v>-0.01055</v>
      </c>
      <c r="M13" s="96">
        <v>-0.009155</v>
      </c>
      <c r="N13" s="96">
        <v>-0.007951</v>
      </c>
      <c r="O13" s="96">
        <v>-0.006115</v>
      </c>
      <c r="P13" s="96">
        <v>-0.005309</v>
      </c>
      <c r="Q13" s="96">
        <v>-0.003934</v>
      </c>
      <c r="R13" s="96">
        <v>-0.002776</v>
      </c>
      <c r="S13" s="96">
        <v>-0.001893</v>
      </c>
      <c r="T13" s="96">
        <v>-0.001151</v>
      </c>
      <c r="U13" s="96">
        <v>-9.78E-4</v>
      </c>
      <c r="V13" s="96">
        <v>-6.79E-4</v>
      </c>
      <c r="W13" s="96">
        <v>-2.66E-4</v>
      </c>
      <c r="X13" s="96">
        <v>-3.06E-4</v>
      </c>
      <c r="Y13" s="96">
        <v>-2.08E-4</v>
      </c>
      <c r="Z13" s="96">
        <v>0.0</v>
      </c>
      <c r="AA13" s="96">
        <v>-3.05E-4</v>
      </c>
      <c r="AB13" s="96">
        <v>-0.001382</v>
      </c>
      <c r="AC13" s="96">
        <v>-0.001669</v>
      </c>
      <c r="AD13" s="96">
        <v>-0.002345</v>
      </c>
      <c r="AE13" s="96">
        <v>-0.003481</v>
      </c>
      <c r="AF13" s="96">
        <v>-0.003869</v>
      </c>
      <c r="AG13" s="96">
        <v>-0.004893</v>
      </c>
      <c r="AH13" s="96">
        <v>-0.005618</v>
      </c>
      <c r="AI13" s="96">
        <v>-0.006303</v>
      </c>
    </row>
    <row r="14">
      <c r="A14" s="96">
        <v>-0.02226</v>
      </c>
      <c r="B14" s="96">
        <v>-0.021813</v>
      </c>
      <c r="C14" s="96">
        <v>-0.021032</v>
      </c>
      <c r="D14" s="96">
        <v>-0.020383</v>
      </c>
      <c r="E14" s="96">
        <v>-0.019703</v>
      </c>
      <c r="F14" s="96">
        <v>-0.018931</v>
      </c>
      <c r="G14" s="96">
        <v>-0.017852</v>
      </c>
      <c r="H14" s="96">
        <v>-0.01673</v>
      </c>
      <c r="I14" s="96">
        <v>-0.015813</v>
      </c>
      <c r="J14" s="96">
        <v>-0.013963</v>
      </c>
      <c r="K14" s="96">
        <v>-0.012489</v>
      </c>
      <c r="L14" s="96">
        <v>-0.010793</v>
      </c>
      <c r="M14" s="96">
        <v>-0.009426</v>
      </c>
      <c r="N14" s="96">
        <v>-0.008094</v>
      </c>
      <c r="O14" s="96">
        <v>-0.006785</v>
      </c>
      <c r="P14" s="96">
        <v>-0.005657</v>
      </c>
      <c r="Q14" s="96">
        <v>-0.004472</v>
      </c>
      <c r="R14" s="96">
        <v>-0.003375</v>
      </c>
      <c r="S14" s="96">
        <v>-0.002519</v>
      </c>
      <c r="T14" s="96">
        <v>-0.001543</v>
      </c>
      <c r="U14" s="96">
        <v>-0.001502</v>
      </c>
      <c r="V14" s="96">
        <v>-0.001052</v>
      </c>
      <c r="W14" s="96">
        <v>-5.32E-4</v>
      </c>
      <c r="X14" s="96">
        <v>-6.38E-4</v>
      </c>
      <c r="Y14" s="96">
        <v>-2.67E-4</v>
      </c>
      <c r="Z14" s="96">
        <v>0.0</v>
      </c>
      <c r="AA14" s="96">
        <v>-7.22E-4</v>
      </c>
      <c r="AB14" s="96">
        <v>-0.001254</v>
      </c>
      <c r="AC14" s="96">
        <v>-0.001763</v>
      </c>
      <c r="AD14" s="96">
        <v>-0.00244</v>
      </c>
      <c r="AE14" s="96">
        <v>-0.003367</v>
      </c>
      <c r="AF14" s="96">
        <v>-0.003671</v>
      </c>
      <c r="AG14" s="96">
        <v>-0.004517</v>
      </c>
      <c r="AH14" s="96">
        <v>-0.005475</v>
      </c>
      <c r="AI14" s="96">
        <v>-0.006034</v>
      </c>
    </row>
    <row r="15">
      <c r="A15" s="96">
        <v>-0.023022</v>
      </c>
      <c r="B15" s="96">
        <v>-0.022582</v>
      </c>
      <c r="C15" s="96">
        <v>-0.02198</v>
      </c>
      <c r="D15" s="96">
        <v>-0.021117</v>
      </c>
      <c r="E15" s="96">
        <v>-0.020317</v>
      </c>
      <c r="F15" s="96">
        <v>-0.019405</v>
      </c>
      <c r="G15" s="96">
        <v>-0.018219</v>
      </c>
      <c r="H15" s="96">
        <v>-0.017113</v>
      </c>
      <c r="I15" s="96">
        <v>-0.015972</v>
      </c>
      <c r="J15" s="96">
        <v>-0.01423</v>
      </c>
      <c r="K15" s="96">
        <v>-0.012735</v>
      </c>
      <c r="L15" s="96">
        <v>-0.011413</v>
      </c>
      <c r="M15" s="96">
        <v>-0.009897</v>
      </c>
      <c r="N15" s="96">
        <v>-0.008741</v>
      </c>
      <c r="O15" s="96">
        <v>-0.007047</v>
      </c>
      <c r="P15" s="96">
        <v>-0.005965</v>
      </c>
      <c r="Q15" s="96">
        <v>-0.004659</v>
      </c>
      <c r="R15" s="96">
        <v>-0.003394</v>
      </c>
      <c r="S15" s="96">
        <v>-0.002361</v>
      </c>
      <c r="T15" s="96">
        <v>-0.001681</v>
      </c>
      <c r="U15" s="96">
        <v>-0.001445</v>
      </c>
      <c r="V15" s="96">
        <v>-9.46E-4</v>
      </c>
      <c r="W15" s="96">
        <v>-5.11E-4</v>
      </c>
      <c r="X15" s="96">
        <v>-4.45E-4</v>
      </c>
      <c r="Y15" s="96">
        <v>-2.86E-4</v>
      </c>
      <c r="Z15" s="96">
        <v>0.0</v>
      </c>
      <c r="AA15" s="96">
        <v>-4.15E-4</v>
      </c>
      <c r="AB15" s="96">
        <v>-0.001096</v>
      </c>
      <c r="AC15" s="96">
        <v>-0.001338</v>
      </c>
      <c r="AD15" s="96">
        <v>-0.002092</v>
      </c>
      <c r="AE15" s="96">
        <v>-0.002933</v>
      </c>
      <c r="AF15" s="96">
        <v>-0.003303</v>
      </c>
      <c r="AG15" s="96">
        <v>-0.003989</v>
      </c>
      <c r="AH15" s="96">
        <v>-0.004545</v>
      </c>
      <c r="AI15" s="96">
        <v>-0.005152</v>
      </c>
    </row>
    <row r="16">
      <c r="A16" s="96">
        <v>-0.023283</v>
      </c>
      <c r="B16" s="96">
        <v>-0.022889</v>
      </c>
      <c r="C16" s="96">
        <v>-0.022124</v>
      </c>
      <c r="D16" s="96">
        <v>-0.021209</v>
      </c>
      <c r="E16" s="96">
        <v>-0.0205</v>
      </c>
      <c r="F16" s="96">
        <v>-0.019579</v>
      </c>
      <c r="G16" s="96">
        <v>-0.018554</v>
      </c>
      <c r="H16" s="96">
        <v>-0.017612</v>
      </c>
      <c r="I16" s="96">
        <v>-0.016607</v>
      </c>
      <c r="J16" s="96">
        <v>-0.014685</v>
      </c>
      <c r="K16" s="96">
        <v>-0.013395</v>
      </c>
      <c r="L16" s="96">
        <v>-0.011469</v>
      </c>
      <c r="M16" s="96">
        <v>-0.010085</v>
      </c>
      <c r="N16" s="96">
        <v>-0.008847</v>
      </c>
      <c r="O16" s="96">
        <v>-0.006971</v>
      </c>
      <c r="P16" s="96">
        <v>-0.006109</v>
      </c>
      <c r="Q16" s="96">
        <v>-0.004633</v>
      </c>
      <c r="R16" s="96">
        <v>-0.003518</v>
      </c>
      <c r="S16" s="96">
        <v>-0.002673</v>
      </c>
      <c r="T16" s="96">
        <v>-0.001853</v>
      </c>
      <c r="U16" s="96">
        <v>-0.001497</v>
      </c>
      <c r="V16" s="96">
        <v>-0.001077</v>
      </c>
      <c r="W16" s="96">
        <v>-7.11E-4</v>
      </c>
      <c r="X16" s="96">
        <v>-7.02E-4</v>
      </c>
      <c r="Y16" s="96">
        <v>-2.46E-4</v>
      </c>
      <c r="Z16" s="96">
        <v>0.0</v>
      </c>
      <c r="AA16" s="96">
        <v>-3.68E-4</v>
      </c>
      <c r="AB16" s="96">
        <v>-9.44E-4</v>
      </c>
      <c r="AC16" s="96">
        <v>-0.001503</v>
      </c>
      <c r="AD16" s="96">
        <v>-0.001584</v>
      </c>
      <c r="AE16" s="96">
        <v>-0.002524</v>
      </c>
      <c r="AF16" s="96">
        <v>-0.002831</v>
      </c>
      <c r="AG16" s="96">
        <v>-0.003359</v>
      </c>
      <c r="AH16" s="96">
        <v>-0.004155</v>
      </c>
      <c r="AI16" s="96">
        <v>-0.004627</v>
      </c>
    </row>
    <row r="17">
      <c r="A17" s="96">
        <v>-0.023364</v>
      </c>
      <c r="B17" s="96">
        <v>-0.022938</v>
      </c>
      <c r="C17" s="96">
        <v>-0.022289</v>
      </c>
      <c r="D17" s="96">
        <v>-0.021683</v>
      </c>
      <c r="E17" s="96">
        <v>-0.020975</v>
      </c>
      <c r="F17" s="96">
        <v>-0.020123</v>
      </c>
      <c r="G17" s="96">
        <v>-0.019032</v>
      </c>
      <c r="H17" s="96">
        <v>-0.017755</v>
      </c>
      <c r="I17" s="96">
        <v>-0.016623</v>
      </c>
      <c r="J17" s="96">
        <v>-0.01488</v>
      </c>
      <c r="K17" s="96">
        <v>-0.013245</v>
      </c>
      <c r="L17" s="96">
        <v>-0.011803</v>
      </c>
      <c r="M17" s="96">
        <v>-0.010303</v>
      </c>
      <c r="N17" s="96">
        <v>-0.009187</v>
      </c>
      <c r="O17" s="96">
        <v>-0.007584</v>
      </c>
      <c r="P17" s="96">
        <v>-0.006426</v>
      </c>
      <c r="Q17" s="96">
        <v>-0.005227</v>
      </c>
      <c r="R17" s="96">
        <v>-0.004094</v>
      </c>
      <c r="S17" s="96">
        <v>-0.003008</v>
      </c>
      <c r="T17" s="96">
        <v>-0.002241</v>
      </c>
      <c r="U17" s="96">
        <v>-0.001928</v>
      </c>
      <c r="V17" s="96">
        <v>-0.001287</v>
      </c>
      <c r="W17" s="96">
        <v>-8.25E-4</v>
      </c>
      <c r="X17" s="96">
        <v>-6.65E-4</v>
      </c>
      <c r="Y17" s="96">
        <v>-3.35E-4</v>
      </c>
      <c r="Z17" s="96">
        <v>0.0</v>
      </c>
      <c r="AA17" s="96">
        <v>-3.14E-4</v>
      </c>
      <c r="AB17" s="96">
        <v>-9.87E-4</v>
      </c>
      <c r="AC17" s="96">
        <v>-0.00124</v>
      </c>
      <c r="AD17" s="96">
        <v>-0.001757</v>
      </c>
      <c r="AE17" s="96">
        <v>-0.002251</v>
      </c>
      <c r="AF17" s="96">
        <v>-0.002505</v>
      </c>
      <c r="AG17" s="96">
        <v>-0.003171</v>
      </c>
      <c r="AH17" s="96">
        <v>-0.003739</v>
      </c>
      <c r="AI17" s="96">
        <v>-0.0042</v>
      </c>
    </row>
    <row r="18">
      <c r="A18" s="96">
        <v>-0.023697</v>
      </c>
      <c r="B18" s="96">
        <v>-0.02327</v>
      </c>
      <c r="C18" s="96">
        <v>-0.02262</v>
      </c>
      <c r="D18" s="96">
        <v>-0.021728</v>
      </c>
      <c r="E18" s="96">
        <v>-0.020856</v>
      </c>
      <c r="F18" s="96">
        <v>-0.01999</v>
      </c>
      <c r="G18" s="96">
        <v>-0.018845</v>
      </c>
      <c r="H18" s="96">
        <v>-0.017769</v>
      </c>
      <c r="I18" s="96">
        <v>-0.016741</v>
      </c>
      <c r="J18" s="96">
        <v>-0.015084</v>
      </c>
      <c r="K18" s="96">
        <v>-0.013579</v>
      </c>
      <c r="L18" s="96">
        <v>-0.011874</v>
      </c>
      <c r="M18" s="96">
        <v>-0.0104</v>
      </c>
      <c r="N18" s="96">
        <v>-0.009228</v>
      </c>
      <c r="O18" s="96">
        <v>-0.007526</v>
      </c>
      <c r="P18" s="96">
        <v>-0.006404</v>
      </c>
      <c r="Q18" s="96">
        <v>-0.005133</v>
      </c>
      <c r="R18" s="96">
        <v>-0.003835</v>
      </c>
      <c r="S18" s="96">
        <v>-0.002823</v>
      </c>
      <c r="T18" s="96">
        <v>-0.00211</v>
      </c>
      <c r="U18" s="96">
        <v>-0.001608</v>
      </c>
      <c r="V18" s="96">
        <v>-0.001156</v>
      </c>
      <c r="W18" s="96">
        <v>-7.84E-4</v>
      </c>
      <c r="X18" s="96">
        <v>-6.06E-4</v>
      </c>
      <c r="Y18" s="96">
        <v>-2.14E-4</v>
      </c>
      <c r="Z18" s="96">
        <v>0.0</v>
      </c>
      <c r="AA18" s="96">
        <v>-2.49E-4</v>
      </c>
      <c r="AB18" s="96">
        <v>-7.4E-4</v>
      </c>
      <c r="AC18" s="96">
        <v>-9.21E-4</v>
      </c>
      <c r="AD18" s="96">
        <v>-0.001314</v>
      </c>
      <c r="AE18" s="96">
        <v>-0.001958</v>
      </c>
      <c r="AF18" s="96">
        <v>-0.002233</v>
      </c>
      <c r="AG18" s="96">
        <v>-0.002586</v>
      </c>
      <c r="AH18" s="96">
        <v>-0.003252</v>
      </c>
      <c r="AI18" s="96">
        <v>-0.003618</v>
      </c>
    </row>
    <row r="19">
      <c r="A19" s="96">
        <v>-0.023995</v>
      </c>
      <c r="B19" s="96">
        <v>-0.023516</v>
      </c>
      <c r="C19" s="96">
        <v>-0.022726</v>
      </c>
      <c r="D19" s="96">
        <v>-0.021883</v>
      </c>
      <c r="E19" s="96">
        <v>-0.021191</v>
      </c>
      <c r="F19" s="96">
        <v>-0.020347</v>
      </c>
      <c r="G19" s="96">
        <v>-0.019272</v>
      </c>
      <c r="H19" s="96">
        <v>-0.018108</v>
      </c>
      <c r="I19" s="96">
        <v>-0.016972</v>
      </c>
      <c r="J19" s="96">
        <v>-0.015146</v>
      </c>
      <c r="K19" s="96">
        <v>-0.013733</v>
      </c>
      <c r="L19" s="96">
        <v>-0.011989</v>
      </c>
      <c r="M19" s="96">
        <v>-0.01045</v>
      </c>
      <c r="N19" s="96">
        <v>-0.009229</v>
      </c>
      <c r="O19" s="96">
        <v>-0.007671</v>
      </c>
      <c r="P19" s="96">
        <v>-0.006562</v>
      </c>
      <c r="Q19" s="96">
        <v>-0.005142</v>
      </c>
      <c r="R19" s="96">
        <v>-0.003924</v>
      </c>
      <c r="S19" s="96">
        <v>-0.003094</v>
      </c>
      <c r="T19" s="96">
        <v>-0.002213</v>
      </c>
      <c r="U19" s="96">
        <v>-0.001843</v>
      </c>
      <c r="V19" s="96">
        <v>-0.001275</v>
      </c>
      <c r="W19" s="96">
        <v>-7.65E-4</v>
      </c>
      <c r="X19" s="96">
        <v>-6.3E-4</v>
      </c>
      <c r="Y19" s="96">
        <v>-3.47E-4</v>
      </c>
      <c r="Z19" s="96">
        <v>0.0</v>
      </c>
      <c r="AA19" s="96">
        <v>-1.2E-4</v>
      </c>
      <c r="AB19" s="96">
        <v>-5.39E-4</v>
      </c>
      <c r="AC19" s="96">
        <v>-8.13E-4</v>
      </c>
      <c r="AD19" s="96">
        <v>-8.87E-4</v>
      </c>
      <c r="AE19" s="96">
        <v>-0.001578</v>
      </c>
      <c r="AF19" s="96">
        <v>-0.001738</v>
      </c>
      <c r="AG19" s="96">
        <v>-0.002257</v>
      </c>
      <c r="AH19" s="96">
        <v>-0.002677</v>
      </c>
      <c r="AI19" s="96">
        <v>-0.003251</v>
      </c>
    </row>
    <row r="20">
      <c r="A20" s="96">
        <v>-0.024007</v>
      </c>
      <c r="B20" s="96">
        <v>-0.023534</v>
      </c>
      <c r="C20" s="96">
        <v>-0.022906</v>
      </c>
      <c r="D20" s="96">
        <v>-0.022109</v>
      </c>
      <c r="E20" s="96">
        <v>-0.021303</v>
      </c>
      <c r="F20" s="96">
        <v>-0.02033</v>
      </c>
      <c r="G20" s="96">
        <v>-0.019271</v>
      </c>
      <c r="H20" s="96">
        <v>-0.01798</v>
      </c>
      <c r="I20" s="96">
        <v>-0.016887</v>
      </c>
      <c r="J20" s="96">
        <v>-0.015189</v>
      </c>
      <c r="K20" s="96">
        <v>-0.013721</v>
      </c>
      <c r="L20" s="96">
        <v>-0.012146</v>
      </c>
      <c r="M20" s="96">
        <v>-0.010751</v>
      </c>
      <c r="N20" s="96">
        <v>-0.00963</v>
      </c>
      <c r="O20" s="96">
        <v>-0.007895</v>
      </c>
      <c r="P20" s="96">
        <v>-0.006615</v>
      </c>
      <c r="Q20" s="96">
        <v>-0.005442</v>
      </c>
      <c r="R20" s="96">
        <v>-0.004086</v>
      </c>
      <c r="S20" s="96">
        <v>-0.003188</v>
      </c>
      <c r="T20" s="96">
        <v>-0.002467</v>
      </c>
      <c r="U20" s="96">
        <v>-0.001923</v>
      </c>
      <c r="V20" s="96">
        <v>-0.001393</v>
      </c>
      <c r="W20" s="96">
        <v>-7.99E-4</v>
      </c>
      <c r="X20" s="96">
        <v>-6.61E-4</v>
      </c>
      <c r="Y20" s="96">
        <v>-3.59E-4</v>
      </c>
      <c r="Z20" s="96">
        <v>0.0</v>
      </c>
      <c r="AA20" s="97">
        <v>-6.8E-5</v>
      </c>
      <c r="AB20" s="96">
        <v>-5.49E-4</v>
      </c>
      <c r="AC20" s="96">
        <v>-7.06E-4</v>
      </c>
      <c r="AD20" s="96">
        <v>-0.001072</v>
      </c>
      <c r="AE20" s="96">
        <v>-0.001414</v>
      </c>
      <c r="AF20" s="96">
        <v>-0.001589</v>
      </c>
      <c r="AG20" s="96">
        <v>-0.001958</v>
      </c>
      <c r="AH20" s="96">
        <v>-0.002461</v>
      </c>
      <c r="AI20" s="96">
        <v>-0.002778</v>
      </c>
    </row>
    <row r="21">
      <c r="A21" s="96">
        <v>-0.023773</v>
      </c>
      <c r="B21" s="96">
        <v>-0.023365</v>
      </c>
      <c r="C21" s="96">
        <v>-0.022663</v>
      </c>
      <c r="D21" s="96">
        <v>-0.021857</v>
      </c>
      <c r="E21" s="96">
        <v>-0.02108</v>
      </c>
      <c r="F21" s="96">
        <v>-0.020154</v>
      </c>
      <c r="G21" s="96">
        <v>-0.019073</v>
      </c>
      <c r="H21" s="96">
        <v>-0.017989</v>
      </c>
      <c r="I21" s="96">
        <v>-0.016999</v>
      </c>
      <c r="J21" s="96">
        <v>-0.015157</v>
      </c>
      <c r="K21" s="96">
        <v>-0.013658</v>
      </c>
      <c r="L21" s="96">
        <v>-0.012292</v>
      </c>
      <c r="M21" s="96">
        <v>-0.010568</v>
      </c>
      <c r="N21" s="96">
        <v>-0.009442</v>
      </c>
      <c r="O21" s="96">
        <v>-0.007728</v>
      </c>
      <c r="P21" s="96">
        <v>-0.006665</v>
      </c>
      <c r="Q21" s="96">
        <v>-0.00522</v>
      </c>
      <c r="R21" s="96">
        <v>-0.004033</v>
      </c>
      <c r="S21" s="96">
        <v>-0.003121</v>
      </c>
      <c r="T21" s="96">
        <v>-0.002325</v>
      </c>
      <c r="U21" s="96">
        <v>-0.001954</v>
      </c>
      <c r="V21" s="96">
        <v>-0.001332</v>
      </c>
      <c r="W21" s="96">
        <v>-8.71E-4</v>
      </c>
      <c r="X21" s="96">
        <v>-7.43E-4</v>
      </c>
      <c r="Y21" s="96">
        <v>-2.66E-4</v>
      </c>
      <c r="Z21" s="96">
        <v>0.0</v>
      </c>
      <c r="AA21" s="97">
        <v>-9.6E-5</v>
      </c>
      <c r="AB21" s="96">
        <v>-4.4E-4</v>
      </c>
      <c r="AC21" s="96">
        <v>-5.66E-4</v>
      </c>
      <c r="AD21" s="96">
        <v>-6.53E-4</v>
      </c>
      <c r="AE21" s="96">
        <v>-0.001121</v>
      </c>
      <c r="AF21" s="96">
        <v>-0.001385</v>
      </c>
      <c r="AG21" s="96">
        <v>-0.0016</v>
      </c>
      <c r="AH21" s="96">
        <v>-0.002028</v>
      </c>
      <c r="AI21" s="96">
        <v>-0.002405</v>
      </c>
    </row>
    <row r="22">
      <c r="A22" s="96">
        <v>-0.023322</v>
      </c>
      <c r="B22" s="96">
        <v>-0.022904</v>
      </c>
      <c r="C22" s="96">
        <v>-0.022273</v>
      </c>
      <c r="D22" s="96">
        <v>-0.021466</v>
      </c>
      <c r="E22" s="96">
        <v>-0.02079</v>
      </c>
      <c r="F22" s="96">
        <v>-0.020004</v>
      </c>
      <c r="G22" s="96">
        <v>-0.019023</v>
      </c>
      <c r="H22" s="96">
        <v>-0.017909</v>
      </c>
      <c r="I22" s="96">
        <v>-0.016645</v>
      </c>
      <c r="J22" s="96">
        <v>-0.015059</v>
      </c>
      <c r="K22" s="96">
        <v>-0.013576</v>
      </c>
      <c r="L22" s="96">
        <v>-0.01192</v>
      </c>
      <c r="M22" s="96">
        <v>-0.010531</v>
      </c>
      <c r="N22" s="96">
        <v>-0.009303</v>
      </c>
      <c r="O22" s="96">
        <v>-0.007766</v>
      </c>
      <c r="P22" s="96">
        <v>-0.006666</v>
      </c>
      <c r="Q22" s="96">
        <v>-0.005479</v>
      </c>
      <c r="R22" s="96">
        <v>-0.004359</v>
      </c>
      <c r="S22" s="96">
        <v>-0.003398</v>
      </c>
      <c r="T22" s="96">
        <v>-0.002537</v>
      </c>
      <c r="U22" s="96">
        <v>-0.002177</v>
      </c>
      <c r="V22" s="96">
        <v>-0.001397</v>
      </c>
      <c r="W22" s="96">
        <v>-0.001032</v>
      </c>
      <c r="X22" s="96">
        <v>-8.12E-4</v>
      </c>
      <c r="Y22" s="96">
        <v>-3.69E-4</v>
      </c>
      <c r="Z22" s="96">
        <v>0.0</v>
      </c>
      <c r="AA22" s="96">
        <v>-1.18E-4</v>
      </c>
      <c r="AB22" s="96">
        <v>-4.25E-4</v>
      </c>
      <c r="AC22" s="96">
        <v>-5.44E-4</v>
      </c>
      <c r="AD22" s="96">
        <v>-6.92E-4</v>
      </c>
      <c r="AE22" s="96">
        <v>-0.001073</v>
      </c>
      <c r="AF22" s="96">
        <v>-0.001257</v>
      </c>
      <c r="AG22" s="96">
        <v>-0.001487</v>
      </c>
      <c r="AH22" s="96">
        <v>-0.001946</v>
      </c>
      <c r="AI22" s="96">
        <v>-0.002292</v>
      </c>
    </row>
    <row r="23">
      <c r="A23" s="96">
        <v>-0.022858</v>
      </c>
      <c r="B23" s="96">
        <v>-0.022477</v>
      </c>
      <c r="C23" s="96">
        <v>-0.021955</v>
      </c>
      <c r="D23" s="96">
        <v>-0.021235</v>
      </c>
      <c r="E23" s="96">
        <v>-0.020489</v>
      </c>
      <c r="F23" s="96">
        <v>-0.019663</v>
      </c>
      <c r="G23" s="96">
        <v>-0.018585</v>
      </c>
      <c r="H23" s="96">
        <v>-0.017463</v>
      </c>
      <c r="I23" s="96">
        <v>-0.016395</v>
      </c>
      <c r="J23" s="96">
        <v>-0.01474</v>
      </c>
      <c r="K23" s="96">
        <v>-0.01332</v>
      </c>
      <c r="L23" s="96">
        <v>-0.011941</v>
      </c>
      <c r="M23" s="96">
        <v>-0.010573</v>
      </c>
      <c r="N23" s="96">
        <v>-0.009236</v>
      </c>
      <c r="O23" s="96">
        <v>-0.007727</v>
      </c>
      <c r="P23" s="96">
        <v>-0.006649</v>
      </c>
      <c r="Q23" s="96">
        <v>-0.005373</v>
      </c>
      <c r="R23" s="96">
        <v>-0.004124</v>
      </c>
      <c r="S23" s="96">
        <v>-0.003256</v>
      </c>
      <c r="T23" s="96">
        <v>-0.002351</v>
      </c>
      <c r="U23" s="96">
        <v>-0.001935</v>
      </c>
      <c r="V23" s="96">
        <v>-0.001327</v>
      </c>
      <c r="W23" s="96">
        <v>-8.55E-4</v>
      </c>
      <c r="X23" s="96">
        <v>-6.81E-4</v>
      </c>
      <c r="Y23" s="96">
        <v>-3.54E-4</v>
      </c>
      <c r="Z23" s="96">
        <v>0.0</v>
      </c>
      <c r="AA23" s="96">
        <v>-1.34E-4</v>
      </c>
      <c r="AB23" s="96">
        <v>-3.12E-4</v>
      </c>
      <c r="AC23" s="96">
        <v>-3.63E-4</v>
      </c>
      <c r="AD23" s="96">
        <v>-6.48E-4</v>
      </c>
      <c r="AE23" s="96">
        <v>-9.21E-4</v>
      </c>
      <c r="AF23" s="96">
        <v>-0.001077</v>
      </c>
      <c r="AG23" s="96">
        <v>-0.001368</v>
      </c>
      <c r="AH23" s="96">
        <v>-0.001644</v>
      </c>
      <c r="AI23" s="96">
        <v>-0.001899</v>
      </c>
    </row>
    <row r="24">
      <c r="A24" s="96">
        <v>-0.022489</v>
      </c>
      <c r="B24" s="96">
        <v>-0.022168</v>
      </c>
      <c r="C24" s="96">
        <v>-0.021516</v>
      </c>
      <c r="D24" s="96">
        <v>-0.020738</v>
      </c>
      <c r="E24" s="96">
        <v>-0.020086</v>
      </c>
      <c r="F24" s="96">
        <v>-0.019331</v>
      </c>
      <c r="G24" s="96">
        <v>-0.018287</v>
      </c>
      <c r="H24" s="96">
        <v>-0.017271</v>
      </c>
      <c r="I24" s="96">
        <v>-0.016333</v>
      </c>
      <c r="J24" s="96">
        <v>-0.014635</v>
      </c>
      <c r="K24" s="96">
        <v>-0.013185</v>
      </c>
      <c r="L24" s="96">
        <v>-0.011658</v>
      </c>
      <c r="M24" s="96">
        <v>-0.010278</v>
      </c>
      <c r="N24" s="96">
        <v>-0.008969</v>
      </c>
      <c r="O24" s="96">
        <v>-0.007558</v>
      </c>
      <c r="P24" s="96">
        <v>-0.006428</v>
      </c>
      <c r="Q24" s="96">
        <v>-0.005151</v>
      </c>
      <c r="R24" s="96">
        <v>-0.00409</v>
      </c>
      <c r="S24" s="96">
        <v>-0.003199</v>
      </c>
      <c r="T24" s="96">
        <v>-0.002429</v>
      </c>
      <c r="U24" s="96">
        <v>-0.002033</v>
      </c>
      <c r="V24" s="96">
        <v>-0.001364</v>
      </c>
      <c r="W24" s="96">
        <v>-9.9E-4</v>
      </c>
      <c r="X24" s="96">
        <v>-8.17E-4</v>
      </c>
      <c r="Y24" s="96">
        <v>-3.01E-4</v>
      </c>
      <c r="Z24" s="96">
        <v>0.0</v>
      </c>
      <c r="AA24" s="97">
        <v>-4.3E-5</v>
      </c>
      <c r="AB24" s="96">
        <v>-2.82E-4</v>
      </c>
      <c r="AC24" s="96">
        <v>-3.81E-4</v>
      </c>
      <c r="AD24" s="96">
        <v>-3.76E-4</v>
      </c>
      <c r="AE24" s="96">
        <v>-8.27E-4</v>
      </c>
      <c r="AF24" s="96">
        <v>-8.62E-4</v>
      </c>
      <c r="AG24" s="96">
        <v>-0.001137</v>
      </c>
      <c r="AH24" s="96">
        <v>-0.001437</v>
      </c>
      <c r="AI24" s="96">
        <v>-0.00182</v>
      </c>
    </row>
    <row r="25">
      <c r="A25" s="96">
        <v>-0.022022</v>
      </c>
      <c r="B25" s="96">
        <v>-0.021672</v>
      </c>
      <c r="C25" s="96">
        <v>-0.021128</v>
      </c>
      <c r="D25" s="96">
        <v>-0.020389</v>
      </c>
      <c r="E25" s="96">
        <v>-0.019761</v>
      </c>
      <c r="F25" s="96">
        <v>-0.018977</v>
      </c>
      <c r="G25" s="96">
        <v>-0.018034</v>
      </c>
      <c r="H25" s="96">
        <v>-0.016979</v>
      </c>
      <c r="I25" s="96">
        <v>-0.015836</v>
      </c>
      <c r="J25" s="96">
        <v>-0.014241</v>
      </c>
      <c r="K25" s="96">
        <v>-0.012791</v>
      </c>
      <c r="L25" s="96">
        <v>-0.011388</v>
      </c>
      <c r="M25" s="96">
        <v>-0.010143</v>
      </c>
      <c r="N25" s="96">
        <v>-0.008907</v>
      </c>
      <c r="O25" s="96">
        <v>-0.007498</v>
      </c>
      <c r="P25" s="96">
        <v>-0.006449</v>
      </c>
      <c r="Q25" s="96">
        <v>-0.005295</v>
      </c>
      <c r="R25" s="96">
        <v>-0.004097</v>
      </c>
      <c r="S25" s="96">
        <v>-0.003305</v>
      </c>
      <c r="T25" s="96">
        <v>-0.002473</v>
      </c>
      <c r="U25" s="96">
        <v>-0.002012</v>
      </c>
      <c r="V25" s="96">
        <v>-0.001431</v>
      </c>
      <c r="W25" s="96">
        <v>-8.88E-4</v>
      </c>
      <c r="X25" s="96">
        <v>-6.4E-4</v>
      </c>
      <c r="Y25" s="96">
        <v>-3.54E-4</v>
      </c>
      <c r="Z25" s="96">
        <v>0.0</v>
      </c>
      <c r="AA25" s="97">
        <v>-1.7E-5</v>
      </c>
      <c r="AB25" s="96">
        <v>-2.44E-4</v>
      </c>
      <c r="AC25" s="96">
        <v>-2.01E-4</v>
      </c>
      <c r="AD25" s="96">
        <v>-3.63E-4</v>
      </c>
      <c r="AE25" s="96">
        <v>-6.14E-4</v>
      </c>
      <c r="AF25" s="96">
        <v>-7.18E-4</v>
      </c>
      <c r="AG25" s="96">
        <v>-0.001025</v>
      </c>
      <c r="AH25" s="96">
        <v>-0.001295</v>
      </c>
      <c r="AI25" s="96">
        <v>-0.00154</v>
      </c>
    </row>
    <row r="26">
      <c r="A26" s="96">
        <v>-0.021882</v>
      </c>
      <c r="B26" s="96">
        <v>-0.021598</v>
      </c>
      <c r="C26" s="96">
        <v>-0.021016</v>
      </c>
      <c r="D26" s="96">
        <v>-0.020327</v>
      </c>
      <c r="E26" s="96">
        <v>-0.019674</v>
      </c>
      <c r="F26" s="96">
        <v>-0.018801</v>
      </c>
      <c r="G26" s="96">
        <v>-0.017882</v>
      </c>
      <c r="H26" s="96">
        <v>-0.016813</v>
      </c>
      <c r="I26" s="96">
        <v>-0.015793</v>
      </c>
      <c r="J26" s="96">
        <v>-0.014261</v>
      </c>
      <c r="K26" s="96">
        <v>-0.012882</v>
      </c>
      <c r="L26" s="96">
        <v>-0.011508</v>
      </c>
      <c r="M26" s="96">
        <v>-0.010132</v>
      </c>
      <c r="N26" s="96">
        <v>-0.008882</v>
      </c>
      <c r="O26" s="96">
        <v>-0.007468</v>
      </c>
      <c r="P26" s="96">
        <v>-0.006507</v>
      </c>
      <c r="Q26" s="96">
        <v>-0.005225</v>
      </c>
      <c r="R26" s="96">
        <v>-0.004093</v>
      </c>
      <c r="S26" s="96">
        <v>-0.003219</v>
      </c>
      <c r="T26" s="96">
        <v>-0.002439</v>
      </c>
      <c r="U26" s="96">
        <v>-0.001949</v>
      </c>
      <c r="V26" s="96">
        <v>-0.001424</v>
      </c>
      <c r="W26" s="96">
        <v>-9.84E-4</v>
      </c>
      <c r="X26" s="96">
        <v>-7.32E-4</v>
      </c>
      <c r="Y26" s="96">
        <v>-3.82E-4</v>
      </c>
      <c r="Z26" s="96">
        <v>0.0</v>
      </c>
      <c r="AA26" s="96">
        <v>-1.59E-4</v>
      </c>
      <c r="AB26" s="96">
        <v>-1.44E-4</v>
      </c>
      <c r="AC26" s="96">
        <v>-2.7E-4</v>
      </c>
      <c r="AD26" s="96">
        <v>-3.55E-4</v>
      </c>
      <c r="AE26" s="96">
        <v>-5.99E-4</v>
      </c>
      <c r="AF26" s="96">
        <v>-6.54E-4</v>
      </c>
      <c r="AG26" s="96">
        <v>-8.59E-4</v>
      </c>
      <c r="AH26" s="96">
        <v>-0.001173</v>
      </c>
      <c r="AI26" s="96">
        <v>-0.001396</v>
      </c>
    </row>
    <row r="27">
      <c r="A27" s="96">
        <v>-0.021161</v>
      </c>
      <c r="B27" s="96">
        <v>-0.020841</v>
      </c>
      <c r="C27" s="96">
        <v>-0.020254</v>
      </c>
      <c r="D27" s="96">
        <v>-0.019571</v>
      </c>
      <c r="E27" s="96">
        <v>-0.018946</v>
      </c>
      <c r="F27" s="96">
        <v>-0.018224</v>
      </c>
      <c r="G27" s="96">
        <v>-0.017343</v>
      </c>
      <c r="H27" s="96">
        <v>-0.016335</v>
      </c>
      <c r="I27" s="96">
        <v>-0.015336</v>
      </c>
      <c r="J27" s="96">
        <v>-0.013761</v>
      </c>
      <c r="K27" s="96">
        <v>-0.012358</v>
      </c>
      <c r="L27" s="96">
        <v>-0.010979</v>
      </c>
      <c r="M27" s="96">
        <v>-0.009699</v>
      </c>
      <c r="N27" s="96">
        <v>-0.008547</v>
      </c>
      <c r="O27" s="96">
        <v>-0.007168</v>
      </c>
      <c r="P27" s="96">
        <v>-0.006235</v>
      </c>
      <c r="Q27" s="96">
        <v>-0.004955</v>
      </c>
      <c r="R27" s="96">
        <v>-0.003993</v>
      </c>
      <c r="S27" s="96">
        <v>-0.003108</v>
      </c>
      <c r="T27" s="96">
        <v>-0.002381</v>
      </c>
      <c r="U27" s="96">
        <v>-0.00196</v>
      </c>
      <c r="V27" s="96">
        <v>-0.001367</v>
      </c>
      <c r="W27" s="96">
        <v>-0.001009</v>
      </c>
      <c r="X27" s="96">
        <v>-7.92E-4</v>
      </c>
      <c r="Y27" s="96">
        <v>-3.83E-4</v>
      </c>
      <c r="Z27" s="96">
        <v>0.0</v>
      </c>
      <c r="AA27" s="97">
        <v>6.6E-5</v>
      </c>
      <c r="AB27" s="96">
        <v>-2.04E-4</v>
      </c>
      <c r="AC27" s="96">
        <v>-1.47E-4</v>
      </c>
      <c r="AD27" s="96">
        <v>-1.7E-4</v>
      </c>
      <c r="AE27" s="96">
        <v>-4.77E-4</v>
      </c>
      <c r="AF27" s="96">
        <v>-6.07E-4</v>
      </c>
      <c r="AG27" s="96">
        <v>-7.96E-4</v>
      </c>
      <c r="AH27" s="96">
        <v>-0.001055</v>
      </c>
      <c r="AI27" s="96">
        <v>-0.001306</v>
      </c>
    </row>
    <row r="28">
      <c r="A28" s="96">
        <v>-0.020805</v>
      </c>
      <c r="B28" s="96">
        <v>-0.020499</v>
      </c>
      <c r="C28" s="96">
        <v>-0.020009</v>
      </c>
      <c r="D28" s="96">
        <v>-0.019353</v>
      </c>
      <c r="E28" s="96">
        <v>-0.018732</v>
      </c>
      <c r="F28" s="96">
        <v>-0.018</v>
      </c>
      <c r="G28" s="96">
        <v>-0.017082</v>
      </c>
      <c r="H28" s="96">
        <v>-0.016002</v>
      </c>
      <c r="I28" s="96">
        <v>-0.014952</v>
      </c>
      <c r="J28" s="96">
        <v>-0.013471</v>
      </c>
      <c r="K28" s="96">
        <v>-0.012147</v>
      </c>
      <c r="L28" s="96">
        <v>-0.010837</v>
      </c>
      <c r="M28" s="96">
        <v>-0.009608</v>
      </c>
      <c r="N28" s="96">
        <v>-0.008434</v>
      </c>
      <c r="O28" s="96">
        <v>-0.007142</v>
      </c>
      <c r="P28" s="96">
        <v>-0.006186</v>
      </c>
      <c r="Q28" s="96">
        <v>-0.005</v>
      </c>
      <c r="R28" s="96">
        <v>-0.003985</v>
      </c>
      <c r="S28" s="96">
        <v>-0.003061</v>
      </c>
      <c r="T28" s="96">
        <v>-0.00236</v>
      </c>
      <c r="U28" s="96">
        <v>-0.001938</v>
      </c>
      <c r="V28" s="96">
        <v>-0.001398</v>
      </c>
      <c r="W28" s="96">
        <v>-9.88E-4</v>
      </c>
      <c r="X28" s="96">
        <v>-7.08E-4</v>
      </c>
      <c r="Y28" s="96">
        <v>-2.96E-4</v>
      </c>
      <c r="Z28" s="96">
        <v>0.0</v>
      </c>
      <c r="AA28" s="97">
        <v>-4.5E-5</v>
      </c>
      <c r="AB28" s="96">
        <v>-1.86E-4</v>
      </c>
      <c r="AC28" s="96">
        <v>-1.62E-4</v>
      </c>
      <c r="AD28" s="96">
        <v>-2.07E-4</v>
      </c>
      <c r="AE28" s="96">
        <v>-4.8E-4</v>
      </c>
      <c r="AF28" s="96">
        <v>-5.19E-4</v>
      </c>
      <c r="AG28" s="96">
        <v>-7.83E-4</v>
      </c>
      <c r="AH28" s="96">
        <v>-0.001012</v>
      </c>
      <c r="AI28" s="96">
        <v>-0.001188</v>
      </c>
    </row>
    <row r="29">
      <c r="A29" s="96">
        <v>-0.02014</v>
      </c>
      <c r="B29" s="96">
        <v>-0.019874</v>
      </c>
      <c r="C29" s="96">
        <v>-0.019332</v>
      </c>
      <c r="D29" s="96">
        <v>-0.018689</v>
      </c>
      <c r="E29" s="96">
        <v>-0.018075</v>
      </c>
      <c r="F29" s="96">
        <v>-0.017346</v>
      </c>
      <c r="G29" s="96">
        <v>-0.016516</v>
      </c>
      <c r="H29" s="96">
        <v>-0.015513</v>
      </c>
      <c r="I29" s="96">
        <v>-0.01453</v>
      </c>
      <c r="J29" s="96">
        <v>-0.013116</v>
      </c>
      <c r="K29" s="96">
        <v>-0.01191</v>
      </c>
      <c r="L29" s="96">
        <v>-0.010502</v>
      </c>
      <c r="M29" s="96">
        <v>-0.009294</v>
      </c>
      <c r="N29" s="96">
        <v>-0.008128</v>
      </c>
      <c r="O29" s="96">
        <v>-0.006813</v>
      </c>
      <c r="P29" s="96">
        <v>-0.005841</v>
      </c>
      <c r="Q29" s="96">
        <v>-0.004741</v>
      </c>
      <c r="R29" s="96">
        <v>-0.003742</v>
      </c>
      <c r="S29" s="96">
        <v>-0.00297</v>
      </c>
      <c r="T29" s="96">
        <v>-0.002248</v>
      </c>
      <c r="U29" s="96">
        <v>-0.001831</v>
      </c>
      <c r="V29" s="96">
        <v>-0.001354</v>
      </c>
      <c r="W29" s="96">
        <v>-8.58E-4</v>
      </c>
      <c r="X29" s="96">
        <v>-6.77E-4</v>
      </c>
      <c r="Y29" s="96">
        <v>-2.82E-4</v>
      </c>
      <c r="Z29" s="96">
        <v>0.0</v>
      </c>
      <c r="AA29" s="97">
        <v>-3.0E-6</v>
      </c>
      <c r="AB29" s="96">
        <v>-1.38E-4</v>
      </c>
      <c r="AC29" s="96">
        <v>-1.12E-4</v>
      </c>
      <c r="AD29" s="96">
        <v>-1.31E-4</v>
      </c>
      <c r="AE29" s="96">
        <v>-3.21E-4</v>
      </c>
      <c r="AF29" s="96">
        <v>-4.87E-4</v>
      </c>
      <c r="AG29" s="96">
        <v>-6.15E-4</v>
      </c>
      <c r="AH29" s="96">
        <v>-8.39E-4</v>
      </c>
      <c r="AI29" s="96">
        <v>-0.00111</v>
      </c>
    </row>
    <row r="30">
      <c r="A30" s="96">
        <v>-0.019816</v>
      </c>
      <c r="B30" s="96">
        <v>-0.019513</v>
      </c>
      <c r="C30" s="96">
        <v>-0.018998</v>
      </c>
      <c r="D30" s="96">
        <v>-0.018328</v>
      </c>
      <c r="E30" s="96">
        <v>-0.017738</v>
      </c>
      <c r="F30" s="96">
        <v>-0.017084</v>
      </c>
      <c r="G30" s="96">
        <v>-0.01622</v>
      </c>
      <c r="H30" s="96">
        <v>-0.015232</v>
      </c>
      <c r="I30" s="96">
        <v>-0.014277</v>
      </c>
      <c r="J30" s="96">
        <v>-0.012787</v>
      </c>
      <c r="K30" s="96">
        <v>-0.01152</v>
      </c>
      <c r="L30" s="96">
        <v>-0.010237</v>
      </c>
      <c r="M30" s="96">
        <v>-0.008968</v>
      </c>
      <c r="N30" s="96">
        <v>-0.007909</v>
      </c>
      <c r="O30" s="96">
        <v>-0.006643</v>
      </c>
      <c r="P30" s="96">
        <v>-0.005766</v>
      </c>
      <c r="Q30" s="96">
        <v>-0.004649</v>
      </c>
      <c r="R30" s="96">
        <v>-0.003694</v>
      </c>
      <c r="S30" s="96">
        <v>-0.002951</v>
      </c>
      <c r="T30" s="96">
        <v>-0.002225</v>
      </c>
      <c r="U30" s="96">
        <v>-0.001825</v>
      </c>
      <c r="V30" s="96">
        <v>-0.001246</v>
      </c>
      <c r="W30" s="96">
        <v>-9.27E-4</v>
      </c>
      <c r="X30" s="96">
        <v>-6.17E-4</v>
      </c>
      <c r="Y30" s="96">
        <v>-3.22E-4</v>
      </c>
      <c r="Z30" s="96">
        <v>0.0</v>
      </c>
      <c r="AA30" s="97">
        <v>2.3E-5</v>
      </c>
      <c r="AB30" s="97">
        <v>-2.2E-5</v>
      </c>
      <c r="AC30" s="97">
        <v>-7.5E-5</v>
      </c>
      <c r="AD30" s="97">
        <v>-6.8E-5</v>
      </c>
      <c r="AE30" s="96">
        <v>-3.38E-4</v>
      </c>
      <c r="AF30" s="96">
        <v>-4.91E-4</v>
      </c>
      <c r="AG30" s="96">
        <v>-5.91E-4</v>
      </c>
      <c r="AH30" s="96">
        <v>-7.75E-4</v>
      </c>
      <c r="AI30" s="96">
        <v>-0.00101</v>
      </c>
    </row>
    <row r="31">
      <c r="A31" s="96">
        <v>-0.01891</v>
      </c>
      <c r="B31" s="96">
        <v>-0.018688</v>
      </c>
      <c r="C31" s="96">
        <v>-0.018258</v>
      </c>
      <c r="D31" s="96">
        <v>-0.017719</v>
      </c>
      <c r="E31" s="96">
        <v>-0.0171</v>
      </c>
      <c r="F31" s="96">
        <v>-0.016471</v>
      </c>
      <c r="G31" s="96">
        <v>-0.015547</v>
      </c>
      <c r="H31" s="96">
        <v>-0.014607</v>
      </c>
      <c r="I31" s="96">
        <v>-0.013685</v>
      </c>
      <c r="J31" s="96">
        <v>-0.01229</v>
      </c>
      <c r="K31" s="96">
        <v>-0.01113</v>
      </c>
      <c r="L31" s="96">
        <v>-0.009871</v>
      </c>
      <c r="M31" s="96">
        <v>-0.008685</v>
      </c>
      <c r="N31" s="96">
        <v>-0.007733</v>
      </c>
      <c r="O31" s="96">
        <v>-0.006507</v>
      </c>
      <c r="P31" s="96">
        <v>-0.005539</v>
      </c>
      <c r="Q31" s="96">
        <v>-0.004535</v>
      </c>
      <c r="R31" s="96">
        <v>-0.00356</v>
      </c>
      <c r="S31" s="96">
        <v>-0.002845</v>
      </c>
      <c r="T31" s="96">
        <v>-0.002135</v>
      </c>
      <c r="U31" s="96">
        <v>-0.001714</v>
      </c>
      <c r="V31" s="96">
        <v>-0.001191</v>
      </c>
      <c r="W31" s="96">
        <v>-9.26E-4</v>
      </c>
      <c r="X31" s="96">
        <v>-6.47E-4</v>
      </c>
      <c r="Y31" s="96">
        <v>-3.69E-4</v>
      </c>
      <c r="Z31" s="96">
        <v>0.0</v>
      </c>
      <c r="AA31" s="96">
        <v>-1.39E-4</v>
      </c>
      <c r="AB31" s="96">
        <v>-1.63E-4</v>
      </c>
      <c r="AC31" s="96">
        <v>-1.22E-4</v>
      </c>
      <c r="AD31" s="96">
        <v>-1.26E-4</v>
      </c>
      <c r="AE31" s="96">
        <v>-3.87E-4</v>
      </c>
      <c r="AF31" s="96">
        <v>-4.49E-4</v>
      </c>
      <c r="AG31" s="96">
        <v>-5.93E-4</v>
      </c>
      <c r="AH31" s="96">
        <v>-8.53E-4</v>
      </c>
      <c r="AI31" s="96">
        <v>-0.001018</v>
      </c>
    </row>
    <row r="32">
      <c r="A32" s="96">
        <v>-0.01873</v>
      </c>
      <c r="B32" s="96">
        <v>-0.018453</v>
      </c>
      <c r="C32" s="96">
        <v>-0.017933</v>
      </c>
      <c r="D32" s="96">
        <v>-0.017267</v>
      </c>
      <c r="E32" s="96">
        <v>-0.016666</v>
      </c>
      <c r="F32" s="96">
        <v>-0.016022</v>
      </c>
      <c r="G32" s="96">
        <v>-0.015256</v>
      </c>
      <c r="H32" s="96">
        <v>-0.014315</v>
      </c>
      <c r="I32" s="96">
        <v>-0.013396</v>
      </c>
      <c r="J32" s="96">
        <v>-0.012111</v>
      </c>
      <c r="K32" s="96">
        <v>-0.010858</v>
      </c>
      <c r="L32" s="96">
        <v>-0.00959</v>
      </c>
      <c r="M32" s="96">
        <v>-0.008438</v>
      </c>
      <c r="N32" s="96">
        <v>-0.007347</v>
      </c>
      <c r="O32" s="96">
        <v>-0.006237</v>
      </c>
      <c r="P32" s="96">
        <v>-0.005341</v>
      </c>
      <c r="Q32" s="96">
        <v>-0.004292</v>
      </c>
      <c r="R32" s="96">
        <v>-0.003383</v>
      </c>
      <c r="S32" s="96">
        <v>-0.002641</v>
      </c>
      <c r="T32" s="96">
        <v>-0.002029</v>
      </c>
      <c r="U32" s="96">
        <v>-0.001639</v>
      </c>
      <c r="V32" s="96">
        <v>-0.001177</v>
      </c>
      <c r="W32" s="96">
        <v>-7.98E-4</v>
      </c>
      <c r="X32" s="96">
        <v>-6.4E-4</v>
      </c>
      <c r="Y32" s="96">
        <v>-3.23E-4</v>
      </c>
      <c r="Z32" s="96">
        <v>0.0</v>
      </c>
      <c r="AA32" s="97">
        <v>-4.1E-5</v>
      </c>
      <c r="AB32" s="97">
        <v>-7.3E-5</v>
      </c>
      <c r="AC32" s="97">
        <v>-5.9E-5</v>
      </c>
      <c r="AD32" s="97">
        <v>-7.1E-5</v>
      </c>
      <c r="AE32" s="96">
        <v>-3.01E-4</v>
      </c>
      <c r="AF32" s="96">
        <v>-3.74E-4</v>
      </c>
      <c r="AG32" s="96">
        <v>-5.55E-4</v>
      </c>
      <c r="AH32" s="96">
        <v>-8.12E-4</v>
      </c>
      <c r="AI32" s="96">
        <v>-9.81E-4</v>
      </c>
    </row>
    <row r="33">
      <c r="A33" s="96">
        <v>-0.018199</v>
      </c>
      <c r="B33" s="96">
        <v>-0.017916</v>
      </c>
      <c r="C33" s="96">
        <v>-0.017451</v>
      </c>
      <c r="D33" s="96">
        <v>-0.01684</v>
      </c>
      <c r="E33" s="96">
        <v>-0.01634</v>
      </c>
      <c r="F33" s="96">
        <v>-0.015726</v>
      </c>
      <c r="G33" s="96">
        <v>-0.014862</v>
      </c>
      <c r="H33" s="96">
        <v>-0.013951</v>
      </c>
      <c r="I33" s="96">
        <v>-0.012964</v>
      </c>
      <c r="J33" s="96">
        <v>-0.011651</v>
      </c>
      <c r="K33" s="96">
        <v>-0.010478</v>
      </c>
      <c r="L33" s="96">
        <v>-0.00935</v>
      </c>
      <c r="M33" s="96">
        <v>-0.00819</v>
      </c>
      <c r="N33" s="96">
        <v>-0.007169</v>
      </c>
      <c r="O33" s="96">
        <v>-0.006101</v>
      </c>
      <c r="P33" s="96">
        <v>-0.005225</v>
      </c>
      <c r="Q33" s="96">
        <v>-0.004271</v>
      </c>
      <c r="R33" s="96">
        <v>-0.003404</v>
      </c>
      <c r="S33" s="96">
        <v>-0.002683</v>
      </c>
      <c r="T33" s="96">
        <v>-0.001989</v>
      </c>
      <c r="U33" s="96">
        <v>-0.001615</v>
      </c>
      <c r="V33" s="96">
        <v>-0.001173</v>
      </c>
      <c r="W33" s="96">
        <v>-8.26E-4</v>
      </c>
      <c r="X33" s="96">
        <v>-6.25E-4</v>
      </c>
      <c r="Y33" s="96">
        <v>-2.56E-4</v>
      </c>
      <c r="Z33" s="96">
        <v>0.0</v>
      </c>
      <c r="AA33" s="97">
        <v>2.0E-6</v>
      </c>
      <c r="AB33" s="97">
        <v>-3.5E-5</v>
      </c>
      <c r="AC33" s="97">
        <v>-4.0E-6</v>
      </c>
      <c r="AD33" s="96">
        <v>-1.38E-4</v>
      </c>
      <c r="AE33" s="96">
        <v>-2.98E-4</v>
      </c>
      <c r="AF33" s="96">
        <v>-3.8E-4</v>
      </c>
      <c r="AG33" s="96">
        <v>-5.49E-4</v>
      </c>
      <c r="AH33" s="96">
        <v>-7.5E-4</v>
      </c>
      <c r="AI33" s="96">
        <v>-9.58E-4</v>
      </c>
    </row>
    <row r="34">
      <c r="A34" s="96">
        <v>-0.018053</v>
      </c>
      <c r="B34" s="96">
        <v>-0.017756</v>
      </c>
      <c r="C34" s="96">
        <v>-0.017274</v>
      </c>
      <c r="D34" s="96">
        <v>-0.016653</v>
      </c>
      <c r="E34" s="96">
        <v>-0.016058</v>
      </c>
      <c r="F34" s="96">
        <v>-0.015406</v>
      </c>
      <c r="G34" s="96">
        <v>-0.014522</v>
      </c>
      <c r="H34" s="96">
        <v>-0.013628</v>
      </c>
      <c r="I34" s="96">
        <v>-0.012814</v>
      </c>
      <c r="J34" s="96">
        <v>-0.011501</v>
      </c>
      <c r="K34" s="96">
        <v>-0.010356</v>
      </c>
      <c r="L34" s="96">
        <v>-0.009157</v>
      </c>
      <c r="M34" s="96">
        <v>-0.008068</v>
      </c>
      <c r="N34" s="96">
        <v>-0.007084</v>
      </c>
      <c r="O34" s="96">
        <v>-0.00594</v>
      </c>
      <c r="P34" s="96">
        <v>-0.005139</v>
      </c>
      <c r="Q34" s="96">
        <v>-0.004126</v>
      </c>
      <c r="R34" s="96">
        <v>-0.003243</v>
      </c>
      <c r="S34" s="96">
        <v>-0.00259</v>
      </c>
      <c r="T34" s="96">
        <v>-0.001959</v>
      </c>
      <c r="U34" s="96">
        <v>-0.001499</v>
      </c>
      <c r="V34" s="96">
        <v>-0.001086</v>
      </c>
      <c r="W34" s="96">
        <v>-7.65E-4</v>
      </c>
      <c r="X34" s="96">
        <v>-5.51E-4</v>
      </c>
      <c r="Y34" s="96">
        <v>-2.79E-4</v>
      </c>
      <c r="Z34" s="96">
        <v>0.0</v>
      </c>
      <c r="AA34" s="97">
        <v>3.6E-5</v>
      </c>
      <c r="AB34" s="97">
        <v>-7.3E-5</v>
      </c>
      <c r="AC34" s="97">
        <v>-6.0E-5</v>
      </c>
      <c r="AD34" s="97">
        <v>-4.6E-5</v>
      </c>
      <c r="AE34" s="96">
        <v>-2.81E-4</v>
      </c>
      <c r="AF34" s="96">
        <v>-3.77E-4</v>
      </c>
      <c r="AG34" s="96">
        <v>-5.13E-4</v>
      </c>
      <c r="AH34" s="96">
        <v>-7.32E-4</v>
      </c>
      <c r="AI34" s="96">
        <v>-8.89E-4</v>
      </c>
    </row>
    <row r="35">
      <c r="A35" s="96">
        <v>-0.017478</v>
      </c>
      <c r="B35" s="96">
        <v>-0.017179</v>
      </c>
      <c r="C35" s="96">
        <v>-0.016639</v>
      </c>
      <c r="D35" s="96">
        <v>-0.016045</v>
      </c>
      <c r="E35" s="96">
        <v>-0.015523</v>
      </c>
      <c r="F35" s="96">
        <v>-0.014873</v>
      </c>
      <c r="G35" s="96">
        <v>-0.014146</v>
      </c>
      <c r="H35" s="96">
        <v>-0.013223</v>
      </c>
      <c r="I35" s="96">
        <v>-0.012341</v>
      </c>
      <c r="J35" s="96">
        <v>-0.011111</v>
      </c>
      <c r="K35" s="96">
        <v>-0.009956</v>
      </c>
      <c r="L35" s="96">
        <v>-0.008812</v>
      </c>
      <c r="M35" s="96">
        <v>-0.007713</v>
      </c>
      <c r="N35" s="96">
        <v>-0.006721</v>
      </c>
      <c r="O35" s="96">
        <v>-0.005657</v>
      </c>
      <c r="P35" s="96">
        <v>-0.004881</v>
      </c>
      <c r="Q35" s="96">
        <v>-0.003958</v>
      </c>
      <c r="R35" s="96">
        <v>-0.003145</v>
      </c>
      <c r="S35" s="96">
        <v>-0.002438</v>
      </c>
      <c r="T35" s="96">
        <v>-0.00188</v>
      </c>
      <c r="U35" s="96">
        <v>-0.00155</v>
      </c>
      <c r="V35" s="96">
        <v>-0.001104</v>
      </c>
      <c r="W35" s="96">
        <v>-7.51E-4</v>
      </c>
      <c r="X35" s="96">
        <v>-5.71E-4</v>
      </c>
      <c r="Y35" s="96">
        <v>-2.6E-4</v>
      </c>
      <c r="Z35" s="96">
        <v>0.0</v>
      </c>
      <c r="AA35" s="97">
        <v>3.1E-5</v>
      </c>
      <c r="AB35" s="97">
        <v>-3.3E-5</v>
      </c>
      <c r="AC35" s="97">
        <v>-2.0E-6</v>
      </c>
      <c r="AD35" s="97">
        <v>-4.3E-5</v>
      </c>
      <c r="AE35" s="96">
        <v>-2.75E-4</v>
      </c>
      <c r="AF35" s="96">
        <v>-3.81E-4</v>
      </c>
      <c r="AG35" s="96">
        <v>-5.35E-4</v>
      </c>
      <c r="AH35" s="96">
        <v>-6.99E-4</v>
      </c>
      <c r="AI35" s="96">
        <v>-9.14E-4</v>
      </c>
    </row>
    <row r="36">
      <c r="A36" s="96">
        <v>-0.01727</v>
      </c>
      <c r="B36" s="96">
        <v>-0.016971</v>
      </c>
      <c r="C36" s="96">
        <v>-0.016494</v>
      </c>
      <c r="D36" s="96">
        <v>-0.015901</v>
      </c>
      <c r="E36" s="96">
        <v>-0.015383</v>
      </c>
      <c r="F36" s="96">
        <v>-0.014772</v>
      </c>
      <c r="G36" s="96">
        <v>-0.013945</v>
      </c>
      <c r="H36" s="96">
        <v>-0.013036</v>
      </c>
      <c r="I36" s="96">
        <v>-0.012149</v>
      </c>
      <c r="J36" s="96">
        <v>-0.010869</v>
      </c>
      <c r="K36" s="96">
        <v>-0.009786</v>
      </c>
      <c r="L36" s="96">
        <v>-0.008645</v>
      </c>
      <c r="M36" s="96">
        <v>-0.007644</v>
      </c>
      <c r="N36" s="96">
        <v>-0.006688</v>
      </c>
      <c r="O36" s="96">
        <v>-0.005612</v>
      </c>
      <c r="P36" s="96">
        <v>-0.004827</v>
      </c>
      <c r="Q36" s="96">
        <v>-0.003926</v>
      </c>
      <c r="R36" s="96">
        <v>-0.0031</v>
      </c>
      <c r="S36" s="96">
        <v>-0.002466</v>
      </c>
      <c r="T36" s="96">
        <v>-0.001886</v>
      </c>
      <c r="U36" s="96">
        <v>-0.001508</v>
      </c>
      <c r="V36" s="96">
        <v>-0.001121</v>
      </c>
      <c r="W36" s="96">
        <v>-7.36E-4</v>
      </c>
      <c r="X36" s="96">
        <v>-5.55E-4</v>
      </c>
      <c r="Y36" s="96">
        <v>-2.35E-4</v>
      </c>
      <c r="Z36" s="96">
        <v>0.0</v>
      </c>
      <c r="AA36" s="97">
        <v>2.3E-5</v>
      </c>
      <c r="AB36" s="97">
        <v>-4.9E-5</v>
      </c>
      <c r="AC36" s="97">
        <v>-2.7E-5</v>
      </c>
      <c r="AD36" s="96">
        <v>-1.03E-4</v>
      </c>
      <c r="AE36" s="96">
        <v>-2.69E-4</v>
      </c>
      <c r="AF36" s="96">
        <v>-3.42E-4</v>
      </c>
      <c r="AG36" s="96">
        <v>-5.54E-4</v>
      </c>
      <c r="AH36" s="96">
        <v>-6.94E-4</v>
      </c>
      <c r="AI36" s="96">
        <v>-9.18E-4</v>
      </c>
    </row>
    <row r="37">
      <c r="A37" s="96">
        <v>-0.017147</v>
      </c>
      <c r="B37" s="96">
        <v>-0.016813</v>
      </c>
      <c r="C37" s="96">
        <v>-0.016268</v>
      </c>
      <c r="D37" s="96">
        <v>-0.015645</v>
      </c>
      <c r="E37" s="96">
        <v>-0.015087</v>
      </c>
      <c r="F37" s="96">
        <v>-0.014472</v>
      </c>
      <c r="G37" s="96">
        <v>-0.013653</v>
      </c>
      <c r="H37" s="96">
        <v>-0.012825</v>
      </c>
      <c r="I37" s="96">
        <v>-0.011939</v>
      </c>
      <c r="J37" s="96">
        <v>-0.010755</v>
      </c>
      <c r="K37" s="96">
        <v>-0.009657</v>
      </c>
      <c r="L37" s="96">
        <v>-0.008526</v>
      </c>
      <c r="M37" s="96">
        <v>-0.007461</v>
      </c>
      <c r="N37" s="96">
        <v>-0.006509</v>
      </c>
      <c r="O37" s="96">
        <v>-0.005434</v>
      </c>
      <c r="P37" s="96">
        <v>-0.004671</v>
      </c>
      <c r="Q37" s="96">
        <v>-0.003727</v>
      </c>
      <c r="R37" s="96">
        <v>-0.002979</v>
      </c>
      <c r="S37" s="96">
        <v>-0.002266</v>
      </c>
      <c r="T37" s="96">
        <v>-0.001761</v>
      </c>
      <c r="U37" s="96">
        <v>-0.001454</v>
      </c>
      <c r="V37" s="96">
        <v>-9.93E-4</v>
      </c>
      <c r="W37" s="96">
        <v>-6.71E-4</v>
      </c>
      <c r="X37" s="96">
        <v>-5.15E-4</v>
      </c>
      <c r="Y37" s="96">
        <v>-2.13E-4</v>
      </c>
      <c r="Z37" s="96">
        <v>0.0</v>
      </c>
      <c r="AA37" s="97">
        <v>4.3E-5</v>
      </c>
      <c r="AB37" s="97">
        <v>-2.6E-5</v>
      </c>
      <c r="AC37" s="97">
        <v>-1.2E-5</v>
      </c>
      <c r="AD37" s="97">
        <v>-3.6E-5</v>
      </c>
      <c r="AE37" s="96">
        <v>-2.58E-4</v>
      </c>
      <c r="AF37" s="96">
        <v>-3.17E-4</v>
      </c>
      <c r="AG37" s="96">
        <v>-5.11E-4</v>
      </c>
      <c r="AH37" s="96">
        <v>-6.71E-4</v>
      </c>
      <c r="AI37" s="96">
        <v>-9.16E-4</v>
      </c>
    </row>
    <row r="38">
      <c r="A38" s="96">
        <v>-0.017126</v>
      </c>
      <c r="B38" s="96">
        <v>-0.016775</v>
      </c>
      <c r="C38" s="96">
        <v>-0.016245</v>
      </c>
      <c r="D38" s="96">
        <v>-0.015613</v>
      </c>
      <c r="E38" s="96">
        <v>-0.015072</v>
      </c>
      <c r="F38" s="96">
        <v>-0.014502</v>
      </c>
      <c r="G38" s="96">
        <v>-0.013717</v>
      </c>
      <c r="H38" s="96">
        <v>-0.012832</v>
      </c>
      <c r="I38" s="96">
        <v>-0.011939</v>
      </c>
      <c r="J38" s="96">
        <v>-0.010688</v>
      </c>
      <c r="K38" s="96">
        <v>-0.009618</v>
      </c>
      <c r="L38" s="96">
        <v>-0.008485</v>
      </c>
      <c r="M38" s="96">
        <v>-0.007411</v>
      </c>
      <c r="N38" s="96">
        <v>-0.006479</v>
      </c>
      <c r="O38" s="96">
        <v>-0.005501</v>
      </c>
      <c r="P38" s="96">
        <v>-0.00469</v>
      </c>
      <c r="Q38" s="96">
        <v>-0.003858</v>
      </c>
      <c r="R38" s="96">
        <v>-0.003036</v>
      </c>
      <c r="S38" s="96">
        <v>-0.002374</v>
      </c>
      <c r="T38" s="96">
        <v>-0.001835</v>
      </c>
      <c r="U38" s="96">
        <v>-0.001492</v>
      </c>
      <c r="V38" s="96">
        <v>-0.001075</v>
      </c>
      <c r="W38" s="96">
        <v>-6.98E-4</v>
      </c>
      <c r="X38" s="96">
        <v>-5.26E-4</v>
      </c>
      <c r="Y38" s="96">
        <v>-2.72E-4</v>
      </c>
      <c r="Z38" s="96">
        <v>0.0</v>
      </c>
      <c r="AA38" s="97">
        <v>2.2E-5</v>
      </c>
      <c r="AB38" s="97">
        <v>-4.0E-5</v>
      </c>
      <c r="AC38" s="97">
        <v>-1.4E-5</v>
      </c>
      <c r="AD38" s="97">
        <v>-7.4E-5</v>
      </c>
      <c r="AE38" s="96">
        <v>-2.52E-4</v>
      </c>
      <c r="AF38" s="96">
        <v>-3.9E-4</v>
      </c>
      <c r="AG38" s="96">
        <v>-4.71E-4</v>
      </c>
      <c r="AH38" s="96">
        <v>-7.02E-4</v>
      </c>
      <c r="AI38" s="96">
        <v>-8.71E-4</v>
      </c>
    </row>
    <row r="39">
      <c r="A39" s="96">
        <v>-0.016985</v>
      </c>
      <c r="B39" s="96">
        <v>-0.016641</v>
      </c>
      <c r="C39" s="96">
        <v>-0.016147</v>
      </c>
      <c r="D39" s="96">
        <v>-0.01555</v>
      </c>
      <c r="E39" s="96">
        <v>-0.01501</v>
      </c>
      <c r="F39" s="96">
        <v>-0.014396</v>
      </c>
      <c r="G39" s="96">
        <v>-0.013581</v>
      </c>
      <c r="H39" s="96">
        <v>-0.012671</v>
      </c>
      <c r="I39" s="96">
        <v>-0.011806</v>
      </c>
      <c r="J39" s="96">
        <v>-0.010635</v>
      </c>
      <c r="K39" s="96">
        <v>-0.009499</v>
      </c>
      <c r="L39" s="96">
        <v>-0.008411</v>
      </c>
      <c r="M39" s="96">
        <v>-0.00743</v>
      </c>
      <c r="N39" s="96">
        <v>-0.006458</v>
      </c>
      <c r="O39" s="96">
        <v>-0.005463</v>
      </c>
      <c r="P39" s="96">
        <v>-0.004677</v>
      </c>
      <c r="Q39" s="96">
        <v>-0.003771</v>
      </c>
      <c r="R39" s="96">
        <v>-0.002978</v>
      </c>
      <c r="S39" s="96">
        <v>-0.002335</v>
      </c>
      <c r="T39" s="96">
        <v>-0.001819</v>
      </c>
      <c r="U39" s="96">
        <v>-0.00141</v>
      </c>
      <c r="V39" s="96">
        <v>-0.001028</v>
      </c>
      <c r="W39" s="96">
        <v>-6.99E-4</v>
      </c>
      <c r="X39" s="96">
        <v>-5.31E-4</v>
      </c>
      <c r="Y39" s="96">
        <v>-2.82E-4</v>
      </c>
      <c r="Z39" s="96">
        <v>0.0</v>
      </c>
      <c r="AA39" s="97">
        <v>-5.0E-6</v>
      </c>
      <c r="AB39" s="97">
        <v>-4.4E-5</v>
      </c>
      <c r="AC39" s="97">
        <v>-2.0E-5</v>
      </c>
      <c r="AD39" s="96">
        <v>-1.44E-4</v>
      </c>
      <c r="AE39" s="96">
        <v>-2.46E-4</v>
      </c>
      <c r="AF39" s="96">
        <v>-3.12E-4</v>
      </c>
      <c r="AG39" s="96">
        <v>-4.97E-4</v>
      </c>
      <c r="AH39" s="96">
        <v>-6.56E-4</v>
      </c>
      <c r="AI39" s="96">
        <v>-8.48E-4</v>
      </c>
    </row>
    <row r="40">
      <c r="A40" s="96">
        <v>-0.01699</v>
      </c>
      <c r="B40" s="96">
        <v>-0.016663</v>
      </c>
      <c r="C40" s="96">
        <v>-0.016135</v>
      </c>
      <c r="D40" s="96">
        <v>-0.015534</v>
      </c>
      <c r="E40" s="96">
        <v>-0.014977</v>
      </c>
      <c r="F40" s="96">
        <v>-0.014351</v>
      </c>
      <c r="G40" s="96">
        <v>-0.013573</v>
      </c>
      <c r="H40" s="96">
        <v>-0.012742</v>
      </c>
      <c r="I40" s="96">
        <v>-0.011897</v>
      </c>
      <c r="J40" s="96">
        <v>-0.010688</v>
      </c>
      <c r="K40" s="96">
        <v>-0.009614</v>
      </c>
      <c r="L40" s="96">
        <v>-0.008486</v>
      </c>
      <c r="M40" s="96">
        <v>-0.007431</v>
      </c>
      <c r="N40" s="96">
        <v>-0.006448</v>
      </c>
      <c r="O40" s="96">
        <v>-0.005453</v>
      </c>
      <c r="P40" s="96">
        <v>-0.004642</v>
      </c>
      <c r="Q40" s="96">
        <v>-0.003772</v>
      </c>
      <c r="R40" s="96">
        <v>-0.002936</v>
      </c>
      <c r="S40" s="96">
        <v>-0.002369</v>
      </c>
      <c r="T40" s="96">
        <v>-0.001762</v>
      </c>
      <c r="U40" s="96">
        <v>-0.001431</v>
      </c>
      <c r="V40" s="96">
        <v>-9.93E-4</v>
      </c>
      <c r="W40" s="96">
        <v>-6.26E-4</v>
      </c>
      <c r="X40" s="96">
        <v>-4.84E-4</v>
      </c>
      <c r="Y40" s="96">
        <v>-1.95E-4</v>
      </c>
      <c r="Z40" s="96">
        <v>0.0</v>
      </c>
      <c r="AA40" s="97">
        <v>3.7E-5</v>
      </c>
      <c r="AB40" s="97">
        <v>1.8E-5</v>
      </c>
      <c r="AC40" s="97">
        <v>2.7E-5</v>
      </c>
      <c r="AD40" s="97">
        <v>-2.5E-5</v>
      </c>
      <c r="AE40" s="96">
        <v>-1.42E-4</v>
      </c>
      <c r="AF40" s="96">
        <v>-2.69E-4</v>
      </c>
      <c r="AG40" s="96">
        <v>-4.24E-4</v>
      </c>
      <c r="AH40" s="96">
        <v>-5.44E-4</v>
      </c>
      <c r="AI40" s="96">
        <v>-7.67E-4</v>
      </c>
    </row>
    <row r="41">
      <c r="A41" s="96">
        <v>-0.017346</v>
      </c>
      <c r="B41" s="96">
        <v>-0.016962</v>
      </c>
      <c r="C41" s="96">
        <v>-0.016441</v>
      </c>
      <c r="D41" s="96">
        <v>-0.015785</v>
      </c>
      <c r="E41" s="96">
        <v>-0.015277</v>
      </c>
      <c r="F41" s="96">
        <v>-0.014672</v>
      </c>
      <c r="G41" s="96">
        <v>-0.013869</v>
      </c>
      <c r="H41" s="96">
        <v>-0.013003</v>
      </c>
      <c r="I41" s="96">
        <v>-0.012088</v>
      </c>
      <c r="J41" s="96">
        <v>-0.010879</v>
      </c>
      <c r="K41" s="96">
        <v>-0.009769</v>
      </c>
      <c r="L41" s="96">
        <v>-0.008667</v>
      </c>
      <c r="M41" s="96">
        <v>-0.007589</v>
      </c>
      <c r="N41" s="96">
        <v>-0.00665</v>
      </c>
      <c r="O41" s="96">
        <v>-0.005605</v>
      </c>
      <c r="P41" s="96">
        <v>-0.00479</v>
      </c>
      <c r="Q41" s="96">
        <v>-0.003898</v>
      </c>
      <c r="R41" s="96">
        <v>-0.003111</v>
      </c>
      <c r="S41" s="96">
        <v>-0.002447</v>
      </c>
      <c r="T41" s="96">
        <v>-0.001882</v>
      </c>
      <c r="U41" s="96">
        <v>-0.001468</v>
      </c>
      <c r="V41" s="96">
        <v>-0.001054</v>
      </c>
      <c r="W41" s="96">
        <v>-7.4E-4</v>
      </c>
      <c r="X41" s="96">
        <v>-5.26E-4</v>
      </c>
      <c r="Y41" s="96">
        <v>-2.73E-4</v>
      </c>
      <c r="Z41" s="96">
        <v>0.0</v>
      </c>
      <c r="AA41" s="97">
        <v>1.5E-5</v>
      </c>
      <c r="AB41" s="97">
        <v>4.5E-5</v>
      </c>
      <c r="AC41" s="97">
        <v>4.2E-5</v>
      </c>
      <c r="AD41" s="97">
        <v>-6.0E-6</v>
      </c>
      <c r="AE41" s="96">
        <v>-1.46E-4</v>
      </c>
      <c r="AF41" s="96">
        <v>-2.21E-4</v>
      </c>
      <c r="AG41" s="96">
        <v>-3.87E-4</v>
      </c>
      <c r="AH41" s="96">
        <v>-5.25E-4</v>
      </c>
      <c r="AI41" s="96">
        <v>-7.17E-4</v>
      </c>
    </row>
    <row r="42">
      <c r="A42" s="96">
        <v>-0.01749</v>
      </c>
      <c r="B42" s="96">
        <v>-0.017151</v>
      </c>
      <c r="C42" s="96">
        <v>-0.016638</v>
      </c>
      <c r="D42" s="96">
        <v>-0.016027</v>
      </c>
      <c r="E42" s="96">
        <v>-0.01548</v>
      </c>
      <c r="F42" s="96">
        <v>-0.014875</v>
      </c>
      <c r="G42" s="96">
        <v>-0.014064</v>
      </c>
      <c r="H42" s="96">
        <v>-0.01315</v>
      </c>
      <c r="I42" s="96">
        <v>-0.012316</v>
      </c>
      <c r="J42" s="96">
        <v>-0.011098</v>
      </c>
      <c r="K42" s="96">
        <v>-0.010016</v>
      </c>
      <c r="L42" s="96">
        <v>-0.008861</v>
      </c>
      <c r="M42" s="96">
        <v>-0.007793</v>
      </c>
      <c r="N42" s="96">
        <v>-0.006854</v>
      </c>
      <c r="O42" s="96">
        <v>-0.005794</v>
      </c>
      <c r="P42" s="96">
        <v>-0.004932</v>
      </c>
      <c r="Q42" s="96">
        <v>-0.003985</v>
      </c>
      <c r="R42" s="96">
        <v>-0.003205</v>
      </c>
      <c r="S42" s="96">
        <v>-0.002524</v>
      </c>
      <c r="T42" s="96">
        <v>-0.001969</v>
      </c>
      <c r="U42" s="96">
        <v>-0.001553</v>
      </c>
      <c r="V42" s="96">
        <v>-0.001075</v>
      </c>
      <c r="W42" s="96">
        <v>-7.53E-4</v>
      </c>
      <c r="X42" s="96">
        <v>-5.55E-4</v>
      </c>
      <c r="Y42" s="96">
        <v>-2.71E-4</v>
      </c>
      <c r="Z42" s="96">
        <v>0.0</v>
      </c>
      <c r="AA42" s="97">
        <v>2.3E-5</v>
      </c>
      <c r="AB42" s="97">
        <v>2.9E-5</v>
      </c>
      <c r="AC42" s="97">
        <v>5.4E-5</v>
      </c>
      <c r="AD42" s="97">
        <v>1.5E-5</v>
      </c>
      <c r="AE42" s="96">
        <v>-1.2E-4</v>
      </c>
      <c r="AF42" s="96">
        <v>-1.57E-4</v>
      </c>
      <c r="AG42" s="96">
        <v>-2.75E-4</v>
      </c>
      <c r="AH42" s="96">
        <v>-4.48E-4</v>
      </c>
      <c r="AI42" s="96">
        <v>-5.72E-4</v>
      </c>
    </row>
    <row r="43">
      <c r="A43" s="96">
        <v>-0.017842</v>
      </c>
      <c r="B43" s="96">
        <v>-0.017503</v>
      </c>
      <c r="C43" s="96">
        <v>-0.016972</v>
      </c>
      <c r="D43" s="96">
        <v>-0.016348</v>
      </c>
      <c r="E43" s="96">
        <v>-0.015789</v>
      </c>
      <c r="F43" s="96">
        <v>-0.015196</v>
      </c>
      <c r="G43" s="96">
        <v>-0.014398</v>
      </c>
      <c r="H43" s="96">
        <v>-0.013553</v>
      </c>
      <c r="I43" s="96">
        <v>-0.012642</v>
      </c>
      <c r="J43" s="96">
        <v>-0.011401</v>
      </c>
      <c r="K43" s="96">
        <v>-0.010258</v>
      </c>
      <c r="L43" s="96">
        <v>-0.009134</v>
      </c>
      <c r="M43" s="96">
        <v>-0.008038</v>
      </c>
      <c r="N43" s="96">
        <v>-0.00697</v>
      </c>
      <c r="O43" s="96">
        <v>-0.00592</v>
      </c>
      <c r="P43" s="96">
        <v>-0.005048</v>
      </c>
      <c r="Q43" s="96">
        <v>-0.004117</v>
      </c>
      <c r="R43" s="96">
        <v>-0.003268</v>
      </c>
      <c r="S43" s="96">
        <v>-0.002621</v>
      </c>
      <c r="T43" s="96">
        <v>-0.001986</v>
      </c>
      <c r="U43" s="96">
        <v>-0.001578</v>
      </c>
      <c r="V43" s="96">
        <v>-0.001133</v>
      </c>
      <c r="W43" s="96">
        <v>-7.8E-4</v>
      </c>
      <c r="X43" s="96">
        <v>-5.57E-4</v>
      </c>
      <c r="Y43" s="96">
        <v>-2.67E-4</v>
      </c>
      <c r="Z43" s="96">
        <v>0.0</v>
      </c>
      <c r="AA43" s="97">
        <v>8.1E-5</v>
      </c>
      <c r="AB43" s="97">
        <v>8.5E-5</v>
      </c>
      <c r="AC43" s="96">
        <v>1.12E-4</v>
      </c>
      <c r="AD43" s="96">
        <v>1.02E-4</v>
      </c>
      <c r="AE43" s="97">
        <v>-1.7E-5</v>
      </c>
      <c r="AF43" s="97">
        <v>-6.8E-5</v>
      </c>
      <c r="AG43" s="96">
        <v>-1.97E-4</v>
      </c>
      <c r="AH43" s="96">
        <v>-3.33E-4</v>
      </c>
      <c r="AI43" s="96">
        <v>-4.66E-4</v>
      </c>
    </row>
    <row r="44">
      <c r="A44" s="96">
        <v>-0.018172</v>
      </c>
      <c r="B44" s="96">
        <v>-0.01778</v>
      </c>
      <c r="C44" s="96">
        <v>-0.01726</v>
      </c>
      <c r="D44" s="96">
        <v>-0.016658</v>
      </c>
      <c r="E44" s="96">
        <v>-0.016091</v>
      </c>
      <c r="F44" s="96">
        <v>-0.01548</v>
      </c>
      <c r="G44" s="96">
        <v>-0.014646</v>
      </c>
      <c r="H44" s="96">
        <v>-0.013764</v>
      </c>
      <c r="I44" s="96">
        <v>-0.012836</v>
      </c>
      <c r="J44" s="96">
        <v>-0.011596</v>
      </c>
      <c r="K44" s="96">
        <v>-0.010442</v>
      </c>
      <c r="L44" s="96">
        <v>-0.00932</v>
      </c>
      <c r="M44" s="96">
        <v>-0.008205</v>
      </c>
      <c r="N44" s="96">
        <v>-0.007205</v>
      </c>
      <c r="O44" s="96">
        <v>-0.006136</v>
      </c>
      <c r="P44" s="96">
        <v>-0.005244</v>
      </c>
      <c r="Q44" s="96">
        <v>-0.004278</v>
      </c>
      <c r="R44" s="96">
        <v>-0.003388</v>
      </c>
      <c r="S44" s="96">
        <v>-0.002723</v>
      </c>
      <c r="T44" s="96">
        <v>-0.002055</v>
      </c>
      <c r="U44" s="96">
        <v>-0.001651</v>
      </c>
      <c r="V44" s="96">
        <v>-0.001172</v>
      </c>
      <c r="W44" s="96">
        <v>-8.26E-4</v>
      </c>
      <c r="X44" s="96">
        <v>-5.44E-4</v>
      </c>
      <c r="Y44" s="96">
        <v>-2.43E-4</v>
      </c>
      <c r="Z44" s="96">
        <v>0.0</v>
      </c>
      <c r="AA44" s="97">
        <v>9.0E-5</v>
      </c>
      <c r="AB44" s="97">
        <v>8.8E-5</v>
      </c>
      <c r="AC44" s="96">
        <v>1.52E-4</v>
      </c>
      <c r="AD44" s="96">
        <v>1.55E-4</v>
      </c>
      <c r="AE44" s="97">
        <v>1.5E-5</v>
      </c>
      <c r="AF44" s="97">
        <v>-3.3E-5</v>
      </c>
      <c r="AG44" s="96">
        <v>-1.25E-4</v>
      </c>
      <c r="AH44" s="96">
        <v>-2.76E-4</v>
      </c>
      <c r="AI44" s="96">
        <v>-4.23E-4</v>
      </c>
    </row>
    <row r="45">
      <c r="A45" s="96">
        <v>-0.023346</v>
      </c>
      <c r="B45" s="96">
        <v>-0.022749</v>
      </c>
      <c r="C45" s="96">
        <v>-0.021933</v>
      </c>
      <c r="D45" s="96">
        <v>-0.021077</v>
      </c>
      <c r="E45" s="96">
        <v>-0.020283</v>
      </c>
      <c r="F45" s="96">
        <v>-0.019434</v>
      </c>
      <c r="G45" s="96">
        <v>-0.018366</v>
      </c>
      <c r="H45" s="96">
        <v>-0.01723</v>
      </c>
      <c r="I45" s="96">
        <v>-0.016107</v>
      </c>
      <c r="J45" s="96">
        <v>-0.014581</v>
      </c>
      <c r="K45" s="96">
        <v>-0.013158</v>
      </c>
      <c r="L45" s="96">
        <v>-0.011767</v>
      </c>
      <c r="M45" s="96">
        <v>-0.010433</v>
      </c>
      <c r="N45" s="96">
        <v>-0.009177</v>
      </c>
      <c r="O45" s="96">
        <v>-0.007859</v>
      </c>
      <c r="P45" s="96">
        <v>-0.006679</v>
      </c>
      <c r="Q45" s="96">
        <v>-0.005467</v>
      </c>
      <c r="R45" s="96">
        <v>-0.004396</v>
      </c>
      <c r="S45" s="96">
        <v>-0.003482</v>
      </c>
      <c r="T45" s="96">
        <v>-0.002715</v>
      </c>
      <c r="U45" s="96">
        <v>-0.002117</v>
      </c>
      <c r="V45" s="96">
        <v>-0.001493</v>
      </c>
      <c r="W45" s="96">
        <v>-0.001039</v>
      </c>
      <c r="X45" s="96">
        <v>-6.69E-4</v>
      </c>
      <c r="Y45" s="96">
        <v>-2.92E-4</v>
      </c>
      <c r="Z45" s="96">
        <v>0.0</v>
      </c>
      <c r="AA45" s="96">
        <v>1.53E-4</v>
      </c>
      <c r="AB45" s="96">
        <v>2.35E-4</v>
      </c>
      <c r="AC45" s="96">
        <v>3.26E-4</v>
      </c>
      <c r="AD45" s="96">
        <v>3.71E-4</v>
      </c>
      <c r="AE45" s="96">
        <v>3.12E-4</v>
      </c>
      <c r="AF45" s="96">
        <v>2.95E-4</v>
      </c>
      <c r="AG45" s="96">
        <v>2.01E-4</v>
      </c>
      <c r="AH45" s="97">
        <v>8.3E-5</v>
      </c>
      <c r="AI45" s="97">
        <v>-2.2E-5</v>
      </c>
    </row>
    <row r="46">
      <c r="A46" s="96">
        <v>-0.02328</v>
      </c>
      <c r="B46" s="96">
        <v>-0.02266</v>
      </c>
      <c r="C46" s="96">
        <v>-0.021832</v>
      </c>
      <c r="D46" s="96">
        <v>-0.020988</v>
      </c>
      <c r="E46" s="96">
        <v>-0.020164</v>
      </c>
      <c r="F46" s="96">
        <v>-0.019301</v>
      </c>
      <c r="G46" s="96">
        <v>-0.018273</v>
      </c>
      <c r="H46" s="96">
        <v>-0.017179</v>
      </c>
      <c r="I46" s="96">
        <v>-0.016016</v>
      </c>
      <c r="J46" s="96">
        <v>-0.014563</v>
      </c>
      <c r="K46" s="96">
        <v>-0.013142</v>
      </c>
      <c r="L46" s="96">
        <v>-0.011732</v>
      </c>
      <c r="M46" s="96">
        <v>-0.010417</v>
      </c>
      <c r="N46" s="96">
        <v>-0.009085</v>
      </c>
      <c r="O46" s="96">
        <v>-0.007799</v>
      </c>
      <c r="P46" s="96">
        <v>-0.006652</v>
      </c>
      <c r="Q46" s="96">
        <v>-0.005419</v>
      </c>
      <c r="R46" s="96">
        <v>-0.004368</v>
      </c>
      <c r="S46" s="96">
        <v>-0.003429</v>
      </c>
      <c r="T46" s="96">
        <v>-0.002701</v>
      </c>
      <c r="U46" s="96">
        <v>-0.002099</v>
      </c>
      <c r="V46" s="96">
        <v>-0.001522</v>
      </c>
      <c r="W46" s="96">
        <v>-0.001028</v>
      </c>
      <c r="X46" s="96">
        <v>-7.07E-4</v>
      </c>
      <c r="Y46" s="96">
        <v>-3.88E-4</v>
      </c>
      <c r="Z46" s="96">
        <v>0.0</v>
      </c>
      <c r="AA46" s="96">
        <v>1.18E-4</v>
      </c>
      <c r="AB46" s="96">
        <v>2.22E-4</v>
      </c>
      <c r="AC46" s="96">
        <v>2.85E-4</v>
      </c>
      <c r="AD46" s="96">
        <v>3.62E-4</v>
      </c>
      <c r="AE46" s="96">
        <v>2.31E-4</v>
      </c>
      <c r="AF46" s="96">
        <v>2.41E-4</v>
      </c>
      <c r="AG46" s="96">
        <v>1.34E-4</v>
      </c>
      <c r="AH46" s="97">
        <v>8.0E-6</v>
      </c>
      <c r="AI46" s="97">
        <v>-8.1E-5</v>
      </c>
    </row>
    <row r="47">
      <c r="A47" s="96">
        <v>-0.022984</v>
      </c>
      <c r="B47" s="96">
        <v>-0.02238</v>
      </c>
      <c r="C47" s="96">
        <v>-0.021613</v>
      </c>
      <c r="D47" s="96">
        <v>-0.020782</v>
      </c>
      <c r="E47" s="96">
        <v>-0.020028</v>
      </c>
      <c r="F47" s="96">
        <v>-0.019175</v>
      </c>
      <c r="G47" s="96">
        <v>-0.01816</v>
      </c>
      <c r="H47" s="96">
        <v>-0.017089</v>
      </c>
      <c r="I47" s="96">
        <v>-0.01597</v>
      </c>
      <c r="J47" s="96">
        <v>-0.014497</v>
      </c>
      <c r="K47" s="96">
        <v>-0.013155</v>
      </c>
      <c r="L47" s="96">
        <v>-0.011739</v>
      </c>
      <c r="M47" s="96">
        <v>-0.010419</v>
      </c>
      <c r="N47" s="96">
        <v>-0.009131</v>
      </c>
      <c r="O47" s="96">
        <v>-0.007865</v>
      </c>
      <c r="P47" s="96">
        <v>-0.006735</v>
      </c>
      <c r="Q47" s="96">
        <v>-0.005512</v>
      </c>
      <c r="R47" s="96">
        <v>-0.004425</v>
      </c>
      <c r="S47" s="96">
        <v>-0.003496</v>
      </c>
      <c r="T47" s="96">
        <v>-0.002712</v>
      </c>
      <c r="U47" s="96">
        <v>-0.002137</v>
      </c>
      <c r="V47" s="96">
        <v>-0.001509</v>
      </c>
      <c r="W47" s="96">
        <v>-0.001042</v>
      </c>
      <c r="X47" s="96">
        <v>-7.14E-4</v>
      </c>
      <c r="Y47" s="96">
        <v>-3.21E-4</v>
      </c>
      <c r="Z47" s="96">
        <v>0.0</v>
      </c>
      <c r="AA47" s="96">
        <v>1.52E-4</v>
      </c>
      <c r="AB47" s="96">
        <v>2.01E-4</v>
      </c>
      <c r="AC47" s="96">
        <v>2.87E-4</v>
      </c>
      <c r="AD47" s="96">
        <v>3.38E-4</v>
      </c>
      <c r="AE47" s="96">
        <v>2.53E-4</v>
      </c>
      <c r="AF47" s="96">
        <v>2.06E-4</v>
      </c>
      <c r="AG47" s="96">
        <v>1.05E-4</v>
      </c>
      <c r="AH47" s="97">
        <v>-2.5E-5</v>
      </c>
      <c r="AI47" s="96">
        <v>-1.69E-4</v>
      </c>
    </row>
    <row r="48">
      <c r="A48" s="96">
        <v>-0.022629</v>
      </c>
      <c r="B48" s="96">
        <v>-0.022064</v>
      </c>
      <c r="C48" s="96">
        <v>-0.02132</v>
      </c>
      <c r="D48" s="96">
        <v>-0.020495</v>
      </c>
      <c r="E48" s="96">
        <v>-0.019732</v>
      </c>
      <c r="F48" s="96">
        <v>-0.018901</v>
      </c>
      <c r="G48" s="96">
        <v>-0.01788</v>
      </c>
      <c r="H48" s="96">
        <v>-0.016815</v>
      </c>
      <c r="I48" s="96">
        <v>-0.015726</v>
      </c>
      <c r="J48" s="96">
        <v>-0.014285</v>
      </c>
      <c r="K48" s="96">
        <v>-0.012912</v>
      </c>
      <c r="L48" s="96">
        <v>-0.011562</v>
      </c>
      <c r="M48" s="96">
        <v>-0.010264</v>
      </c>
      <c r="N48" s="96">
        <v>-0.009028</v>
      </c>
      <c r="O48" s="96">
        <v>-0.007764</v>
      </c>
      <c r="P48" s="96">
        <v>-0.006579</v>
      </c>
      <c r="Q48" s="96">
        <v>-0.005366</v>
      </c>
      <c r="R48" s="96">
        <v>-0.0043</v>
      </c>
      <c r="S48" s="96">
        <v>-0.003385</v>
      </c>
      <c r="T48" s="96">
        <v>-0.002657</v>
      </c>
      <c r="U48" s="96">
        <v>-0.002084</v>
      </c>
      <c r="V48" s="96">
        <v>-0.001452</v>
      </c>
      <c r="W48" s="96">
        <v>-0.001037</v>
      </c>
      <c r="X48" s="96">
        <v>-6.77E-4</v>
      </c>
      <c r="Y48" s="96">
        <v>-3.07E-4</v>
      </c>
      <c r="Z48" s="96">
        <v>0.0</v>
      </c>
      <c r="AA48" s="96">
        <v>1.2E-4</v>
      </c>
      <c r="AB48" s="96">
        <v>1.9E-4</v>
      </c>
      <c r="AC48" s="96">
        <v>3.35E-4</v>
      </c>
      <c r="AD48" s="96">
        <v>3.27E-4</v>
      </c>
      <c r="AE48" s="96">
        <v>2.3E-4</v>
      </c>
      <c r="AF48" s="96">
        <v>1.63E-4</v>
      </c>
      <c r="AG48" s="97">
        <v>7.2E-5</v>
      </c>
      <c r="AH48" s="97">
        <v>-5.7E-5</v>
      </c>
      <c r="AI48" s="96">
        <v>-1.67E-4</v>
      </c>
    </row>
    <row r="49">
      <c r="A49" s="96">
        <v>-0.02231</v>
      </c>
      <c r="B49" s="96">
        <v>-0.021749</v>
      </c>
      <c r="C49" s="96">
        <v>-0.020988</v>
      </c>
      <c r="D49" s="96">
        <v>-0.020192</v>
      </c>
      <c r="E49" s="96">
        <v>-0.01944</v>
      </c>
      <c r="F49" s="96">
        <v>-0.018635</v>
      </c>
      <c r="G49" s="96">
        <v>-0.017627</v>
      </c>
      <c r="H49" s="96">
        <v>-0.016636</v>
      </c>
      <c r="I49" s="96">
        <v>-0.015538</v>
      </c>
      <c r="J49" s="96">
        <v>-0.014131</v>
      </c>
      <c r="K49" s="96">
        <v>-0.012789</v>
      </c>
      <c r="L49" s="96">
        <v>-0.01143</v>
      </c>
      <c r="M49" s="96">
        <v>-0.010054</v>
      </c>
      <c r="N49" s="96">
        <v>-0.008873</v>
      </c>
      <c r="O49" s="96">
        <v>-0.007596</v>
      </c>
      <c r="P49" s="96">
        <v>-0.006483</v>
      </c>
      <c r="Q49" s="96">
        <v>-0.005296</v>
      </c>
      <c r="R49" s="96">
        <v>-0.004255</v>
      </c>
      <c r="S49" s="96">
        <v>-0.003373</v>
      </c>
      <c r="T49" s="96">
        <v>-0.00262</v>
      </c>
      <c r="U49" s="96">
        <v>-0.00206</v>
      </c>
      <c r="V49" s="96">
        <v>-0.001463</v>
      </c>
      <c r="W49" s="96">
        <v>-9.85E-4</v>
      </c>
      <c r="X49" s="96">
        <v>-6.48E-4</v>
      </c>
      <c r="Y49" s="96">
        <v>-2.99E-4</v>
      </c>
      <c r="Z49" s="96">
        <v>0.0</v>
      </c>
      <c r="AA49" s="96">
        <v>1.66E-4</v>
      </c>
      <c r="AB49" s="96">
        <v>2.46E-4</v>
      </c>
      <c r="AC49" s="96">
        <v>3.42E-4</v>
      </c>
      <c r="AD49" s="96">
        <v>3.48E-4</v>
      </c>
      <c r="AE49" s="96">
        <v>2.58E-4</v>
      </c>
      <c r="AF49" s="96">
        <v>2.08E-4</v>
      </c>
      <c r="AG49" s="96">
        <v>1.09E-4</v>
      </c>
      <c r="AH49" s="97">
        <v>-4.2E-5</v>
      </c>
      <c r="AI49" s="96">
        <v>-1.42E-4</v>
      </c>
    </row>
    <row r="50">
      <c r="A50" s="96">
        <v>-0.021703</v>
      </c>
      <c r="B50" s="96">
        <v>-0.021201</v>
      </c>
      <c r="C50" s="96">
        <v>-0.020512</v>
      </c>
      <c r="D50" s="96">
        <v>-0.019754</v>
      </c>
      <c r="E50" s="96">
        <v>-0.019083</v>
      </c>
      <c r="F50" s="96">
        <v>-0.018314</v>
      </c>
      <c r="G50" s="96">
        <v>-0.01735</v>
      </c>
      <c r="H50" s="96">
        <v>-0.016334</v>
      </c>
      <c r="I50" s="96">
        <v>-0.015274</v>
      </c>
      <c r="J50" s="96">
        <v>-0.013893</v>
      </c>
      <c r="K50" s="96">
        <v>-0.012557</v>
      </c>
      <c r="L50" s="96">
        <v>-0.011248</v>
      </c>
      <c r="M50" s="96">
        <v>-0.009962</v>
      </c>
      <c r="N50" s="96">
        <v>-0.008793</v>
      </c>
      <c r="O50" s="96">
        <v>-0.007551</v>
      </c>
      <c r="P50" s="96">
        <v>-0.006445</v>
      </c>
      <c r="Q50" s="96">
        <v>-0.005258</v>
      </c>
      <c r="R50" s="96">
        <v>-0.004227</v>
      </c>
      <c r="S50" s="96">
        <v>-0.003359</v>
      </c>
      <c r="T50" s="96">
        <v>-0.002594</v>
      </c>
      <c r="U50" s="96">
        <v>-0.002048</v>
      </c>
      <c r="V50" s="96">
        <v>-0.001463</v>
      </c>
      <c r="W50" s="96">
        <v>-9.77E-4</v>
      </c>
      <c r="X50" s="96">
        <v>-6.97E-4</v>
      </c>
      <c r="Y50" s="96">
        <v>-2.75E-4</v>
      </c>
      <c r="Z50" s="96">
        <v>0.0</v>
      </c>
      <c r="AA50" s="96">
        <v>1.5E-4</v>
      </c>
      <c r="AB50" s="96">
        <v>2.53E-4</v>
      </c>
      <c r="AC50" s="96">
        <v>3.35E-4</v>
      </c>
      <c r="AD50" s="96">
        <v>3.57E-4</v>
      </c>
      <c r="AE50" s="96">
        <v>2.49E-4</v>
      </c>
      <c r="AF50" s="96">
        <v>2.13E-4</v>
      </c>
      <c r="AG50" s="96">
        <v>1.3E-4</v>
      </c>
      <c r="AH50" s="97">
        <v>-1.6E-5</v>
      </c>
      <c r="AI50" s="96">
        <v>-1.18E-4</v>
      </c>
    </row>
    <row r="51">
      <c r="A51" s="96">
        <v>-0.021084</v>
      </c>
      <c r="B51" s="96">
        <v>-0.020609</v>
      </c>
      <c r="C51" s="96">
        <v>-0.019945</v>
      </c>
      <c r="D51" s="96">
        <v>-0.01925</v>
      </c>
      <c r="E51" s="96">
        <v>-0.018596</v>
      </c>
      <c r="F51" s="96">
        <v>-0.017825</v>
      </c>
      <c r="G51" s="96">
        <v>-0.016892</v>
      </c>
      <c r="H51" s="96">
        <v>-0.015921</v>
      </c>
      <c r="I51" s="96">
        <v>-0.014909</v>
      </c>
      <c r="J51" s="96">
        <v>-0.013565</v>
      </c>
      <c r="K51" s="96">
        <v>-0.01233</v>
      </c>
      <c r="L51" s="96">
        <v>-0.011048</v>
      </c>
      <c r="M51" s="96">
        <v>-0.009762</v>
      </c>
      <c r="N51" s="96">
        <v>-0.008613</v>
      </c>
      <c r="O51" s="96">
        <v>-0.007381</v>
      </c>
      <c r="P51" s="96">
        <v>-0.00628</v>
      </c>
      <c r="Q51" s="96">
        <v>-0.005146</v>
      </c>
      <c r="R51" s="96">
        <v>-0.004138</v>
      </c>
      <c r="S51" s="96">
        <v>-0.003305</v>
      </c>
      <c r="T51" s="96">
        <v>-0.002574</v>
      </c>
      <c r="U51" s="96">
        <v>-0.001967</v>
      </c>
      <c r="V51" s="96">
        <v>-0.001407</v>
      </c>
      <c r="W51" s="96">
        <v>-9.91E-4</v>
      </c>
      <c r="X51" s="96">
        <v>-6.79E-4</v>
      </c>
      <c r="Y51" s="96">
        <v>-2.91E-4</v>
      </c>
      <c r="Z51" s="96">
        <v>0.0</v>
      </c>
      <c r="AA51" s="96">
        <v>1.34E-4</v>
      </c>
      <c r="AB51" s="96">
        <v>2.18E-4</v>
      </c>
      <c r="AC51" s="96">
        <v>3.2E-4</v>
      </c>
      <c r="AD51" s="96">
        <v>3.17E-4</v>
      </c>
      <c r="AE51" s="96">
        <v>2.19E-4</v>
      </c>
      <c r="AF51" s="96">
        <v>1.76E-4</v>
      </c>
      <c r="AG51" s="97">
        <v>9.4E-5</v>
      </c>
      <c r="AH51" s="97">
        <v>-3.8E-5</v>
      </c>
      <c r="AI51" s="96">
        <v>-1.46E-4</v>
      </c>
    </row>
    <row r="52">
      <c r="A52" s="96">
        <v>-0.020523</v>
      </c>
      <c r="B52" s="96">
        <v>-0.020091</v>
      </c>
      <c r="C52" s="96">
        <v>-0.019462</v>
      </c>
      <c r="D52" s="96">
        <v>-0.018774</v>
      </c>
      <c r="E52" s="96">
        <v>-0.018124</v>
      </c>
      <c r="F52" s="96">
        <v>-0.017425</v>
      </c>
      <c r="G52" s="96">
        <v>-0.016544</v>
      </c>
      <c r="H52" s="96">
        <v>-0.015594</v>
      </c>
      <c r="I52" s="96">
        <v>-0.014573</v>
      </c>
      <c r="J52" s="96">
        <v>-0.013236</v>
      </c>
      <c r="K52" s="96">
        <v>-0.011958</v>
      </c>
      <c r="L52" s="96">
        <v>-0.010705</v>
      </c>
      <c r="M52" s="96">
        <v>-0.009471</v>
      </c>
      <c r="N52" s="96">
        <v>-0.008301</v>
      </c>
      <c r="O52" s="96">
        <v>-0.007172</v>
      </c>
      <c r="P52" s="96">
        <v>-0.006112</v>
      </c>
      <c r="Q52" s="96">
        <v>-0.005015</v>
      </c>
      <c r="R52" s="96">
        <v>-0.004022</v>
      </c>
      <c r="S52" s="96">
        <v>-0.003169</v>
      </c>
      <c r="T52" s="96">
        <v>-0.002517</v>
      </c>
      <c r="U52" s="96">
        <v>-0.00197</v>
      </c>
      <c r="V52" s="96">
        <v>-0.001412</v>
      </c>
      <c r="W52" s="96">
        <v>-9.72E-4</v>
      </c>
      <c r="X52" s="96">
        <v>-6.97E-4</v>
      </c>
      <c r="Y52" s="96">
        <v>-2.99E-4</v>
      </c>
      <c r="Z52" s="96">
        <v>0.0</v>
      </c>
      <c r="AA52" s="96">
        <v>1.16E-4</v>
      </c>
      <c r="AB52" s="96">
        <v>1.86E-4</v>
      </c>
      <c r="AC52" s="96">
        <v>2.54E-4</v>
      </c>
      <c r="AD52" s="96">
        <v>3.17E-4</v>
      </c>
      <c r="AE52" s="96">
        <v>2.24E-4</v>
      </c>
      <c r="AF52" s="96">
        <v>1.55E-4</v>
      </c>
      <c r="AG52" s="97">
        <v>7.7E-5</v>
      </c>
      <c r="AH52" s="97">
        <v>-3.7E-5</v>
      </c>
      <c r="AI52" s="96">
        <v>-1.41E-4</v>
      </c>
    </row>
    <row r="53">
      <c r="A53" s="96">
        <v>-0.019988</v>
      </c>
      <c r="B53" s="96">
        <v>-0.019576</v>
      </c>
      <c r="C53" s="96">
        <v>-0.018986</v>
      </c>
      <c r="D53" s="96">
        <v>-0.01836</v>
      </c>
      <c r="E53" s="96">
        <v>-0.017761</v>
      </c>
      <c r="F53" s="96">
        <v>-0.017074</v>
      </c>
      <c r="G53" s="96">
        <v>-0.016193</v>
      </c>
      <c r="H53" s="96">
        <v>-0.015257</v>
      </c>
      <c r="I53" s="96">
        <v>-0.014263</v>
      </c>
      <c r="J53" s="96">
        <v>-0.012983</v>
      </c>
      <c r="K53" s="96">
        <v>-0.011771</v>
      </c>
      <c r="L53" s="96">
        <v>-0.010549</v>
      </c>
      <c r="M53" s="96">
        <v>-0.009357</v>
      </c>
      <c r="N53" s="96">
        <v>-0.008266</v>
      </c>
      <c r="O53" s="96">
        <v>-0.007108</v>
      </c>
      <c r="P53" s="96">
        <v>-0.006075</v>
      </c>
      <c r="Q53" s="96">
        <v>-0.004999</v>
      </c>
      <c r="R53" s="96">
        <v>-0.004001</v>
      </c>
      <c r="S53" s="96">
        <v>-0.003182</v>
      </c>
      <c r="T53" s="96">
        <v>-0.002516</v>
      </c>
      <c r="U53" s="96">
        <v>-0.001934</v>
      </c>
      <c r="V53" s="96">
        <v>-0.001404</v>
      </c>
      <c r="W53" s="96">
        <v>-9.56E-4</v>
      </c>
      <c r="X53" s="96">
        <v>-6.22E-4</v>
      </c>
      <c r="Y53" s="96">
        <v>-2.73E-4</v>
      </c>
      <c r="Z53" s="96">
        <v>0.0</v>
      </c>
      <c r="AA53" s="96">
        <v>1.57E-4</v>
      </c>
      <c r="AB53" s="96">
        <v>2.0E-4</v>
      </c>
      <c r="AC53" s="96">
        <v>3.43E-4</v>
      </c>
      <c r="AD53" s="96">
        <v>3.24E-4</v>
      </c>
      <c r="AE53" s="96">
        <v>2.43E-4</v>
      </c>
      <c r="AF53" s="96">
        <v>2.34E-4</v>
      </c>
      <c r="AG53" s="96">
        <v>1.51E-4</v>
      </c>
      <c r="AH53" s="97">
        <v>2.2E-5</v>
      </c>
      <c r="AI53" s="97">
        <v>-3.1E-5</v>
      </c>
    </row>
    <row r="54">
      <c r="A54" s="96">
        <v>-0.019356</v>
      </c>
      <c r="B54" s="96">
        <v>-0.018986</v>
      </c>
      <c r="C54" s="96">
        <v>-0.018407</v>
      </c>
      <c r="D54" s="96">
        <v>-0.017764</v>
      </c>
      <c r="E54" s="96">
        <v>-0.017183</v>
      </c>
      <c r="F54" s="96">
        <v>-0.016543</v>
      </c>
      <c r="G54" s="96">
        <v>-0.015685</v>
      </c>
      <c r="H54" s="96">
        <v>-0.014808</v>
      </c>
      <c r="I54" s="96">
        <v>-0.013834</v>
      </c>
      <c r="J54" s="96">
        <v>-0.012626</v>
      </c>
      <c r="K54" s="96">
        <v>-0.011398</v>
      </c>
      <c r="L54" s="96">
        <v>-0.010239</v>
      </c>
      <c r="M54" s="96">
        <v>-0.009066</v>
      </c>
      <c r="N54" s="96">
        <v>-0.007979</v>
      </c>
      <c r="O54" s="96">
        <v>-0.006828</v>
      </c>
      <c r="P54" s="96">
        <v>-0.005817</v>
      </c>
      <c r="Q54" s="96">
        <v>-0.004769</v>
      </c>
      <c r="R54" s="96">
        <v>-0.003818</v>
      </c>
      <c r="S54" s="96">
        <v>-0.00303</v>
      </c>
      <c r="T54" s="96">
        <v>-0.002384</v>
      </c>
      <c r="U54" s="96">
        <v>-0.001832</v>
      </c>
      <c r="V54" s="96">
        <v>-0.00131</v>
      </c>
      <c r="W54" s="96">
        <v>-8.79E-4</v>
      </c>
      <c r="X54" s="96">
        <v>-5.93E-4</v>
      </c>
      <c r="Y54" s="96">
        <v>-2.71E-4</v>
      </c>
      <c r="Z54" s="96">
        <v>0.0</v>
      </c>
      <c r="AA54" s="96">
        <v>1.67E-4</v>
      </c>
      <c r="AB54" s="96">
        <v>2.49E-4</v>
      </c>
      <c r="AC54" s="96">
        <v>3.38E-4</v>
      </c>
      <c r="AD54" s="96">
        <v>3.63E-4</v>
      </c>
      <c r="AE54" s="96">
        <v>3.04E-4</v>
      </c>
      <c r="AF54" s="96">
        <v>2.67E-4</v>
      </c>
      <c r="AG54" s="96">
        <v>2.17E-4</v>
      </c>
      <c r="AH54" s="96">
        <v>1.05E-4</v>
      </c>
      <c r="AI54" s="97">
        <v>1.7E-5</v>
      </c>
    </row>
    <row r="55">
      <c r="A55" s="96">
        <v>-0.019102</v>
      </c>
      <c r="B55" s="96">
        <v>-0.018618</v>
      </c>
      <c r="C55" s="96">
        <v>-0.018022</v>
      </c>
      <c r="D55" s="96">
        <v>-0.017415</v>
      </c>
      <c r="E55" s="96">
        <v>-0.016856</v>
      </c>
      <c r="F55" s="96">
        <v>-0.016229</v>
      </c>
      <c r="G55" s="96">
        <v>-0.015406</v>
      </c>
      <c r="H55" s="96">
        <v>-0.014502</v>
      </c>
      <c r="I55" s="96">
        <v>-0.013573</v>
      </c>
      <c r="J55" s="96">
        <v>-0.012323</v>
      </c>
      <c r="K55" s="96">
        <v>-0.011162</v>
      </c>
      <c r="L55" s="96">
        <v>-0.009992</v>
      </c>
      <c r="M55" s="96">
        <v>-0.008833</v>
      </c>
      <c r="N55" s="96">
        <v>-0.00778</v>
      </c>
      <c r="O55" s="96">
        <v>-0.006744</v>
      </c>
      <c r="P55" s="96">
        <v>-0.00574</v>
      </c>
      <c r="Q55" s="96">
        <v>-0.004701</v>
      </c>
      <c r="R55" s="96">
        <v>-0.003821</v>
      </c>
      <c r="S55" s="96">
        <v>-0.003053</v>
      </c>
      <c r="T55" s="96">
        <v>-0.00236</v>
      </c>
      <c r="U55" s="96">
        <v>-0.001874</v>
      </c>
      <c r="V55" s="96">
        <v>-0.001338</v>
      </c>
      <c r="W55" s="96">
        <v>-9.55E-4</v>
      </c>
      <c r="X55" s="96">
        <v>-6.49E-4</v>
      </c>
      <c r="Y55" s="96">
        <v>-3.05E-4</v>
      </c>
      <c r="Z55" s="96">
        <v>0.0</v>
      </c>
      <c r="AA55" s="96">
        <v>1.4E-4</v>
      </c>
      <c r="AB55" s="96">
        <v>1.99E-4</v>
      </c>
      <c r="AC55" s="96">
        <v>3.02E-4</v>
      </c>
      <c r="AD55" s="96">
        <v>3.33E-4</v>
      </c>
      <c r="AE55" s="96">
        <v>2.97E-4</v>
      </c>
      <c r="AF55" s="96">
        <v>2.84E-4</v>
      </c>
      <c r="AG55" s="96">
        <v>2.52E-4</v>
      </c>
      <c r="AH55" s="96">
        <v>1.1E-4</v>
      </c>
      <c r="AI55" s="97">
        <v>5.8E-5</v>
      </c>
    </row>
    <row r="56">
      <c r="A56" s="96">
        <v>-0.018681</v>
      </c>
      <c r="B56" s="96">
        <v>-0.018314</v>
      </c>
      <c r="C56" s="96">
        <v>-0.017684</v>
      </c>
      <c r="D56" s="96">
        <v>-0.017065</v>
      </c>
      <c r="E56" s="96">
        <v>-0.016504</v>
      </c>
      <c r="F56" s="96">
        <v>-0.015878</v>
      </c>
      <c r="G56" s="96">
        <v>-0.015031</v>
      </c>
      <c r="H56" s="96">
        <v>-0.014165</v>
      </c>
      <c r="I56" s="96">
        <v>-0.013231</v>
      </c>
      <c r="J56" s="96">
        <v>-0.012029</v>
      </c>
      <c r="K56" s="96">
        <v>-0.010903</v>
      </c>
      <c r="L56" s="96">
        <v>-0.009768</v>
      </c>
      <c r="M56" s="96">
        <v>-0.008678</v>
      </c>
      <c r="N56" s="96">
        <v>-0.007623</v>
      </c>
      <c r="O56" s="96">
        <v>-0.006545</v>
      </c>
      <c r="P56" s="96">
        <v>-0.005562</v>
      </c>
      <c r="Q56" s="96">
        <v>-0.004569</v>
      </c>
      <c r="R56" s="96">
        <v>-0.003657</v>
      </c>
      <c r="S56" s="96">
        <v>-0.002906</v>
      </c>
      <c r="T56" s="96">
        <v>-0.002274</v>
      </c>
      <c r="U56" s="96">
        <v>-0.001802</v>
      </c>
      <c r="V56" s="96">
        <v>-0.001272</v>
      </c>
      <c r="W56" s="96">
        <v>-8.63E-4</v>
      </c>
      <c r="X56" s="96">
        <v>-5.86E-4</v>
      </c>
      <c r="Y56" s="96">
        <v>-2.74E-4</v>
      </c>
      <c r="Z56" s="96">
        <v>0.0</v>
      </c>
      <c r="AA56" s="96">
        <v>1.48E-4</v>
      </c>
      <c r="AB56" s="96">
        <v>2.39E-4</v>
      </c>
      <c r="AC56" s="96">
        <v>3.61E-4</v>
      </c>
      <c r="AD56" s="96">
        <v>3.82E-4</v>
      </c>
      <c r="AE56" s="96">
        <v>3.18E-4</v>
      </c>
      <c r="AF56" s="96">
        <v>3.03E-4</v>
      </c>
      <c r="AG56" s="96">
        <v>2.91E-4</v>
      </c>
      <c r="AH56" s="96">
        <v>2.04E-4</v>
      </c>
      <c r="AI56" s="96">
        <v>1.5E-4</v>
      </c>
    </row>
    <row r="57">
      <c r="A57" s="96">
        <v>-0.018217</v>
      </c>
      <c r="B57" s="96">
        <v>-0.017903</v>
      </c>
      <c r="C57" s="96">
        <v>-0.017375</v>
      </c>
      <c r="D57" s="96">
        <v>-0.016665</v>
      </c>
      <c r="E57" s="96">
        <v>-0.016135</v>
      </c>
      <c r="F57" s="96">
        <v>-0.015544</v>
      </c>
      <c r="G57" s="96">
        <v>-0.014751</v>
      </c>
      <c r="H57" s="96">
        <v>-0.013922</v>
      </c>
      <c r="I57" s="96">
        <v>-0.013057</v>
      </c>
      <c r="J57" s="96">
        <v>-0.011859</v>
      </c>
      <c r="K57" s="96">
        <v>-0.010729</v>
      </c>
      <c r="L57" s="96">
        <v>-0.009609</v>
      </c>
      <c r="M57" s="96">
        <v>-0.008513</v>
      </c>
      <c r="N57" s="96">
        <v>-0.007454</v>
      </c>
      <c r="O57" s="96">
        <v>-0.006425</v>
      </c>
      <c r="P57" s="96">
        <v>-0.005502</v>
      </c>
      <c r="Q57" s="96">
        <v>-0.00449</v>
      </c>
      <c r="R57" s="96">
        <v>-0.003635</v>
      </c>
      <c r="S57" s="96">
        <v>-0.002888</v>
      </c>
      <c r="T57" s="96">
        <v>-0.002277</v>
      </c>
      <c r="U57" s="96">
        <v>-0.001779</v>
      </c>
      <c r="V57" s="96">
        <v>-0.001281</v>
      </c>
      <c r="W57" s="96">
        <v>-8.75E-4</v>
      </c>
      <c r="X57" s="96">
        <v>-5.8E-4</v>
      </c>
      <c r="Y57" s="96">
        <v>-2.98E-4</v>
      </c>
      <c r="Z57" s="96">
        <v>0.0</v>
      </c>
      <c r="AA57" s="96">
        <v>1.32E-4</v>
      </c>
      <c r="AB57" s="96">
        <v>2.07E-4</v>
      </c>
      <c r="AC57" s="96">
        <v>3.0E-4</v>
      </c>
      <c r="AD57" s="96">
        <v>3.52E-4</v>
      </c>
      <c r="AE57" s="96">
        <v>2.78E-4</v>
      </c>
      <c r="AF57" s="96">
        <v>2.95E-4</v>
      </c>
      <c r="AG57" s="96">
        <v>2.68E-4</v>
      </c>
      <c r="AH57" s="96">
        <v>1.88E-4</v>
      </c>
      <c r="AI57" s="96">
        <v>1.13E-4</v>
      </c>
    </row>
    <row r="58">
      <c r="A58" s="96">
        <v>-0.017844</v>
      </c>
      <c r="B58" s="96">
        <v>-0.017539</v>
      </c>
      <c r="C58" s="96">
        <v>-0.017026</v>
      </c>
      <c r="D58" s="96">
        <v>-0.016378</v>
      </c>
      <c r="E58" s="96">
        <v>-0.015899</v>
      </c>
      <c r="F58" s="96">
        <v>-0.015327</v>
      </c>
      <c r="G58" s="96">
        <v>-0.014566</v>
      </c>
      <c r="H58" s="96">
        <v>-0.013709</v>
      </c>
      <c r="I58" s="96">
        <v>-0.012819</v>
      </c>
      <c r="J58" s="96">
        <v>-0.011666</v>
      </c>
      <c r="K58" s="96">
        <v>-0.010554</v>
      </c>
      <c r="L58" s="96">
        <v>-0.009462</v>
      </c>
      <c r="M58" s="96">
        <v>-0.008384</v>
      </c>
      <c r="N58" s="96">
        <v>-0.007389</v>
      </c>
      <c r="O58" s="96">
        <v>-0.006377</v>
      </c>
      <c r="P58" s="96">
        <v>-0.005486</v>
      </c>
      <c r="Q58" s="96">
        <v>-0.004514</v>
      </c>
      <c r="R58" s="96">
        <v>-0.003655</v>
      </c>
      <c r="S58" s="96">
        <v>-0.002901</v>
      </c>
      <c r="T58" s="96">
        <v>-0.002315</v>
      </c>
      <c r="U58" s="96">
        <v>-0.001824</v>
      </c>
      <c r="V58" s="96">
        <v>-0.001339</v>
      </c>
      <c r="W58" s="96">
        <v>-9.26E-4</v>
      </c>
      <c r="X58" s="96">
        <v>-6.45E-4</v>
      </c>
      <c r="Y58" s="96">
        <v>-3.35E-4</v>
      </c>
      <c r="Z58" s="96">
        <v>0.0</v>
      </c>
      <c r="AA58" s="96">
        <v>1.41E-4</v>
      </c>
      <c r="AB58" s="96">
        <v>2.16E-4</v>
      </c>
      <c r="AC58" s="96">
        <v>2.72E-4</v>
      </c>
      <c r="AD58" s="96">
        <v>3.44E-4</v>
      </c>
      <c r="AE58" s="96">
        <v>2.72E-4</v>
      </c>
      <c r="AF58" s="96">
        <v>2.95E-4</v>
      </c>
      <c r="AG58" s="96">
        <v>2.75E-4</v>
      </c>
      <c r="AH58" s="96">
        <v>1.72E-4</v>
      </c>
      <c r="AI58" s="97">
        <v>9.8E-5</v>
      </c>
    </row>
    <row r="59">
      <c r="A59" s="96">
        <v>-0.017367</v>
      </c>
      <c r="B59" s="96">
        <v>-0.017075</v>
      </c>
      <c r="C59" s="96">
        <v>-0.016542</v>
      </c>
      <c r="D59" s="96">
        <v>-0.016024</v>
      </c>
      <c r="E59" s="96">
        <v>-0.015541</v>
      </c>
      <c r="F59" s="96">
        <v>-0.014955</v>
      </c>
      <c r="G59" s="96">
        <v>-0.014203</v>
      </c>
      <c r="H59" s="96">
        <v>-0.01339</v>
      </c>
      <c r="I59" s="96">
        <v>-0.012522</v>
      </c>
      <c r="J59" s="96">
        <v>-0.011425</v>
      </c>
      <c r="K59" s="96">
        <v>-0.010308</v>
      </c>
      <c r="L59" s="96">
        <v>-0.009202</v>
      </c>
      <c r="M59" s="96">
        <v>-0.0082</v>
      </c>
      <c r="N59" s="96">
        <v>-0.007217</v>
      </c>
      <c r="O59" s="96">
        <v>-0.006236</v>
      </c>
      <c r="P59" s="96">
        <v>-0.005303</v>
      </c>
      <c r="Q59" s="96">
        <v>-0.004374</v>
      </c>
      <c r="R59" s="96">
        <v>-0.003524</v>
      </c>
      <c r="S59" s="96">
        <v>-0.002809</v>
      </c>
      <c r="T59" s="96">
        <v>-0.002192</v>
      </c>
      <c r="U59" s="96">
        <v>-0.001734</v>
      </c>
      <c r="V59" s="96">
        <v>-0.001234</v>
      </c>
      <c r="W59" s="96">
        <v>-8.25E-4</v>
      </c>
      <c r="X59" s="96">
        <v>-5.68E-4</v>
      </c>
      <c r="Y59" s="96">
        <v>-2.53E-4</v>
      </c>
      <c r="Z59" s="96">
        <v>0.0</v>
      </c>
      <c r="AA59" s="96">
        <v>1.16E-4</v>
      </c>
      <c r="AB59" s="96">
        <v>1.68E-4</v>
      </c>
      <c r="AC59" s="96">
        <v>2.71E-4</v>
      </c>
      <c r="AD59" s="96">
        <v>3.58E-4</v>
      </c>
      <c r="AE59" s="96">
        <v>3.5E-4</v>
      </c>
      <c r="AF59" s="96">
        <v>3.45E-4</v>
      </c>
      <c r="AG59" s="96">
        <v>3.53E-4</v>
      </c>
      <c r="AH59" s="96">
        <v>2.86E-4</v>
      </c>
      <c r="AI59" s="96">
        <v>2.03E-4</v>
      </c>
    </row>
    <row r="60">
      <c r="A60" s="96">
        <v>-0.016832</v>
      </c>
      <c r="B60" s="96">
        <v>-0.016551</v>
      </c>
      <c r="C60" s="96">
        <v>-0.016132</v>
      </c>
      <c r="D60" s="96">
        <v>-0.015614</v>
      </c>
      <c r="E60" s="96">
        <v>-0.015145</v>
      </c>
      <c r="F60" s="96">
        <v>-0.014617</v>
      </c>
      <c r="G60" s="96">
        <v>-0.013904</v>
      </c>
      <c r="H60" s="96">
        <v>-0.013107</v>
      </c>
      <c r="I60" s="96">
        <v>-0.012296</v>
      </c>
      <c r="J60" s="96">
        <v>-0.011167</v>
      </c>
      <c r="K60" s="96">
        <v>-0.010117</v>
      </c>
      <c r="L60" s="96">
        <v>-0.009058</v>
      </c>
      <c r="M60" s="96">
        <v>-0.00803</v>
      </c>
      <c r="N60" s="96">
        <v>-0.007053</v>
      </c>
      <c r="O60" s="96">
        <v>-0.006055</v>
      </c>
      <c r="P60" s="96">
        <v>-0.005166</v>
      </c>
      <c r="Q60" s="96">
        <v>-0.004252</v>
      </c>
      <c r="R60" s="96">
        <v>-0.00341</v>
      </c>
      <c r="S60" s="96">
        <v>-0.002764</v>
      </c>
      <c r="T60" s="96">
        <v>-0.002177</v>
      </c>
      <c r="U60" s="96">
        <v>-0.001699</v>
      </c>
      <c r="V60" s="96">
        <v>-0.001244</v>
      </c>
      <c r="W60" s="96">
        <v>-8.62E-4</v>
      </c>
      <c r="X60" s="96">
        <v>-6.18E-4</v>
      </c>
      <c r="Y60" s="96">
        <v>-3.12E-4</v>
      </c>
      <c r="Z60" s="96">
        <v>0.0</v>
      </c>
      <c r="AA60" s="96">
        <v>1.55E-4</v>
      </c>
      <c r="AB60" s="96">
        <v>2.51E-4</v>
      </c>
      <c r="AC60" s="96">
        <v>3.49E-4</v>
      </c>
      <c r="AD60" s="96">
        <v>4.54E-4</v>
      </c>
      <c r="AE60" s="96">
        <v>3.72E-4</v>
      </c>
      <c r="AF60" s="96">
        <v>4.59E-4</v>
      </c>
      <c r="AG60" s="96">
        <v>4.36E-4</v>
      </c>
      <c r="AH60" s="96">
        <v>3.4E-4</v>
      </c>
      <c r="AI60" s="96">
        <v>3.13E-4</v>
      </c>
    </row>
    <row r="61">
      <c r="A61" s="96">
        <v>-0.016479</v>
      </c>
      <c r="B61" s="96">
        <v>-0.016259</v>
      </c>
      <c r="C61" s="96">
        <v>-0.015868</v>
      </c>
      <c r="D61" s="96">
        <v>-0.015385</v>
      </c>
      <c r="E61" s="96">
        <v>-0.014956</v>
      </c>
      <c r="F61" s="96">
        <v>-0.014432</v>
      </c>
      <c r="G61" s="96">
        <v>-0.013684</v>
      </c>
      <c r="H61" s="96">
        <v>-0.012889</v>
      </c>
      <c r="I61" s="96">
        <v>-0.012069</v>
      </c>
      <c r="J61" s="96">
        <v>-0.010984</v>
      </c>
      <c r="K61" s="96">
        <v>-0.009946</v>
      </c>
      <c r="L61" s="96">
        <v>-0.00893</v>
      </c>
      <c r="M61" s="96">
        <v>-0.007912</v>
      </c>
      <c r="N61" s="96">
        <v>-0.007016</v>
      </c>
      <c r="O61" s="96">
        <v>-0.006056</v>
      </c>
      <c r="P61" s="96">
        <v>-0.005202</v>
      </c>
      <c r="Q61" s="96">
        <v>-0.004281</v>
      </c>
      <c r="R61" s="96">
        <v>-0.003446</v>
      </c>
      <c r="S61" s="96">
        <v>-0.002758</v>
      </c>
      <c r="T61" s="96">
        <v>-0.002186</v>
      </c>
      <c r="U61" s="96">
        <v>-0.001728</v>
      </c>
      <c r="V61" s="96">
        <v>-0.00125</v>
      </c>
      <c r="W61" s="96">
        <v>-8.7E-4</v>
      </c>
      <c r="X61" s="96">
        <v>-6.1E-4</v>
      </c>
      <c r="Y61" s="96">
        <v>-2.95E-4</v>
      </c>
      <c r="Z61" s="96">
        <v>0.0</v>
      </c>
      <c r="AA61" s="96">
        <v>1.61E-4</v>
      </c>
      <c r="AB61" s="96">
        <v>2.49E-4</v>
      </c>
      <c r="AC61" s="96">
        <v>3.74E-4</v>
      </c>
      <c r="AD61" s="96">
        <v>4.27E-4</v>
      </c>
      <c r="AE61" s="96">
        <v>4.53E-4</v>
      </c>
      <c r="AF61" s="96">
        <v>4.71E-4</v>
      </c>
      <c r="AG61" s="96">
        <v>4.67E-4</v>
      </c>
      <c r="AH61" s="96">
        <v>4.41E-4</v>
      </c>
      <c r="AI61" s="96">
        <v>3.63E-4</v>
      </c>
    </row>
    <row r="62">
      <c r="A62" s="96">
        <v>-0.016241</v>
      </c>
      <c r="B62" s="96">
        <v>-0.016047</v>
      </c>
      <c r="C62" s="96">
        <v>-0.015655</v>
      </c>
      <c r="D62" s="96">
        <v>-0.015185</v>
      </c>
      <c r="E62" s="96">
        <v>-0.014775</v>
      </c>
      <c r="F62" s="96">
        <v>-0.014263</v>
      </c>
      <c r="G62" s="96">
        <v>-0.013553</v>
      </c>
      <c r="H62" s="96">
        <v>-0.012795</v>
      </c>
      <c r="I62" s="96">
        <v>-0.012021</v>
      </c>
      <c r="J62" s="96">
        <v>-0.010908</v>
      </c>
      <c r="K62" s="96">
        <v>-0.009913</v>
      </c>
      <c r="L62" s="96">
        <v>-0.008905</v>
      </c>
      <c r="M62" s="96">
        <v>-0.007889</v>
      </c>
      <c r="N62" s="96">
        <v>-0.006964</v>
      </c>
      <c r="O62" s="96">
        <v>-0.005984</v>
      </c>
      <c r="P62" s="96">
        <v>-0.005125</v>
      </c>
      <c r="Q62" s="96">
        <v>-0.004235</v>
      </c>
      <c r="R62" s="96">
        <v>-0.003395</v>
      </c>
      <c r="S62" s="96">
        <v>-0.00273</v>
      </c>
      <c r="T62" s="96">
        <v>-0.00215</v>
      </c>
      <c r="U62" s="96">
        <v>-0.001669</v>
      </c>
      <c r="V62" s="96">
        <v>-0.001217</v>
      </c>
      <c r="W62" s="96">
        <v>-8.31E-4</v>
      </c>
      <c r="X62" s="96">
        <v>-5.76E-4</v>
      </c>
      <c r="Y62" s="96">
        <v>-2.92E-4</v>
      </c>
      <c r="Z62" s="96">
        <v>0.0</v>
      </c>
      <c r="AA62" s="96">
        <v>1.61E-4</v>
      </c>
      <c r="AB62" s="96">
        <v>2.36E-4</v>
      </c>
      <c r="AC62" s="96">
        <v>3.97E-4</v>
      </c>
      <c r="AD62" s="96">
        <v>4.69E-4</v>
      </c>
      <c r="AE62" s="96">
        <v>4.46E-4</v>
      </c>
      <c r="AF62" s="96">
        <v>5.0E-4</v>
      </c>
      <c r="AG62" s="96">
        <v>5.19E-4</v>
      </c>
      <c r="AH62" s="96">
        <v>4.78E-4</v>
      </c>
      <c r="AI62" s="96">
        <v>4.34E-4</v>
      </c>
    </row>
    <row r="63">
      <c r="A63" s="96">
        <v>-0.016091</v>
      </c>
      <c r="B63" s="96">
        <v>-0.0159</v>
      </c>
      <c r="C63" s="96">
        <v>-0.015525</v>
      </c>
      <c r="D63" s="96">
        <v>-0.015033</v>
      </c>
      <c r="E63" s="96">
        <v>-0.014612</v>
      </c>
      <c r="F63" s="96">
        <v>-0.014097</v>
      </c>
      <c r="G63" s="96">
        <v>-0.0134</v>
      </c>
      <c r="H63" s="96">
        <v>-0.012626</v>
      </c>
      <c r="I63" s="96">
        <v>-0.011809</v>
      </c>
      <c r="J63" s="96">
        <v>-0.010741</v>
      </c>
      <c r="K63" s="96">
        <v>-0.009728</v>
      </c>
      <c r="L63" s="96">
        <v>-0.008708</v>
      </c>
      <c r="M63" s="96">
        <v>-0.007723</v>
      </c>
      <c r="N63" s="96">
        <v>-0.006826</v>
      </c>
      <c r="O63" s="96">
        <v>-0.005868</v>
      </c>
      <c r="P63" s="96">
        <v>-0.005045</v>
      </c>
      <c r="Q63" s="96">
        <v>-0.004155</v>
      </c>
      <c r="R63" s="96">
        <v>-0.003359</v>
      </c>
      <c r="S63" s="96">
        <v>-0.002681</v>
      </c>
      <c r="T63" s="96">
        <v>-0.002126</v>
      </c>
      <c r="U63" s="96">
        <v>-0.00169</v>
      </c>
      <c r="V63" s="96">
        <v>-0.001223</v>
      </c>
      <c r="W63" s="96">
        <v>-8.57E-4</v>
      </c>
      <c r="X63" s="96">
        <v>-5.85E-4</v>
      </c>
      <c r="Y63" s="96">
        <v>-2.63E-4</v>
      </c>
      <c r="Z63" s="96">
        <v>0.0</v>
      </c>
      <c r="AA63" s="96">
        <v>1.8E-4</v>
      </c>
      <c r="AB63" s="96">
        <v>2.77E-4</v>
      </c>
      <c r="AC63" s="96">
        <v>4.25E-4</v>
      </c>
      <c r="AD63" s="96">
        <v>4.65E-4</v>
      </c>
      <c r="AE63" s="96">
        <v>4.84E-4</v>
      </c>
      <c r="AF63" s="96">
        <v>5.59E-4</v>
      </c>
      <c r="AG63" s="96">
        <v>5.38E-4</v>
      </c>
      <c r="AH63" s="96">
        <v>4.93E-4</v>
      </c>
      <c r="AI63" s="96">
        <v>4.31E-4</v>
      </c>
    </row>
    <row r="64">
      <c r="A64" s="96">
        <v>-0.01592</v>
      </c>
      <c r="B64" s="96">
        <v>-0.015695</v>
      </c>
      <c r="C64" s="96">
        <v>-0.015317</v>
      </c>
      <c r="D64" s="96">
        <v>-0.014813</v>
      </c>
      <c r="E64" s="96">
        <v>-0.014429</v>
      </c>
      <c r="F64" s="96">
        <v>-0.013939</v>
      </c>
      <c r="G64" s="96">
        <v>-0.013205</v>
      </c>
      <c r="H64" s="96">
        <v>-0.012396</v>
      </c>
      <c r="I64" s="96">
        <v>-0.011632</v>
      </c>
      <c r="J64" s="96">
        <v>-0.010575</v>
      </c>
      <c r="K64" s="96">
        <v>-0.009582</v>
      </c>
      <c r="L64" s="96">
        <v>-0.008596</v>
      </c>
      <c r="M64" s="96">
        <v>-0.007603</v>
      </c>
      <c r="N64" s="96">
        <v>-0.006759</v>
      </c>
      <c r="O64" s="96">
        <v>-0.005819</v>
      </c>
      <c r="P64" s="96">
        <v>-0.004979</v>
      </c>
      <c r="Q64" s="96">
        <v>-0.004114</v>
      </c>
      <c r="R64" s="96">
        <v>-0.003326</v>
      </c>
      <c r="S64" s="96">
        <v>-0.002685</v>
      </c>
      <c r="T64" s="96">
        <v>-0.002078</v>
      </c>
      <c r="U64" s="96">
        <v>-0.001678</v>
      </c>
      <c r="V64" s="96">
        <v>-0.001199</v>
      </c>
      <c r="W64" s="96">
        <v>-8.8E-4</v>
      </c>
      <c r="X64" s="96">
        <v>-6.24E-4</v>
      </c>
      <c r="Y64" s="96">
        <v>-2.96E-4</v>
      </c>
      <c r="Z64" s="96">
        <v>0.0</v>
      </c>
      <c r="AA64" s="96">
        <v>1.52E-4</v>
      </c>
      <c r="AB64" s="96">
        <v>2.62E-4</v>
      </c>
      <c r="AC64" s="96">
        <v>4.07E-4</v>
      </c>
      <c r="AD64" s="96">
        <v>4.49E-4</v>
      </c>
      <c r="AE64" s="96">
        <v>4.37E-4</v>
      </c>
      <c r="AF64" s="96">
        <v>5.14E-4</v>
      </c>
      <c r="AG64" s="96">
        <v>5.6E-4</v>
      </c>
      <c r="AH64" s="96">
        <v>5.19E-4</v>
      </c>
      <c r="AI64" s="96">
        <v>4.6E-4</v>
      </c>
    </row>
    <row r="65">
      <c r="A65" s="96">
        <v>-0.015731</v>
      </c>
      <c r="B65" s="96">
        <v>-0.015517</v>
      </c>
      <c r="C65" s="96">
        <v>-0.01511</v>
      </c>
      <c r="D65" s="96">
        <v>-0.014639</v>
      </c>
      <c r="E65" s="96">
        <v>-0.014196</v>
      </c>
      <c r="F65" s="96">
        <v>-0.013709</v>
      </c>
      <c r="G65" s="96">
        <v>-0.013003</v>
      </c>
      <c r="H65" s="96">
        <v>-0.012286</v>
      </c>
      <c r="I65" s="96">
        <v>-0.011519</v>
      </c>
      <c r="J65" s="96">
        <v>-0.010465</v>
      </c>
      <c r="K65" s="96">
        <v>-0.009499</v>
      </c>
      <c r="L65" s="96">
        <v>-0.008532</v>
      </c>
      <c r="M65" s="96">
        <v>-0.007568</v>
      </c>
      <c r="N65" s="96">
        <v>-0.006681</v>
      </c>
      <c r="O65" s="96">
        <v>-0.005753</v>
      </c>
      <c r="P65" s="96">
        <v>-0.004917</v>
      </c>
      <c r="Q65" s="96">
        <v>-0.004115</v>
      </c>
      <c r="R65" s="96">
        <v>-0.003337</v>
      </c>
      <c r="S65" s="96">
        <v>-0.00266</v>
      </c>
      <c r="T65" s="96">
        <v>-0.0021</v>
      </c>
      <c r="U65" s="96">
        <v>-0.001682</v>
      </c>
      <c r="V65" s="96">
        <v>-0.001236</v>
      </c>
      <c r="W65" s="96">
        <v>-8.61E-4</v>
      </c>
      <c r="X65" s="96">
        <v>-5.71E-4</v>
      </c>
      <c r="Y65" s="96">
        <v>-2.73E-4</v>
      </c>
      <c r="Z65" s="96">
        <v>0.0</v>
      </c>
      <c r="AA65" s="96">
        <v>1.61E-4</v>
      </c>
      <c r="AB65" s="96">
        <v>2.99E-4</v>
      </c>
      <c r="AC65" s="96">
        <v>4.53E-4</v>
      </c>
      <c r="AD65" s="96">
        <v>5.65E-4</v>
      </c>
      <c r="AE65" s="96">
        <v>5.13E-4</v>
      </c>
      <c r="AF65" s="96">
        <v>6.17E-4</v>
      </c>
      <c r="AG65" s="96">
        <v>6.17E-4</v>
      </c>
      <c r="AH65" s="96">
        <v>5.79E-4</v>
      </c>
      <c r="AI65" s="96">
        <v>5.68E-4</v>
      </c>
    </row>
    <row r="66">
      <c r="A66" s="96">
        <v>-0.015837</v>
      </c>
      <c r="B66" s="96">
        <v>-0.015594</v>
      </c>
      <c r="C66" s="96">
        <v>-0.015173</v>
      </c>
      <c r="D66" s="96">
        <v>-0.014673</v>
      </c>
      <c r="E66" s="96">
        <v>-0.014214</v>
      </c>
      <c r="F66" s="96">
        <v>-0.013714</v>
      </c>
      <c r="G66" s="96">
        <v>-0.01302</v>
      </c>
      <c r="H66" s="96">
        <v>-0.01225</v>
      </c>
      <c r="I66" s="96">
        <v>-0.011463</v>
      </c>
      <c r="J66" s="96">
        <v>-0.010392</v>
      </c>
      <c r="K66" s="96">
        <v>-0.00944</v>
      </c>
      <c r="L66" s="96">
        <v>-0.008409</v>
      </c>
      <c r="M66" s="96">
        <v>-0.007481</v>
      </c>
      <c r="N66" s="96">
        <v>-0.006573</v>
      </c>
      <c r="O66" s="96">
        <v>-0.00568</v>
      </c>
      <c r="P66" s="96">
        <v>-0.004892</v>
      </c>
      <c r="Q66" s="96">
        <v>-0.00405</v>
      </c>
      <c r="R66" s="96">
        <v>-0.003242</v>
      </c>
      <c r="S66" s="96">
        <v>-0.002665</v>
      </c>
      <c r="T66" s="96">
        <v>-0.0021</v>
      </c>
      <c r="U66" s="96">
        <v>-0.001723</v>
      </c>
      <c r="V66" s="96">
        <v>-0.001228</v>
      </c>
      <c r="W66" s="96">
        <v>-8.38E-4</v>
      </c>
      <c r="X66" s="96">
        <v>-6.14E-4</v>
      </c>
      <c r="Y66" s="96">
        <v>-3.04E-4</v>
      </c>
      <c r="Z66" s="96">
        <v>0.0</v>
      </c>
      <c r="AA66" s="96">
        <v>1.44E-4</v>
      </c>
      <c r="AB66" s="96">
        <v>2.48E-4</v>
      </c>
      <c r="AC66" s="96">
        <v>4.15E-4</v>
      </c>
      <c r="AD66" s="96">
        <v>4.74E-4</v>
      </c>
      <c r="AE66" s="96">
        <v>4.94E-4</v>
      </c>
      <c r="AF66" s="96">
        <v>5.87E-4</v>
      </c>
      <c r="AG66" s="96">
        <v>5.8E-4</v>
      </c>
      <c r="AH66" s="96">
        <v>5.42E-4</v>
      </c>
      <c r="AI66" s="96">
        <v>5.22E-4</v>
      </c>
    </row>
    <row r="67">
      <c r="A67" s="96">
        <v>-0.015263</v>
      </c>
      <c r="B67" s="96">
        <v>-0.015005</v>
      </c>
      <c r="C67" s="96">
        <v>-0.014593</v>
      </c>
      <c r="D67" s="96">
        <v>-0.014118</v>
      </c>
      <c r="E67" s="96">
        <v>-0.013718</v>
      </c>
      <c r="F67" s="96">
        <v>-0.0132</v>
      </c>
      <c r="G67" s="96">
        <v>-0.01246</v>
      </c>
      <c r="H67" s="96">
        <v>-0.011748</v>
      </c>
      <c r="I67" s="96">
        <v>-0.010987</v>
      </c>
      <c r="J67" s="96">
        <v>-0.010021</v>
      </c>
      <c r="K67" s="96">
        <v>-0.009027</v>
      </c>
      <c r="L67" s="96">
        <v>-0.008089</v>
      </c>
      <c r="M67" s="96">
        <v>-0.0072</v>
      </c>
      <c r="N67" s="96">
        <v>-0.006373</v>
      </c>
      <c r="O67" s="96">
        <v>-0.005469</v>
      </c>
      <c r="P67" s="96">
        <v>-0.004695</v>
      </c>
      <c r="Q67" s="96">
        <v>-0.003871</v>
      </c>
      <c r="R67" s="96">
        <v>-0.003108</v>
      </c>
      <c r="S67" s="96">
        <v>-0.002506</v>
      </c>
      <c r="T67" s="96">
        <v>-0.001982</v>
      </c>
      <c r="U67" s="96">
        <v>-0.001563</v>
      </c>
      <c r="V67" s="96">
        <v>-0.001155</v>
      </c>
      <c r="W67" s="96">
        <v>-7.98E-4</v>
      </c>
      <c r="X67" s="96">
        <v>-5.41E-4</v>
      </c>
      <c r="Y67" s="96">
        <v>-2.37E-4</v>
      </c>
      <c r="Z67" s="96">
        <v>0.0</v>
      </c>
      <c r="AA67" s="96">
        <v>1.94E-4</v>
      </c>
      <c r="AB67" s="96">
        <v>2.99E-4</v>
      </c>
      <c r="AC67" s="96">
        <v>4.28E-4</v>
      </c>
      <c r="AD67" s="96">
        <v>4.93E-4</v>
      </c>
      <c r="AE67" s="96">
        <v>4.76E-4</v>
      </c>
      <c r="AF67" s="96">
        <v>5.65E-4</v>
      </c>
      <c r="AG67" s="96">
        <v>6.04E-4</v>
      </c>
      <c r="AH67" s="96">
        <v>6.01E-4</v>
      </c>
      <c r="AI67" s="96">
        <v>5.98E-4</v>
      </c>
    </row>
    <row r="68">
      <c r="A68" s="96">
        <v>-0.015209</v>
      </c>
      <c r="B68" s="96">
        <v>-0.014998</v>
      </c>
      <c r="C68" s="96">
        <v>-0.014559</v>
      </c>
      <c r="D68" s="96">
        <v>-0.01405</v>
      </c>
      <c r="E68" s="96">
        <v>-0.013614</v>
      </c>
      <c r="F68" s="96">
        <v>-0.01312</v>
      </c>
      <c r="G68" s="96">
        <v>-0.012401</v>
      </c>
      <c r="H68" s="96">
        <v>-0.01171</v>
      </c>
      <c r="I68" s="96">
        <v>-0.010985</v>
      </c>
      <c r="J68" s="96">
        <v>-0.00996</v>
      </c>
      <c r="K68" s="96">
        <v>-0.009023</v>
      </c>
      <c r="L68" s="96">
        <v>-0.008066</v>
      </c>
      <c r="M68" s="96">
        <v>-0.007122</v>
      </c>
      <c r="N68" s="96">
        <v>-0.006331</v>
      </c>
      <c r="O68" s="96">
        <v>-0.00542</v>
      </c>
      <c r="P68" s="96">
        <v>-0.00467</v>
      </c>
      <c r="Q68" s="96">
        <v>-0.003849</v>
      </c>
      <c r="R68" s="96">
        <v>-0.003123</v>
      </c>
      <c r="S68" s="96">
        <v>-0.002488</v>
      </c>
      <c r="T68" s="96">
        <v>-0.001997</v>
      </c>
      <c r="U68" s="96">
        <v>-0.001596</v>
      </c>
      <c r="V68" s="96">
        <v>-0.001179</v>
      </c>
      <c r="W68" s="96">
        <v>-8.53E-4</v>
      </c>
      <c r="X68" s="96">
        <v>-6.21E-4</v>
      </c>
      <c r="Y68" s="96">
        <v>-3.1E-4</v>
      </c>
      <c r="Z68" s="96">
        <v>0.0</v>
      </c>
      <c r="AA68" s="96">
        <v>1.02E-4</v>
      </c>
      <c r="AB68" s="96">
        <v>2.49E-4</v>
      </c>
      <c r="AC68" s="96">
        <v>3.73E-4</v>
      </c>
      <c r="AD68" s="96">
        <v>4.73E-4</v>
      </c>
      <c r="AE68" s="96">
        <v>4.38E-4</v>
      </c>
      <c r="AF68" s="96">
        <v>5.31E-4</v>
      </c>
      <c r="AG68" s="96">
        <v>5.67E-4</v>
      </c>
      <c r="AH68" s="96">
        <v>5.48E-4</v>
      </c>
      <c r="AI68" s="96">
        <v>5.04E-4</v>
      </c>
    </row>
    <row r="69">
      <c r="A69" s="96">
        <v>-0.014617</v>
      </c>
      <c r="B69" s="96">
        <v>-0.014361</v>
      </c>
      <c r="C69" s="96">
        <v>-0.013961</v>
      </c>
      <c r="D69" s="96">
        <v>-0.013483</v>
      </c>
      <c r="E69" s="96">
        <v>-0.013132</v>
      </c>
      <c r="F69" s="96">
        <v>-0.012665</v>
      </c>
      <c r="G69" s="96">
        <v>-0.012009</v>
      </c>
      <c r="H69" s="96">
        <v>-0.011281</v>
      </c>
      <c r="I69" s="96">
        <v>-0.010556</v>
      </c>
      <c r="J69" s="96">
        <v>-0.009545</v>
      </c>
      <c r="K69" s="96">
        <v>-0.008651</v>
      </c>
      <c r="L69" s="96">
        <v>-0.007726</v>
      </c>
      <c r="M69" s="96">
        <v>-0.006841</v>
      </c>
      <c r="N69" s="96">
        <v>-0.006073</v>
      </c>
      <c r="O69" s="96">
        <v>-0.005222</v>
      </c>
      <c r="P69" s="96">
        <v>-0.004549</v>
      </c>
      <c r="Q69" s="96">
        <v>-0.003731</v>
      </c>
      <c r="R69" s="96">
        <v>-0.003059</v>
      </c>
      <c r="S69" s="96">
        <v>-0.002413</v>
      </c>
      <c r="T69" s="96">
        <v>-0.001907</v>
      </c>
      <c r="U69" s="96">
        <v>-0.00153</v>
      </c>
      <c r="V69" s="96">
        <v>-0.001125</v>
      </c>
      <c r="W69" s="96">
        <v>-8.12E-4</v>
      </c>
      <c r="X69" s="96">
        <v>-5.65E-4</v>
      </c>
      <c r="Y69" s="96">
        <v>-2.91E-4</v>
      </c>
      <c r="Z69" s="96">
        <v>0.0</v>
      </c>
      <c r="AA69" s="96">
        <v>1.71E-4</v>
      </c>
      <c r="AB69" s="96">
        <v>2.26E-4</v>
      </c>
      <c r="AC69" s="96">
        <v>3.72E-4</v>
      </c>
      <c r="AD69" s="96">
        <v>4.49E-4</v>
      </c>
      <c r="AE69" s="96">
        <v>4.34E-4</v>
      </c>
      <c r="AF69" s="96">
        <v>5.2E-4</v>
      </c>
      <c r="AG69" s="96">
        <v>5.68E-4</v>
      </c>
      <c r="AH69" s="96">
        <v>5.33E-4</v>
      </c>
      <c r="AI69" s="96">
        <v>4.61E-4</v>
      </c>
    </row>
    <row r="70">
      <c r="A70" s="96">
        <v>-0.014186</v>
      </c>
      <c r="B70" s="96">
        <v>-0.013951</v>
      </c>
      <c r="C70" s="96">
        <v>-0.013568</v>
      </c>
      <c r="D70" s="96">
        <v>-0.013116</v>
      </c>
      <c r="E70" s="96">
        <v>-0.012708</v>
      </c>
      <c r="F70" s="96">
        <v>-0.012243</v>
      </c>
      <c r="G70" s="96">
        <v>-0.011572</v>
      </c>
      <c r="H70" s="96">
        <v>-0.010875</v>
      </c>
      <c r="I70" s="96">
        <v>-0.010189</v>
      </c>
      <c r="J70" s="96">
        <v>-0.009239</v>
      </c>
      <c r="K70" s="96">
        <v>-0.00836</v>
      </c>
      <c r="L70" s="96">
        <v>-0.007485</v>
      </c>
      <c r="M70" s="96">
        <v>-0.006662</v>
      </c>
      <c r="N70" s="96">
        <v>-0.005875</v>
      </c>
      <c r="O70" s="96">
        <v>-0.005027</v>
      </c>
      <c r="P70" s="96">
        <v>-0.00439</v>
      </c>
      <c r="Q70" s="96">
        <v>-0.003589</v>
      </c>
      <c r="R70" s="96">
        <v>-0.002912</v>
      </c>
      <c r="S70" s="96">
        <v>-0.002294</v>
      </c>
      <c r="T70" s="96">
        <v>-0.001807</v>
      </c>
      <c r="U70" s="96">
        <v>-0.001461</v>
      </c>
      <c r="V70" s="96">
        <v>-0.001048</v>
      </c>
      <c r="W70" s="96">
        <v>-7.11E-4</v>
      </c>
      <c r="X70" s="96">
        <v>-5.1E-4</v>
      </c>
      <c r="Y70" s="96">
        <v>-2.51E-4</v>
      </c>
      <c r="Z70" s="96">
        <v>0.0</v>
      </c>
      <c r="AA70" s="96">
        <v>1.14E-4</v>
      </c>
      <c r="AB70" s="96">
        <v>2.16E-4</v>
      </c>
      <c r="AC70" s="96">
        <v>3.28E-4</v>
      </c>
      <c r="AD70" s="96">
        <v>3.86E-4</v>
      </c>
      <c r="AE70" s="96">
        <v>4.14E-4</v>
      </c>
      <c r="AF70" s="96">
        <v>4.37E-4</v>
      </c>
      <c r="AG70" s="96">
        <v>4.79E-4</v>
      </c>
      <c r="AH70" s="96">
        <v>4.65E-4</v>
      </c>
      <c r="AI70" s="96">
        <v>4.29E-4</v>
      </c>
    </row>
    <row r="71">
      <c r="A71" s="96">
        <v>-0.013675</v>
      </c>
      <c r="B71" s="96">
        <v>-0.013449</v>
      </c>
      <c r="C71" s="96">
        <v>-0.01306</v>
      </c>
      <c r="D71" s="96">
        <v>-0.012591</v>
      </c>
      <c r="E71" s="96">
        <v>-0.012231</v>
      </c>
      <c r="F71" s="96">
        <v>-0.011808</v>
      </c>
      <c r="G71" s="96">
        <v>-0.011199</v>
      </c>
      <c r="H71" s="96">
        <v>-0.010529</v>
      </c>
      <c r="I71" s="96">
        <v>-0.009859</v>
      </c>
      <c r="J71" s="96">
        <v>-0.008946</v>
      </c>
      <c r="K71" s="96">
        <v>-0.008062</v>
      </c>
      <c r="L71" s="96">
        <v>-0.007185</v>
      </c>
      <c r="M71" s="96">
        <v>-0.006333</v>
      </c>
      <c r="N71" s="96">
        <v>-0.005602</v>
      </c>
      <c r="O71" s="96">
        <v>-0.004826</v>
      </c>
      <c r="P71" s="96">
        <v>-0.004126</v>
      </c>
      <c r="Q71" s="96">
        <v>-0.003408</v>
      </c>
      <c r="R71" s="96">
        <v>-0.002723</v>
      </c>
      <c r="S71" s="96">
        <v>-0.002228</v>
      </c>
      <c r="T71" s="96">
        <v>-0.001759</v>
      </c>
      <c r="U71" s="96">
        <v>-0.001426</v>
      </c>
      <c r="V71" s="96">
        <v>-0.001045</v>
      </c>
      <c r="W71" s="96">
        <v>-7.11E-4</v>
      </c>
      <c r="X71" s="96">
        <v>-5.08E-4</v>
      </c>
      <c r="Y71" s="96">
        <v>-2.65E-4</v>
      </c>
      <c r="Z71" s="96">
        <v>0.0</v>
      </c>
      <c r="AA71" s="96">
        <v>1.26E-4</v>
      </c>
      <c r="AB71" s="96">
        <v>2.38E-4</v>
      </c>
      <c r="AC71" s="96">
        <v>3.33E-4</v>
      </c>
      <c r="AD71" s="96">
        <v>4.0E-4</v>
      </c>
      <c r="AE71" s="96">
        <v>3.6E-4</v>
      </c>
      <c r="AF71" s="96">
        <v>4.11E-4</v>
      </c>
      <c r="AG71" s="96">
        <v>4.31E-4</v>
      </c>
      <c r="AH71" s="96">
        <v>4.04E-4</v>
      </c>
      <c r="AI71" s="96">
        <v>3.27E-4</v>
      </c>
    </row>
    <row r="72">
      <c r="A72" s="96">
        <v>-0.013108</v>
      </c>
      <c r="B72" s="96">
        <v>-0.012896</v>
      </c>
      <c r="C72" s="96">
        <v>-0.012558</v>
      </c>
      <c r="D72" s="96">
        <v>-0.012117</v>
      </c>
      <c r="E72" s="96">
        <v>-0.011796</v>
      </c>
      <c r="F72" s="96">
        <v>-0.011384</v>
      </c>
      <c r="G72" s="96">
        <v>-0.010738</v>
      </c>
      <c r="H72" s="96">
        <v>-0.010039</v>
      </c>
      <c r="I72" s="96">
        <v>-0.009411</v>
      </c>
      <c r="J72" s="96">
        <v>-0.008495</v>
      </c>
      <c r="K72" s="96">
        <v>-0.007686</v>
      </c>
      <c r="L72" s="96">
        <v>-0.006814</v>
      </c>
      <c r="M72" s="96">
        <v>-0.006028</v>
      </c>
      <c r="N72" s="96">
        <v>-0.005324</v>
      </c>
      <c r="O72" s="96">
        <v>-0.004605</v>
      </c>
      <c r="P72" s="96">
        <v>-0.003967</v>
      </c>
      <c r="Q72" s="96">
        <v>-0.003269</v>
      </c>
      <c r="R72" s="96">
        <v>-0.002622</v>
      </c>
      <c r="S72" s="96">
        <v>-0.002145</v>
      </c>
      <c r="T72" s="96">
        <v>-0.001668</v>
      </c>
      <c r="U72" s="96">
        <v>-0.001351</v>
      </c>
      <c r="V72" s="96">
        <v>-9.81E-4</v>
      </c>
      <c r="W72" s="96">
        <v>-6.9E-4</v>
      </c>
      <c r="X72" s="96">
        <v>-5.31E-4</v>
      </c>
      <c r="Y72" s="96">
        <v>-2.54E-4</v>
      </c>
      <c r="Z72" s="96">
        <v>0.0</v>
      </c>
      <c r="AA72" s="96">
        <v>1.22E-4</v>
      </c>
      <c r="AB72" s="96">
        <v>1.66E-4</v>
      </c>
      <c r="AC72" s="96">
        <v>2.9E-4</v>
      </c>
      <c r="AD72" s="96">
        <v>3.19E-4</v>
      </c>
      <c r="AE72" s="96">
        <v>2.69E-4</v>
      </c>
      <c r="AF72" s="96">
        <v>3.28E-4</v>
      </c>
      <c r="AG72" s="96">
        <v>3.56E-4</v>
      </c>
      <c r="AH72" s="96">
        <v>2.93E-4</v>
      </c>
      <c r="AI72" s="96">
        <v>2.52E-4</v>
      </c>
    </row>
    <row r="73">
      <c r="A73" s="96">
        <v>-0.012531</v>
      </c>
      <c r="B73" s="96">
        <v>-0.012363</v>
      </c>
      <c r="C73" s="96">
        <v>-0.012011</v>
      </c>
      <c r="D73" s="96">
        <v>-0.011594</v>
      </c>
      <c r="E73" s="96">
        <v>-0.01127</v>
      </c>
      <c r="F73" s="96">
        <v>-0.01082</v>
      </c>
      <c r="G73" s="96">
        <v>-0.010237</v>
      </c>
      <c r="H73" s="96">
        <v>-0.009614</v>
      </c>
      <c r="I73" s="96">
        <v>-0.009014</v>
      </c>
      <c r="J73" s="96">
        <v>-0.00815</v>
      </c>
      <c r="K73" s="96">
        <v>-0.007375</v>
      </c>
      <c r="L73" s="96">
        <v>-0.006575</v>
      </c>
      <c r="M73" s="96">
        <v>-0.005796</v>
      </c>
      <c r="N73" s="96">
        <v>-0.005138</v>
      </c>
      <c r="O73" s="96">
        <v>-0.004362</v>
      </c>
      <c r="P73" s="96">
        <v>-0.00376</v>
      </c>
      <c r="Q73" s="96">
        <v>-0.003083</v>
      </c>
      <c r="R73" s="96">
        <v>-0.002462</v>
      </c>
      <c r="S73" s="96">
        <v>-0.001956</v>
      </c>
      <c r="T73" s="96">
        <v>-0.001546</v>
      </c>
      <c r="U73" s="96">
        <v>-0.001304</v>
      </c>
      <c r="V73" s="96">
        <v>-9.28E-4</v>
      </c>
      <c r="W73" s="96">
        <v>-6.32E-4</v>
      </c>
      <c r="X73" s="96">
        <v>-4.93E-4</v>
      </c>
      <c r="Y73" s="96">
        <v>-2.87E-4</v>
      </c>
      <c r="Z73" s="96">
        <v>0.0</v>
      </c>
      <c r="AA73" s="97">
        <v>7.5E-5</v>
      </c>
      <c r="AB73" s="97">
        <v>8.4E-5</v>
      </c>
      <c r="AC73" s="96">
        <v>2.01E-4</v>
      </c>
      <c r="AD73" s="96">
        <v>2.45E-4</v>
      </c>
      <c r="AE73" s="96">
        <v>1.84E-4</v>
      </c>
      <c r="AF73" s="96">
        <v>2.4E-4</v>
      </c>
      <c r="AG73" s="96">
        <v>2.34E-4</v>
      </c>
      <c r="AH73" s="96">
        <v>1.71E-4</v>
      </c>
      <c r="AI73" s="97">
        <v>9.7E-5</v>
      </c>
    </row>
    <row r="74">
      <c r="A74" s="96">
        <v>-0.011855</v>
      </c>
      <c r="B74" s="96">
        <v>-0.011661</v>
      </c>
      <c r="C74" s="96">
        <v>-0.011297</v>
      </c>
      <c r="D74" s="96">
        <v>-0.010867</v>
      </c>
      <c r="E74" s="96">
        <v>-0.010582</v>
      </c>
      <c r="F74" s="96">
        <v>-0.010235</v>
      </c>
      <c r="G74" s="96">
        <v>-0.009692</v>
      </c>
      <c r="H74" s="96">
        <v>-0.009107</v>
      </c>
      <c r="I74" s="96">
        <v>-0.008514</v>
      </c>
      <c r="J74" s="96">
        <v>-0.007641</v>
      </c>
      <c r="K74" s="96">
        <v>-0.006865</v>
      </c>
      <c r="L74" s="96">
        <v>-0.006092</v>
      </c>
      <c r="M74" s="96">
        <v>-0.005325</v>
      </c>
      <c r="N74" s="96">
        <v>-0.004729</v>
      </c>
      <c r="O74" s="96">
        <v>-0.00399</v>
      </c>
      <c r="P74" s="96">
        <v>-0.003433</v>
      </c>
      <c r="Q74" s="96">
        <v>-0.002812</v>
      </c>
      <c r="R74" s="96">
        <v>-0.002262</v>
      </c>
      <c r="S74" s="96">
        <v>-0.001825</v>
      </c>
      <c r="T74" s="96">
        <v>-0.001458</v>
      </c>
      <c r="U74" s="96">
        <v>-0.001149</v>
      </c>
      <c r="V74" s="96">
        <v>-8.07E-4</v>
      </c>
      <c r="W74" s="96">
        <v>-5.52E-4</v>
      </c>
      <c r="X74" s="96">
        <v>-4.25E-4</v>
      </c>
      <c r="Y74" s="96">
        <v>-2.04E-4</v>
      </c>
      <c r="Z74" s="96">
        <v>0.0</v>
      </c>
      <c r="AA74" s="96">
        <v>1.19E-4</v>
      </c>
      <c r="AB74" s="96">
        <v>1.01E-4</v>
      </c>
      <c r="AC74" s="96">
        <v>1.52E-4</v>
      </c>
      <c r="AD74" s="96">
        <v>2.13E-4</v>
      </c>
      <c r="AE74" s="97">
        <v>9.1E-5</v>
      </c>
      <c r="AF74" s="96">
        <v>1.76E-4</v>
      </c>
      <c r="AG74" s="96">
        <v>1.6E-4</v>
      </c>
      <c r="AH74" s="97">
        <v>6.7E-5</v>
      </c>
      <c r="AI74" s="97">
        <v>-8.0E-6</v>
      </c>
    </row>
    <row r="75">
      <c r="A75" s="96">
        <v>-0.011578</v>
      </c>
      <c r="B75" s="96">
        <v>-0.011358</v>
      </c>
      <c r="C75" s="96">
        <v>-0.011033</v>
      </c>
      <c r="D75" s="96">
        <v>-0.010663</v>
      </c>
      <c r="E75" s="96">
        <v>-0.010337</v>
      </c>
      <c r="F75" s="96">
        <v>-0.009959</v>
      </c>
      <c r="G75" s="96">
        <v>-0.009408</v>
      </c>
      <c r="H75" s="96">
        <v>-0.008789</v>
      </c>
      <c r="I75" s="96">
        <v>-0.008232</v>
      </c>
      <c r="J75" s="96">
        <v>-0.007385</v>
      </c>
      <c r="K75" s="96">
        <v>-0.006671</v>
      </c>
      <c r="L75" s="96">
        <v>-0.005895</v>
      </c>
      <c r="M75" s="96">
        <v>-0.005199</v>
      </c>
      <c r="N75" s="96">
        <v>-0.00465</v>
      </c>
      <c r="O75" s="96">
        <v>-0.003868</v>
      </c>
      <c r="P75" s="96">
        <v>-0.003419</v>
      </c>
      <c r="Q75" s="96">
        <v>-0.002736</v>
      </c>
      <c r="R75" s="96">
        <v>-0.002193</v>
      </c>
      <c r="S75" s="96">
        <v>-0.001748</v>
      </c>
      <c r="T75" s="96">
        <v>-0.001407</v>
      </c>
      <c r="U75" s="96">
        <v>-0.001132</v>
      </c>
      <c r="V75" s="96">
        <v>-7.76E-4</v>
      </c>
      <c r="W75" s="96">
        <v>-6.03E-4</v>
      </c>
      <c r="X75" s="96">
        <v>-4.95E-4</v>
      </c>
      <c r="Y75" s="96">
        <v>-2.19E-4</v>
      </c>
      <c r="Z75" s="96">
        <v>0.0</v>
      </c>
      <c r="AA75" s="97">
        <v>5.5E-5</v>
      </c>
      <c r="AB75" s="97">
        <v>6.0E-5</v>
      </c>
      <c r="AC75" s="96">
        <v>1.24E-4</v>
      </c>
      <c r="AD75" s="96">
        <v>1.08E-4</v>
      </c>
      <c r="AE75" s="97">
        <v>1.6E-5</v>
      </c>
      <c r="AF75" s="97">
        <v>7.4E-5</v>
      </c>
      <c r="AG75" s="97">
        <v>3.4E-5</v>
      </c>
      <c r="AH75" s="97">
        <v>-4.8E-5</v>
      </c>
      <c r="AI75" s="97">
        <v>-6.4E-5</v>
      </c>
    </row>
    <row r="76">
      <c r="A76" s="96">
        <v>-0.011142</v>
      </c>
      <c r="B76" s="96">
        <v>-0.010928</v>
      </c>
      <c r="C76" s="96">
        <v>-0.010588</v>
      </c>
      <c r="D76" s="96">
        <v>-0.010187</v>
      </c>
      <c r="E76" s="96">
        <v>-0.009858</v>
      </c>
      <c r="F76" s="96">
        <v>-0.009513</v>
      </c>
      <c r="G76" s="96">
        <v>-0.008977</v>
      </c>
      <c r="H76" s="96">
        <v>-0.008415</v>
      </c>
      <c r="I76" s="96">
        <v>-0.007912</v>
      </c>
      <c r="J76" s="96">
        <v>-0.007117</v>
      </c>
      <c r="K76" s="96">
        <v>-0.006422</v>
      </c>
      <c r="L76" s="96">
        <v>-0.005611</v>
      </c>
      <c r="M76" s="96">
        <v>-0.004974</v>
      </c>
      <c r="N76" s="96">
        <v>-0.004381</v>
      </c>
      <c r="O76" s="96">
        <v>-0.003643</v>
      </c>
      <c r="P76" s="96">
        <v>-0.003136</v>
      </c>
      <c r="Q76" s="96">
        <v>-0.00253</v>
      </c>
      <c r="R76" s="96">
        <v>-0.002002</v>
      </c>
      <c r="S76" s="96">
        <v>-0.001589</v>
      </c>
      <c r="T76" s="96">
        <v>-0.0012</v>
      </c>
      <c r="U76" s="96">
        <v>-0.001041</v>
      </c>
      <c r="V76" s="96">
        <v>-7.01E-4</v>
      </c>
      <c r="W76" s="96">
        <v>-4.9E-4</v>
      </c>
      <c r="X76" s="96">
        <v>-3.49E-4</v>
      </c>
      <c r="Y76" s="96">
        <v>-2.06E-4</v>
      </c>
      <c r="Z76" s="96">
        <v>0.0</v>
      </c>
      <c r="AA76" s="97">
        <v>7.4E-5</v>
      </c>
      <c r="AB76" s="97">
        <v>7.7E-5</v>
      </c>
      <c r="AC76" s="96">
        <v>1.27E-4</v>
      </c>
      <c r="AD76" s="96">
        <v>1.26E-4</v>
      </c>
      <c r="AE76" s="97">
        <v>2.0E-5</v>
      </c>
      <c r="AF76" s="97">
        <v>4.6E-5</v>
      </c>
      <c r="AG76" s="97">
        <v>4.7E-5</v>
      </c>
      <c r="AH76" s="97">
        <v>-6.4E-5</v>
      </c>
      <c r="AI76" s="96">
        <v>-1.37E-4</v>
      </c>
    </row>
    <row r="77">
      <c r="A77" s="96">
        <v>-0.010972</v>
      </c>
      <c r="B77" s="96">
        <v>-0.010726</v>
      </c>
      <c r="C77" s="96">
        <v>-0.010387</v>
      </c>
      <c r="D77" s="96">
        <v>-0.009967</v>
      </c>
      <c r="E77" s="96">
        <v>-0.009717</v>
      </c>
      <c r="F77" s="96">
        <v>-0.009366</v>
      </c>
      <c r="G77" s="96">
        <v>-0.008881</v>
      </c>
      <c r="H77" s="96">
        <v>-0.008263</v>
      </c>
      <c r="I77" s="96">
        <v>-0.007744</v>
      </c>
      <c r="J77" s="96">
        <v>-0.006928</v>
      </c>
      <c r="K77" s="96">
        <v>-0.006174</v>
      </c>
      <c r="L77" s="96">
        <v>-0.005431</v>
      </c>
      <c r="M77" s="96">
        <v>-0.004768</v>
      </c>
      <c r="N77" s="96">
        <v>-0.004199</v>
      </c>
      <c r="O77" s="96">
        <v>-0.003559</v>
      </c>
      <c r="P77" s="96">
        <v>-0.003072</v>
      </c>
      <c r="Q77" s="96">
        <v>-0.00247</v>
      </c>
      <c r="R77" s="96">
        <v>-0.002002</v>
      </c>
      <c r="S77" s="96">
        <v>-0.001599</v>
      </c>
      <c r="T77" s="96">
        <v>-0.001229</v>
      </c>
      <c r="U77" s="96">
        <v>-0.001019</v>
      </c>
      <c r="V77" s="96">
        <v>-7.05E-4</v>
      </c>
      <c r="W77" s="96">
        <v>-4.81E-4</v>
      </c>
      <c r="X77" s="96">
        <v>-3.91E-4</v>
      </c>
      <c r="Y77" s="96">
        <v>-2.01E-4</v>
      </c>
      <c r="Z77" s="96">
        <v>0.0</v>
      </c>
      <c r="AA77" s="97">
        <v>3.7E-5</v>
      </c>
      <c r="AB77" s="97">
        <v>-2.0E-6</v>
      </c>
      <c r="AC77" s="97">
        <v>6.2E-5</v>
      </c>
      <c r="AD77" s="97">
        <v>7.5E-5</v>
      </c>
      <c r="AE77" s="97">
        <v>-5.2E-5</v>
      </c>
      <c r="AF77" s="97">
        <v>-6.6E-5</v>
      </c>
      <c r="AG77" s="97">
        <v>-8.0E-5</v>
      </c>
      <c r="AH77" s="96">
        <v>-1.79E-4</v>
      </c>
      <c r="AI77" s="96">
        <v>-2.67E-4</v>
      </c>
    </row>
    <row r="78">
      <c r="A78" s="96">
        <v>-0.010613</v>
      </c>
      <c r="B78" s="96">
        <v>-0.010418</v>
      </c>
      <c r="C78" s="96">
        <v>-0.010137</v>
      </c>
      <c r="D78" s="96">
        <v>-0.009778</v>
      </c>
      <c r="E78" s="96">
        <v>-0.009522</v>
      </c>
      <c r="F78" s="96">
        <v>-0.009142</v>
      </c>
      <c r="G78" s="96">
        <v>-0.008595</v>
      </c>
      <c r="H78" s="96">
        <v>-0.008077</v>
      </c>
      <c r="I78" s="96">
        <v>-0.007599</v>
      </c>
      <c r="J78" s="96">
        <v>-0.006782</v>
      </c>
      <c r="K78" s="96">
        <v>-0.006083</v>
      </c>
      <c r="L78" s="96">
        <v>-0.005407</v>
      </c>
      <c r="M78" s="96">
        <v>-0.004757</v>
      </c>
      <c r="N78" s="96">
        <v>-0.004171</v>
      </c>
      <c r="O78" s="96">
        <v>-0.003502</v>
      </c>
      <c r="P78" s="96">
        <v>-0.00308</v>
      </c>
      <c r="Q78" s="96">
        <v>-0.002502</v>
      </c>
      <c r="R78" s="96">
        <v>-0.001994</v>
      </c>
      <c r="S78" s="96">
        <v>-0.001496</v>
      </c>
      <c r="T78" s="96">
        <v>-0.001168</v>
      </c>
      <c r="U78" s="96">
        <v>-9.72E-4</v>
      </c>
      <c r="V78" s="96">
        <v>-7.01E-4</v>
      </c>
      <c r="W78" s="96">
        <v>-5.07E-4</v>
      </c>
      <c r="X78" s="96">
        <v>-4.16E-4</v>
      </c>
      <c r="Y78" s="96">
        <v>-2.18E-4</v>
      </c>
      <c r="Z78" s="96">
        <v>0.0</v>
      </c>
      <c r="AA78" s="97">
        <v>1.0E-5</v>
      </c>
      <c r="AB78" s="97">
        <v>-4.0E-5</v>
      </c>
      <c r="AC78" s="97">
        <v>-1.0E-5</v>
      </c>
      <c r="AD78" s="97">
        <v>-7.0E-6</v>
      </c>
      <c r="AE78" s="96">
        <v>-1.18E-4</v>
      </c>
      <c r="AF78" s="97">
        <v>-6.3E-5</v>
      </c>
      <c r="AG78" s="96">
        <v>-1.07E-4</v>
      </c>
      <c r="AH78" s="96">
        <v>-1.91E-4</v>
      </c>
      <c r="AI78" s="96">
        <v>-2.71E-4</v>
      </c>
    </row>
    <row r="79">
      <c r="A79" s="96">
        <v>-0.010502</v>
      </c>
      <c r="B79" s="96">
        <v>-0.010327</v>
      </c>
      <c r="C79" s="96">
        <v>-0.009963</v>
      </c>
      <c r="D79" s="96">
        <v>-0.009548</v>
      </c>
      <c r="E79" s="96">
        <v>-0.009319</v>
      </c>
      <c r="F79" s="96">
        <v>-0.008989</v>
      </c>
      <c r="G79" s="96">
        <v>-0.008479</v>
      </c>
      <c r="H79" s="96">
        <v>-0.007953</v>
      </c>
      <c r="I79" s="96">
        <v>-0.007464</v>
      </c>
      <c r="J79" s="96">
        <v>-0.006693</v>
      </c>
      <c r="K79" s="96">
        <v>-0.006034</v>
      </c>
      <c r="L79" s="96">
        <v>-0.005269</v>
      </c>
      <c r="M79" s="96">
        <v>-0.004633</v>
      </c>
      <c r="N79" s="96">
        <v>-0.004069</v>
      </c>
      <c r="O79" s="96">
        <v>-0.00338</v>
      </c>
      <c r="P79" s="96">
        <v>-0.002975</v>
      </c>
      <c r="Q79" s="96">
        <v>-0.002353</v>
      </c>
      <c r="R79" s="96">
        <v>-0.001821</v>
      </c>
      <c r="S79" s="96">
        <v>-0.001447</v>
      </c>
      <c r="T79" s="96">
        <v>-0.001112</v>
      </c>
      <c r="U79" s="96">
        <v>-9.03E-4</v>
      </c>
      <c r="V79" s="96">
        <v>-6.24E-4</v>
      </c>
      <c r="W79" s="96">
        <v>-4.45E-4</v>
      </c>
      <c r="X79" s="96">
        <v>-3.76E-4</v>
      </c>
      <c r="Y79" s="96">
        <v>-1.58E-4</v>
      </c>
      <c r="Z79" s="96">
        <v>0.0</v>
      </c>
      <c r="AA79" s="97">
        <v>8.4E-5</v>
      </c>
      <c r="AB79" s="97">
        <v>1.8E-5</v>
      </c>
      <c r="AC79" s="97">
        <v>4.4E-5</v>
      </c>
      <c r="AD79" s="97">
        <v>9.2E-5</v>
      </c>
      <c r="AE79" s="97">
        <v>-5.7E-5</v>
      </c>
      <c r="AF79" s="97">
        <v>-6.8E-5</v>
      </c>
      <c r="AG79" s="97">
        <v>-8.2E-5</v>
      </c>
      <c r="AH79" s="96">
        <v>-1.96E-4</v>
      </c>
      <c r="AI79" s="96">
        <v>-2.86E-4</v>
      </c>
    </row>
    <row r="80">
      <c r="A80" s="96">
        <v>-0.011051</v>
      </c>
      <c r="B80" s="96">
        <v>-0.010784</v>
      </c>
      <c r="C80" s="96">
        <v>-0.010459</v>
      </c>
      <c r="D80" s="96">
        <v>-0.010075</v>
      </c>
      <c r="E80" s="96">
        <v>-0.009781</v>
      </c>
      <c r="F80" s="96">
        <v>-0.009474</v>
      </c>
      <c r="G80" s="96">
        <v>-0.00894</v>
      </c>
      <c r="H80" s="96">
        <v>-0.008333</v>
      </c>
      <c r="I80" s="96">
        <v>-0.007807</v>
      </c>
      <c r="J80" s="96">
        <v>-0.007003</v>
      </c>
      <c r="K80" s="96">
        <v>-0.006273</v>
      </c>
      <c r="L80" s="96">
        <v>-0.005486</v>
      </c>
      <c r="M80" s="96">
        <v>-0.00489</v>
      </c>
      <c r="N80" s="96">
        <v>-0.004346</v>
      </c>
      <c r="O80" s="96">
        <v>-0.003657</v>
      </c>
      <c r="P80" s="96">
        <v>-0.003185</v>
      </c>
      <c r="Q80" s="96">
        <v>-0.002565</v>
      </c>
      <c r="R80" s="96">
        <v>-0.002097</v>
      </c>
      <c r="S80" s="96">
        <v>-0.001606</v>
      </c>
      <c r="T80" s="96">
        <v>-0.001307</v>
      </c>
      <c r="U80" s="96">
        <v>-0.001122</v>
      </c>
      <c r="V80" s="96">
        <v>-7.46E-4</v>
      </c>
      <c r="W80" s="96">
        <v>-5.15E-4</v>
      </c>
      <c r="X80" s="96">
        <v>-4.54E-4</v>
      </c>
      <c r="Y80" s="96">
        <v>-2.46E-4</v>
      </c>
      <c r="Z80" s="96">
        <v>0.0</v>
      </c>
      <c r="AA80" s="97">
        <v>1.0E-6</v>
      </c>
      <c r="AB80" s="97">
        <v>1.2E-5</v>
      </c>
      <c r="AC80" s="97">
        <v>-2.8E-5</v>
      </c>
      <c r="AD80" s="97">
        <v>4.0E-5</v>
      </c>
      <c r="AE80" s="96">
        <v>-1.41E-4</v>
      </c>
      <c r="AF80" s="97">
        <v>-7.1E-5</v>
      </c>
      <c r="AG80" s="97">
        <v>-8.4E-5</v>
      </c>
      <c r="AH80" s="96">
        <v>-1.62E-4</v>
      </c>
      <c r="AI80" s="96">
        <v>-2.42E-4</v>
      </c>
    </row>
    <row r="81">
      <c r="A81" s="96">
        <v>-0.011231</v>
      </c>
      <c r="B81" s="96">
        <v>-0.011022</v>
      </c>
      <c r="C81" s="96">
        <v>-0.010704</v>
      </c>
      <c r="D81" s="96">
        <v>-0.010276</v>
      </c>
      <c r="E81" s="96">
        <v>-0.009974</v>
      </c>
      <c r="F81" s="96">
        <v>-0.009576</v>
      </c>
      <c r="G81" s="96">
        <v>-0.009022</v>
      </c>
      <c r="H81" s="96">
        <v>-0.008432</v>
      </c>
      <c r="I81" s="96">
        <v>-0.008027</v>
      </c>
      <c r="J81" s="96">
        <v>-0.007196</v>
      </c>
      <c r="K81" s="96">
        <v>-0.006482</v>
      </c>
      <c r="L81" s="96">
        <v>-0.005731</v>
      </c>
      <c r="M81" s="96">
        <v>-0.005033</v>
      </c>
      <c r="N81" s="96">
        <v>-0.004526</v>
      </c>
      <c r="O81" s="96">
        <v>-0.003803</v>
      </c>
      <c r="P81" s="96">
        <v>-0.00328</v>
      </c>
      <c r="Q81" s="96">
        <v>-0.002679</v>
      </c>
      <c r="R81" s="96">
        <v>-0.002046</v>
      </c>
      <c r="S81" s="96">
        <v>-0.00166</v>
      </c>
      <c r="T81" s="96">
        <v>-0.001239</v>
      </c>
      <c r="U81" s="96">
        <v>-0.001073</v>
      </c>
      <c r="V81" s="96">
        <v>-7.55E-4</v>
      </c>
      <c r="W81" s="96">
        <v>-5.42E-4</v>
      </c>
      <c r="X81" s="96">
        <v>-4.33E-4</v>
      </c>
      <c r="Y81" s="96">
        <v>-2.38E-4</v>
      </c>
      <c r="Z81" s="96">
        <v>0.0</v>
      </c>
      <c r="AA81" s="97">
        <v>4.1E-5</v>
      </c>
      <c r="AB81" s="97">
        <v>-6.2E-5</v>
      </c>
      <c r="AC81" s="97">
        <v>1.0E-5</v>
      </c>
      <c r="AD81" s="97">
        <v>5.2E-5</v>
      </c>
      <c r="AE81" s="97">
        <v>-2.5E-5</v>
      </c>
      <c r="AF81" s="97">
        <v>-1.5E-5</v>
      </c>
      <c r="AG81" s="97">
        <v>2.0E-5</v>
      </c>
      <c r="AH81" s="97">
        <v>-8.4E-5</v>
      </c>
      <c r="AI81" s="96">
        <v>-1.59E-4</v>
      </c>
    </row>
    <row r="82">
      <c r="A82" s="96">
        <v>-0.011805</v>
      </c>
      <c r="B82" s="96">
        <v>-0.011547</v>
      </c>
      <c r="C82" s="96">
        <v>-0.011135</v>
      </c>
      <c r="D82" s="96">
        <v>-0.010666</v>
      </c>
      <c r="E82" s="96">
        <v>-0.010419</v>
      </c>
      <c r="F82" s="96">
        <v>-0.009982</v>
      </c>
      <c r="G82" s="96">
        <v>-0.009489</v>
      </c>
      <c r="H82" s="96">
        <v>-0.008883</v>
      </c>
      <c r="I82" s="96">
        <v>-0.008376</v>
      </c>
      <c r="J82" s="96">
        <v>-0.007474</v>
      </c>
      <c r="K82" s="96">
        <v>-0.0068</v>
      </c>
      <c r="L82" s="96">
        <v>-0.005959</v>
      </c>
      <c r="M82" s="96">
        <v>-0.005266</v>
      </c>
      <c r="N82" s="96">
        <v>-0.004691</v>
      </c>
      <c r="O82" s="96">
        <v>-0.003892</v>
      </c>
      <c r="P82" s="96">
        <v>-0.003418</v>
      </c>
      <c r="Q82" s="96">
        <v>-0.00279</v>
      </c>
      <c r="R82" s="96">
        <v>-0.002231</v>
      </c>
      <c r="S82" s="96">
        <v>-0.001767</v>
      </c>
      <c r="T82" s="96">
        <v>-0.001368</v>
      </c>
      <c r="U82" s="96">
        <v>-0.001164</v>
      </c>
      <c r="V82" s="96">
        <v>-7.45E-4</v>
      </c>
      <c r="W82" s="96">
        <v>-5.23E-4</v>
      </c>
      <c r="X82" s="96">
        <v>-4.47E-4</v>
      </c>
      <c r="Y82" s="96">
        <v>-2.3E-4</v>
      </c>
      <c r="Z82" s="96">
        <v>0.0</v>
      </c>
      <c r="AA82" s="97">
        <v>6.4E-5</v>
      </c>
      <c r="AB82" s="97">
        <v>7.9E-5</v>
      </c>
      <c r="AC82" s="97">
        <v>8.8E-5</v>
      </c>
      <c r="AD82" s="96">
        <v>1.54E-4</v>
      </c>
      <c r="AE82" s="97">
        <v>1.1E-5</v>
      </c>
      <c r="AF82" s="97">
        <v>6.0E-5</v>
      </c>
      <c r="AG82" s="97">
        <v>6.8E-5</v>
      </c>
      <c r="AH82" s="97">
        <v>1.7E-5</v>
      </c>
      <c r="AI82" s="97">
        <v>-9.3E-5</v>
      </c>
    </row>
    <row r="83">
      <c r="A83" s="96">
        <v>-0.012195</v>
      </c>
      <c r="B83" s="96">
        <v>-0.011924</v>
      </c>
      <c r="C83" s="96">
        <v>-0.011597</v>
      </c>
      <c r="D83" s="96">
        <v>-0.011174</v>
      </c>
      <c r="E83" s="96">
        <v>-0.010844</v>
      </c>
      <c r="F83" s="96">
        <v>-0.010448</v>
      </c>
      <c r="G83" s="96">
        <v>-0.009894</v>
      </c>
      <c r="H83" s="96">
        <v>-0.009178</v>
      </c>
      <c r="I83" s="96">
        <v>-0.008646</v>
      </c>
      <c r="J83" s="96">
        <v>-0.007791</v>
      </c>
      <c r="K83" s="96">
        <v>-0.007056</v>
      </c>
      <c r="L83" s="96">
        <v>-0.006216</v>
      </c>
      <c r="M83" s="96">
        <v>-0.005556</v>
      </c>
      <c r="N83" s="96">
        <v>-0.004952</v>
      </c>
      <c r="O83" s="96">
        <v>-0.004213</v>
      </c>
      <c r="P83" s="96">
        <v>-0.003649</v>
      </c>
      <c r="Q83" s="96">
        <v>-0.002935</v>
      </c>
      <c r="R83" s="96">
        <v>-0.002454</v>
      </c>
      <c r="S83" s="96">
        <v>-0.001861</v>
      </c>
      <c r="T83" s="96">
        <v>-0.001412</v>
      </c>
      <c r="U83" s="96">
        <v>-0.001215</v>
      </c>
      <c r="V83" s="96">
        <v>-9.11E-4</v>
      </c>
      <c r="W83" s="96">
        <v>-5.87E-4</v>
      </c>
      <c r="X83" s="96">
        <v>-5.15E-4</v>
      </c>
      <c r="Y83" s="96">
        <v>-2.02E-4</v>
      </c>
      <c r="Z83" s="96">
        <v>0.0</v>
      </c>
      <c r="AA83" s="96">
        <v>1.1E-4</v>
      </c>
      <c r="AB83" s="97">
        <v>5.1E-5</v>
      </c>
      <c r="AC83" s="96">
        <v>1.2E-4</v>
      </c>
      <c r="AD83" s="96">
        <v>1.27E-4</v>
      </c>
      <c r="AE83" s="97">
        <v>4.2E-5</v>
      </c>
      <c r="AF83" s="96">
        <v>1.48E-4</v>
      </c>
      <c r="AG83" s="96">
        <v>1.85E-4</v>
      </c>
      <c r="AH83" s="97">
        <v>9.4E-5</v>
      </c>
      <c r="AI83" s="97">
        <v>6.2E-5</v>
      </c>
    </row>
    <row r="84">
      <c r="A84" s="96">
        <v>-0.012641</v>
      </c>
      <c r="B84" s="96">
        <v>-0.012379</v>
      </c>
      <c r="C84" s="96">
        <v>-0.011982</v>
      </c>
      <c r="D84" s="96">
        <v>-0.011508</v>
      </c>
      <c r="E84" s="96">
        <v>-0.01118</v>
      </c>
      <c r="F84" s="96">
        <v>-0.010712</v>
      </c>
      <c r="G84" s="96">
        <v>-0.010141</v>
      </c>
      <c r="H84" s="96">
        <v>-0.0095</v>
      </c>
      <c r="I84" s="96">
        <v>-0.008986</v>
      </c>
      <c r="J84" s="96">
        <v>-0.008131</v>
      </c>
      <c r="K84" s="96">
        <v>-0.007392</v>
      </c>
      <c r="L84" s="96">
        <v>-0.006529</v>
      </c>
      <c r="M84" s="96">
        <v>-0.005812</v>
      </c>
      <c r="N84" s="96">
        <v>-0.005173</v>
      </c>
      <c r="O84" s="96">
        <v>-0.004336</v>
      </c>
      <c r="P84" s="96">
        <v>-0.003846</v>
      </c>
      <c r="Q84" s="96">
        <v>-0.003093</v>
      </c>
      <c r="R84" s="96">
        <v>-0.002443</v>
      </c>
      <c r="S84" s="96">
        <v>-0.001941</v>
      </c>
      <c r="T84" s="96">
        <v>-0.001527</v>
      </c>
      <c r="U84" s="96">
        <v>-0.001247</v>
      </c>
      <c r="V84" s="96">
        <v>-8.55E-4</v>
      </c>
      <c r="W84" s="96">
        <v>-5.91E-4</v>
      </c>
      <c r="X84" s="96">
        <v>-5.34E-4</v>
      </c>
      <c r="Y84" s="96">
        <v>-1.97E-4</v>
      </c>
      <c r="Z84" s="96">
        <v>0.0</v>
      </c>
      <c r="AA84" s="96">
        <v>1.12E-4</v>
      </c>
      <c r="AB84" s="97">
        <v>1.6E-5</v>
      </c>
      <c r="AC84" s="96">
        <v>1.54E-4</v>
      </c>
      <c r="AD84" s="96">
        <v>2.25E-4</v>
      </c>
      <c r="AE84" s="96">
        <v>1.67E-4</v>
      </c>
      <c r="AF84" s="96">
        <v>1.8E-4</v>
      </c>
      <c r="AG84" s="96">
        <v>2.27E-4</v>
      </c>
      <c r="AH84" s="96">
        <v>2.17E-4</v>
      </c>
      <c r="AI84" s="96">
        <v>1.3E-4</v>
      </c>
    </row>
    <row r="85">
      <c r="A85" s="96">
        <v>-0.012826</v>
      </c>
      <c r="B85" s="96">
        <v>-0.012566</v>
      </c>
      <c r="C85" s="96">
        <v>-0.012204</v>
      </c>
      <c r="D85" s="96">
        <v>-0.011717</v>
      </c>
      <c r="E85" s="96">
        <v>-0.01142</v>
      </c>
      <c r="F85" s="96">
        <v>-0.01103</v>
      </c>
      <c r="G85" s="96">
        <v>-0.010497</v>
      </c>
      <c r="H85" s="96">
        <v>-0.009809</v>
      </c>
      <c r="I85" s="96">
        <v>-0.00925</v>
      </c>
      <c r="J85" s="96">
        <v>-0.008316</v>
      </c>
      <c r="K85" s="96">
        <v>-0.007611</v>
      </c>
      <c r="L85" s="96">
        <v>-0.006711</v>
      </c>
      <c r="M85" s="96">
        <v>-0.005864</v>
      </c>
      <c r="N85" s="96">
        <v>-0.005295</v>
      </c>
      <c r="O85" s="96">
        <v>-0.004479</v>
      </c>
      <c r="P85" s="96">
        <v>-0.003975</v>
      </c>
      <c r="Q85" s="96">
        <v>-0.00327</v>
      </c>
      <c r="R85" s="96">
        <v>-0.002644</v>
      </c>
      <c r="S85" s="96">
        <v>-0.002152</v>
      </c>
      <c r="T85" s="96">
        <v>-0.001667</v>
      </c>
      <c r="U85" s="96">
        <v>-0.001426</v>
      </c>
      <c r="V85" s="96">
        <v>-0.001012</v>
      </c>
      <c r="W85" s="96">
        <v>-7.24E-4</v>
      </c>
      <c r="X85" s="96">
        <v>-5.97E-4</v>
      </c>
      <c r="Y85" s="96">
        <v>-3.25E-4</v>
      </c>
      <c r="Z85" s="96">
        <v>0.0</v>
      </c>
      <c r="AA85" s="97">
        <v>4.8E-5</v>
      </c>
      <c r="AB85" s="96">
        <v>1.02E-4</v>
      </c>
      <c r="AC85" s="96">
        <v>1.1E-4</v>
      </c>
      <c r="AD85" s="96">
        <v>2.63E-4</v>
      </c>
      <c r="AE85" s="96">
        <v>1.46E-4</v>
      </c>
      <c r="AF85" s="96">
        <v>2.23E-4</v>
      </c>
      <c r="AG85" s="96">
        <v>3.07E-4</v>
      </c>
      <c r="AH85" s="96">
        <v>3.37E-4</v>
      </c>
      <c r="AI85" s="96">
        <v>2.29E-4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96">
        <v>0.049166</v>
      </c>
      <c r="B1" s="96">
        <v>0.048036</v>
      </c>
      <c r="C1" s="96">
        <v>0.046685</v>
      </c>
      <c r="D1" s="96">
        <v>0.04525</v>
      </c>
      <c r="E1" s="96">
        <v>0.041792</v>
      </c>
      <c r="F1" s="96">
        <v>0.038961</v>
      </c>
      <c r="G1" s="96">
        <v>0.035155</v>
      </c>
      <c r="H1" s="96">
        <v>0.033253</v>
      </c>
      <c r="I1" s="96">
        <v>0.029608</v>
      </c>
      <c r="J1" s="96">
        <v>0.029843</v>
      </c>
      <c r="K1" s="96">
        <v>0.028274</v>
      </c>
      <c r="L1" s="96">
        <v>0.026442</v>
      </c>
      <c r="M1" s="96">
        <v>0.025225</v>
      </c>
      <c r="N1" s="96">
        <v>0.024074</v>
      </c>
      <c r="O1" s="96">
        <v>0.021084</v>
      </c>
      <c r="P1" s="96">
        <v>0.018494</v>
      </c>
      <c r="Q1" s="96">
        <v>0.018347</v>
      </c>
      <c r="R1" s="96">
        <v>0.015167</v>
      </c>
      <c r="S1" s="96">
        <v>0.014645</v>
      </c>
      <c r="T1" s="96">
        <v>0.012402</v>
      </c>
      <c r="U1" s="96">
        <v>0.009372</v>
      </c>
      <c r="V1" s="96">
        <v>0.006749</v>
      </c>
      <c r="W1" s="96">
        <v>0.005208</v>
      </c>
      <c r="X1" s="96">
        <v>0.004092</v>
      </c>
      <c r="Y1" s="96">
        <v>6.0E-4</v>
      </c>
      <c r="Z1" s="96">
        <v>0.0</v>
      </c>
      <c r="AA1" s="96">
        <v>-0.001644</v>
      </c>
      <c r="AB1" s="96">
        <v>-0.002987</v>
      </c>
      <c r="AC1" s="96">
        <v>-0.005104</v>
      </c>
      <c r="AD1" s="96">
        <v>-0.009067</v>
      </c>
      <c r="AE1" s="96">
        <v>-0.012745</v>
      </c>
      <c r="AF1" s="96">
        <v>-0.015737</v>
      </c>
      <c r="AG1" s="96">
        <v>-0.018063</v>
      </c>
      <c r="AH1" s="96">
        <v>-0.021515</v>
      </c>
      <c r="AI1" s="96">
        <v>-0.023354</v>
      </c>
    </row>
    <row r="2">
      <c r="A2" s="96">
        <v>0.036713</v>
      </c>
      <c r="B2" s="96">
        <v>0.03659</v>
      </c>
      <c r="C2" s="96">
        <v>0.03351</v>
      </c>
      <c r="D2" s="96">
        <v>0.030791</v>
      </c>
      <c r="E2" s="96">
        <v>0.028693</v>
      </c>
      <c r="F2" s="96">
        <v>0.027656</v>
      </c>
      <c r="G2" s="96">
        <v>0.025756</v>
      </c>
      <c r="H2" s="96">
        <v>0.026096</v>
      </c>
      <c r="I2" s="96">
        <v>0.024706</v>
      </c>
      <c r="J2" s="96">
        <v>0.023109</v>
      </c>
      <c r="K2" s="96">
        <v>0.021112</v>
      </c>
      <c r="L2" s="96">
        <v>0.021088</v>
      </c>
      <c r="M2" s="96">
        <v>0.017235</v>
      </c>
      <c r="N2" s="96">
        <v>0.015219</v>
      </c>
      <c r="O2" s="96">
        <v>0.013206</v>
      </c>
      <c r="P2" s="96">
        <v>0.013257</v>
      </c>
      <c r="Q2" s="96">
        <v>0.008365</v>
      </c>
      <c r="R2" s="96">
        <v>0.00975</v>
      </c>
      <c r="S2" s="96">
        <v>0.008466</v>
      </c>
      <c r="T2" s="96">
        <v>0.008372</v>
      </c>
      <c r="U2" s="96">
        <v>0.007098</v>
      </c>
      <c r="V2" s="96">
        <v>0.006132</v>
      </c>
      <c r="W2" s="96">
        <v>0.003004</v>
      </c>
      <c r="X2" s="96">
        <v>0.001976</v>
      </c>
      <c r="Y2" s="96">
        <v>0.003142</v>
      </c>
      <c r="Z2" s="96">
        <v>0.0</v>
      </c>
      <c r="AA2" s="96">
        <v>-0.003461</v>
      </c>
      <c r="AB2" s="96">
        <v>-0.003478</v>
      </c>
      <c r="AC2" s="96">
        <v>-0.007211</v>
      </c>
      <c r="AD2" s="96">
        <v>-0.011788</v>
      </c>
      <c r="AE2" s="96">
        <v>-0.013759</v>
      </c>
      <c r="AF2" s="96">
        <v>-0.015601</v>
      </c>
      <c r="AG2" s="96">
        <v>-0.017367</v>
      </c>
      <c r="AH2" s="96">
        <v>-0.019557</v>
      </c>
      <c r="AI2" s="96">
        <v>-0.021858</v>
      </c>
    </row>
    <row r="3">
      <c r="A3" s="96">
        <v>0.030333</v>
      </c>
      <c r="B3" s="96">
        <v>0.028783</v>
      </c>
      <c r="C3" s="96">
        <v>0.027916</v>
      </c>
      <c r="D3" s="96">
        <v>0.027344</v>
      </c>
      <c r="E3" s="96">
        <v>0.026617</v>
      </c>
      <c r="F3" s="96">
        <v>0.025573</v>
      </c>
      <c r="G3" s="96">
        <v>0.023696</v>
      </c>
      <c r="H3" s="96">
        <v>0.021629</v>
      </c>
      <c r="I3" s="96">
        <v>0.020234</v>
      </c>
      <c r="J3" s="96">
        <v>0.018447</v>
      </c>
      <c r="K3" s="96">
        <v>0.017505</v>
      </c>
      <c r="L3" s="96">
        <v>0.015292</v>
      </c>
      <c r="M3" s="96">
        <v>0.015112</v>
      </c>
      <c r="N3" s="96">
        <v>0.014813</v>
      </c>
      <c r="O3" s="96">
        <v>0.012876</v>
      </c>
      <c r="P3" s="96">
        <v>0.012968</v>
      </c>
      <c r="Q3" s="96">
        <v>0.012755</v>
      </c>
      <c r="R3" s="96">
        <v>0.01131</v>
      </c>
      <c r="S3" s="96">
        <v>0.010619</v>
      </c>
      <c r="T3" s="96">
        <v>0.010371</v>
      </c>
      <c r="U3" s="96">
        <v>0.007491</v>
      </c>
      <c r="V3" s="96">
        <v>0.007906</v>
      </c>
      <c r="W3" s="96">
        <v>0.005167</v>
      </c>
      <c r="X3" s="96">
        <v>0.004839</v>
      </c>
      <c r="Y3" s="96">
        <v>0.001752</v>
      </c>
      <c r="Z3" s="96">
        <v>0.0</v>
      </c>
      <c r="AA3" s="96">
        <v>-7.49E-4</v>
      </c>
      <c r="AB3" s="96">
        <v>-0.001684</v>
      </c>
      <c r="AC3" s="96">
        <v>-0.004314</v>
      </c>
      <c r="AD3" s="96">
        <v>-0.005372</v>
      </c>
      <c r="AE3" s="96">
        <v>-0.00909</v>
      </c>
      <c r="AF3" s="96">
        <v>-0.010771</v>
      </c>
      <c r="AG3" s="96">
        <v>-0.013305</v>
      </c>
      <c r="AH3" s="96">
        <v>-0.014808</v>
      </c>
      <c r="AI3" s="96">
        <v>-0.01781</v>
      </c>
    </row>
    <row r="4">
      <c r="A4" s="96">
        <v>0.021818</v>
      </c>
      <c r="B4" s="96">
        <v>0.022623</v>
      </c>
      <c r="C4" s="96">
        <v>0.022266</v>
      </c>
      <c r="D4" s="96">
        <v>0.021307</v>
      </c>
      <c r="E4" s="96">
        <v>0.019837</v>
      </c>
      <c r="F4" s="96">
        <v>0.017694</v>
      </c>
      <c r="G4" s="96">
        <v>0.016579</v>
      </c>
      <c r="H4" s="96">
        <v>0.015399</v>
      </c>
      <c r="I4" s="96">
        <v>0.015311</v>
      </c>
      <c r="J4" s="96">
        <v>0.013671</v>
      </c>
      <c r="K4" s="96">
        <v>0.01428</v>
      </c>
      <c r="L4" s="96">
        <v>0.012406</v>
      </c>
      <c r="M4" s="96">
        <v>0.012871</v>
      </c>
      <c r="N4" s="96">
        <v>0.011342</v>
      </c>
      <c r="O4" s="96">
        <v>0.009649</v>
      </c>
      <c r="P4" s="96">
        <v>0.008447</v>
      </c>
      <c r="Q4" s="96">
        <v>0.007567</v>
      </c>
      <c r="R4" s="96">
        <v>0.006252</v>
      </c>
      <c r="S4" s="96">
        <v>0.006475</v>
      </c>
      <c r="T4" s="96">
        <v>0.005714</v>
      </c>
      <c r="U4" s="96">
        <v>0.004303</v>
      </c>
      <c r="V4" s="96">
        <v>0.003711</v>
      </c>
      <c r="W4" s="96">
        <v>0.002749</v>
      </c>
      <c r="X4" s="96">
        <v>0.00152</v>
      </c>
      <c r="Y4" s="96">
        <v>0.001347</v>
      </c>
      <c r="Z4" s="96">
        <v>0.0</v>
      </c>
      <c r="AA4" s="96">
        <v>-0.001215</v>
      </c>
      <c r="AB4" s="96">
        <v>-0.002289</v>
      </c>
      <c r="AC4" s="96">
        <v>-0.003383</v>
      </c>
      <c r="AD4" s="96">
        <v>-0.006411</v>
      </c>
      <c r="AE4" s="96">
        <v>-0.009015</v>
      </c>
      <c r="AF4" s="96">
        <v>-0.010526</v>
      </c>
      <c r="AG4" s="96">
        <v>-0.012319</v>
      </c>
      <c r="AH4" s="96">
        <v>-0.013621</v>
      </c>
      <c r="AI4" s="96">
        <v>-0.01608</v>
      </c>
    </row>
    <row r="5">
      <c r="A5" s="96">
        <v>0.014213</v>
      </c>
      <c r="B5" s="96">
        <v>0.014478</v>
      </c>
      <c r="C5" s="96">
        <v>0.013305</v>
      </c>
      <c r="D5" s="96">
        <v>0.011938</v>
      </c>
      <c r="E5" s="96">
        <v>0.011351</v>
      </c>
      <c r="F5" s="96">
        <v>0.011288</v>
      </c>
      <c r="G5" s="96">
        <v>0.011237</v>
      </c>
      <c r="H5" s="96">
        <v>0.011532</v>
      </c>
      <c r="I5" s="96">
        <v>0.01081</v>
      </c>
      <c r="J5" s="96">
        <v>0.009776</v>
      </c>
      <c r="K5" s="96">
        <v>0.00937</v>
      </c>
      <c r="L5" s="96">
        <v>0.008121</v>
      </c>
      <c r="M5" s="96">
        <v>0.007182</v>
      </c>
      <c r="N5" s="96">
        <v>0.006195</v>
      </c>
      <c r="O5" s="96">
        <v>0.00409</v>
      </c>
      <c r="P5" s="96">
        <v>0.005202</v>
      </c>
      <c r="Q5" s="96">
        <v>0.004993</v>
      </c>
      <c r="R5" s="96">
        <v>0.004467</v>
      </c>
      <c r="S5" s="96">
        <v>0.00484</v>
      </c>
      <c r="T5" s="96">
        <v>0.004785</v>
      </c>
      <c r="U5" s="96">
        <v>0.003349</v>
      </c>
      <c r="V5" s="96">
        <v>0.00306</v>
      </c>
      <c r="W5" s="96">
        <v>0.001834</v>
      </c>
      <c r="X5" s="96">
        <v>0.001846</v>
      </c>
      <c r="Y5" s="96">
        <v>0.001677</v>
      </c>
      <c r="Z5" s="96">
        <v>0.0</v>
      </c>
      <c r="AA5" s="96">
        <v>-0.001441</v>
      </c>
      <c r="AB5" s="96">
        <v>-0.002055</v>
      </c>
      <c r="AC5" s="96">
        <v>-0.00442</v>
      </c>
      <c r="AD5" s="96">
        <v>-0.007043</v>
      </c>
      <c r="AE5" s="96">
        <v>-0.009243</v>
      </c>
      <c r="AF5" s="96">
        <v>-0.009792</v>
      </c>
      <c r="AG5" s="96">
        <v>-0.012341</v>
      </c>
      <c r="AH5" s="96">
        <v>-0.012624</v>
      </c>
      <c r="AI5" s="96">
        <v>-0.014777</v>
      </c>
    </row>
    <row r="6">
      <c r="A6" s="96">
        <v>0.010631</v>
      </c>
      <c r="B6" s="96">
        <v>0.010548</v>
      </c>
      <c r="C6" s="96">
        <v>0.010813</v>
      </c>
      <c r="D6" s="96">
        <v>0.011281</v>
      </c>
      <c r="E6" s="96">
        <v>0.011066</v>
      </c>
      <c r="F6" s="96">
        <v>0.010506</v>
      </c>
      <c r="G6" s="96">
        <v>0.008788</v>
      </c>
      <c r="H6" s="96">
        <v>0.008625</v>
      </c>
      <c r="I6" s="96">
        <v>0.008071</v>
      </c>
      <c r="J6" s="96">
        <v>0.00765</v>
      </c>
      <c r="K6" s="96">
        <v>0.006942</v>
      </c>
      <c r="L6" s="96">
        <v>0.006548</v>
      </c>
      <c r="M6" s="96">
        <v>0.006891</v>
      </c>
      <c r="N6" s="96">
        <v>0.006392</v>
      </c>
      <c r="O6" s="96">
        <v>0.005805</v>
      </c>
      <c r="P6" s="96">
        <v>0.005106</v>
      </c>
      <c r="Q6" s="96">
        <v>0.004651</v>
      </c>
      <c r="R6" s="96">
        <v>0.004941</v>
      </c>
      <c r="S6" s="96">
        <v>0.004492</v>
      </c>
      <c r="T6" s="96">
        <v>0.004288</v>
      </c>
      <c r="U6" s="96">
        <v>0.003011</v>
      </c>
      <c r="V6" s="96">
        <v>0.003425</v>
      </c>
      <c r="W6" s="96">
        <v>0.001904</v>
      </c>
      <c r="X6" s="96">
        <v>0.001524</v>
      </c>
      <c r="Y6" s="96">
        <v>3.7E-4</v>
      </c>
      <c r="Z6" s="96">
        <v>0.0</v>
      </c>
      <c r="AA6" s="96">
        <v>-0.001608</v>
      </c>
      <c r="AB6" s="96">
        <v>-0.002001</v>
      </c>
      <c r="AC6" s="96">
        <v>-0.002547</v>
      </c>
      <c r="AD6" s="96">
        <v>-0.004454</v>
      </c>
      <c r="AE6" s="96">
        <v>-0.006569</v>
      </c>
      <c r="AF6" s="96">
        <v>-0.007418</v>
      </c>
      <c r="AG6" s="96">
        <v>-0.009566</v>
      </c>
      <c r="AH6" s="96">
        <v>-0.011003</v>
      </c>
      <c r="AI6" s="96">
        <v>-0.012837</v>
      </c>
    </row>
    <row r="7">
      <c r="A7" s="96">
        <v>0.006539</v>
      </c>
      <c r="B7" s="96">
        <v>0.007712</v>
      </c>
      <c r="C7" s="96">
        <v>0.007201</v>
      </c>
      <c r="D7" s="96">
        <v>0.007052</v>
      </c>
      <c r="E7" s="96">
        <v>0.005758</v>
      </c>
      <c r="F7" s="96">
        <v>0.00526</v>
      </c>
      <c r="G7" s="96">
        <v>0.004899</v>
      </c>
      <c r="H7" s="96">
        <v>0.005188</v>
      </c>
      <c r="I7" s="96">
        <v>0.005502</v>
      </c>
      <c r="J7" s="96">
        <v>0.005545</v>
      </c>
      <c r="K7" s="96">
        <v>0.005797</v>
      </c>
      <c r="L7" s="96">
        <v>0.004847</v>
      </c>
      <c r="M7" s="96">
        <v>0.004982</v>
      </c>
      <c r="N7" s="96">
        <v>0.003805</v>
      </c>
      <c r="O7" s="96">
        <v>0.00308</v>
      </c>
      <c r="P7" s="96">
        <v>0.003211</v>
      </c>
      <c r="Q7" s="96">
        <v>0.002657</v>
      </c>
      <c r="R7" s="96">
        <v>0.00181</v>
      </c>
      <c r="S7" s="96">
        <v>0.002089</v>
      </c>
      <c r="T7" s="96">
        <v>0.002486</v>
      </c>
      <c r="U7" s="96">
        <v>0.001668</v>
      </c>
      <c r="V7" s="96">
        <v>0.002294</v>
      </c>
      <c r="W7" s="96">
        <v>0.001172</v>
      </c>
      <c r="X7" s="96">
        <v>0.001453</v>
      </c>
      <c r="Y7" s="96">
        <v>7.84E-4</v>
      </c>
      <c r="Z7" s="96">
        <v>0.0</v>
      </c>
      <c r="AA7" s="96">
        <v>-7.16E-4</v>
      </c>
      <c r="AB7" s="96">
        <v>-3.14E-4</v>
      </c>
      <c r="AC7" s="96">
        <v>-0.002082</v>
      </c>
      <c r="AD7" s="96">
        <v>-0.004503</v>
      </c>
      <c r="AE7" s="96">
        <v>-0.005833</v>
      </c>
      <c r="AF7" s="96">
        <v>-0.007128</v>
      </c>
      <c r="AG7" s="96">
        <v>-0.009176</v>
      </c>
      <c r="AH7" s="96">
        <v>-0.00967</v>
      </c>
      <c r="AI7" s="96">
        <v>-0.010724</v>
      </c>
    </row>
    <row r="8">
      <c r="A8" s="96">
        <v>0.003156</v>
      </c>
      <c r="B8" s="96">
        <v>0.00355</v>
      </c>
      <c r="C8" s="96">
        <v>0.00317</v>
      </c>
      <c r="D8" s="96">
        <v>0.002847</v>
      </c>
      <c r="E8" s="96">
        <v>0.003298</v>
      </c>
      <c r="F8" s="96">
        <v>0.003543</v>
      </c>
      <c r="G8" s="96">
        <v>0.003895</v>
      </c>
      <c r="H8" s="96">
        <v>0.004102</v>
      </c>
      <c r="I8" s="96">
        <v>0.00382</v>
      </c>
      <c r="J8" s="96">
        <v>0.002791</v>
      </c>
      <c r="K8" s="96">
        <v>0.002931</v>
      </c>
      <c r="L8" s="96">
        <v>0.002842</v>
      </c>
      <c r="M8" s="96">
        <v>0.002217</v>
      </c>
      <c r="N8" s="96">
        <v>0.002273</v>
      </c>
      <c r="O8" s="96">
        <v>0.001312</v>
      </c>
      <c r="P8" s="96">
        <v>0.001357</v>
      </c>
      <c r="Q8" s="96">
        <v>0.001314</v>
      </c>
      <c r="R8" s="96">
        <v>0.002491</v>
      </c>
      <c r="S8" s="96">
        <v>0.002902</v>
      </c>
      <c r="T8" s="96">
        <v>0.003006</v>
      </c>
      <c r="U8" s="96">
        <v>0.00234</v>
      </c>
      <c r="V8" s="96">
        <v>0.002584</v>
      </c>
      <c r="W8" s="96">
        <v>0.00183</v>
      </c>
      <c r="X8" s="96">
        <v>0.001927</v>
      </c>
      <c r="Y8" s="96">
        <v>0.001353</v>
      </c>
      <c r="Z8" s="96">
        <v>0.0</v>
      </c>
      <c r="AA8" s="96">
        <v>-7.4E-4</v>
      </c>
      <c r="AB8" s="96">
        <v>-0.001306</v>
      </c>
      <c r="AC8" s="96">
        <v>-0.002615</v>
      </c>
      <c r="AD8" s="96">
        <v>-0.004398</v>
      </c>
      <c r="AE8" s="96">
        <v>-0.005683</v>
      </c>
      <c r="AF8" s="96">
        <v>-0.006953</v>
      </c>
      <c r="AG8" s="96">
        <v>-0.008352</v>
      </c>
      <c r="AH8" s="96">
        <v>-0.008698</v>
      </c>
      <c r="AI8" s="96">
        <v>-0.010125</v>
      </c>
    </row>
    <row r="9">
      <c r="A9" s="96">
        <v>9.64E-4</v>
      </c>
      <c r="B9" s="96">
        <v>0.001626</v>
      </c>
      <c r="C9" s="96">
        <v>0.002413</v>
      </c>
      <c r="D9" s="96">
        <v>0.002968</v>
      </c>
      <c r="E9" s="96">
        <v>0.003097</v>
      </c>
      <c r="F9" s="96">
        <v>0.002315</v>
      </c>
      <c r="G9" s="96">
        <v>0.001522</v>
      </c>
      <c r="H9" s="96">
        <v>0.001495</v>
      </c>
      <c r="I9" s="96">
        <v>0.001518</v>
      </c>
      <c r="J9" s="96">
        <v>0.001426</v>
      </c>
      <c r="K9" s="96">
        <v>0.002191</v>
      </c>
      <c r="L9" s="96">
        <v>0.001806</v>
      </c>
      <c r="M9" s="96">
        <v>0.003043</v>
      </c>
      <c r="N9" s="96">
        <v>0.002665</v>
      </c>
      <c r="O9" s="96">
        <v>0.001633</v>
      </c>
      <c r="P9" s="96">
        <v>0.002084</v>
      </c>
      <c r="Q9" s="96">
        <v>0.001516</v>
      </c>
      <c r="R9" s="96">
        <v>0.001384</v>
      </c>
      <c r="S9" s="96">
        <v>0.001838</v>
      </c>
      <c r="T9" s="96">
        <v>0.001924</v>
      </c>
      <c r="U9" s="96">
        <v>0.001382</v>
      </c>
      <c r="V9" s="96">
        <v>0.001235</v>
      </c>
      <c r="W9" s="96">
        <v>0.001096</v>
      </c>
      <c r="X9" s="96">
        <v>0.001189</v>
      </c>
      <c r="Y9" s="96">
        <v>5.7E-4</v>
      </c>
      <c r="Z9" s="96">
        <v>0.0</v>
      </c>
      <c r="AA9" s="96">
        <v>-7.59E-4</v>
      </c>
      <c r="AB9" s="96">
        <v>-3.81E-4</v>
      </c>
      <c r="AC9" s="96">
        <v>-0.001436</v>
      </c>
      <c r="AD9" s="96">
        <v>-0.002827</v>
      </c>
      <c r="AE9" s="96">
        <v>-0.004595</v>
      </c>
      <c r="AF9" s="96">
        <v>-0.005121</v>
      </c>
      <c r="AG9" s="96">
        <v>-0.006274</v>
      </c>
      <c r="AH9" s="96">
        <v>-0.007315</v>
      </c>
      <c r="AI9" s="96">
        <v>-0.008752</v>
      </c>
    </row>
    <row r="10">
      <c r="A10" s="96">
        <v>-0.002019</v>
      </c>
      <c r="B10" s="96">
        <v>-8.51E-4</v>
      </c>
      <c r="C10" s="96">
        <v>-0.0011</v>
      </c>
      <c r="D10" s="96">
        <v>-0.001465</v>
      </c>
      <c r="E10" s="96">
        <v>-0.002237</v>
      </c>
      <c r="F10" s="96">
        <v>-0.00177</v>
      </c>
      <c r="G10" s="96">
        <v>-0.001586</v>
      </c>
      <c r="H10" s="96">
        <v>-4.17E-4</v>
      </c>
      <c r="I10" s="96">
        <v>-1.47E-4</v>
      </c>
      <c r="J10" s="96">
        <v>-2.12E-4</v>
      </c>
      <c r="K10" s="96">
        <v>2.49E-4</v>
      </c>
      <c r="L10" s="96">
        <v>2.21E-4</v>
      </c>
      <c r="M10" s="96">
        <v>1.32E-4</v>
      </c>
      <c r="N10" s="96">
        <v>-1.34E-4</v>
      </c>
      <c r="O10" s="96">
        <v>-0.001409</v>
      </c>
      <c r="P10" s="96">
        <v>-0.001156</v>
      </c>
      <c r="Q10" s="96">
        <v>-9.15E-4</v>
      </c>
      <c r="R10" s="96">
        <v>-0.001069</v>
      </c>
      <c r="S10" s="96">
        <v>-2.93E-4</v>
      </c>
      <c r="T10" s="97">
        <v>2.0E-5</v>
      </c>
      <c r="U10" s="96">
        <v>3.89E-4</v>
      </c>
      <c r="V10" s="96">
        <v>5.27E-4</v>
      </c>
      <c r="W10" s="96">
        <v>-1.44E-4</v>
      </c>
      <c r="X10" s="96">
        <v>2.62E-4</v>
      </c>
      <c r="Y10" s="96">
        <v>3.28E-4</v>
      </c>
      <c r="Z10" s="96">
        <v>0.0</v>
      </c>
      <c r="AA10" s="96">
        <v>-4.53E-4</v>
      </c>
      <c r="AB10" s="96">
        <v>-6.49E-4</v>
      </c>
      <c r="AC10" s="96">
        <v>-0.002023</v>
      </c>
      <c r="AD10" s="96">
        <v>-0.004003</v>
      </c>
      <c r="AE10" s="96">
        <v>-0.0047</v>
      </c>
      <c r="AF10" s="96">
        <v>-0.005232</v>
      </c>
      <c r="AG10" s="96">
        <v>-0.006834</v>
      </c>
      <c r="AH10" s="96">
        <v>-0.007356</v>
      </c>
      <c r="AI10" s="96">
        <v>-0.008752</v>
      </c>
    </row>
    <row r="11">
      <c r="A11" s="96">
        <v>-0.003881</v>
      </c>
      <c r="B11" s="96">
        <v>-0.003281</v>
      </c>
      <c r="C11" s="96">
        <v>-0.002922</v>
      </c>
      <c r="D11" s="96">
        <v>-0.002635</v>
      </c>
      <c r="E11" s="96">
        <v>-0.001849</v>
      </c>
      <c r="F11" s="96">
        <v>-0.001139</v>
      </c>
      <c r="G11" s="96">
        <v>-9.96E-4</v>
      </c>
      <c r="H11" s="96">
        <v>-9.67E-4</v>
      </c>
      <c r="I11" s="96">
        <v>-9.32E-4</v>
      </c>
      <c r="J11" s="96">
        <v>-0.001443</v>
      </c>
      <c r="K11" s="96">
        <v>-8.57E-4</v>
      </c>
      <c r="L11" s="96">
        <v>-0.001103</v>
      </c>
      <c r="M11" s="96">
        <v>-7.8E-4</v>
      </c>
      <c r="N11" s="96">
        <v>-7.52E-4</v>
      </c>
      <c r="O11" s="96">
        <v>-5.75E-4</v>
      </c>
      <c r="P11" s="96">
        <v>-2.05E-4</v>
      </c>
      <c r="Q11" s="97">
        <v>-2.5E-5</v>
      </c>
      <c r="R11" s="96">
        <v>4.49E-4</v>
      </c>
      <c r="S11" s="96">
        <v>0.001216</v>
      </c>
      <c r="T11" s="96">
        <v>0.001411</v>
      </c>
      <c r="U11" s="96">
        <v>7.1E-4</v>
      </c>
      <c r="V11" s="96">
        <v>0.001426</v>
      </c>
      <c r="W11" s="96">
        <v>6.36E-4</v>
      </c>
      <c r="X11" s="96">
        <v>9.02E-4</v>
      </c>
      <c r="Y11" s="96">
        <v>5.32E-4</v>
      </c>
      <c r="Z11" s="96">
        <v>0.0</v>
      </c>
      <c r="AA11" s="96">
        <v>-6.04E-4</v>
      </c>
      <c r="AB11" s="96">
        <v>-5.82E-4</v>
      </c>
      <c r="AC11" s="96">
        <v>-0.001567</v>
      </c>
      <c r="AD11" s="96">
        <v>-0.002398</v>
      </c>
      <c r="AE11" s="96">
        <v>-0.00389</v>
      </c>
      <c r="AF11" s="96">
        <v>-0.00455</v>
      </c>
      <c r="AG11" s="96">
        <v>-0.005581</v>
      </c>
      <c r="AH11" s="96">
        <v>-0.00605</v>
      </c>
      <c r="AI11" s="96">
        <v>-0.007126</v>
      </c>
    </row>
    <row r="12">
      <c r="A12" s="96">
        <v>-0.005106</v>
      </c>
      <c r="B12" s="96">
        <v>-0.00411</v>
      </c>
      <c r="C12" s="96">
        <v>-0.003245</v>
      </c>
      <c r="D12" s="96">
        <v>-0.002584</v>
      </c>
      <c r="E12" s="96">
        <v>-0.002845</v>
      </c>
      <c r="F12" s="96">
        <v>-0.003244</v>
      </c>
      <c r="G12" s="96">
        <v>-0.003553</v>
      </c>
      <c r="H12" s="96">
        <v>-0.002918</v>
      </c>
      <c r="I12" s="96">
        <v>-0.002512</v>
      </c>
      <c r="J12" s="96">
        <v>-0.002157</v>
      </c>
      <c r="K12" s="96">
        <v>-0.001432</v>
      </c>
      <c r="L12" s="96">
        <v>-0.001418</v>
      </c>
      <c r="M12" s="96">
        <v>-4.25E-4</v>
      </c>
      <c r="N12" s="97">
        <v>1.8E-5</v>
      </c>
      <c r="O12" s="96">
        <v>-4.49E-4</v>
      </c>
      <c r="P12" s="96">
        <v>-3.77E-4</v>
      </c>
      <c r="Q12" s="96">
        <v>-5.73E-4</v>
      </c>
      <c r="R12" s="96">
        <v>-9.41E-4</v>
      </c>
      <c r="S12" s="96">
        <v>-2.65E-4</v>
      </c>
      <c r="T12" s="96">
        <v>3.97E-4</v>
      </c>
      <c r="U12" s="96">
        <v>-2.68E-4</v>
      </c>
      <c r="V12" s="97">
        <v>1.2E-5</v>
      </c>
      <c r="W12" s="96">
        <v>1.88E-4</v>
      </c>
      <c r="X12" s="96">
        <v>7.31E-4</v>
      </c>
      <c r="Y12" s="96">
        <v>3.0E-4</v>
      </c>
      <c r="Z12" s="96">
        <v>0.0</v>
      </c>
      <c r="AA12" s="96">
        <v>-4.06E-4</v>
      </c>
      <c r="AB12" s="96">
        <v>-3.68E-4</v>
      </c>
      <c r="AC12" s="96">
        <v>-0.001113</v>
      </c>
      <c r="AD12" s="96">
        <v>-0.002508</v>
      </c>
      <c r="AE12" s="96">
        <v>-0.003357</v>
      </c>
      <c r="AF12" s="96">
        <v>-0.003896</v>
      </c>
      <c r="AG12" s="96">
        <v>-0.004982</v>
      </c>
      <c r="AH12" s="96">
        <v>-0.005456</v>
      </c>
      <c r="AI12" s="96">
        <v>-0.007193</v>
      </c>
    </row>
    <row r="13">
      <c r="A13" s="96">
        <v>-0.006276</v>
      </c>
      <c r="B13" s="96">
        <v>-0.005176</v>
      </c>
      <c r="C13" s="96">
        <v>-0.005387</v>
      </c>
      <c r="D13" s="96">
        <v>-0.005476</v>
      </c>
      <c r="E13" s="96">
        <v>-0.005385</v>
      </c>
      <c r="F13" s="96">
        <v>-0.004902</v>
      </c>
      <c r="G13" s="96">
        <v>-0.004251</v>
      </c>
      <c r="H13" s="96">
        <v>-0.00329</v>
      </c>
      <c r="I13" s="96">
        <v>-0.002899</v>
      </c>
      <c r="J13" s="96">
        <v>-0.002596</v>
      </c>
      <c r="K13" s="96">
        <v>-0.002132</v>
      </c>
      <c r="L13" s="96">
        <v>-0.002379</v>
      </c>
      <c r="M13" s="96">
        <v>-0.001865</v>
      </c>
      <c r="N13" s="96">
        <v>-0.002172</v>
      </c>
      <c r="O13" s="96">
        <v>-0.002858</v>
      </c>
      <c r="P13" s="96">
        <v>-0.001795</v>
      </c>
      <c r="Q13" s="96">
        <v>-0.001806</v>
      </c>
      <c r="R13" s="96">
        <v>-0.001512</v>
      </c>
      <c r="S13" s="96">
        <v>-6.55E-4</v>
      </c>
      <c r="T13" s="96">
        <v>-2.15E-4</v>
      </c>
      <c r="U13" s="97">
        <v>7.9E-5</v>
      </c>
      <c r="V13" s="96">
        <v>1.86E-4</v>
      </c>
      <c r="W13" s="97">
        <v>-7.3E-5</v>
      </c>
      <c r="X13" s="96">
        <v>2.49E-4</v>
      </c>
      <c r="Y13" s="96">
        <v>3.6E-4</v>
      </c>
      <c r="Z13" s="96">
        <v>0.0</v>
      </c>
      <c r="AA13" s="96">
        <v>-7.85E-4</v>
      </c>
      <c r="AB13" s="96">
        <v>-6.38E-4</v>
      </c>
      <c r="AC13" s="96">
        <v>-0.001521</v>
      </c>
      <c r="AD13" s="96">
        <v>-0.002446</v>
      </c>
      <c r="AE13" s="96">
        <v>-0.003703</v>
      </c>
      <c r="AF13" s="96">
        <v>-0.00392</v>
      </c>
      <c r="AG13" s="96">
        <v>-0.004924</v>
      </c>
      <c r="AH13" s="96">
        <v>-0.005279</v>
      </c>
      <c r="AI13" s="96">
        <v>-0.00613</v>
      </c>
    </row>
    <row r="14">
      <c r="A14" s="96">
        <v>-0.007393</v>
      </c>
      <c r="B14" s="96">
        <v>-0.006806</v>
      </c>
      <c r="C14" s="96">
        <v>-0.005846</v>
      </c>
      <c r="D14" s="96">
        <v>-0.005333</v>
      </c>
      <c r="E14" s="96">
        <v>-0.00466</v>
      </c>
      <c r="F14" s="96">
        <v>-0.004554</v>
      </c>
      <c r="G14" s="96">
        <v>-0.004138</v>
      </c>
      <c r="H14" s="96">
        <v>-0.004037</v>
      </c>
      <c r="I14" s="96">
        <v>-0.003732</v>
      </c>
      <c r="J14" s="96">
        <v>-0.003915</v>
      </c>
      <c r="K14" s="96">
        <v>-0.003148</v>
      </c>
      <c r="L14" s="96">
        <v>-0.00311</v>
      </c>
      <c r="M14" s="96">
        <v>-0.002301</v>
      </c>
      <c r="N14" s="96">
        <v>-0.002046</v>
      </c>
      <c r="O14" s="96">
        <v>-0.001791</v>
      </c>
      <c r="P14" s="96">
        <v>-0.001645</v>
      </c>
      <c r="Q14" s="96">
        <v>-9.0E-4</v>
      </c>
      <c r="R14" s="96">
        <v>-4.47E-4</v>
      </c>
      <c r="S14" s="96">
        <v>1.47E-4</v>
      </c>
      <c r="T14" s="97">
        <v>7.1E-5</v>
      </c>
      <c r="U14" s="97">
        <v>-8.0E-6</v>
      </c>
      <c r="V14" s="96">
        <v>5.34E-4</v>
      </c>
      <c r="W14" s="97">
        <v>-2.8E-5</v>
      </c>
      <c r="X14" s="96">
        <v>4.04E-4</v>
      </c>
      <c r="Y14" s="96">
        <v>-1.39E-4</v>
      </c>
      <c r="Z14" s="96">
        <v>0.0</v>
      </c>
      <c r="AA14" s="97">
        <v>-9.4E-5</v>
      </c>
      <c r="AB14" s="97">
        <v>-6.9E-5</v>
      </c>
      <c r="AC14" s="96">
        <v>-9.82E-4</v>
      </c>
      <c r="AD14" s="96">
        <v>-0.002201</v>
      </c>
      <c r="AE14" s="96">
        <v>-0.002645</v>
      </c>
      <c r="AF14" s="96">
        <v>-0.003388</v>
      </c>
      <c r="AG14" s="96">
        <v>-0.004373</v>
      </c>
      <c r="AH14" s="96">
        <v>-0.004817</v>
      </c>
      <c r="AI14" s="96">
        <v>-0.00589</v>
      </c>
    </row>
    <row r="15">
      <c r="A15" s="96">
        <v>-0.007669</v>
      </c>
      <c r="B15" s="96">
        <v>-0.006381</v>
      </c>
      <c r="C15" s="96">
        <v>-0.005963</v>
      </c>
      <c r="D15" s="96">
        <v>-0.005538</v>
      </c>
      <c r="E15" s="96">
        <v>-0.005802</v>
      </c>
      <c r="F15" s="96">
        <v>-0.00552</v>
      </c>
      <c r="G15" s="96">
        <v>-0.005607</v>
      </c>
      <c r="H15" s="96">
        <v>-0.004716</v>
      </c>
      <c r="I15" s="96">
        <v>-0.003862</v>
      </c>
      <c r="J15" s="96">
        <v>-0.003489</v>
      </c>
      <c r="K15" s="96">
        <v>-0.003062</v>
      </c>
      <c r="L15" s="96">
        <v>-0.002689</v>
      </c>
      <c r="M15" s="96">
        <v>-0.002069</v>
      </c>
      <c r="N15" s="96">
        <v>-0.001786</v>
      </c>
      <c r="O15" s="96">
        <v>-0.002386</v>
      </c>
      <c r="P15" s="96">
        <v>-0.001802</v>
      </c>
      <c r="Q15" s="96">
        <v>-0.002039</v>
      </c>
      <c r="R15" s="96">
        <v>-0.0019</v>
      </c>
      <c r="S15" s="96">
        <v>-9.54E-4</v>
      </c>
      <c r="T15" s="96">
        <v>-6.14E-4</v>
      </c>
      <c r="U15" s="96">
        <v>-6.97E-4</v>
      </c>
      <c r="V15" s="96">
        <v>-2.29E-4</v>
      </c>
      <c r="W15" s="97">
        <v>2.6E-5</v>
      </c>
      <c r="X15" s="96">
        <v>2.01E-4</v>
      </c>
      <c r="Y15" s="96">
        <v>2.61E-4</v>
      </c>
      <c r="Z15" s="96">
        <v>0.0</v>
      </c>
      <c r="AA15" s="96">
        <v>-6.1E-4</v>
      </c>
      <c r="AB15" s="96">
        <v>-2.07E-4</v>
      </c>
      <c r="AC15" s="96">
        <v>-9.14E-4</v>
      </c>
      <c r="AD15" s="96">
        <v>-0.001587</v>
      </c>
      <c r="AE15" s="96">
        <v>-0.002728</v>
      </c>
      <c r="AF15" s="96">
        <v>-0.003197</v>
      </c>
      <c r="AG15" s="96">
        <v>-0.003934</v>
      </c>
      <c r="AH15" s="96">
        <v>-0.004434</v>
      </c>
      <c r="AI15" s="96">
        <v>-0.005628</v>
      </c>
    </row>
    <row r="16">
      <c r="A16" s="96">
        <v>-0.009376</v>
      </c>
      <c r="B16" s="96">
        <v>-0.00845</v>
      </c>
      <c r="C16" s="96">
        <v>-0.008264</v>
      </c>
      <c r="D16" s="96">
        <v>-0.007969</v>
      </c>
      <c r="E16" s="96">
        <v>-0.007488</v>
      </c>
      <c r="F16" s="96">
        <v>-0.006713</v>
      </c>
      <c r="G16" s="96">
        <v>-0.005915</v>
      </c>
      <c r="H16" s="96">
        <v>-0.005174</v>
      </c>
      <c r="I16" s="96">
        <v>-0.005133</v>
      </c>
      <c r="J16" s="96">
        <v>-0.004924</v>
      </c>
      <c r="K16" s="96">
        <v>-0.00417</v>
      </c>
      <c r="L16" s="96">
        <v>-0.004187</v>
      </c>
      <c r="M16" s="96">
        <v>-0.003495</v>
      </c>
      <c r="N16" s="96">
        <v>-0.003495</v>
      </c>
      <c r="O16" s="96">
        <v>-0.003489</v>
      </c>
      <c r="P16" s="96">
        <v>-0.002871</v>
      </c>
      <c r="Q16" s="96">
        <v>-0.00218</v>
      </c>
      <c r="R16" s="96">
        <v>-0.001597</v>
      </c>
      <c r="S16" s="96">
        <v>-9.46E-4</v>
      </c>
      <c r="T16" s="96">
        <v>-7.52E-4</v>
      </c>
      <c r="U16" s="96">
        <v>-3.85E-4</v>
      </c>
      <c r="V16" s="96">
        <v>-3.14E-4</v>
      </c>
      <c r="W16" s="97">
        <v>-8.5E-5</v>
      </c>
      <c r="X16" s="96">
        <v>2.46E-4</v>
      </c>
      <c r="Y16" s="96">
        <v>1.94E-4</v>
      </c>
      <c r="Z16" s="96">
        <v>0.0</v>
      </c>
      <c r="AA16" s="96">
        <v>-3.54E-4</v>
      </c>
      <c r="AB16" s="96">
        <v>-4.24E-4</v>
      </c>
      <c r="AC16" s="96">
        <v>-0.001018</v>
      </c>
      <c r="AD16" s="96">
        <v>-0.002144</v>
      </c>
      <c r="AE16" s="96">
        <v>-0.002844</v>
      </c>
      <c r="AF16" s="96">
        <v>-0.003212</v>
      </c>
      <c r="AG16" s="96">
        <v>-0.004064</v>
      </c>
      <c r="AH16" s="96">
        <v>-0.00439</v>
      </c>
      <c r="AI16" s="96">
        <v>-0.004819</v>
      </c>
    </row>
    <row r="17">
      <c r="A17" s="96">
        <v>-0.008386</v>
      </c>
      <c r="B17" s="96">
        <v>-0.007699</v>
      </c>
      <c r="C17" s="96">
        <v>-0.006687</v>
      </c>
      <c r="D17" s="96">
        <v>-0.005946</v>
      </c>
      <c r="E17" s="96">
        <v>-0.005544</v>
      </c>
      <c r="F17" s="96">
        <v>-0.005399</v>
      </c>
      <c r="G17" s="96">
        <v>-0.005383</v>
      </c>
      <c r="H17" s="96">
        <v>-0.004873</v>
      </c>
      <c r="I17" s="96">
        <v>-0.004403</v>
      </c>
      <c r="J17" s="96">
        <v>-0.004304</v>
      </c>
      <c r="K17" s="96">
        <v>-0.003614</v>
      </c>
      <c r="L17" s="96">
        <v>-0.003158</v>
      </c>
      <c r="M17" s="96">
        <v>-0.002319</v>
      </c>
      <c r="N17" s="96">
        <v>-0.001874</v>
      </c>
      <c r="O17" s="96">
        <v>-0.001942</v>
      </c>
      <c r="P17" s="96">
        <v>-0.001626</v>
      </c>
      <c r="Q17" s="96">
        <v>-0.001181</v>
      </c>
      <c r="R17" s="96">
        <v>-9.96E-4</v>
      </c>
      <c r="S17" s="96">
        <v>-1.1E-4</v>
      </c>
      <c r="T17" s="97">
        <v>3.4E-5</v>
      </c>
      <c r="U17" s="96">
        <v>-4.24E-4</v>
      </c>
      <c r="V17" s="96">
        <v>1.9E-4</v>
      </c>
      <c r="W17" s="96">
        <v>4.34E-4</v>
      </c>
      <c r="X17" s="96">
        <v>4.39E-4</v>
      </c>
      <c r="Y17" s="96">
        <v>2.4E-4</v>
      </c>
      <c r="Z17" s="96">
        <v>0.0</v>
      </c>
      <c r="AA17" s="96">
        <v>-4.32E-4</v>
      </c>
      <c r="AB17" s="97">
        <v>1.5E-5</v>
      </c>
      <c r="AC17" s="96">
        <v>-6.97E-4</v>
      </c>
      <c r="AD17" s="96">
        <v>-0.001303</v>
      </c>
      <c r="AE17" s="96">
        <v>-0.002023</v>
      </c>
      <c r="AF17" s="96">
        <v>-0.002216</v>
      </c>
      <c r="AG17" s="96">
        <v>-0.003024</v>
      </c>
      <c r="AH17" s="96">
        <v>-0.003609</v>
      </c>
      <c r="AI17" s="96">
        <v>-0.004915</v>
      </c>
    </row>
    <row r="18">
      <c r="A18" s="96">
        <v>-0.008435</v>
      </c>
      <c r="B18" s="96">
        <v>-0.007369</v>
      </c>
      <c r="C18" s="96">
        <v>-0.007104</v>
      </c>
      <c r="D18" s="96">
        <v>-0.006853</v>
      </c>
      <c r="E18" s="96">
        <v>-0.007049</v>
      </c>
      <c r="F18" s="96">
        <v>-0.006759</v>
      </c>
      <c r="G18" s="96">
        <v>-0.006465</v>
      </c>
      <c r="H18" s="96">
        <v>-0.005731</v>
      </c>
      <c r="I18" s="96">
        <v>-0.004822</v>
      </c>
      <c r="J18" s="96">
        <v>-0.004515</v>
      </c>
      <c r="K18" s="96">
        <v>-0.003782</v>
      </c>
      <c r="L18" s="96">
        <v>-0.00353</v>
      </c>
      <c r="M18" s="96">
        <v>-0.003016</v>
      </c>
      <c r="N18" s="96">
        <v>-0.002816</v>
      </c>
      <c r="O18" s="96">
        <v>-0.003203</v>
      </c>
      <c r="P18" s="96">
        <v>-0.002679</v>
      </c>
      <c r="Q18" s="96">
        <v>-0.002525</v>
      </c>
      <c r="R18" s="96">
        <v>-0.002186</v>
      </c>
      <c r="S18" s="96">
        <v>-0.001506</v>
      </c>
      <c r="T18" s="96">
        <v>-0.001182</v>
      </c>
      <c r="U18" s="96">
        <v>-8.02E-4</v>
      </c>
      <c r="V18" s="96">
        <v>-3.22E-4</v>
      </c>
      <c r="W18" s="96">
        <v>-4.38E-4</v>
      </c>
      <c r="X18" s="97">
        <v>4.0E-6</v>
      </c>
      <c r="Y18" s="97">
        <v>-4.6E-5</v>
      </c>
      <c r="Z18" s="96">
        <v>0.0</v>
      </c>
      <c r="AA18" s="96">
        <v>-5.3E-4</v>
      </c>
      <c r="AB18" s="97">
        <v>-2.7E-5</v>
      </c>
      <c r="AC18" s="96">
        <v>-8.29E-4</v>
      </c>
      <c r="AD18" s="96">
        <v>-0.002067</v>
      </c>
      <c r="AE18" s="96">
        <v>-0.002316</v>
      </c>
      <c r="AF18" s="96">
        <v>-0.003038</v>
      </c>
      <c r="AG18" s="96">
        <v>-0.003472</v>
      </c>
      <c r="AH18" s="96">
        <v>-0.003802</v>
      </c>
      <c r="AI18" s="96">
        <v>-0.004714</v>
      </c>
    </row>
    <row r="19">
      <c r="A19" s="96">
        <v>-0.009008</v>
      </c>
      <c r="B19" s="96">
        <v>-0.008353</v>
      </c>
      <c r="C19" s="96">
        <v>-0.008072</v>
      </c>
      <c r="D19" s="96">
        <v>-0.007679</v>
      </c>
      <c r="E19" s="96">
        <v>-0.007047</v>
      </c>
      <c r="F19" s="96">
        <v>-0.006435</v>
      </c>
      <c r="G19" s="96">
        <v>-0.005717</v>
      </c>
      <c r="H19" s="96">
        <v>-0.005073</v>
      </c>
      <c r="I19" s="96">
        <v>-0.004944</v>
      </c>
      <c r="J19" s="96">
        <v>-0.004721</v>
      </c>
      <c r="K19" s="96">
        <v>-0.004252</v>
      </c>
      <c r="L19" s="96">
        <v>-0.004055</v>
      </c>
      <c r="M19" s="96">
        <v>-0.003514</v>
      </c>
      <c r="N19" s="96">
        <v>-0.003208</v>
      </c>
      <c r="O19" s="96">
        <v>-0.002906</v>
      </c>
      <c r="P19" s="96">
        <v>-0.00237</v>
      </c>
      <c r="Q19" s="96">
        <v>-0.001594</v>
      </c>
      <c r="R19" s="96">
        <v>-0.001297</v>
      </c>
      <c r="S19" s="96">
        <v>-3.64E-4</v>
      </c>
      <c r="T19" s="96">
        <v>-3.41E-4</v>
      </c>
      <c r="U19" s="96">
        <v>-2.44E-4</v>
      </c>
      <c r="V19" s="97">
        <v>4.4E-5</v>
      </c>
      <c r="W19" s="96">
        <v>2.33E-4</v>
      </c>
      <c r="X19" s="96">
        <v>6.3E-4</v>
      </c>
      <c r="Y19" s="96">
        <v>1.99E-4</v>
      </c>
      <c r="Z19" s="96">
        <v>0.0</v>
      </c>
      <c r="AA19" s="97">
        <v>-8.2E-5</v>
      </c>
      <c r="AB19" s="96">
        <v>-2.48E-4</v>
      </c>
      <c r="AC19" s="96">
        <v>-6.77E-4</v>
      </c>
      <c r="AD19" s="96">
        <v>-0.001321</v>
      </c>
      <c r="AE19" s="96">
        <v>-0.002053</v>
      </c>
      <c r="AF19" s="96">
        <v>-0.002391</v>
      </c>
      <c r="AG19" s="96">
        <v>-0.003083</v>
      </c>
      <c r="AH19" s="96">
        <v>-0.003294</v>
      </c>
      <c r="AI19" s="96">
        <v>-0.004024</v>
      </c>
    </row>
    <row r="20">
      <c r="A20" s="96">
        <v>-0.009057</v>
      </c>
      <c r="B20" s="96">
        <v>-0.008167</v>
      </c>
      <c r="C20" s="96">
        <v>-0.00718</v>
      </c>
      <c r="D20" s="96">
        <v>-0.006681</v>
      </c>
      <c r="E20" s="96">
        <v>-0.006411</v>
      </c>
      <c r="F20" s="96">
        <v>-0.006294</v>
      </c>
      <c r="G20" s="96">
        <v>-0.006227</v>
      </c>
      <c r="H20" s="96">
        <v>-0.005878</v>
      </c>
      <c r="I20" s="96">
        <v>-0.005123</v>
      </c>
      <c r="J20" s="96">
        <v>-0.004865</v>
      </c>
      <c r="K20" s="96">
        <v>-0.003948</v>
      </c>
      <c r="L20" s="96">
        <v>-0.003662</v>
      </c>
      <c r="M20" s="96">
        <v>-0.002897</v>
      </c>
      <c r="N20" s="96">
        <v>-0.002465</v>
      </c>
      <c r="O20" s="96">
        <v>-0.002676</v>
      </c>
      <c r="P20" s="96">
        <v>-0.002152</v>
      </c>
      <c r="Q20" s="96">
        <v>-0.001922</v>
      </c>
      <c r="R20" s="96">
        <v>-0.001672</v>
      </c>
      <c r="S20" s="96">
        <v>-9.23E-4</v>
      </c>
      <c r="T20" s="96">
        <v>-7.21E-4</v>
      </c>
      <c r="U20" s="96">
        <v>-9.74E-4</v>
      </c>
      <c r="V20" s="96">
        <v>-4.34E-4</v>
      </c>
      <c r="W20" s="97">
        <v>-2.3E-5</v>
      </c>
      <c r="X20" s="97">
        <v>-6.0E-6</v>
      </c>
      <c r="Y20" s="96">
        <v>1.31E-4</v>
      </c>
      <c r="Z20" s="96">
        <v>0.0</v>
      </c>
      <c r="AA20" s="96">
        <v>-4.49E-4</v>
      </c>
      <c r="AB20" s="96">
        <v>-1.08E-4</v>
      </c>
      <c r="AC20" s="96">
        <v>-6.97E-4</v>
      </c>
      <c r="AD20" s="96">
        <v>-0.001127</v>
      </c>
      <c r="AE20" s="96">
        <v>-0.001567</v>
      </c>
      <c r="AF20" s="96">
        <v>-0.002302</v>
      </c>
      <c r="AG20" s="96">
        <v>-0.002789</v>
      </c>
      <c r="AH20" s="96">
        <v>-0.003193</v>
      </c>
      <c r="AI20" s="96">
        <v>-0.004282</v>
      </c>
    </row>
    <row r="21">
      <c r="A21" s="96">
        <v>-0.009161</v>
      </c>
      <c r="B21" s="96">
        <v>-0.0082</v>
      </c>
      <c r="C21" s="96">
        <v>-0.00806</v>
      </c>
      <c r="D21" s="96">
        <v>-0.007822</v>
      </c>
      <c r="E21" s="96">
        <v>-0.007686</v>
      </c>
      <c r="F21" s="96">
        <v>-0.007125</v>
      </c>
      <c r="G21" s="96">
        <v>-0.006558</v>
      </c>
      <c r="H21" s="96">
        <v>-0.005686</v>
      </c>
      <c r="I21" s="96">
        <v>-0.005008</v>
      </c>
      <c r="J21" s="96">
        <v>-0.004675</v>
      </c>
      <c r="K21" s="96">
        <v>-0.004112</v>
      </c>
      <c r="L21" s="96">
        <v>-0.003992</v>
      </c>
      <c r="M21" s="96">
        <v>-0.003538</v>
      </c>
      <c r="N21" s="96">
        <v>-0.003572</v>
      </c>
      <c r="O21" s="96">
        <v>-0.003699</v>
      </c>
      <c r="P21" s="96">
        <v>-0.002898</v>
      </c>
      <c r="Q21" s="96">
        <v>-0.002737</v>
      </c>
      <c r="R21" s="96">
        <v>-0.002265</v>
      </c>
      <c r="S21" s="96">
        <v>-0.00152</v>
      </c>
      <c r="T21" s="96">
        <v>-0.00107</v>
      </c>
      <c r="U21" s="96">
        <v>-5.77E-4</v>
      </c>
      <c r="V21" s="96">
        <v>-4.57E-4</v>
      </c>
      <c r="W21" s="96">
        <v>-4.76E-4</v>
      </c>
      <c r="X21" s="96">
        <v>2.32E-4</v>
      </c>
      <c r="Y21" s="97">
        <v>6.5E-5</v>
      </c>
      <c r="Z21" s="96">
        <v>0.0</v>
      </c>
      <c r="AA21" s="96">
        <v>-3.85E-4</v>
      </c>
      <c r="AB21" s="96">
        <v>-1.84E-4</v>
      </c>
      <c r="AC21" s="96">
        <v>-4.41E-4</v>
      </c>
      <c r="AD21" s="96">
        <v>-0.001492</v>
      </c>
      <c r="AE21" s="96">
        <v>-0.002208</v>
      </c>
      <c r="AF21" s="96">
        <v>-0.002403</v>
      </c>
      <c r="AG21" s="96">
        <v>-0.002959</v>
      </c>
      <c r="AH21" s="96">
        <v>-0.003067</v>
      </c>
      <c r="AI21" s="96">
        <v>-0.00397</v>
      </c>
    </row>
    <row r="22">
      <c r="A22" s="96">
        <v>-0.009165</v>
      </c>
      <c r="B22" s="96">
        <v>-0.008577</v>
      </c>
      <c r="C22" s="96">
        <v>-0.007911</v>
      </c>
      <c r="D22" s="96">
        <v>-0.007401</v>
      </c>
      <c r="E22" s="96">
        <v>-0.006701</v>
      </c>
      <c r="F22" s="96">
        <v>-0.006265</v>
      </c>
      <c r="G22" s="96">
        <v>-0.005779</v>
      </c>
      <c r="H22" s="96">
        <v>-0.005365</v>
      </c>
      <c r="I22" s="96">
        <v>-0.005028</v>
      </c>
      <c r="J22" s="96">
        <v>-0.005003</v>
      </c>
      <c r="K22" s="96">
        <v>-0.004544</v>
      </c>
      <c r="L22" s="96">
        <v>-0.004217</v>
      </c>
      <c r="M22" s="96">
        <v>-0.003421</v>
      </c>
      <c r="N22" s="96">
        <v>-0.002894</v>
      </c>
      <c r="O22" s="96">
        <v>-0.002725</v>
      </c>
      <c r="P22" s="96">
        <v>-0.002463</v>
      </c>
      <c r="Q22" s="96">
        <v>-0.001731</v>
      </c>
      <c r="R22" s="96">
        <v>-0.001162</v>
      </c>
      <c r="S22" s="96">
        <v>-7.24E-4</v>
      </c>
      <c r="T22" s="96">
        <v>-6.53E-4</v>
      </c>
      <c r="U22" s="96">
        <v>-4.09E-4</v>
      </c>
      <c r="V22" s="97">
        <v>-7.9E-5</v>
      </c>
      <c r="W22" s="97">
        <v>-2.1E-5</v>
      </c>
      <c r="X22" s="96">
        <v>2.97E-4</v>
      </c>
      <c r="Y22" s="96">
        <v>1.08E-4</v>
      </c>
      <c r="Z22" s="96">
        <v>0.0</v>
      </c>
      <c r="AA22" s="96">
        <v>-1.93E-4</v>
      </c>
      <c r="AB22" s="96">
        <v>-2.62E-4</v>
      </c>
      <c r="AC22" s="96">
        <v>-7.17E-4</v>
      </c>
      <c r="AD22" s="96">
        <v>-0.001295</v>
      </c>
      <c r="AE22" s="96">
        <v>-0.001638</v>
      </c>
      <c r="AF22" s="96">
        <v>-0.00192</v>
      </c>
      <c r="AG22" s="96">
        <v>-0.002593</v>
      </c>
      <c r="AH22" s="96">
        <v>-0.00285</v>
      </c>
      <c r="AI22" s="96">
        <v>-0.003377</v>
      </c>
    </row>
    <row r="23">
      <c r="A23" s="96">
        <v>-0.008456</v>
      </c>
      <c r="B23" s="96">
        <v>-0.00755</v>
      </c>
      <c r="C23" s="96">
        <v>-0.006844</v>
      </c>
      <c r="D23" s="96">
        <v>-0.006391</v>
      </c>
      <c r="E23" s="96">
        <v>-0.006329</v>
      </c>
      <c r="F23" s="96">
        <v>-0.006064</v>
      </c>
      <c r="G23" s="96">
        <v>-0.00593</v>
      </c>
      <c r="H23" s="96">
        <v>-0.005387</v>
      </c>
      <c r="I23" s="96">
        <v>-0.004675</v>
      </c>
      <c r="J23" s="96">
        <v>-0.004222</v>
      </c>
      <c r="K23" s="96">
        <v>-0.003613</v>
      </c>
      <c r="L23" s="96">
        <v>-0.003249</v>
      </c>
      <c r="M23" s="96">
        <v>-0.002755</v>
      </c>
      <c r="N23" s="96">
        <v>-0.002358</v>
      </c>
      <c r="O23" s="96">
        <v>-0.002558</v>
      </c>
      <c r="P23" s="96">
        <v>-0.002044</v>
      </c>
      <c r="Q23" s="96">
        <v>-0.002009</v>
      </c>
      <c r="R23" s="96">
        <v>-0.001854</v>
      </c>
      <c r="S23" s="96">
        <v>-0.001223</v>
      </c>
      <c r="T23" s="96">
        <v>-8.58E-4</v>
      </c>
      <c r="U23" s="96">
        <v>-8.94E-4</v>
      </c>
      <c r="V23" s="96">
        <v>-4.81E-4</v>
      </c>
      <c r="W23" s="96">
        <v>-1.17E-4</v>
      </c>
      <c r="X23" s="97">
        <v>-1.0E-5</v>
      </c>
      <c r="Y23" s="96">
        <v>1.64E-4</v>
      </c>
      <c r="Z23" s="96">
        <v>0.0</v>
      </c>
      <c r="AA23" s="96">
        <v>-3.44E-4</v>
      </c>
      <c r="AB23" s="97">
        <v>3.3E-5</v>
      </c>
      <c r="AC23" s="96">
        <v>-5.13E-4</v>
      </c>
      <c r="AD23" s="96">
        <v>-9.12E-4</v>
      </c>
      <c r="AE23" s="96">
        <v>-0.001311</v>
      </c>
      <c r="AF23" s="96">
        <v>-0.00192</v>
      </c>
      <c r="AG23" s="96">
        <v>-0.002281</v>
      </c>
      <c r="AH23" s="96">
        <v>-0.00267</v>
      </c>
      <c r="AI23" s="96">
        <v>-0.003659</v>
      </c>
    </row>
    <row r="24">
      <c r="A24" s="96">
        <v>-0.008843</v>
      </c>
      <c r="B24" s="96">
        <v>-0.008046</v>
      </c>
      <c r="C24" s="96">
        <v>-0.00785</v>
      </c>
      <c r="D24" s="96">
        <v>-0.007601</v>
      </c>
      <c r="E24" s="96">
        <v>-0.007147</v>
      </c>
      <c r="F24" s="96">
        <v>-0.006572</v>
      </c>
      <c r="G24" s="96">
        <v>-0.005888</v>
      </c>
      <c r="H24" s="96">
        <v>-0.005073</v>
      </c>
      <c r="I24" s="96">
        <v>-0.004718</v>
      </c>
      <c r="J24" s="96">
        <v>-0.004355</v>
      </c>
      <c r="K24" s="96">
        <v>-0.003826</v>
      </c>
      <c r="L24" s="96">
        <v>-0.003863</v>
      </c>
      <c r="M24" s="96">
        <v>-0.003412</v>
      </c>
      <c r="N24" s="96">
        <v>-0.003203</v>
      </c>
      <c r="O24" s="96">
        <v>-0.003293</v>
      </c>
      <c r="P24" s="96">
        <v>-0.002573</v>
      </c>
      <c r="Q24" s="96">
        <v>-0.002386</v>
      </c>
      <c r="R24" s="96">
        <v>-0.001978</v>
      </c>
      <c r="S24" s="96">
        <v>-0.001225</v>
      </c>
      <c r="T24" s="96">
        <v>-8.24E-4</v>
      </c>
      <c r="U24" s="96">
        <v>-4.07E-4</v>
      </c>
      <c r="V24" s="96">
        <v>-3.16E-4</v>
      </c>
      <c r="W24" s="96">
        <v>-4.5E-4</v>
      </c>
      <c r="X24" s="96">
        <v>2.35E-4</v>
      </c>
      <c r="Y24" s="96">
        <v>1.48E-4</v>
      </c>
      <c r="Z24" s="96">
        <v>0.0</v>
      </c>
      <c r="AA24" s="96">
        <v>-2.38E-4</v>
      </c>
      <c r="AB24" s="96">
        <v>-1.52E-4</v>
      </c>
      <c r="AC24" s="96">
        <v>-4.54E-4</v>
      </c>
      <c r="AD24" s="96">
        <v>-0.00135</v>
      </c>
      <c r="AE24" s="96">
        <v>-0.001796</v>
      </c>
      <c r="AF24" s="96">
        <v>-0.001993</v>
      </c>
      <c r="AG24" s="96">
        <v>-0.002588</v>
      </c>
      <c r="AH24" s="96">
        <v>-0.002628</v>
      </c>
      <c r="AI24" s="96">
        <v>-0.003195</v>
      </c>
    </row>
    <row r="25">
      <c r="A25" s="96">
        <v>-0.00841</v>
      </c>
      <c r="B25" s="96">
        <v>-0.007786</v>
      </c>
      <c r="C25" s="96">
        <v>-0.006983</v>
      </c>
      <c r="D25" s="96">
        <v>-0.006436</v>
      </c>
      <c r="E25" s="96">
        <v>-0.005911</v>
      </c>
      <c r="F25" s="96">
        <v>-0.00556</v>
      </c>
      <c r="G25" s="96">
        <v>-0.005329</v>
      </c>
      <c r="H25" s="96">
        <v>-0.004999</v>
      </c>
      <c r="I25" s="96">
        <v>-0.004544</v>
      </c>
      <c r="J25" s="96">
        <v>-0.004332</v>
      </c>
      <c r="K25" s="96">
        <v>-0.003889</v>
      </c>
      <c r="L25" s="96">
        <v>-0.003337</v>
      </c>
      <c r="M25" s="96">
        <v>-0.00292</v>
      </c>
      <c r="N25" s="96">
        <v>-0.002474</v>
      </c>
      <c r="O25" s="96">
        <v>-0.002303</v>
      </c>
      <c r="P25" s="96">
        <v>-0.002004</v>
      </c>
      <c r="Q25" s="96">
        <v>-0.001529</v>
      </c>
      <c r="R25" s="96">
        <v>-0.001144</v>
      </c>
      <c r="S25" s="96">
        <v>-7.03E-4</v>
      </c>
      <c r="T25" s="96">
        <v>-5.91E-4</v>
      </c>
      <c r="U25" s="96">
        <v>-4.96E-4</v>
      </c>
      <c r="V25" s="96">
        <v>-1.47E-4</v>
      </c>
      <c r="W25" s="97">
        <v>-3.4E-5</v>
      </c>
      <c r="X25" s="97">
        <v>9.0E-6</v>
      </c>
      <c r="Y25" s="97">
        <v>2.2E-5</v>
      </c>
      <c r="Z25" s="96">
        <v>0.0</v>
      </c>
      <c r="AA25" s="96">
        <v>-1.78E-4</v>
      </c>
      <c r="AB25" s="96">
        <v>-1.11E-4</v>
      </c>
      <c r="AC25" s="96">
        <v>-4.39E-4</v>
      </c>
      <c r="AD25" s="96">
        <v>-8.95E-4</v>
      </c>
      <c r="AE25" s="96">
        <v>-0.001213</v>
      </c>
      <c r="AF25" s="96">
        <v>-0.001501</v>
      </c>
      <c r="AG25" s="96">
        <v>-0.002032</v>
      </c>
      <c r="AH25" s="96">
        <v>-0.002175</v>
      </c>
      <c r="AI25" s="96">
        <v>-0.002774</v>
      </c>
    </row>
    <row r="26">
      <c r="A26" s="96">
        <v>-0.007795</v>
      </c>
      <c r="B26" s="96">
        <v>-0.006949</v>
      </c>
      <c r="C26" s="96">
        <v>-0.006454</v>
      </c>
      <c r="D26" s="96">
        <v>-0.006062</v>
      </c>
      <c r="E26" s="96">
        <v>-0.006017</v>
      </c>
      <c r="F26" s="96">
        <v>-0.005709</v>
      </c>
      <c r="G26" s="96">
        <v>-0.005387</v>
      </c>
      <c r="H26" s="96">
        <v>-0.004724</v>
      </c>
      <c r="I26" s="96">
        <v>-0.00402</v>
      </c>
      <c r="J26" s="96">
        <v>-0.003616</v>
      </c>
      <c r="K26" s="96">
        <v>-0.003069</v>
      </c>
      <c r="L26" s="96">
        <v>-0.00299</v>
      </c>
      <c r="M26" s="96">
        <v>-0.002486</v>
      </c>
      <c r="N26" s="96">
        <v>-0.002427</v>
      </c>
      <c r="O26" s="96">
        <v>-0.002624</v>
      </c>
      <c r="P26" s="96">
        <v>-0.002134</v>
      </c>
      <c r="Q26" s="96">
        <v>-0.002031</v>
      </c>
      <c r="R26" s="96">
        <v>-0.001855</v>
      </c>
      <c r="S26" s="96">
        <v>-0.001257</v>
      </c>
      <c r="T26" s="96">
        <v>-8.53E-4</v>
      </c>
      <c r="U26" s="96">
        <v>-8.52E-4</v>
      </c>
      <c r="V26" s="96">
        <v>-4.35E-4</v>
      </c>
      <c r="W26" s="96">
        <v>-2.34E-4</v>
      </c>
      <c r="X26" s="97">
        <v>5.3E-5</v>
      </c>
      <c r="Y26" s="96">
        <v>1.13E-4</v>
      </c>
      <c r="Z26" s="96">
        <v>0.0</v>
      </c>
      <c r="AA26" s="96">
        <v>-2.63E-4</v>
      </c>
      <c r="AB26" s="97">
        <v>5.7E-5</v>
      </c>
      <c r="AC26" s="96">
        <v>-4.4E-4</v>
      </c>
      <c r="AD26" s="96">
        <v>-9.26E-4</v>
      </c>
      <c r="AE26" s="96">
        <v>-0.00133</v>
      </c>
      <c r="AF26" s="96">
        <v>-0.001668</v>
      </c>
      <c r="AG26" s="96">
        <v>-0.00216</v>
      </c>
      <c r="AH26" s="96">
        <v>-0.00234</v>
      </c>
      <c r="AI26" s="96">
        <v>-0.003052</v>
      </c>
    </row>
    <row r="27">
      <c r="A27" s="96">
        <v>-0.007551</v>
      </c>
      <c r="B27" s="96">
        <v>-0.006912</v>
      </c>
      <c r="C27" s="96">
        <v>-0.006648</v>
      </c>
      <c r="D27" s="96">
        <v>-0.006286</v>
      </c>
      <c r="E27" s="96">
        <v>-0.005702</v>
      </c>
      <c r="F27" s="96">
        <v>-0.005192</v>
      </c>
      <c r="G27" s="96">
        <v>-0.004627</v>
      </c>
      <c r="H27" s="96">
        <v>-0.004083</v>
      </c>
      <c r="I27" s="96">
        <v>-0.003787</v>
      </c>
      <c r="J27" s="96">
        <v>-0.003679</v>
      </c>
      <c r="K27" s="96">
        <v>-0.003135</v>
      </c>
      <c r="L27" s="96">
        <v>-0.003175</v>
      </c>
      <c r="M27" s="96">
        <v>-0.002779</v>
      </c>
      <c r="N27" s="96">
        <v>-0.002436</v>
      </c>
      <c r="O27" s="96">
        <v>-0.002323</v>
      </c>
      <c r="P27" s="96">
        <v>-0.001906</v>
      </c>
      <c r="Q27" s="96">
        <v>-0.001625</v>
      </c>
      <c r="R27" s="96">
        <v>-0.001293</v>
      </c>
      <c r="S27" s="96">
        <v>-6.76E-4</v>
      </c>
      <c r="T27" s="96">
        <v>-5.57E-4</v>
      </c>
      <c r="U27" s="96">
        <v>-3.94E-4</v>
      </c>
      <c r="V27" s="96">
        <v>-1.83E-4</v>
      </c>
      <c r="W27" s="96">
        <v>-2.02E-4</v>
      </c>
      <c r="X27" s="96">
        <v>2.34E-4</v>
      </c>
      <c r="Y27" s="96">
        <v>1.82E-4</v>
      </c>
      <c r="Z27" s="96">
        <v>0.0</v>
      </c>
      <c r="AA27" s="96">
        <v>-2.46E-4</v>
      </c>
      <c r="AB27" s="97">
        <v>-4.3E-5</v>
      </c>
      <c r="AC27" s="96">
        <v>-3.99E-4</v>
      </c>
      <c r="AD27" s="96">
        <v>-9.96E-4</v>
      </c>
      <c r="AE27" s="96">
        <v>-0.001397</v>
      </c>
      <c r="AF27" s="96">
        <v>-0.001468</v>
      </c>
      <c r="AG27" s="96">
        <v>-0.002057</v>
      </c>
      <c r="AH27" s="96">
        <v>-0.002232</v>
      </c>
      <c r="AI27" s="96">
        <v>-0.002558</v>
      </c>
    </row>
    <row r="28">
      <c r="A28" s="96">
        <v>-0.006965</v>
      </c>
      <c r="B28" s="96">
        <v>-0.006316</v>
      </c>
      <c r="C28" s="96">
        <v>-0.005609</v>
      </c>
      <c r="D28" s="96">
        <v>-0.005069</v>
      </c>
      <c r="E28" s="96">
        <v>-0.004678</v>
      </c>
      <c r="F28" s="96">
        <v>-0.004478</v>
      </c>
      <c r="G28" s="96">
        <v>-0.004318</v>
      </c>
      <c r="H28" s="96">
        <v>-0.003873</v>
      </c>
      <c r="I28" s="96">
        <v>-0.003404</v>
      </c>
      <c r="J28" s="96">
        <v>-0.003205</v>
      </c>
      <c r="K28" s="96">
        <v>-0.002768</v>
      </c>
      <c r="L28" s="96">
        <v>-0.002413</v>
      </c>
      <c r="M28" s="96">
        <v>-0.001961</v>
      </c>
      <c r="N28" s="96">
        <v>-0.001736</v>
      </c>
      <c r="O28" s="96">
        <v>-0.001727</v>
      </c>
      <c r="P28" s="96">
        <v>-0.0015</v>
      </c>
      <c r="Q28" s="96">
        <v>-0.001209</v>
      </c>
      <c r="R28" s="96">
        <v>-0.001006</v>
      </c>
      <c r="S28" s="96">
        <v>-5.74E-4</v>
      </c>
      <c r="T28" s="96">
        <v>-4.34E-4</v>
      </c>
      <c r="U28" s="96">
        <v>-5.75E-4</v>
      </c>
      <c r="V28" s="96">
        <v>-1.66E-4</v>
      </c>
      <c r="W28" s="97">
        <v>1.9E-5</v>
      </c>
      <c r="X28" s="97">
        <v>9.6E-5</v>
      </c>
      <c r="Y28" s="97">
        <v>6.6E-5</v>
      </c>
      <c r="Z28" s="96">
        <v>0.0</v>
      </c>
      <c r="AA28" s="97">
        <v>-2.7E-5</v>
      </c>
      <c r="AB28" s="97">
        <v>-9.8E-5</v>
      </c>
      <c r="AC28" s="96">
        <v>-3.78E-4</v>
      </c>
      <c r="AD28" s="96">
        <v>-6.53E-4</v>
      </c>
      <c r="AE28" s="96">
        <v>-0.001012</v>
      </c>
      <c r="AF28" s="96">
        <v>-0.001242</v>
      </c>
      <c r="AG28" s="96">
        <v>-0.001655</v>
      </c>
      <c r="AH28" s="96">
        <v>-0.001915</v>
      </c>
      <c r="AI28" s="96">
        <v>-0.002452</v>
      </c>
    </row>
    <row r="29">
      <c r="A29" s="96">
        <v>-0.006615</v>
      </c>
      <c r="B29" s="96">
        <v>-0.005907</v>
      </c>
      <c r="C29" s="96">
        <v>-0.005578</v>
      </c>
      <c r="D29" s="96">
        <v>-0.005349</v>
      </c>
      <c r="E29" s="96">
        <v>-0.005183</v>
      </c>
      <c r="F29" s="96">
        <v>-0.004712</v>
      </c>
      <c r="G29" s="96">
        <v>-0.004288</v>
      </c>
      <c r="H29" s="96">
        <v>-0.003599</v>
      </c>
      <c r="I29" s="96">
        <v>-0.003095</v>
      </c>
      <c r="J29" s="96">
        <v>-0.002789</v>
      </c>
      <c r="K29" s="96">
        <v>-0.00233</v>
      </c>
      <c r="L29" s="96">
        <v>-0.002308</v>
      </c>
      <c r="M29" s="96">
        <v>-0.002103</v>
      </c>
      <c r="N29" s="96">
        <v>-0.002018</v>
      </c>
      <c r="O29" s="96">
        <v>-0.002206</v>
      </c>
      <c r="P29" s="96">
        <v>-0.001766</v>
      </c>
      <c r="Q29" s="96">
        <v>-0.00182</v>
      </c>
      <c r="R29" s="96">
        <v>-0.001638</v>
      </c>
      <c r="S29" s="96">
        <v>-9.91E-4</v>
      </c>
      <c r="T29" s="96">
        <v>-8.43E-4</v>
      </c>
      <c r="U29" s="96">
        <v>-5.82E-4</v>
      </c>
      <c r="V29" s="96">
        <v>-4.4E-4</v>
      </c>
      <c r="W29" s="96">
        <v>-2.99E-4</v>
      </c>
      <c r="X29" s="97">
        <v>1.7E-5</v>
      </c>
      <c r="Y29" s="97">
        <v>-1.0E-6</v>
      </c>
      <c r="Z29" s="96">
        <v>0.0</v>
      </c>
      <c r="AA29" s="96">
        <v>-3.26E-4</v>
      </c>
      <c r="AB29" s="97">
        <v>-5.3E-5</v>
      </c>
      <c r="AC29" s="96">
        <v>-4.19E-4</v>
      </c>
      <c r="AD29" s="96">
        <v>-0.001057</v>
      </c>
      <c r="AE29" s="96">
        <v>-0.001266</v>
      </c>
      <c r="AF29" s="96">
        <v>-0.001579</v>
      </c>
      <c r="AG29" s="96">
        <v>-0.001985</v>
      </c>
      <c r="AH29" s="96">
        <v>-0.001937</v>
      </c>
      <c r="AI29" s="96">
        <v>-0.002665</v>
      </c>
    </row>
    <row r="30">
      <c r="A30" s="96">
        <v>-0.005864</v>
      </c>
      <c r="B30" s="96">
        <v>-0.005401</v>
      </c>
      <c r="C30" s="96">
        <v>-0.005021</v>
      </c>
      <c r="D30" s="96">
        <v>-0.004562</v>
      </c>
      <c r="E30" s="96">
        <v>-0.004009</v>
      </c>
      <c r="F30" s="96">
        <v>-0.003622</v>
      </c>
      <c r="G30" s="96">
        <v>-0.003189</v>
      </c>
      <c r="H30" s="96">
        <v>-0.002739</v>
      </c>
      <c r="I30" s="96">
        <v>-0.002602</v>
      </c>
      <c r="J30" s="96">
        <v>-0.002516</v>
      </c>
      <c r="K30" s="96">
        <v>-0.002191</v>
      </c>
      <c r="L30" s="96">
        <v>-0.002028</v>
      </c>
      <c r="M30" s="96">
        <v>-0.001692</v>
      </c>
      <c r="N30" s="96">
        <v>-0.001486</v>
      </c>
      <c r="O30" s="96">
        <v>-0.001305</v>
      </c>
      <c r="P30" s="96">
        <v>-0.001117</v>
      </c>
      <c r="Q30" s="96">
        <v>-9.5E-4</v>
      </c>
      <c r="R30" s="96">
        <v>-5.93E-4</v>
      </c>
      <c r="S30" s="96">
        <v>-2.03E-4</v>
      </c>
      <c r="T30" s="96">
        <v>-1.43E-4</v>
      </c>
      <c r="U30" s="96">
        <v>-1.19E-4</v>
      </c>
      <c r="V30" s="97">
        <v>8.4E-5</v>
      </c>
      <c r="W30" s="97">
        <v>2.2E-5</v>
      </c>
      <c r="X30" s="96">
        <v>3.15E-4</v>
      </c>
      <c r="Y30" s="96">
        <v>1.19E-4</v>
      </c>
      <c r="Z30" s="96">
        <v>0.0</v>
      </c>
      <c r="AA30" s="97">
        <v>-7.3E-5</v>
      </c>
      <c r="AB30" s="97">
        <v>-7.6E-5</v>
      </c>
      <c r="AC30" s="96">
        <v>-3.33E-4</v>
      </c>
      <c r="AD30" s="96">
        <v>-7.58E-4</v>
      </c>
      <c r="AE30" s="96">
        <v>-0.001104</v>
      </c>
      <c r="AF30" s="96">
        <v>-0.001211</v>
      </c>
      <c r="AG30" s="96">
        <v>-0.001653</v>
      </c>
      <c r="AH30" s="96">
        <v>-0.001853</v>
      </c>
      <c r="AI30" s="96">
        <v>-0.002091</v>
      </c>
    </row>
    <row r="31">
      <c r="A31" s="96">
        <v>-0.005443</v>
      </c>
      <c r="B31" s="96">
        <v>-0.004748</v>
      </c>
      <c r="C31" s="96">
        <v>-0.004184</v>
      </c>
      <c r="D31" s="96">
        <v>-0.003784</v>
      </c>
      <c r="E31" s="96">
        <v>-0.00364</v>
      </c>
      <c r="F31" s="96">
        <v>-0.003384</v>
      </c>
      <c r="G31" s="96">
        <v>-0.003241</v>
      </c>
      <c r="H31" s="96">
        <v>-0.00286</v>
      </c>
      <c r="I31" s="96">
        <v>-0.002324</v>
      </c>
      <c r="J31" s="96">
        <v>-0.002057</v>
      </c>
      <c r="K31" s="96">
        <v>-0.001674</v>
      </c>
      <c r="L31" s="96">
        <v>-0.001446</v>
      </c>
      <c r="M31" s="96">
        <v>-0.001063</v>
      </c>
      <c r="N31" s="96">
        <v>-9.75E-4</v>
      </c>
      <c r="O31" s="96">
        <v>-0.001155</v>
      </c>
      <c r="P31" s="96">
        <v>-0.001075</v>
      </c>
      <c r="Q31" s="96">
        <v>-9.42E-4</v>
      </c>
      <c r="R31" s="96">
        <v>-8.49E-4</v>
      </c>
      <c r="S31" s="96">
        <v>-4.33E-4</v>
      </c>
      <c r="T31" s="96">
        <v>-3.5E-4</v>
      </c>
      <c r="U31" s="96">
        <v>-4.28E-4</v>
      </c>
      <c r="V31" s="96">
        <v>-2.26E-4</v>
      </c>
      <c r="W31" s="97">
        <v>-1.7E-5</v>
      </c>
      <c r="X31" s="97">
        <v>-1.1E-5</v>
      </c>
      <c r="Y31" s="97">
        <v>2.1E-5</v>
      </c>
      <c r="Z31" s="96">
        <v>0.0</v>
      </c>
      <c r="AA31" s="96">
        <v>-1.86E-4</v>
      </c>
      <c r="AB31" s="96">
        <v>-1.51E-4</v>
      </c>
      <c r="AC31" s="96">
        <v>-4.12E-4</v>
      </c>
      <c r="AD31" s="96">
        <v>-6.98E-4</v>
      </c>
      <c r="AE31" s="96">
        <v>-0.001056</v>
      </c>
      <c r="AF31" s="96">
        <v>-0.001268</v>
      </c>
      <c r="AG31" s="96">
        <v>-0.001663</v>
      </c>
      <c r="AH31" s="96">
        <v>-0.001863</v>
      </c>
      <c r="AI31" s="96">
        <v>-0.002424</v>
      </c>
    </row>
    <row r="32">
      <c r="A32" s="96">
        <v>-0.005145</v>
      </c>
      <c r="B32" s="96">
        <v>-0.004553</v>
      </c>
      <c r="C32" s="96">
        <v>-0.004319</v>
      </c>
      <c r="D32" s="96">
        <v>-0.004097</v>
      </c>
      <c r="E32" s="96">
        <v>-0.00382</v>
      </c>
      <c r="F32" s="96">
        <v>-0.003406</v>
      </c>
      <c r="G32" s="96">
        <v>-0.00287</v>
      </c>
      <c r="H32" s="96">
        <v>-0.002355</v>
      </c>
      <c r="I32" s="96">
        <v>-0.001969</v>
      </c>
      <c r="J32" s="96">
        <v>-0.001848</v>
      </c>
      <c r="K32" s="96">
        <v>-0.001429</v>
      </c>
      <c r="L32" s="96">
        <v>-0.001578</v>
      </c>
      <c r="M32" s="96">
        <v>-0.001352</v>
      </c>
      <c r="N32" s="96">
        <v>-0.001358</v>
      </c>
      <c r="O32" s="96">
        <v>-0.001463</v>
      </c>
      <c r="P32" s="96">
        <v>-9.52E-4</v>
      </c>
      <c r="Q32" s="96">
        <v>-0.001058</v>
      </c>
      <c r="R32" s="96">
        <v>-8.53E-4</v>
      </c>
      <c r="S32" s="96">
        <v>-4.83E-4</v>
      </c>
      <c r="T32" s="96">
        <v>-2.49E-4</v>
      </c>
      <c r="U32" s="96">
        <v>-1.85E-4</v>
      </c>
      <c r="V32" s="97">
        <v>-3.8E-5</v>
      </c>
      <c r="W32" s="96">
        <v>-1.87E-4</v>
      </c>
      <c r="X32" s="96">
        <v>2.57E-4</v>
      </c>
      <c r="Y32" s="96">
        <v>1.21E-4</v>
      </c>
      <c r="Z32" s="96">
        <v>0.0</v>
      </c>
      <c r="AA32" s="96">
        <v>-2.94E-4</v>
      </c>
      <c r="AB32" s="97">
        <v>-3.9E-5</v>
      </c>
      <c r="AC32" s="96">
        <v>-3.6E-4</v>
      </c>
      <c r="AD32" s="96">
        <v>-9.37E-4</v>
      </c>
      <c r="AE32" s="96">
        <v>-0.001253</v>
      </c>
      <c r="AF32" s="96">
        <v>-0.001334</v>
      </c>
      <c r="AG32" s="96">
        <v>-0.001752</v>
      </c>
      <c r="AH32" s="96">
        <v>-0.001811</v>
      </c>
      <c r="AI32" s="96">
        <v>-0.002286</v>
      </c>
    </row>
    <row r="33">
      <c r="A33" s="96">
        <v>-0.004706</v>
      </c>
      <c r="B33" s="96">
        <v>-0.004257</v>
      </c>
      <c r="C33" s="96">
        <v>-0.003743</v>
      </c>
      <c r="D33" s="96">
        <v>-0.003304</v>
      </c>
      <c r="E33" s="96">
        <v>-0.002789</v>
      </c>
      <c r="F33" s="96">
        <v>-0.002527</v>
      </c>
      <c r="G33" s="96">
        <v>-0.002271</v>
      </c>
      <c r="H33" s="96">
        <v>-0.002058</v>
      </c>
      <c r="I33" s="96">
        <v>-0.001878</v>
      </c>
      <c r="J33" s="96">
        <v>-0.001724</v>
      </c>
      <c r="K33" s="96">
        <v>-0.001473</v>
      </c>
      <c r="L33" s="96">
        <v>-0.001264</v>
      </c>
      <c r="M33" s="96">
        <v>-9.35E-4</v>
      </c>
      <c r="N33" s="96">
        <v>-6.87E-4</v>
      </c>
      <c r="O33" s="96">
        <v>-5.46E-4</v>
      </c>
      <c r="P33" s="96">
        <v>-5.43E-4</v>
      </c>
      <c r="Q33" s="96">
        <v>-3.31E-4</v>
      </c>
      <c r="R33" s="96">
        <v>-1.96E-4</v>
      </c>
      <c r="S33" s="97">
        <v>3.7E-5</v>
      </c>
      <c r="T33" s="97">
        <v>-6.0E-6</v>
      </c>
      <c r="U33" s="97">
        <v>-5.8E-5</v>
      </c>
      <c r="V33" s="96">
        <v>1.48E-4</v>
      </c>
      <c r="W33" s="96">
        <v>1.09E-4</v>
      </c>
      <c r="X33" s="96">
        <v>1.19E-4</v>
      </c>
      <c r="Y33" s="97">
        <v>1.9E-5</v>
      </c>
      <c r="Z33" s="96">
        <v>0.0</v>
      </c>
      <c r="AA33" s="97">
        <v>-4.0E-5</v>
      </c>
      <c r="AB33" s="96">
        <v>-1.64E-4</v>
      </c>
      <c r="AC33" s="96">
        <v>-3.83E-4</v>
      </c>
      <c r="AD33" s="96">
        <v>-6.71E-4</v>
      </c>
      <c r="AE33" s="96">
        <v>-0.00103</v>
      </c>
      <c r="AF33" s="96">
        <v>-0.001158</v>
      </c>
      <c r="AG33" s="96">
        <v>-0.001541</v>
      </c>
      <c r="AH33" s="96">
        <v>-0.001752</v>
      </c>
      <c r="AI33" s="96">
        <v>-0.002056</v>
      </c>
    </row>
    <row r="34">
      <c r="A34" s="96">
        <v>-0.004177</v>
      </c>
      <c r="B34" s="96">
        <v>-0.003525</v>
      </c>
      <c r="C34" s="96">
        <v>-0.003039</v>
      </c>
      <c r="D34" s="96">
        <v>-0.002744</v>
      </c>
      <c r="E34" s="96">
        <v>-0.002657</v>
      </c>
      <c r="F34" s="96">
        <v>-0.002467</v>
      </c>
      <c r="G34" s="96">
        <v>-0.00225</v>
      </c>
      <c r="H34" s="96">
        <v>-0.001778</v>
      </c>
      <c r="I34" s="96">
        <v>-0.001289</v>
      </c>
      <c r="J34" s="96">
        <v>-0.001078</v>
      </c>
      <c r="K34" s="96">
        <v>-7.11E-4</v>
      </c>
      <c r="L34" s="96">
        <v>-6.65E-4</v>
      </c>
      <c r="M34" s="96">
        <v>-4.02E-4</v>
      </c>
      <c r="N34" s="96">
        <v>-3.96E-4</v>
      </c>
      <c r="O34" s="96">
        <v>-6.28E-4</v>
      </c>
      <c r="P34" s="96">
        <v>-4.18E-4</v>
      </c>
      <c r="Q34" s="96">
        <v>-5.63E-4</v>
      </c>
      <c r="R34" s="96">
        <v>-4.71E-4</v>
      </c>
      <c r="S34" s="96">
        <v>-1.81E-4</v>
      </c>
      <c r="T34" s="97">
        <v>2.0E-5</v>
      </c>
      <c r="U34" s="96">
        <v>-1.44E-4</v>
      </c>
      <c r="V34" s="97">
        <v>-6.7E-5</v>
      </c>
      <c r="W34" s="97">
        <v>2.4E-5</v>
      </c>
      <c r="X34" s="97">
        <v>8.2E-5</v>
      </c>
      <c r="Y34" s="96">
        <v>1.07E-4</v>
      </c>
      <c r="Z34" s="96">
        <v>0.0</v>
      </c>
      <c r="AA34" s="96">
        <v>-2.0E-4</v>
      </c>
      <c r="AB34" s="96">
        <v>-1.22E-4</v>
      </c>
      <c r="AC34" s="96">
        <v>-4.76E-4</v>
      </c>
      <c r="AD34" s="96">
        <v>-7.96E-4</v>
      </c>
      <c r="AE34" s="96">
        <v>-0.00108</v>
      </c>
      <c r="AF34" s="96">
        <v>-0.001275</v>
      </c>
      <c r="AG34" s="96">
        <v>-0.001684</v>
      </c>
      <c r="AH34" s="96">
        <v>-0.00187</v>
      </c>
      <c r="AI34" s="96">
        <v>-0.00235</v>
      </c>
    </row>
    <row r="35">
      <c r="A35" s="96">
        <v>-0.003885</v>
      </c>
      <c r="B35" s="96">
        <v>-0.00353</v>
      </c>
      <c r="C35" s="96">
        <v>-0.003355</v>
      </c>
      <c r="D35" s="96">
        <v>-0.003114</v>
      </c>
      <c r="E35" s="96">
        <v>-0.002792</v>
      </c>
      <c r="F35" s="96">
        <v>-0.002397</v>
      </c>
      <c r="G35" s="96">
        <v>-0.001968</v>
      </c>
      <c r="H35" s="96">
        <v>-0.001515</v>
      </c>
      <c r="I35" s="96">
        <v>-0.001331</v>
      </c>
      <c r="J35" s="96">
        <v>-0.001188</v>
      </c>
      <c r="K35" s="96">
        <v>-9.15E-4</v>
      </c>
      <c r="L35" s="96">
        <v>-0.001061</v>
      </c>
      <c r="M35" s="96">
        <v>-7.89E-4</v>
      </c>
      <c r="N35" s="96">
        <v>-7.1E-4</v>
      </c>
      <c r="O35" s="96">
        <v>-7.54E-4</v>
      </c>
      <c r="P35" s="96">
        <v>-4.68E-4</v>
      </c>
      <c r="Q35" s="96">
        <v>-4.66E-4</v>
      </c>
      <c r="R35" s="96">
        <v>-2.29E-4</v>
      </c>
      <c r="S35" s="97">
        <v>6.7E-5</v>
      </c>
      <c r="T35" s="97">
        <v>9.1E-5</v>
      </c>
      <c r="U35" s="96">
        <v>1.57E-4</v>
      </c>
      <c r="V35" s="96">
        <v>1.92E-4</v>
      </c>
      <c r="W35" s="97">
        <v>-1.6E-5</v>
      </c>
      <c r="X35" s="96">
        <v>3.45E-4</v>
      </c>
      <c r="Y35" s="96">
        <v>1.33E-4</v>
      </c>
      <c r="Z35" s="96">
        <v>0.0</v>
      </c>
      <c r="AA35" s="96">
        <v>-2.96E-4</v>
      </c>
      <c r="AB35" s="97">
        <v>-7.9E-5</v>
      </c>
      <c r="AC35" s="96">
        <v>-4.36E-4</v>
      </c>
      <c r="AD35" s="96">
        <v>-0.00102</v>
      </c>
      <c r="AE35" s="96">
        <v>-0.001242</v>
      </c>
      <c r="AF35" s="96">
        <v>-0.001406</v>
      </c>
      <c r="AG35" s="96">
        <v>-0.001825</v>
      </c>
      <c r="AH35" s="96">
        <v>-0.001836</v>
      </c>
      <c r="AI35" s="96">
        <v>-0.002273</v>
      </c>
    </row>
    <row r="36">
      <c r="A36" s="96">
        <v>-0.003383</v>
      </c>
      <c r="B36" s="96">
        <v>-0.002928</v>
      </c>
      <c r="C36" s="96">
        <v>-0.002393</v>
      </c>
      <c r="D36" s="96">
        <v>-0.002039</v>
      </c>
      <c r="E36" s="96">
        <v>-0.00169</v>
      </c>
      <c r="F36" s="96">
        <v>-0.001624</v>
      </c>
      <c r="G36" s="96">
        <v>-0.001491</v>
      </c>
      <c r="H36" s="96">
        <v>-0.001288</v>
      </c>
      <c r="I36" s="96">
        <v>-0.001008</v>
      </c>
      <c r="J36" s="96">
        <v>-9.15E-4</v>
      </c>
      <c r="K36" s="96">
        <v>-6.45E-4</v>
      </c>
      <c r="L36" s="96">
        <v>-3.86E-4</v>
      </c>
      <c r="M36" s="97">
        <v>-9.4E-5</v>
      </c>
      <c r="N36" s="96">
        <v>1.55E-4</v>
      </c>
      <c r="O36" s="96">
        <v>1.04E-4</v>
      </c>
      <c r="P36" s="97">
        <v>8.8E-5</v>
      </c>
      <c r="Q36" s="96">
        <v>1.63E-4</v>
      </c>
      <c r="R36" s="96">
        <v>2.33E-4</v>
      </c>
      <c r="S36" s="96">
        <v>3.84E-4</v>
      </c>
      <c r="T36" s="96">
        <v>3.12E-4</v>
      </c>
      <c r="U36" s="96">
        <v>2.11E-4</v>
      </c>
      <c r="V36" s="96">
        <v>3.09E-4</v>
      </c>
      <c r="W36" s="96">
        <v>3.13E-4</v>
      </c>
      <c r="X36" s="96">
        <v>1.84E-4</v>
      </c>
      <c r="Y36" s="96">
        <v>1.24E-4</v>
      </c>
      <c r="Z36" s="96">
        <v>0.0</v>
      </c>
      <c r="AA36" s="97">
        <v>-1.3E-5</v>
      </c>
      <c r="AB36" s="96">
        <v>-1.83E-4</v>
      </c>
      <c r="AC36" s="96">
        <v>-4.56E-4</v>
      </c>
      <c r="AD36" s="96">
        <v>-7.47E-4</v>
      </c>
      <c r="AE36" s="96">
        <v>-0.001044</v>
      </c>
      <c r="AF36" s="96">
        <v>-0.001224</v>
      </c>
      <c r="AG36" s="96">
        <v>-0.001657</v>
      </c>
      <c r="AH36" s="96">
        <v>-0.001846</v>
      </c>
      <c r="AI36" s="96">
        <v>-0.002281</v>
      </c>
    </row>
    <row r="37">
      <c r="A37" s="96">
        <v>-0.003189</v>
      </c>
      <c r="B37" s="96">
        <v>-0.002649</v>
      </c>
      <c r="C37" s="96">
        <v>-0.002396</v>
      </c>
      <c r="D37" s="96">
        <v>-0.002236</v>
      </c>
      <c r="E37" s="96">
        <v>-0.00222</v>
      </c>
      <c r="F37" s="96">
        <v>-0.001992</v>
      </c>
      <c r="G37" s="96">
        <v>-0.001754</v>
      </c>
      <c r="H37" s="96">
        <v>-0.001279</v>
      </c>
      <c r="I37" s="96">
        <v>-8.88E-4</v>
      </c>
      <c r="J37" s="96">
        <v>-6.94E-4</v>
      </c>
      <c r="K37" s="96">
        <v>-4.29E-4</v>
      </c>
      <c r="L37" s="96">
        <v>-4.12E-4</v>
      </c>
      <c r="M37" s="96">
        <v>-2.72E-4</v>
      </c>
      <c r="N37" s="96">
        <v>-3.37E-4</v>
      </c>
      <c r="O37" s="96">
        <v>-5.15E-4</v>
      </c>
      <c r="P37" s="96">
        <v>-2.35E-4</v>
      </c>
      <c r="Q37" s="96">
        <v>-3.73E-4</v>
      </c>
      <c r="R37" s="96">
        <v>-2.85E-4</v>
      </c>
      <c r="S37" s="97">
        <v>5.0E-6</v>
      </c>
      <c r="T37" s="96">
        <v>2.05E-4</v>
      </c>
      <c r="U37" s="97">
        <v>1.8E-5</v>
      </c>
      <c r="V37" s="96">
        <v>1.33E-4</v>
      </c>
      <c r="W37" s="96">
        <v>1.17E-4</v>
      </c>
      <c r="X37" s="96">
        <v>2.09E-4</v>
      </c>
      <c r="Y37" s="96">
        <v>1.93E-4</v>
      </c>
      <c r="Z37" s="96">
        <v>0.0</v>
      </c>
      <c r="AA37" s="96">
        <v>-3.18E-4</v>
      </c>
      <c r="AB37" s="96">
        <v>-2.17E-4</v>
      </c>
      <c r="AC37" s="96">
        <v>-6.0E-4</v>
      </c>
      <c r="AD37" s="96">
        <v>-9.85E-4</v>
      </c>
      <c r="AE37" s="96">
        <v>-0.001269</v>
      </c>
      <c r="AF37" s="96">
        <v>-0.001544</v>
      </c>
      <c r="AG37" s="96">
        <v>-0.001925</v>
      </c>
      <c r="AH37" s="96">
        <v>-0.002026</v>
      </c>
      <c r="AI37" s="96">
        <v>-0.002525</v>
      </c>
    </row>
    <row r="38">
      <c r="A38" s="96">
        <v>-0.003337</v>
      </c>
      <c r="B38" s="96">
        <v>-0.002968</v>
      </c>
      <c r="C38" s="96">
        <v>-0.002653</v>
      </c>
      <c r="D38" s="96">
        <v>-0.002389</v>
      </c>
      <c r="E38" s="96">
        <v>-0.002013</v>
      </c>
      <c r="F38" s="96">
        <v>-0.001714</v>
      </c>
      <c r="G38" s="96">
        <v>-0.001415</v>
      </c>
      <c r="H38" s="96">
        <v>-0.001134</v>
      </c>
      <c r="I38" s="96">
        <v>-0.001021</v>
      </c>
      <c r="J38" s="96">
        <v>-9.73E-4</v>
      </c>
      <c r="K38" s="96">
        <v>-7.2E-4</v>
      </c>
      <c r="L38" s="96">
        <v>-7.27E-4</v>
      </c>
      <c r="M38" s="96">
        <v>-4.92E-4</v>
      </c>
      <c r="N38" s="96">
        <v>-2.62E-4</v>
      </c>
      <c r="O38" s="96">
        <v>-2.32E-4</v>
      </c>
      <c r="P38" s="97">
        <v>4.8E-5</v>
      </c>
      <c r="Q38" s="97">
        <v>6.0E-6</v>
      </c>
      <c r="R38" s="96">
        <v>1.9E-4</v>
      </c>
      <c r="S38" s="96">
        <v>4.26E-4</v>
      </c>
      <c r="T38" s="96">
        <v>3.72E-4</v>
      </c>
      <c r="U38" s="96">
        <v>3.68E-4</v>
      </c>
      <c r="V38" s="96">
        <v>3.66E-4</v>
      </c>
      <c r="W38" s="96">
        <v>1.42E-4</v>
      </c>
      <c r="X38" s="96">
        <v>3.58E-4</v>
      </c>
      <c r="Y38" s="97">
        <v>7.3E-5</v>
      </c>
      <c r="Z38" s="96">
        <v>0.0</v>
      </c>
      <c r="AA38" s="96">
        <v>-2.33E-4</v>
      </c>
      <c r="AB38" s="96">
        <v>-2.39E-4</v>
      </c>
      <c r="AC38" s="96">
        <v>-6.14E-4</v>
      </c>
      <c r="AD38" s="96">
        <v>-0.001018</v>
      </c>
      <c r="AE38" s="96">
        <v>-0.001371</v>
      </c>
      <c r="AF38" s="96">
        <v>-0.001561</v>
      </c>
      <c r="AG38" s="96">
        <v>-0.001957</v>
      </c>
      <c r="AH38" s="96">
        <v>-0.002115</v>
      </c>
      <c r="AI38" s="96">
        <v>-0.002465</v>
      </c>
    </row>
    <row r="39">
      <c r="A39" s="96">
        <v>-0.003317</v>
      </c>
      <c r="B39" s="96">
        <v>-0.002839</v>
      </c>
      <c r="C39" s="96">
        <v>-0.002414</v>
      </c>
      <c r="D39" s="96">
        <v>-0.002143</v>
      </c>
      <c r="E39" s="96">
        <v>-0.002021</v>
      </c>
      <c r="F39" s="96">
        <v>-0.001962</v>
      </c>
      <c r="G39" s="96">
        <v>-0.001842</v>
      </c>
      <c r="H39" s="96">
        <v>-0.00156</v>
      </c>
      <c r="I39" s="96">
        <v>-0.001196</v>
      </c>
      <c r="J39" s="96">
        <v>-0.001018</v>
      </c>
      <c r="K39" s="96">
        <v>-8.16E-4</v>
      </c>
      <c r="L39" s="96">
        <v>-4.82E-4</v>
      </c>
      <c r="M39" s="96">
        <v>-2.32E-4</v>
      </c>
      <c r="N39" s="97">
        <v>-6.8E-5</v>
      </c>
      <c r="O39" s="96">
        <v>-1.41E-4</v>
      </c>
      <c r="P39" s="97">
        <v>-8.9E-5</v>
      </c>
      <c r="Q39" s="97">
        <v>3.5E-5</v>
      </c>
      <c r="R39" s="97">
        <v>3.3E-5</v>
      </c>
      <c r="S39" s="96">
        <v>2.55E-4</v>
      </c>
      <c r="T39" s="96">
        <v>2.62E-4</v>
      </c>
      <c r="U39" s="96">
        <v>1.08E-4</v>
      </c>
      <c r="V39" s="96">
        <v>2.17E-4</v>
      </c>
      <c r="W39" s="96">
        <v>2.87E-4</v>
      </c>
      <c r="X39" s="96">
        <v>1.68E-4</v>
      </c>
      <c r="Y39" s="96">
        <v>1.58E-4</v>
      </c>
      <c r="Z39" s="96">
        <v>0.0</v>
      </c>
      <c r="AA39" s="97">
        <v>-8.8E-5</v>
      </c>
      <c r="AB39" s="96">
        <v>-2.35E-4</v>
      </c>
      <c r="AC39" s="96">
        <v>-5.71E-4</v>
      </c>
      <c r="AD39" s="96">
        <v>-8.53E-4</v>
      </c>
      <c r="AE39" s="96">
        <v>-0.00116</v>
      </c>
      <c r="AF39" s="96">
        <v>-0.001397</v>
      </c>
      <c r="AG39" s="96">
        <v>-0.001853</v>
      </c>
      <c r="AH39" s="96">
        <v>-0.002051</v>
      </c>
      <c r="AI39" s="96">
        <v>-0.002519</v>
      </c>
    </row>
    <row r="40">
      <c r="A40" s="96">
        <v>-0.003243</v>
      </c>
      <c r="B40" s="96">
        <v>-0.002815</v>
      </c>
      <c r="C40" s="96">
        <v>-0.002698</v>
      </c>
      <c r="D40" s="96">
        <v>-0.002552</v>
      </c>
      <c r="E40" s="96">
        <v>-0.002504</v>
      </c>
      <c r="F40" s="96">
        <v>-0.00223</v>
      </c>
      <c r="G40" s="96">
        <v>-0.001927</v>
      </c>
      <c r="H40" s="96">
        <v>-0.001546</v>
      </c>
      <c r="I40" s="96">
        <v>-0.001235</v>
      </c>
      <c r="J40" s="96">
        <v>-0.001133</v>
      </c>
      <c r="K40" s="96">
        <v>-8.13E-4</v>
      </c>
      <c r="L40" s="96">
        <v>-9.14E-4</v>
      </c>
      <c r="M40" s="96">
        <v>-6.59E-4</v>
      </c>
      <c r="N40" s="96">
        <v>-6.42E-4</v>
      </c>
      <c r="O40" s="96">
        <v>-7.91E-4</v>
      </c>
      <c r="P40" s="96">
        <v>-4.24E-4</v>
      </c>
      <c r="Q40" s="96">
        <v>-3.71E-4</v>
      </c>
      <c r="R40" s="96">
        <v>-2.14E-4</v>
      </c>
      <c r="S40" s="97">
        <v>3.3E-5</v>
      </c>
      <c r="T40" s="96">
        <v>1.81E-4</v>
      </c>
      <c r="U40" s="96">
        <v>1.39E-4</v>
      </c>
      <c r="V40" s="96">
        <v>1.78E-4</v>
      </c>
      <c r="W40" s="96">
        <v>1.09E-4</v>
      </c>
      <c r="X40" s="96">
        <v>2.49E-4</v>
      </c>
      <c r="Y40" s="96">
        <v>1.55E-4</v>
      </c>
      <c r="Z40" s="96">
        <v>0.0</v>
      </c>
      <c r="AA40" s="96">
        <v>-3.13E-4</v>
      </c>
      <c r="AB40" s="96">
        <v>-2.31E-4</v>
      </c>
      <c r="AC40" s="96">
        <v>-6.44E-4</v>
      </c>
      <c r="AD40" s="96">
        <v>-0.001112</v>
      </c>
      <c r="AE40" s="96">
        <v>-0.001406</v>
      </c>
      <c r="AF40" s="96">
        <v>-0.001681</v>
      </c>
      <c r="AG40" s="96">
        <v>-0.002077</v>
      </c>
      <c r="AH40" s="96">
        <v>-0.00219</v>
      </c>
      <c r="AI40" s="96">
        <v>-0.002688</v>
      </c>
    </row>
    <row r="41">
      <c r="A41" s="96">
        <v>-0.003362</v>
      </c>
      <c r="B41" s="96">
        <v>-0.003054</v>
      </c>
      <c r="C41" s="96">
        <v>-0.002752</v>
      </c>
      <c r="D41" s="96">
        <v>-0.002509</v>
      </c>
      <c r="E41" s="96">
        <v>-0.002224</v>
      </c>
      <c r="F41" s="96">
        <v>-0.002059</v>
      </c>
      <c r="G41" s="96">
        <v>-0.001928</v>
      </c>
      <c r="H41" s="96">
        <v>-0.001722</v>
      </c>
      <c r="I41" s="96">
        <v>-0.001554</v>
      </c>
      <c r="J41" s="96">
        <v>-0.001445</v>
      </c>
      <c r="K41" s="96">
        <v>-0.001238</v>
      </c>
      <c r="L41" s="96">
        <v>-0.001053</v>
      </c>
      <c r="M41" s="96">
        <v>-7.02E-4</v>
      </c>
      <c r="N41" s="96">
        <v>-4.61E-4</v>
      </c>
      <c r="O41" s="96">
        <v>-2.66E-4</v>
      </c>
      <c r="P41" s="96">
        <v>-1.28E-4</v>
      </c>
      <c r="Q41" s="97">
        <v>4.6E-5</v>
      </c>
      <c r="R41" s="96">
        <v>1.94E-4</v>
      </c>
      <c r="S41" s="96">
        <v>3.24E-4</v>
      </c>
      <c r="T41" s="96">
        <v>3.09E-4</v>
      </c>
      <c r="U41" s="96">
        <v>3.35E-4</v>
      </c>
      <c r="V41" s="96">
        <v>3.88E-4</v>
      </c>
      <c r="W41" s="96">
        <v>2.95E-4</v>
      </c>
      <c r="X41" s="96">
        <v>3.51E-4</v>
      </c>
      <c r="Y41" s="96">
        <v>1.84E-4</v>
      </c>
      <c r="Z41" s="96">
        <v>0.0</v>
      </c>
      <c r="AA41" s="96">
        <v>-1.19E-4</v>
      </c>
      <c r="AB41" s="96">
        <v>-2.07E-4</v>
      </c>
      <c r="AC41" s="96">
        <v>-5.11E-4</v>
      </c>
      <c r="AD41" s="96">
        <v>-9.21E-4</v>
      </c>
      <c r="AE41" s="96">
        <v>-0.001274</v>
      </c>
      <c r="AF41" s="96">
        <v>-0.001518</v>
      </c>
      <c r="AG41" s="96">
        <v>-0.001916</v>
      </c>
      <c r="AH41" s="96">
        <v>-0.002162</v>
      </c>
      <c r="AI41" s="96">
        <v>-0.002573</v>
      </c>
    </row>
    <row r="42">
      <c r="A42" s="96">
        <v>-0.003376</v>
      </c>
      <c r="B42" s="96">
        <v>-0.002893</v>
      </c>
      <c r="C42" s="96">
        <v>-0.002642</v>
      </c>
      <c r="D42" s="96">
        <v>-0.002492</v>
      </c>
      <c r="E42" s="96">
        <v>-0.002483</v>
      </c>
      <c r="F42" s="96">
        <v>-0.002449</v>
      </c>
      <c r="G42" s="96">
        <v>-0.002362</v>
      </c>
      <c r="H42" s="96">
        <v>-0.002027</v>
      </c>
      <c r="I42" s="96">
        <v>-0.001655</v>
      </c>
      <c r="J42" s="96">
        <v>-0.001543</v>
      </c>
      <c r="K42" s="96">
        <v>-0.001234</v>
      </c>
      <c r="L42" s="96">
        <v>-0.001095</v>
      </c>
      <c r="M42" s="96">
        <v>-7.52E-4</v>
      </c>
      <c r="N42" s="96">
        <v>-6.36E-4</v>
      </c>
      <c r="O42" s="96">
        <v>-7.61E-4</v>
      </c>
      <c r="P42" s="96">
        <v>-5.63E-4</v>
      </c>
      <c r="Q42" s="96">
        <v>-3.93E-4</v>
      </c>
      <c r="R42" s="96">
        <v>-2.91E-4</v>
      </c>
      <c r="S42" s="97">
        <v>-2.6E-5</v>
      </c>
      <c r="T42" s="97">
        <v>6.5E-5</v>
      </c>
      <c r="U42" s="97">
        <v>-4.1E-5</v>
      </c>
      <c r="V42" s="97">
        <v>7.8E-5</v>
      </c>
      <c r="W42" s="96">
        <v>2.03E-4</v>
      </c>
      <c r="X42" s="96">
        <v>1.36E-4</v>
      </c>
      <c r="Y42" s="96">
        <v>1.45E-4</v>
      </c>
      <c r="Z42" s="96">
        <v>0.0</v>
      </c>
      <c r="AA42" s="96">
        <v>-1.22E-4</v>
      </c>
      <c r="AB42" s="96">
        <v>-1.96E-4</v>
      </c>
      <c r="AC42" s="96">
        <v>-5.57E-4</v>
      </c>
      <c r="AD42" s="96">
        <v>-8.97E-4</v>
      </c>
      <c r="AE42" s="96">
        <v>-0.001312</v>
      </c>
      <c r="AF42" s="96">
        <v>-0.001534</v>
      </c>
      <c r="AG42" s="96">
        <v>-0.001989</v>
      </c>
      <c r="AH42" s="96">
        <v>-0.002247</v>
      </c>
      <c r="AI42" s="96">
        <v>-0.002689</v>
      </c>
    </row>
    <row r="43">
      <c r="A43" s="96">
        <v>-0.003762</v>
      </c>
      <c r="B43" s="96">
        <v>-0.003427</v>
      </c>
      <c r="C43" s="96">
        <v>-0.003336</v>
      </c>
      <c r="D43" s="96">
        <v>-0.003212</v>
      </c>
      <c r="E43" s="96">
        <v>-0.003093</v>
      </c>
      <c r="F43" s="96">
        <v>-0.002828</v>
      </c>
      <c r="G43" s="96">
        <v>-0.002611</v>
      </c>
      <c r="H43" s="96">
        <v>-0.002286</v>
      </c>
      <c r="I43" s="96">
        <v>-0.002056</v>
      </c>
      <c r="J43" s="96">
        <v>-0.001956</v>
      </c>
      <c r="K43" s="96">
        <v>-0.001708</v>
      </c>
      <c r="L43" s="96">
        <v>-0.001701</v>
      </c>
      <c r="M43" s="96">
        <v>-0.001336</v>
      </c>
      <c r="N43" s="96">
        <v>-0.001215</v>
      </c>
      <c r="O43" s="96">
        <v>-0.001125</v>
      </c>
      <c r="P43" s="96">
        <v>-7.62E-4</v>
      </c>
      <c r="Q43" s="96">
        <v>-6.42E-4</v>
      </c>
      <c r="R43" s="96">
        <v>-3.99E-4</v>
      </c>
      <c r="S43" s="96">
        <v>-1.19E-4</v>
      </c>
      <c r="T43" s="97">
        <v>6.0E-5</v>
      </c>
      <c r="U43" s="96">
        <v>1.09E-4</v>
      </c>
      <c r="V43" s="96">
        <v>1.38E-4</v>
      </c>
      <c r="W43" s="97">
        <v>3.5E-5</v>
      </c>
      <c r="X43" s="96">
        <v>2.29E-4</v>
      </c>
      <c r="Y43" s="96">
        <v>1.26E-4</v>
      </c>
      <c r="Z43" s="96">
        <v>0.0</v>
      </c>
      <c r="AA43" s="96">
        <v>-2.85E-4</v>
      </c>
      <c r="AB43" s="96">
        <v>-2.09E-4</v>
      </c>
      <c r="AC43" s="96">
        <v>-6.01E-4</v>
      </c>
      <c r="AD43" s="96">
        <v>-0.001102</v>
      </c>
      <c r="AE43" s="96">
        <v>-0.001426</v>
      </c>
      <c r="AF43" s="96">
        <v>-0.001721</v>
      </c>
      <c r="AG43" s="96">
        <v>-0.002091</v>
      </c>
      <c r="AH43" s="96">
        <v>-0.002336</v>
      </c>
      <c r="AI43" s="96">
        <v>-0.002825</v>
      </c>
    </row>
    <row r="44">
      <c r="A44" s="96">
        <v>-0.003756</v>
      </c>
      <c r="B44" s="96">
        <v>-0.00348</v>
      </c>
      <c r="C44" s="96">
        <v>-0.003221</v>
      </c>
      <c r="D44" s="96">
        <v>-0.003064</v>
      </c>
      <c r="E44" s="96">
        <v>-0.002921</v>
      </c>
      <c r="F44" s="96">
        <v>-0.00291</v>
      </c>
      <c r="G44" s="96">
        <v>-0.002848</v>
      </c>
      <c r="H44" s="96">
        <v>-0.002646</v>
      </c>
      <c r="I44" s="96">
        <v>-0.002445</v>
      </c>
      <c r="J44" s="96">
        <v>-0.002318</v>
      </c>
      <c r="K44" s="96">
        <v>-0.00204</v>
      </c>
      <c r="L44" s="96">
        <v>-0.001766</v>
      </c>
      <c r="M44" s="96">
        <v>-0.001425</v>
      </c>
      <c r="N44" s="96">
        <v>-0.001096</v>
      </c>
      <c r="O44" s="96">
        <v>-0.001028</v>
      </c>
      <c r="P44" s="96">
        <v>-8.33E-4</v>
      </c>
      <c r="Q44" s="96">
        <v>-5.35E-4</v>
      </c>
      <c r="R44" s="96">
        <v>-3.91E-4</v>
      </c>
      <c r="S44" s="96">
        <v>-1.33E-4</v>
      </c>
      <c r="T44" s="96">
        <v>-1.11E-4</v>
      </c>
      <c r="U44" s="97">
        <v>-8.0E-5</v>
      </c>
      <c r="V44" s="97">
        <v>5.5E-5</v>
      </c>
      <c r="W44" s="97">
        <v>8.8E-5</v>
      </c>
      <c r="X44" s="96">
        <v>1.0E-4</v>
      </c>
      <c r="Y44" s="97">
        <v>5.4E-5</v>
      </c>
      <c r="Z44" s="96">
        <v>0.0</v>
      </c>
      <c r="AA44" s="96">
        <v>-1.23E-4</v>
      </c>
      <c r="AB44" s="96">
        <v>-2.28E-4</v>
      </c>
      <c r="AC44" s="96">
        <v>-5.43E-4</v>
      </c>
      <c r="AD44" s="96">
        <v>-8.94E-4</v>
      </c>
      <c r="AE44" s="96">
        <v>-0.001243</v>
      </c>
      <c r="AF44" s="96">
        <v>-0.001559</v>
      </c>
      <c r="AG44" s="96">
        <v>-0.001939</v>
      </c>
      <c r="AH44" s="96">
        <v>-0.002246</v>
      </c>
      <c r="AI44" s="96">
        <v>-0.002717</v>
      </c>
    </row>
    <row r="45">
      <c r="A45" s="96">
        <v>-0.005539</v>
      </c>
      <c r="B45" s="96">
        <v>-0.005205</v>
      </c>
      <c r="C45" s="96">
        <v>-0.004925</v>
      </c>
      <c r="D45" s="96">
        <v>-0.004708</v>
      </c>
      <c r="E45" s="96">
        <v>-0.004591</v>
      </c>
      <c r="F45" s="96">
        <v>-0.004516</v>
      </c>
      <c r="G45" s="96">
        <v>-0.004402</v>
      </c>
      <c r="H45" s="96">
        <v>-0.004176</v>
      </c>
      <c r="I45" s="96">
        <v>-0.003893</v>
      </c>
      <c r="J45" s="96">
        <v>-0.003623</v>
      </c>
      <c r="K45" s="96">
        <v>-0.003236</v>
      </c>
      <c r="L45" s="96">
        <v>-0.002969</v>
      </c>
      <c r="M45" s="96">
        <v>-0.00252</v>
      </c>
      <c r="N45" s="96">
        <v>-0.00213</v>
      </c>
      <c r="O45" s="96">
        <v>-0.001888</v>
      </c>
      <c r="P45" s="96">
        <v>-0.001551</v>
      </c>
      <c r="Q45" s="96">
        <v>-0.001281</v>
      </c>
      <c r="R45" s="96">
        <v>-9.5E-4</v>
      </c>
      <c r="S45" s="96">
        <v>-7.27E-4</v>
      </c>
      <c r="T45" s="96">
        <v>-4.99E-4</v>
      </c>
      <c r="U45" s="96">
        <v>-4.12E-4</v>
      </c>
      <c r="V45" s="96">
        <v>-1.54E-4</v>
      </c>
      <c r="W45" s="96">
        <v>-1.34E-4</v>
      </c>
      <c r="X45" s="97">
        <v>4.8E-5</v>
      </c>
      <c r="Y45" s="97">
        <v>-2.5E-5</v>
      </c>
      <c r="Z45" s="96">
        <v>0.0</v>
      </c>
      <c r="AA45" s="96">
        <v>-1.09E-4</v>
      </c>
      <c r="AB45" s="97">
        <v>-9.4E-5</v>
      </c>
      <c r="AC45" s="96">
        <v>-4.25E-4</v>
      </c>
      <c r="AD45" s="96">
        <v>-8.89E-4</v>
      </c>
      <c r="AE45" s="96">
        <v>-0.001338</v>
      </c>
      <c r="AF45" s="96">
        <v>-0.001775</v>
      </c>
      <c r="AG45" s="96">
        <v>-0.002149</v>
      </c>
      <c r="AH45" s="96">
        <v>-0.002477</v>
      </c>
      <c r="AI45" s="96">
        <v>-0.003072</v>
      </c>
    </row>
    <row r="46">
      <c r="A46" s="96">
        <v>-0.005925</v>
      </c>
      <c r="B46" s="96">
        <v>-0.005459</v>
      </c>
      <c r="C46" s="96">
        <v>-0.005335</v>
      </c>
      <c r="D46" s="96">
        <v>-0.005249</v>
      </c>
      <c r="E46" s="96">
        <v>-0.00521</v>
      </c>
      <c r="F46" s="96">
        <v>-0.005062</v>
      </c>
      <c r="G46" s="96">
        <v>-0.004842</v>
      </c>
      <c r="H46" s="96">
        <v>-0.004414</v>
      </c>
      <c r="I46" s="96">
        <v>-0.003984</v>
      </c>
      <c r="J46" s="96">
        <v>-0.003748</v>
      </c>
      <c r="K46" s="96">
        <v>-0.003404</v>
      </c>
      <c r="L46" s="96">
        <v>-0.003219</v>
      </c>
      <c r="M46" s="96">
        <v>-0.002798</v>
      </c>
      <c r="N46" s="96">
        <v>-0.002512</v>
      </c>
      <c r="O46" s="96">
        <v>-0.002459</v>
      </c>
      <c r="P46" s="96">
        <v>-0.002056</v>
      </c>
      <c r="Q46" s="96">
        <v>-0.001679</v>
      </c>
      <c r="R46" s="96">
        <v>-0.00144</v>
      </c>
      <c r="S46" s="96">
        <v>-0.001003</v>
      </c>
      <c r="T46" s="96">
        <v>-7.34E-4</v>
      </c>
      <c r="U46" s="96">
        <v>-5.98E-4</v>
      </c>
      <c r="V46" s="96">
        <v>-3.71E-4</v>
      </c>
      <c r="W46" s="96">
        <v>-2.28E-4</v>
      </c>
      <c r="X46" s="97">
        <v>-4.2E-5</v>
      </c>
      <c r="Y46" s="97">
        <v>8.0E-6</v>
      </c>
      <c r="Z46" s="96">
        <v>0.0</v>
      </c>
      <c r="AA46" s="96">
        <v>-1.7E-4</v>
      </c>
      <c r="AB46" s="96">
        <v>-1.58E-4</v>
      </c>
      <c r="AC46" s="96">
        <v>-5.53E-4</v>
      </c>
      <c r="AD46" s="96">
        <v>-0.001125</v>
      </c>
      <c r="AE46" s="96">
        <v>-0.001507</v>
      </c>
      <c r="AF46" s="96">
        <v>-0.001941</v>
      </c>
      <c r="AG46" s="96">
        <v>-0.002422</v>
      </c>
      <c r="AH46" s="96">
        <v>-0.002621</v>
      </c>
      <c r="AI46" s="96">
        <v>-0.00317</v>
      </c>
    </row>
    <row r="47">
      <c r="A47" s="96">
        <v>-0.005832</v>
      </c>
      <c r="B47" s="96">
        <v>-0.005589</v>
      </c>
      <c r="C47" s="96">
        <v>-0.005433</v>
      </c>
      <c r="D47" s="96">
        <v>-0.005291</v>
      </c>
      <c r="E47" s="96">
        <v>-0.005122</v>
      </c>
      <c r="F47" s="96">
        <v>-0.004946</v>
      </c>
      <c r="G47" s="96">
        <v>-0.004688</v>
      </c>
      <c r="H47" s="96">
        <v>-0.004386</v>
      </c>
      <c r="I47" s="96">
        <v>-0.004157</v>
      </c>
      <c r="J47" s="96">
        <v>-0.004038</v>
      </c>
      <c r="K47" s="96">
        <v>-0.003744</v>
      </c>
      <c r="L47" s="96">
        <v>-0.003486</v>
      </c>
      <c r="M47" s="96">
        <v>-0.002993</v>
      </c>
      <c r="N47" s="96">
        <v>-0.002681</v>
      </c>
      <c r="O47" s="96">
        <v>-0.002425</v>
      </c>
      <c r="P47" s="96">
        <v>-0.001917</v>
      </c>
      <c r="Q47" s="96">
        <v>-0.001544</v>
      </c>
      <c r="R47" s="96">
        <v>-0.001212</v>
      </c>
      <c r="S47" s="96">
        <v>-8.1E-4</v>
      </c>
      <c r="T47" s="96">
        <v>-6.06E-4</v>
      </c>
      <c r="U47" s="96">
        <v>-4.59E-4</v>
      </c>
      <c r="V47" s="96">
        <v>-2.83E-4</v>
      </c>
      <c r="W47" s="96">
        <v>-1.5E-4</v>
      </c>
      <c r="X47" s="97">
        <v>2.5E-5</v>
      </c>
      <c r="Y47" s="97">
        <v>2.1E-5</v>
      </c>
      <c r="Z47" s="96">
        <v>0.0</v>
      </c>
      <c r="AA47" s="96">
        <v>-1.83E-4</v>
      </c>
      <c r="AB47" s="96">
        <v>-2.52E-4</v>
      </c>
      <c r="AC47" s="96">
        <v>-5.48E-4</v>
      </c>
      <c r="AD47" s="96">
        <v>-9.84E-4</v>
      </c>
      <c r="AE47" s="96">
        <v>-0.001431</v>
      </c>
      <c r="AF47" s="96">
        <v>-0.001852</v>
      </c>
      <c r="AG47" s="96">
        <v>-0.002303</v>
      </c>
      <c r="AH47" s="96">
        <v>-0.002604</v>
      </c>
      <c r="AI47" s="96">
        <v>-0.003069</v>
      </c>
    </row>
    <row r="48">
      <c r="A48" s="96">
        <v>-0.005539</v>
      </c>
      <c r="B48" s="96">
        <v>-0.005222</v>
      </c>
      <c r="C48" s="96">
        <v>-0.005048</v>
      </c>
      <c r="D48" s="96">
        <v>-0.004891</v>
      </c>
      <c r="E48" s="96">
        <v>-0.004883</v>
      </c>
      <c r="F48" s="96">
        <v>-0.004821</v>
      </c>
      <c r="G48" s="96">
        <v>-0.004741</v>
      </c>
      <c r="H48" s="96">
        <v>-0.004496</v>
      </c>
      <c r="I48" s="96">
        <v>-0.0041</v>
      </c>
      <c r="J48" s="96">
        <v>-0.003864</v>
      </c>
      <c r="K48" s="96">
        <v>-0.003563</v>
      </c>
      <c r="L48" s="96">
        <v>-0.00326</v>
      </c>
      <c r="M48" s="96">
        <v>-0.002764</v>
      </c>
      <c r="N48" s="96">
        <v>-0.002387</v>
      </c>
      <c r="O48" s="96">
        <v>-0.002225</v>
      </c>
      <c r="P48" s="96">
        <v>-0.001853</v>
      </c>
      <c r="Q48" s="96">
        <v>-0.001484</v>
      </c>
      <c r="R48" s="96">
        <v>-0.001241</v>
      </c>
      <c r="S48" s="96">
        <v>-9.29E-4</v>
      </c>
      <c r="T48" s="96">
        <v>-6.35E-4</v>
      </c>
      <c r="U48" s="96">
        <v>-5.39E-4</v>
      </c>
      <c r="V48" s="96">
        <v>-3.06E-4</v>
      </c>
      <c r="W48" s="96">
        <v>-1.95E-4</v>
      </c>
      <c r="X48" s="97">
        <v>-1.7E-5</v>
      </c>
      <c r="Y48" s="97">
        <v>3.0E-6</v>
      </c>
      <c r="Z48" s="96">
        <v>0.0</v>
      </c>
      <c r="AA48" s="97">
        <v>-9.7E-5</v>
      </c>
      <c r="AB48" s="96">
        <v>-1.25E-4</v>
      </c>
      <c r="AC48" s="96">
        <v>-4.76E-4</v>
      </c>
      <c r="AD48" s="96">
        <v>-9.03E-4</v>
      </c>
      <c r="AE48" s="96">
        <v>-0.001308</v>
      </c>
      <c r="AF48" s="96">
        <v>-0.001732</v>
      </c>
      <c r="AG48" s="96">
        <v>-0.00215</v>
      </c>
      <c r="AH48" s="96">
        <v>-0.002449</v>
      </c>
      <c r="AI48" s="96">
        <v>-0.003057</v>
      </c>
    </row>
    <row r="49">
      <c r="A49" s="96">
        <v>-0.005489</v>
      </c>
      <c r="B49" s="96">
        <v>-0.00516</v>
      </c>
      <c r="C49" s="96">
        <v>-0.005128</v>
      </c>
      <c r="D49" s="96">
        <v>-0.005104</v>
      </c>
      <c r="E49" s="96">
        <v>-0.005043</v>
      </c>
      <c r="F49" s="96">
        <v>-0.00489</v>
      </c>
      <c r="G49" s="96">
        <v>-0.004665</v>
      </c>
      <c r="H49" s="96">
        <v>-0.004271</v>
      </c>
      <c r="I49" s="96">
        <v>-0.003966</v>
      </c>
      <c r="J49" s="96">
        <v>-0.003785</v>
      </c>
      <c r="K49" s="96">
        <v>-0.003482</v>
      </c>
      <c r="L49" s="96">
        <v>-0.003325</v>
      </c>
      <c r="M49" s="96">
        <v>-0.002915</v>
      </c>
      <c r="N49" s="96">
        <v>-0.00263</v>
      </c>
      <c r="O49" s="96">
        <v>-0.002514</v>
      </c>
      <c r="P49" s="96">
        <v>-0.002048</v>
      </c>
      <c r="Q49" s="96">
        <v>-0.001641</v>
      </c>
      <c r="R49" s="96">
        <v>-0.001334</v>
      </c>
      <c r="S49" s="96">
        <v>-9.46E-4</v>
      </c>
      <c r="T49" s="96">
        <v>-6.79E-4</v>
      </c>
      <c r="U49" s="96">
        <v>-5.11E-4</v>
      </c>
      <c r="V49" s="96">
        <v>-2.99E-4</v>
      </c>
      <c r="W49" s="96">
        <v>-1.88E-4</v>
      </c>
      <c r="X49" s="97">
        <v>1.1E-5</v>
      </c>
      <c r="Y49" s="97">
        <v>5.5E-5</v>
      </c>
      <c r="Z49" s="96">
        <v>0.0</v>
      </c>
      <c r="AA49" s="96">
        <v>-1.22E-4</v>
      </c>
      <c r="AB49" s="96">
        <v>-1.69E-4</v>
      </c>
      <c r="AC49" s="96">
        <v>-4.68E-4</v>
      </c>
      <c r="AD49" s="96">
        <v>-9.75E-4</v>
      </c>
      <c r="AE49" s="96">
        <v>-0.001392</v>
      </c>
      <c r="AF49" s="96">
        <v>-0.001773</v>
      </c>
      <c r="AG49" s="96">
        <v>-0.002281</v>
      </c>
      <c r="AH49" s="96">
        <v>-0.002507</v>
      </c>
      <c r="AI49" s="96">
        <v>-0.002978</v>
      </c>
    </row>
    <row r="50">
      <c r="A50" s="96">
        <v>-0.005127</v>
      </c>
      <c r="B50" s="96">
        <v>-0.004963</v>
      </c>
      <c r="C50" s="96">
        <v>-0.004845</v>
      </c>
      <c r="D50" s="96">
        <v>-0.00475</v>
      </c>
      <c r="E50" s="96">
        <v>-0.00468</v>
      </c>
      <c r="F50" s="96">
        <v>-0.004619</v>
      </c>
      <c r="G50" s="96">
        <v>-0.00447</v>
      </c>
      <c r="H50" s="96">
        <v>-0.004249</v>
      </c>
      <c r="I50" s="96">
        <v>-0.004029</v>
      </c>
      <c r="J50" s="96">
        <v>-0.0039</v>
      </c>
      <c r="K50" s="96">
        <v>-0.003593</v>
      </c>
      <c r="L50" s="96">
        <v>-0.003388</v>
      </c>
      <c r="M50" s="96">
        <v>-0.002907</v>
      </c>
      <c r="N50" s="96">
        <v>-0.002514</v>
      </c>
      <c r="O50" s="96">
        <v>-0.002278</v>
      </c>
      <c r="P50" s="96">
        <v>-0.00182</v>
      </c>
      <c r="Q50" s="96">
        <v>-0.001472</v>
      </c>
      <c r="R50" s="96">
        <v>-0.001112</v>
      </c>
      <c r="S50" s="96">
        <v>-8.06E-4</v>
      </c>
      <c r="T50" s="96">
        <v>-5.97E-4</v>
      </c>
      <c r="U50" s="96">
        <v>-4.21E-4</v>
      </c>
      <c r="V50" s="96">
        <v>-2.27E-4</v>
      </c>
      <c r="W50" s="96">
        <v>-1.03E-4</v>
      </c>
      <c r="X50" s="97">
        <v>4.5E-5</v>
      </c>
      <c r="Y50" s="97">
        <v>6.4E-5</v>
      </c>
      <c r="Z50" s="96">
        <v>0.0</v>
      </c>
      <c r="AA50" s="96">
        <v>-1.04E-4</v>
      </c>
      <c r="AB50" s="96">
        <v>-1.98E-4</v>
      </c>
      <c r="AC50" s="96">
        <v>-4.75E-4</v>
      </c>
      <c r="AD50" s="96">
        <v>-8.36E-4</v>
      </c>
      <c r="AE50" s="96">
        <v>-0.001254</v>
      </c>
      <c r="AF50" s="96">
        <v>-0.001642</v>
      </c>
      <c r="AG50" s="96">
        <v>-0.002079</v>
      </c>
      <c r="AH50" s="96">
        <v>-0.002414</v>
      </c>
      <c r="AI50" s="96">
        <v>-0.002854</v>
      </c>
    </row>
    <row r="51">
      <c r="A51" s="96">
        <v>-0.004784</v>
      </c>
      <c r="B51" s="96">
        <v>-0.004484</v>
      </c>
      <c r="C51" s="96">
        <v>-0.004426</v>
      </c>
      <c r="D51" s="96">
        <v>-0.004406</v>
      </c>
      <c r="E51" s="96">
        <v>-0.004465</v>
      </c>
      <c r="F51" s="96">
        <v>-0.004452</v>
      </c>
      <c r="G51" s="96">
        <v>-0.004398</v>
      </c>
      <c r="H51" s="96">
        <v>-0.004104</v>
      </c>
      <c r="I51" s="96">
        <v>-0.003772</v>
      </c>
      <c r="J51" s="96">
        <v>-0.003575</v>
      </c>
      <c r="K51" s="96">
        <v>-0.003307</v>
      </c>
      <c r="L51" s="96">
        <v>-0.003055</v>
      </c>
      <c r="M51" s="96">
        <v>-0.002688</v>
      </c>
      <c r="N51" s="96">
        <v>-0.002347</v>
      </c>
      <c r="O51" s="96">
        <v>-0.002245</v>
      </c>
      <c r="P51" s="96">
        <v>-0.001885</v>
      </c>
      <c r="Q51" s="96">
        <v>-0.001528</v>
      </c>
      <c r="R51" s="96">
        <v>-0.001243</v>
      </c>
      <c r="S51" s="96">
        <v>-8.56E-4</v>
      </c>
      <c r="T51" s="96">
        <v>-6.31E-4</v>
      </c>
      <c r="U51" s="96">
        <v>-5.41E-4</v>
      </c>
      <c r="V51" s="96">
        <v>-3.21E-4</v>
      </c>
      <c r="W51" s="96">
        <v>-1.88E-4</v>
      </c>
      <c r="X51" s="97">
        <v>-1.0E-5</v>
      </c>
      <c r="Y51" s="97">
        <v>-1.7E-5</v>
      </c>
      <c r="Z51" s="96">
        <v>0.0</v>
      </c>
      <c r="AA51" s="96">
        <v>-1.44E-4</v>
      </c>
      <c r="AB51" s="96">
        <v>-1.58E-4</v>
      </c>
      <c r="AC51" s="96">
        <v>-4.49E-4</v>
      </c>
      <c r="AD51" s="96">
        <v>-8.84E-4</v>
      </c>
      <c r="AE51" s="96">
        <v>-0.001274</v>
      </c>
      <c r="AF51" s="96">
        <v>-0.00169</v>
      </c>
      <c r="AG51" s="96">
        <v>-0.00211</v>
      </c>
      <c r="AH51" s="96">
        <v>-0.002333</v>
      </c>
      <c r="AI51" s="96">
        <v>-0.002901</v>
      </c>
    </row>
    <row r="52">
      <c r="A52" s="96">
        <v>-0.004415</v>
      </c>
      <c r="B52" s="96">
        <v>-0.004257</v>
      </c>
      <c r="C52" s="96">
        <v>-0.00427</v>
      </c>
      <c r="D52" s="96">
        <v>-0.004275</v>
      </c>
      <c r="E52" s="96">
        <v>-0.004216</v>
      </c>
      <c r="F52" s="96">
        <v>-0.004113</v>
      </c>
      <c r="G52" s="96">
        <v>-0.003932</v>
      </c>
      <c r="H52" s="96">
        <v>-0.003681</v>
      </c>
      <c r="I52" s="96">
        <v>-0.00346</v>
      </c>
      <c r="J52" s="96">
        <v>-0.003391</v>
      </c>
      <c r="K52" s="96">
        <v>-0.00312</v>
      </c>
      <c r="L52" s="96">
        <v>-0.003029</v>
      </c>
      <c r="M52" s="96">
        <v>-0.002658</v>
      </c>
      <c r="N52" s="96">
        <v>-0.00236</v>
      </c>
      <c r="O52" s="96">
        <v>-0.002224</v>
      </c>
      <c r="P52" s="96">
        <v>-0.001833</v>
      </c>
      <c r="Q52" s="96">
        <v>-0.001459</v>
      </c>
      <c r="R52" s="96">
        <v>-0.001159</v>
      </c>
      <c r="S52" s="96">
        <v>-8.28E-4</v>
      </c>
      <c r="T52" s="96">
        <v>-5.65E-4</v>
      </c>
      <c r="U52" s="96">
        <v>-4.03E-4</v>
      </c>
      <c r="V52" s="96">
        <v>-2.62E-4</v>
      </c>
      <c r="W52" s="96">
        <v>-1.6E-4</v>
      </c>
      <c r="X52" s="97">
        <v>2.2E-5</v>
      </c>
      <c r="Y52" s="97">
        <v>5.1E-5</v>
      </c>
      <c r="Z52" s="96">
        <v>0.0</v>
      </c>
      <c r="AA52" s="96">
        <v>-1.59E-4</v>
      </c>
      <c r="AB52" s="96">
        <v>-2.06E-4</v>
      </c>
      <c r="AC52" s="96">
        <v>-5.23E-4</v>
      </c>
      <c r="AD52" s="96">
        <v>-9.09E-4</v>
      </c>
      <c r="AE52" s="96">
        <v>-0.001285</v>
      </c>
      <c r="AF52" s="96">
        <v>-0.001685</v>
      </c>
      <c r="AG52" s="96">
        <v>-0.002087</v>
      </c>
      <c r="AH52" s="96">
        <v>-0.002332</v>
      </c>
      <c r="AI52" s="96">
        <v>-0.002763</v>
      </c>
    </row>
    <row r="53">
      <c r="A53" s="96">
        <v>-0.004157</v>
      </c>
      <c r="B53" s="96">
        <v>-0.004021</v>
      </c>
      <c r="C53" s="96">
        <v>-0.003945</v>
      </c>
      <c r="D53" s="96">
        <v>-0.003895</v>
      </c>
      <c r="E53" s="96">
        <v>-0.0039</v>
      </c>
      <c r="F53" s="96">
        <v>-0.003912</v>
      </c>
      <c r="G53" s="96">
        <v>-0.003845</v>
      </c>
      <c r="H53" s="96">
        <v>-0.003667</v>
      </c>
      <c r="I53" s="96">
        <v>-0.003423</v>
      </c>
      <c r="J53" s="96">
        <v>-0.003299</v>
      </c>
      <c r="K53" s="96">
        <v>-0.003079</v>
      </c>
      <c r="L53" s="96">
        <v>-0.002876</v>
      </c>
      <c r="M53" s="96">
        <v>-0.002444</v>
      </c>
      <c r="N53" s="96">
        <v>-0.002116</v>
      </c>
      <c r="O53" s="96">
        <v>-0.001933</v>
      </c>
      <c r="P53" s="96">
        <v>-0.001541</v>
      </c>
      <c r="Q53" s="96">
        <v>-0.001253</v>
      </c>
      <c r="R53" s="96">
        <v>-9.35E-4</v>
      </c>
      <c r="S53" s="96">
        <v>-6.69E-4</v>
      </c>
      <c r="T53" s="96">
        <v>-4.94E-4</v>
      </c>
      <c r="U53" s="96">
        <v>-3.95E-4</v>
      </c>
      <c r="V53" s="96">
        <v>-1.98E-4</v>
      </c>
      <c r="W53" s="96">
        <v>-1.2E-4</v>
      </c>
      <c r="X53" s="97">
        <v>7.0E-6</v>
      </c>
      <c r="Y53" s="97">
        <v>1.6E-5</v>
      </c>
      <c r="Z53" s="96">
        <v>0.0</v>
      </c>
      <c r="AA53" s="96">
        <v>-1.67E-4</v>
      </c>
      <c r="AB53" s="96">
        <v>-2.52E-4</v>
      </c>
      <c r="AC53" s="96">
        <v>-5.18E-4</v>
      </c>
      <c r="AD53" s="96">
        <v>-8.29E-4</v>
      </c>
      <c r="AE53" s="96">
        <v>-0.001211</v>
      </c>
      <c r="AF53" s="96">
        <v>-0.001593</v>
      </c>
      <c r="AG53" s="96">
        <v>-0.001962</v>
      </c>
      <c r="AH53" s="96">
        <v>-0.002262</v>
      </c>
      <c r="AI53" s="96">
        <v>-0.002749</v>
      </c>
    </row>
    <row r="54">
      <c r="A54" s="96">
        <v>-0.003808</v>
      </c>
      <c r="B54" s="96">
        <v>-0.003639</v>
      </c>
      <c r="C54" s="96">
        <v>-0.00371</v>
      </c>
      <c r="D54" s="96">
        <v>-0.003741</v>
      </c>
      <c r="E54" s="96">
        <v>-0.003782</v>
      </c>
      <c r="F54" s="96">
        <v>-0.003781</v>
      </c>
      <c r="G54" s="96">
        <v>-0.003685</v>
      </c>
      <c r="H54" s="96">
        <v>-0.003461</v>
      </c>
      <c r="I54" s="96">
        <v>-0.003187</v>
      </c>
      <c r="J54" s="96">
        <v>-0.003068</v>
      </c>
      <c r="K54" s="96">
        <v>-0.002861</v>
      </c>
      <c r="L54" s="96">
        <v>-0.002744</v>
      </c>
      <c r="M54" s="96">
        <v>-0.002414</v>
      </c>
      <c r="N54" s="96">
        <v>-0.002184</v>
      </c>
      <c r="O54" s="96">
        <v>-0.002069</v>
      </c>
      <c r="P54" s="96">
        <v>-0.001762</v>
      </c>
      <c r="Q54" s="96">
        <v>-0.0014</v>
      </c>
      <c r="R54" s="96">
        <v>-0.001148</v>
      </c>
      <c r="S54" s="96">
        <v>-7.95E-4</v>
      </c>
      <c r="T54" s="96">
        <v>-6.15E-4</v>
      </c>
      <c r="U54" s="96">
        <v>-4.45E-4</v>
      </c>
      <c r="V54" s="96">
        <v>-2.58E-4</v>
      </c>
      <c r="W54" s="96">
        <v>-1.45E-4</v>
      </c>
      <c r="X54" s="97">
        <v>-1.4E-5</v>
      </c>
      <c r="Y54" s="97">
        <v>5.1E-5</v>
      </c>
      <c r="Z54" s="96">
        <v>0.0</v>
      </c>
      <c r="AA54" s="96">
        <v>-1.82E-4</v>
      </c>
      <c r="AB54" s="96">
        <v>-2.0E-4</v>
      </c>
      <c r="AC54" s="96">
        <v>-4.73E-4</v>
      </c>
      <c r="AD54" s="96">
        <v>-8.4E-4</v>
      </c>
      <c r="AE54" s="96">
        <v>-0.001215</v>
      </c>
      <c r="AF54" s="96">
        <v>-0.001562</v>
      </c>
      <c r="AG54" s="96">
        <v>-0.001955</v>
      </c>
      <c r="AH54" s="96">
        <v>-0.002158</v>
      </c>
      <c r="AI54" s="96">
        <v>-0.00263</v>
      </c>
    </row>
    <row r="55">
      <c r="A55" s="96">
        <v>-0.003361</v>
      </c>
      <c r="B55" s="96">
        <v>-0.003247</v>
      </c>
      <c r="C55" s="96">
        <v>-0.003251</v>
      </c>
      <c r="D55" s="96">
        <v>-0.003268</v>
      </c>
      <c r="E55" s="96">
        <v>-0.003308</v>
      </c>
      <c r="F55" s="96">
        <v>-0.003262</v>
      </c>
      <c r="G55" s="96">
        <v>-0.003197</v>
      </c>
      <c r="H55" s="96">
        <v>-0.002981</v>
      </c>
      <c r="I55" s="96">
        <v>-0.002811</v>
      </c>
      <c r="J55" s="96">
        <v>-0.002774</v>
      </c>
      <c r="K55" s="96">
        <v>-0.002596</v>
      </c>
      <c r="L55" s="96">
        <v>-0.002514</v>
      </c>
      <c r="M55" s="96">
        <v>-0.002155</v>
      </c>
      <c r="N55" s="96">
        <v>-0.001928</v>
      </c>
      <c r="O55" s="96">
        <v>-0.001815</v>
      </c>
      <c r="P55" s="96">
        <v>-0.001485</v>
      </c>
      <c r="Q55" s="96">
        <v>-0.001134</v>
      </c>
      <c r="R55" s="96">
        <v>-8.56E-4</v>
      </c>
      <c r="S55" s="96">
        <v>-6.23E-4</v>
      </c>
      <c r="T55" s="96">
        <v>-4.47E-4</v>
      </c>
      <c r="U55" s="96">
        <v>-3.34E-4</v>
      </c>
      <c r="V55" s="96">
        <v>-1.76E-4</v>
      </c>
      <c r="W55" s="96">
        <v>-1.12E-4</v>
      </c>
      <c r="X55" s="97">
        <v>4.4E-5</v>
      </c>
      <c r="Y55" s="97">
        <v>5.2E-5</v>
      </c>
      <c r="Z55" s="96">
        <v>0.0</v>
      </c>
      <c r="AA55" s="96">
        <v>-1.33E-4</v>
      </c>
      <c r="AB55" s="96">
        <v>-2.08E-4</v>
      </c>
      <c r="AC55" s="96">
        <v>-4.83E-4</v>
      </c>
      <c r="AD55" s="96">
        <v>-7.74E-4</v>
      </c>
      <c r="AE55" s="96">
        <v>-0.001098</v>
      </c>
      <c r="AF55" s="96">
        <v>-0.001442</v>
      </c>
      <c r="AG55" s="96">
        <v>-0.001787</v>
      </c>
      <c r="AH55" s="96">
        <v>-0.002008</v>
      </c>
      <c r="AI55" s="96">
        <v>-0.002405</v>
      </c>
    </row>
    <row r="56">
      <c r="A56" s="96">
        <v>-0.003091</v>
      </c>
      <c r="B56" s="96">
        <v>-0.002959</v>
      </c>
      <c r="C56" s="96">
        <v>-0.002947</v>
      </c>
      <c r="D56" s="96">
        <v>-0.00293</v>
      </c>
      <c r="E56" s="96">
        <v>-0.002964</v>
      </c>
      <c r="F56" s="96">
        <v>-0.002943</v>
      </c>
      <c r="G56" s="96">
        <v>-0.002913</v>
      </c>
      <c r="H56" s="96">
        <v>-0.002777</v>
      </c>
      <c r="I56" s="96">
        <v>-0.002602</v>
      </c>
      <c r="J56" s="96">
        <v>-0.002527</v>
      </c>
      <c r="K56" s="96">
        <v>-0.002338</v>
      </c>
      <c r="L56" s="96">
        <v>-0.002264</v>
      </c>
      <c r="M56" s="96">
        <v>-0.001982</v>
      </c>
      <c r="N56" s="96">
        <v>-0.001705</v>
      </c>
      <c r="O56" s="96">
        <v>-0.001672</v>
      </c>
      <c r="P56" s="96">
        <v>-0.001362</v>
      </c>
      <c r="Q56" s="96">
        <v>-0.001096</v>
      </c>
      <c r="R56" s="96">
        <v>-8.64E-4</v>
      </c>
      <c r="S56" s="96">
        <v>-6.13E-4</v>
      </c>
      <c r="T56" s="96">
        <v>-4.25E-4</v>
      </c>
      <c r="U56" s="96">
        <v>-3.61E-4</v>
      </c>
      <c r="V56" s="96">
        <v>-1.48E-4</v>
      </c>
      <c r="W56" s="96">
        <v>-1.16E-4</v>
      </c>
      <c r="X56" s="97">
        <v>4.7E-5</v>
      </c>
      <c r="Y56" s="97">
        <v>4.9E-5</v>
      </c>
      <c r="Z56" s="96">
        <v>0.0</v>
      </c>
      <c r="AA56" s="96">
        <v>-1.4E-4</v>
      </c>
      <c r="AB56" s="96">
        <v>-1.87E-4</v>
      </c>
      <c r="AC56" s="96">
        <v>-4.35E-4</v>
      </c>
      <c r="AD56" s="96">
        <v>-7.48E-4</v>
      </c>
      <c r="AE56" s="96">
        <v>-0.001099</v>
      </c>
      <c r="AF56" s="96">
        <v>-0.001434</v>
      </c>
      <c r="AG56" s="96">
        <v>-0.00177</v>
      </c>
      <c r="AH56" s="96">
        <v>-0.001992</v>
      </c>
      <c r="AI56" s="96">
        <v>-0.002387</v>
      </c>
    </row>
    <row r="57">
      <c r="A57" s="96">
        <v>-0.002758</v>
      </c>
      <c r="B57" s="96">
        <v>-0.002671</v>
      </c>
      <c r="C57" s="96">
        <v>-0.002701</v>
      </c>
      <c r="D57" s="96">
        <v>-0.002711</v>
      </c>
      <c r="E57" s="96">
        <v>-0.002739</v>
      </c>
      <c r="F57" s="96">
        <v>-0.002729</v>
      </c>
      <c r="G57" s="96">
        <v>-0.002609</v>
      </c>
      <c r="H57" s="96">
        <v>-0.002406</v>
      </c>
      <c r="I57" s="96">
        <v>-0.002256</v>
      </c>
      <c r="J57" s="96">
        <v>-0.002292</v>
      </c>
      <c r="K57" s="96">
        <v>-0.002125</v>
      </c>
      <c r="L57" s="96">
        <v>-0.002099</v>
      </c>
      <c r="M57" s="96">
        <v>-0.001811</v>
      </c>
      <c r="N57" s="96">
        <v>-0.001632</v>
      </c>
      <c r="O57" s="96">
        <v>-0.001607</v>
      </c>
      <c r="P57" s="96">
        <v>-0.001336</v>
      </c>
      <c r="Q57" s="96">
        <v>-0.001051</v>
      </c>
      <c r="R57" s="96">
        <v>-8.65E-4</v>
      </c>
      <c r="S57" s="96">
        <v>-5.89E-4</v>
      </c>
      <c r="T57" s="96">
        <v>-4.35E-4</v>
      </c>
      <c r="U57" s="96">
        <v>-3.13E-4</v>
      </c>
      <c r="V57" s="96">
        <v>-1.56E-4</v>
      </c>
      <c r="W57" s="97">
        <v>-9.6E-5</v>
      </c>
      <c r="X57" s="97">
        <v>5.0E-5</v>
      </c>
      <c r="Y57" s="97">
        <v>7.3E-5</v>
      </c>
      <c r="Z57" s="96">
        <v>0.0</v>
      </c>
      <c r="AA57" s="96">
        <v>-1.66E-4</v>
      </c>
      <c r="AB57" s="96">
        <v>-2.15E-4</v>
      </c>
      <c r="AC57" s="96">
        <v>-4.57E-4</v>
      </c>
      <c r="AD57" s="96">
        <v>-7.99E-4</v>
      </c>
      <c r="AE57" s="96">
        <v>-0.001089</v>
      </c>
      <c r="AF57" s="96">
        <v>-0.001399</v>
      </c>
      <c r="AG57" s="96">
        <v>-0.001697</v>
      </c>
      <c r="AH57" s="96">
        <v>-0.001913</v>
      </c>
      <c r="AI57" s="96">
        <v>-0.002244</v>
      </c>
    </row>
    <row r="58">
      <c r="A58" s="96">
        <v>-0.002454</v>
      </c>
      <c r="B58" s="96">
        <v>-0.002367</v>
      </c>
      <c r="C58" s="96">
        <v>-0.002371</v>
      </c>
      <c r="D58" s="96">
        <v>-0.002384</v>
      </c>
      <c r="E58" s="96">
        <v>-0.002407</v>
      </c>
      <c r="F58" s="96">
        <v>-0.002368</v>
      </c>
      <c r="G58" s="96">
        <v>-0.002316</v>
      </c>
      <c r="H58" s="96">
        <v>-0.002166</v>
      </c>
      <c r="I58" s="96">
        <v>-0.002059</v>
      </c>
      <c r="J58" s="96">
        <v>-0.002022</v>
      </c>
      <c r="K58" s="96">
        <v>-0.001894</v>
      </c>
      <c r="L58" s="96">
        <v>-0.001867</v>
      </c>
      <c r="M58" s="96">
        <v>-0.001631</v>
      </c>
      <c r="N58" s="96">
        <v>-0.001454</v>
      </c>
      <c r="O58" s="96">
        <v>-0.00141</v>
      </c>
      <c r="P58" s="96">
        <v>-0.001135</v>
      </c>
      <c r="Q58" s="96">
        <v>-9.4E-4</v>
      </c>
      <c r="R58" s="96">
        <v>-7.58E-4</v>
      </c>
      <c r="S58" s="96">
        <v>-5.47E-4</v>
      </c>
      <c r="T58" s="96">
        <v>-3.94E-4</v>
      </c>
      <c r="U58" s="96">
        <v>-2.8E-4</v>
      </c>
      <c r="V58" s="96">
        <v>-1.67E-4</v>
      </c>
      <c r="W58" s="97">
        <v>-8.1E-5</v>
      </c>
      <c r="X58" s="97">
        <v>3.4E-5</v>
      </c>
      <c r="Y58" s="97">
        <v>3.2E-5</v>
      </c>
      <c r="Z58" s="96">
        <v>0.0</v>
      </c>
      <c r="AA58" s="96">
        <v>-1.21E-4</v>
      </c>
      <c r="AB58" s="96">
        <v>-1.34E-4</v>
      </c>
      <c r="AC58" s="96">
        <v>-4.14E-4</v>
      </c>
      <c r="AD58" s="96">
        <v>-6.82E-4</v>
      </c>
      <c r="AE58" s="96">
        <v>-9.74E-4</v>
      </c>
      <c r="AF58" s="96">
        <v>-0.001217</v>
      </c>
      <c r="AG58" s="96">
        <v>-0.001514</v>
      </c>
      <c r="AH58" s="96">
        <v>-0.001679</v>
      </c>
      <c r="AI58" s="96">
        <v>-0.001977</v>
      </c>
    </row>
    <row r="59">
      <c r="A59" s="96">
        <v>-0.002327</v>
      </c>
      <c r="B59" s="96">
        <v>-0.002248</v>
      </c>
      <c r="C59" s="96">
        <v>-0.002266</v>
      </c>
      <c r="D59" s="96">
        <v>-0.002285</v>
      </c>
      <c r="E59" s="96">
        <v>-0.002334</v>
      </c>
      <c r="F59" s="96">
        <v>-0.002327</v>
      </c>
      <c r="G59" s="96">
        <v>-0.002261</v>
      </c>
      <c r="H59" s="96">
        <v>-0.00209</v>
      </c>
      <c r="I59" s="96">
        <v>-0.001924</v>
      </c>
      <c r="J59" s="96">
        <v>-0.001878</v>
      </c>
      <c r="K59" s="96">
        <v>-0.001773</v>
      </c>
      <c r="L59" s="96">
        <v>-0.001821</v>
      </c>
      <c r="M59" s="96">
        <v>-0.001608</v>
      </c>
      <c r="N59" s="96">
        <v>-0.001458</v>
      </c>
      <c r="O59" s="96">
        <v>-0.001461</v>
      </c>
      <c r="P59" s="96">
        <v>-0.001237</v>
      </c>
      <c r="Q59" s="96">
        <v>-0.00105</v>
      </c>
      <c r="R59" s="96">
        <v>-8.17E-4</v>
      </c>
      <c r="S59" s="96">
        <v>-6.0E-4</v>
      </c>
      <c r="T59" s="96">
        <v>-4.42E-4</v>
      </c>
      <c r="U59" s="96">
        <v>-3.34E-4</v>
      </c>
      <c r="V59" s="96">
        <v>-1.99E-4</v>
      </c>
      <c r="W59" s="96">
        <v>-1.27E-4</v>
      </c>
      <c r="X59" s="97">
        <v>-1.5E-5</v>
      </c>
      <c r="Y59" s="97">
        <v>2.8E-5</v>
      </c>
      <c r="Z59" s="96">
        <v>0.0</v>
      </c>
      <c r="AA59" s="96">
        <v>-1.52E-4</v>
      </c>
      <c r="AB59" s="96">
        <v>-2.29E-4</v>
      </c>
      <c r="AC59" s="96">
        <v>-4.52E-4</v>
      </c>
      <c r="AD59" s="96">
        <v>-7.68E-4</v>
      </c>
      <c r="AE59" s="96">
        <v>-0.001024</v>
      </c>
      <c r="AF59" s="96">
        <v>-0.00131</v>
      </c>
      <c r="AG59" s="96">
        <v>-0.001572</v>
      </c>
      <c r="AH59" s="96">
        <v>-0.001722</v>
      </c>
      <c r="AI59" s="96">
        <v>-0.002013</v>
      </c>
    </row>
    <row r="60">
      <c r="A60" s="96">
        <v>-0.001895</v>
      </c>
      <c r="B60" s="96">
        <v>-0.001854</v>
      </c>
      <c r="C60" s="96">
        <v>-0.001901</v>
      </c>
      <c r="D60" s="96">
        <v>-0.001942</v>
      </c>
      <c r="E60" s="96">
        <v>-0.001974</v>
      </c>
      <c r="F60" s="96">
        <v>-0.001941</v>
      </c>
      <c r="G60" s="96">
        <v>-0.001874</v>
      </c>
      <c r="H60" s="96">
        <v>-0.001681</v>
      </c>
      <c r="I60" s="96">
        <v>-0.001545</v>
      </c>
      <c r="J60" s="96">
        <v>-0.001526</v>
      </c>
      <c r="K60" s="96">
        <v>-0.001398</v>
      </c>
      <c r="L60" s="96">
        <v>-0.001395</v>
      </c>
      <c r="M60" s="96">
        <v>-0.001204</v>
      </c>
      <c r="N60" s="96">
        <v>-0.001086</v>
      </c>
      <c r="O60" s="96">
        <v>-0.001101</v>
      </c>
      <c r="P60" s="96">
        <v>-8.71E-4</v>
      </c>
      <c r="Q60" s="96">
        <v>-7.73E-4</v>
      </c>
      <c r="R60" s="96">
        <v>-6.14E-4</v>
      </c>
      <c r="S60" s="96">
        <v>-4.07E-4</v>
      </c>
      <c r="T60" s="96">
        <v>-2.96E-4</v>
      </c>
      <c r="U60" s="96">
        <v>-2.72E-4</v>
      </c>
      <c r="V60" s="96">
        <v>-1.38E-4</v>
      </c>
      <c r="W60" s="97">
        <v>-6.2E-5</v>
      </c>
      <c r="X60" s="97">
        <v>2.0E-5</v>
      </c>
      <c r="Y60" s="97">
        <v>3.9E-5</v>
      </c>
      <c r="Z60" s="96">
        <v>0.0</v>
      </c>
      <c r="AA60" s="96">
        <v>-1.11E-4</v>
      </c>
      <c r="AB60" s="96">
        <v>-1.65E-4</v>
      </c>
      <c r="AC60" s="96">
        <v>-3.83E-4</v>
      </c>
      <c r="AD60" s="96">
        <v>-6.54E-4</v>
      </c>
      <c r="AE60" s="96">
        <v>-9.1E-4</v>
      </c>
      <c r="AF60" s="96">
        <v>-0.00119</v>
      </c>
      <c r="AG60" s="96">
        <v>-0.001466</v>
      </c>
      <c r="AH60" s="96">
        <v>-0.001568</v>
      </c>
      <c r="AI60" s="96">
        <v>-0.001796</v>
      </c>
    </row>
    <row r="61">
      <c r="A61" s="96">
        <v>-0.001781</v>
      </c>
      <c r="B61" s="96">
        <v>-0.001703</v>
      </c>
      <c r="C61" s="96">
        <v>-0.001689</v>
      </c>
      <c r="D61" s="96">
        <v>-0.001657</v>
      </c>
      <c r="E61" s="96">
        <v>-0.001665</v>
      </c>
      <c r="F61" s="96">
        <v>-0.001586</v>
      </c>
      <c r="G61" s="96">
        <v>-0.001498</v>
      </c>
      <c r="H61" s="96">
        <v>-0.001285</v>
      </c>
      <c r="I61" s="96">
        <v>-0.001138</v>
      </c>
      <c r="J61" s="96">
        <v>-0.001122</v>
      </c>
      <c r="K61" s="96">
        <v>-0.001075</v>
      </c>
      <c r="L61" s="96">
        <v>-0.001135</v>
      </c>
      <c r="M61" s="96">
        <v>-0.001017</v>
      </c>
      <c r="N61" s="96">
        <v>-9.48E-4</v>
      </c>
      <c r="O61" s="96">
        <v>-9.75E-4</v>
      </c>
      <c r="P61" s="96">
        <v>-8.5E-4</v>
      </c>
      <c r="Q61" s="96">
        <v>-7.53E-4</v>
      </c>
      <c r="R61" s="96">
        <v>-6.03E-4</v>
      </c>
      <c r="S61" s="96">
        <v>-3.87E-4</v>
      </c>
      <c r="T61" s="96">
        <v>-2.74E-4</v>
      </c>
      <c r="U61" s="96">
        <v>-2.38E-4</v>
      </c>
      <c r="V61" s="96">
        <v>-1.07E-4</v>
      </c>
      <c r="W61" s="97">
        <v>-8.3E-5</v>
      </c>
      <c r="X61" s="97">
        <v>4.6E-5</v>
      </c>
      <c r="Y61" s="97">
        <v>3.5E-5</v>
      </c>
      <c r="Z61" s="96">
        <v>0.0</v>
      </c>
      <c r="AA61" s="96">
        <v>-1.06E-4</v>
      </c>
      <c r="AB61" s="96">
        <v>-1.05E-4</v>
      </c>
      <c r="AC61" s="96">
        <v>-3.51E-4</v>
      </c>
      <c r="AD61" s="96">
        <v>-6.51E-4</v>
      </c>
      <c r="AE61" s="96">
        <v>-8.88E-4</v>
      </c>
      <c r="AF61" s="96">
        <v>-0.001095</v>
      </c>
      <c r="AG61" s="96">
        <v>-0.00136</v>
      </c>
      <c r="AH61" s="96">
        <v>-0.001457</v>
      </c>
      <c r="AI61" s="96">
        <v>-0.001619</v>
      </c>
    </row>
    <row r="62">
      <c r="A62" s="96">
        <v>-0.001265</v>
      </c>
      <c r="B62" s="96">
        <v>-0.001206</v>
      </c>
      <c r="C62" s="96">
        <v>-0.001228</v>
      </c>
      <c r="D62" s="96">
        <v>-0.001262</v>
      </c>
      <c r="E62" s="96">
        <v>-0.001228</v>
      </c>
      <c r="F62" s="96">
        <v>-0.001159</v>
      </c>
      <c r="G62" s="96">
        <v>-0.001047</v>
      </c>
      <c r="H62" s="96">
        <v>-8.89E-4</v>
      </c>
      <c r="I62" s="96">
        <v>-7.47E-4</v>
      </c>
      <c r="J62" s="96">
        <v>-8.16E-4</v>
      </c>
      <c r="K62" s="96">
        <v>-7.79E-4</v>
      </c>
      <c r="L62" s="96">
        <v>-8.63E-4</v>
      </c>
      <c r="M62" s="96">
        <v>-7.77E-4</v>
      </c>
      <c r="N62" s="96">
        <v>-7.51E-4</v>
      </c>
      <c r="O62" s="96">
        <v>-7.79E-4</v>
      </c>
      <c r="P62" s="96">
        <v>-6.86E-4</v>
      </c>
      <c r="Q62" s="96">
        <v>-5.84E-4</v>
      </c>
      <c r="R62" s="96">
        <v>-4.74E-4</v>
      </c>
      <c r="S62" s="96">
        <v>-2.98E-4</v>
      </c>
      <c r="T62" s="96">
        <v>-2.36E-4</v>
      </c>
      <c r="U62" s="96">
        <v>-2.39E-4</v>
      </c>
      <c r="V62" s="96">
        <v>-1.17E-4</v>
      </c>
      <c r="W62" s="97">
        <v>-9.8E-5</v>
      </c>
      <c r="X62" s="97">
        <v>1.9E-5</v>
      </c>
      <c r="Y62" s="97">
        <v>7.0E-6</v>
      </c>
      <c r="Z62" s="96">
        <v>0.0</v>
      </c>
      <c r="AA62" s="97">
        <v>-9.6E-5</v>
      </c>
      <c r="AB62" s="96">
        <v>-1.62E-4</v>
      </c>
      <c r="AC62" s="96">
        <v>-3.82E-4</v>
      </c>
      <c r="AD62" s="96">
        <v>-6.29E-4</v>
      </c>
      <c r="AE62" s="96">
        <v>-8.7E-4</v>
      </c>
      <c r="AF62" s="96">
        <v>-0.001035</v>
      </c>
      <c r="AG62" s="96">
        <v>-0.001286</v>
      </c>
      <c r="AH62" s="96">
        <v>-0.001353</v>
      </c>
      <c r="AI62" s="96">
        <v>-0.001493</v>
      </c>
    </row>
    <row r="63">
      <c r="A63" s="96">
        <v>-0.001185</v>
      </c>
      <c r="B63" s="96">
        <v>-0.001091</v>
      </c>
      <c r="C63" s="96">
        <v>-0.001063</v>
      </c>
      <c r="D63" s="96">
        <v>-0.001047</v>
      </c>
      <c r="E63" s="96">
        <v>-0.001071</v>
      </c>
      <c r="F63" s="96">
        <v>-9.92E-4</v>
      </c>
      <c r="G63" s="96">
        <v>-9.22E-4</v>
      </c>
      <c r="H63" s="96">
        <v>-7.75E-4</v>
      </c>
      <c r="I63" s="96">
        <v>-6.67E-4</v>
      </c>
      <c r="J63" s="96">
        <v>-6.76E-4</v>
      </c>
      <c r="K63" s="96">
        <v>-6.25E-4</v>
      </c>
      <c r="L63" s="96">
        <v>-6.97E-4</v>
      </c>
      <c r="M63" s="96">
        <v>-6.04E-4</v>
      </c>
      <c r="N63" s="96">
        <v>-6.3E-4</v>
      </c>
      <c r="O63" s="96">
        <v>-6.99E-4</v>
      </c>
      <c r="P63" s="96">
        <v>-6.05E-4</v>
      </c>
      <c r="Q63" s="96">
        <v>-5.51E-4</v>
      </c>
      <c r="R63" s="96">
        <v>-4.99E-4</v>
      </c>
      <c r="S63" s="96">
        <v>-2.92E-4</v>
      </c>
      <c r="T63" s="96">
        <v>-2.33E-4</v>
      </c>
      <c r="U63" s="96">
        <v>-2.2E-4</v>
      </c>
      <c r="V63" s="96">
        <v>-1.14E-4</v>
      </c>
      <c r="W63" s="97">
        <v>-5.7E-5</v>
      </c>
      <c r="X63" s="97">
        <v>4.4E-5</v>
      </c>
      <c r="Y63" s="97">
        <v>1.4E-5</v>
      </c>
      <c r="Z63" s="96">
        <v>0.0</v>
      </c>
      <c r="AA63" s="97">
        <v>-4.9E-5</v>
      </c>
      <c r="AB63" s="97">
        <v>-8.1E-5</v>
      </c>
      <c r="AC63" s="96">
        <v>-2.44E-4</v>
      </c>
      <c r="AD63" s="96">
        <v>-5.22E-4</v>
      </c>
      <c r="AE63" s="96">
        <v>-7.11E-4</v>
      </c>
      <c r="AF63" s="96">
        <v>-8.55E-4</v>
      </c>
      <c r="AG63" s="96">
        <v>-0.001054</v>
      </c>
      <c r="AH63" s="96">
        <v>-0.001141</v>
      </c>
      <c r="AI63" s="96">
        <v>-0.001281</v>
      </c>
    </row>
    <row r="64">
      <c r="A64" s="96">
        <v>-0.001057</v>
      </c>
      <c r="B64" s="96">
        <v>-9.97E-4</v>
      </c>
      <c r="C64" s="96">
        <v>-0.001014</v>
      </c>
      <c r="D64" s="96">
        <v>-0.001002</v>
      </c>
      <c r="E64" s="96">
        <v>-9.63E-4</v>
      </c>
      <c r="F64" s="96">
        <v>-8.36E-4</v>
      </c>
      <c r="G64" s="96">
        <v>-6.62E-4</v>
      </c>
      <c r="H64" s="96">
        <v>-4.5E-4</v>
      </c>
      <c r="I64" s="96">
        <v>-2.86E-4</v>
      </c>
      <c r="J64" s="96">
        <v>-3.3E-4</v>
      </c>
      <c r="K64" s="96">
        <v>-3.22E-4</v>
      </c>
      <c r="L64" s="96">
        <v>-4.16E-4</v>
      </c>
      <c r="M64" s="96">
        <v>-4.43E-4</v>
      </c>
      <c r="N64" s="96">
        <v>-4.58E-4</v>
      </c>
      <c r="O64" s="96">
        <v>-5.9E-4</v>
      </c>
      <c r="P64" s="96">
        <v>-5.46E-4</v>
      </c>
      <c r="Q64" s="96">
        <v>-5.02E-4</v>
      </c>
      <c r="R64" s="96">
        <v>-4.29E-4</v>
      </c>
      <c r="S64" s="96">
        <v>-2.39E-4</v>
      </c>
      <c r="T64" s="96">
        <v>-1.7E-4</v>
      </c>
      <c r="U64" s="96">
        <v>-1.4E-4</v>
      </c>
      <c r="V64" s="96">
        <v>-1.09E-4</v>
      </c>
      <c r="W64" s="96">
        <v>-1.1E-4</v>
      </c>
      <c r="X64" s="97">
        <v>3.1E-5</v>
      </c>
      <c r="Y64" s="97">
        <v>4.4E-5</v>
      </c>
      <c r="Z64" s="96">
        <v>0.0</v>
      </c>
      <c r="AA64" s="96">
        <v>-1.0E-4</v>
      </c>
      <c r="AB64" s="97">
        <v>-6.3E-5</v>
      </c>
      <c r="AC64" s="96">
        <v>-2.85E-4</v>
      </c>
      <c r="AD64" s="96">
        <v>-5.77E-4</v>
      </c>
      <c r="AE64" s="96">
        <v>-7.84E-4</v>
      </c>
      <c r="AF64" s="96">
        <v>-8.98E-4</v>
      </c>
      <c r="AG64" s="96">
        <v>-0.001069</v>
      </c>
      <c r="AH64" s="96">
        <v>-0.001101</v>
      </c>
      <c r="AI64" s="96">
        <v>-0.001169</v>
      </c>
    </row>
    <row r="65">
      <c r="A65" s="96">
        <v>-3.83E-4</v>
      </c>
      <c r="B65" s="96">
        <v>-3.26E-4</v>
      </c>
      <c r="C65" s="96">
        <v>-2.5E-4</v>
      </c>
      <c r="D65" s="96">
        <v>-2.15E-4</v>
      </c>
      <c r="E65" s="96">
        <v>-1.75E-4</v>
      </c>
      <c r="F65" s="97">
        <v>-6.1E-5</v>
      </c>
      <c r="G65" s="97">
        <v>3.2E-5</v>
      </c>
      <c r="H65" s="96">
        <v>1.58E-4</v>
      </c>
      <c r="I65" s="96">
        <v>2.51E-4</v>
      </c>
      <c r="J65" s="96">
        <v>1.53E-4</v>
      </c>
      <c r="K65" s="96">
        <v>1.76E-4</v>
      </c>
      <c r="L65" s="97">
        <v>-2.8E-5</v>
      </c>
      <c r="M65" s="97">
        <v>1.2E-5</v>
      </c>
      <c r="N65" s="97">
        <v>-6.2E-5</v>
      </c>
      <c r="O65" s="96">
        <v>-1.71E-4</v>
      </c>
      <c r="P65" s="96">
        <v>-1.81E-4</v>
      </c>
      <c r="Q65" s="96">
        <v>-1.99E-4</v>
      </c>
      <c r="R65" s="96">
        <v>-1.4E-4</v>
      </c>
      <c r="S65" s="97">
        <v>-1.5E-5</v>
      </c>
      <c r="T65" s="97">
        <v>-3.5E-5</v>
      </c>
      <c r="U65" s="97">
        <v>-1.6E-5</v>
      </c>
      <c r="V65" s="97">
        <v>2.9E-5</v>
      </c>
      <c r="W65" s="97">
        <v>5.4E-5</v>
      </c>
      <c r="X65" s="96">
        <v>1.01E-4</v>
      </c>
      <c r="Y65" s="97">
        <v>6.1E-5</v>
      </c>
      <c r="Z65" s="96">
        <v>0.0</v>
      </c>
      <c r="AA65" s="97">
        <v>-3.2E-5</v>
      </c>
      <c r="AB65" s="97">
        <v>-2.2E-5</v>
      </c>
      <c r="AC65" s="96">
        <v>-2.31E-4</v>
      </c>
      <c r="AD65" s="96">
        <v>-4.45E-4</v>
      </c>
      <c r="AE65" s="96">
        <v>-5.97E-4</v>
      </c>
      <c r="AF65" s="96">
        <v>-7.49E-4</v>
      </c>
      <c r="AG65" s="96">
        <v>-9.03E-4</v>
      </c>
      <c r="AH65" s="96">
        <v>-9.44E-4</v>
      </c>
      <c r="AI65" s="96">
        <v>-9.87E-4</v>
      </c>
    </row>
    <row r="66">
      <c r="A66" s="96">
        <v>-4.82E-4</v>
      </c>
      <c r="B66" s="96">
        <v>-3.79E-4</v>
      </c>
      <c r="C66" s="96">
        <v>-3.04E-4</v>
      </c>
      <c r="D66" s="96">
        <v>-2.51E-4</v>
      </c>
      <c r="E66" s="96">
        <v>-2.66E-4</v>
      </c>
      <c r="F66" s="96">
        <v>-1.35E-4</v>
      </c>
      <c r="G66" s="97">
        <v>-4.6E-5</v>
      </c>
      <c r="H66" s="96">
        <v>1.53E-4</v>
      </c>
      <c r="I66" s="96">
        <v>3.24E-4</v>
      </c>
      <c r="J66" s="96">
        <v>2.85E-4</v>
      </c>
      <c r="K66" s="96">
        <v>2.87E-4</v>
      </c>
      <c r="L66" s="96">
        <v>1.85E-4</v>
      </c>
      <c r="M66" s="96">
        <v>1.13E-4</v>
      </c>
      <c r="N66" s="97">
        <v>5.0E-6</v>
      </c>
      <c r="O66" s="96">
        <v>-1.65E-4</v>
      </c>
      <c r="P66" s="96">
        <v>-2.06E-4</v>
      </c>
      <c r="Q66" s="96">
        <v>-3.07E-4</v>
      </c>
      <c r="R66" s="96">
        <v>-3.09E-4</v>
      </c>
      <c r="S66" s="96">
        <v>-1.62E-4</v>
      </c>
      <c r="T66" s="96">
        <v>-1.38E-4</v>
      </c>
      <c r="U66" s="96">
        <v>-1.25E-4</v>
      </c>
      <c r="V66" s="96">
        <v>-1.14E-4</v>
      </c>
      <c r="W66" s="97">
        <v>-9.8E-5</v>
      </c>
      <c r="X66" s="97">
        <v>-2.0E-5</v>
      </c>
      <c r="Y66" s="97">
        <v>-8.0E-6</v>
      </c>
      <c r="Z66" s="96">
        <v>0.0</v>
      </c>
      <c r="AA66" s="97">
        <v>-8.5E-5</v>
      </c>
      <c r="AB66" s="97">
        <v>-5.2E-5</v>
      </c>
      <c r="AC66" s="96">
        <v>-1.95E-4</v>
      </c>
      <c r="AD66" s="96">
        <v>-4.64E-4</v>
      </c>
      <c r="AE66" s="96">
        <v>-6.04E-4</v>
      </c>
      <c r="AF66" s="96">
        <v>-6.64E-4</v>
      </c>
      <c r="AG66" s="96">
        <v>-8.26E-4</v>
      </c>
      <c r="AH66" s="96">
        <v>-8.29E-4</v>
      </c>
      <c r="AI66" s="96">
        <v>-9.36E-4</v>
      </c>
    </row>
    <row r="67">
      <c r="A67" s="96">
        <v>2.87E-4</v>
      </c>
      <c r="B67" s="96">
        <v>3.34E-4</v>
      </c>
      <c r="C67" s="96">
        <v>3.14E-4</v>
      </c>
      <c r="D67" s="96">
        <v>2.63E-4</v>
      </c>
      <c r="E67" s="96">
        <v>3.56E-4</v>
      </c>
      <c r="F67" s="96">
        <v>5.44E-4</v>
      </c>
      <c r="G67" s="96">
        <v>6.67E-4</v>
      </c>
      <c r="H67" s="96">
        <v>8.97E-4</v>
      </c>
      <c r="I67" s="96">
        <v>9.82E-4</v>
      </c>
      <c r="J67" s="96">
        <v>8.7E-4</v>
      </c>
      <c r="K67" s="96">
        <v>7.93E-4</v>
      </c>
      <c r="L67" s="96">
        <v>5.58E-4</v>
      </c>
      <c r="M67" s="96">
        <v>4.04E-4</v>
      </c>
      <c r="N67" s="96">
        <v>2.56E-4</v>
      </c>
      <c r="O67" s="97">
        <v>7.8E-5</v>
      </c>
      <c r="P67" s="97">
        <v>-1.8E-5</v>
      </c>
      <c r="Q67" s="96">
        <v>-1.0E-4</v>
      </c>
      <c r="R67" s="97">
        <v>-7.3E-5</v>
      </c>
      <c r="S67" s="97">
        <v>4.7E-5</v>
      </c>
      <c r="T67" s="97">
        <v>6.9E-5</v>
      </c>
      <c r="U67" s="97">
        <v>6.3E-5</v>
      </c>
      <c r="V67" s="97">
        <v>4.8E-5</v>
      </c>
      <c r="W67" s="97">
        <v>-8.0E-6</v>
      </c>
      <c r="X67" s="97">
        <v>2.0E-5</v>
      </c>
      <c r="Y67" s="97">
        <v>4.2E-5</v>
      </c>
      <c r="Z67" s="96">
        <v>0.0</v>
      </c>
      <c r="AA67" s="97">
        <v>-8.9E-5</v>
      </c>
      <c r="AB67" s="97">
        <v>-1.9E-5</v>
      </c>
      <c r="AC67" s="96">
        <v>-2.4E-4</v>
      </c>
      <c r="AD67" s="96">
        <v>-5.33E-4</v>
      </c>
      <c r="AE67" s="96">
        <v>-6.66E-4</v>
      </c>
      <c r="AF67" s="96">
        <v>-7.06E-4</v>
      </c>
      <c r="AG67" s="96">
        <v>-8.95E-4</v>
      </c>
      <c r="AH67" s="96">
        <v>-8.15E-4</v>
      </c>
      <c r="AI67" s="96">
        <v>-8.0E-4</v>
      </c>
    </row>
    <row r="68">
      <c r="A68" s="96">
        <v>5.95E-4</v>
      </c>
      <c r="B68" s="96">
        <v>6.39E-4</v>
      </c>
      <c r="C68" s="96">
        <v>7.54E-4</v>
      </c>
      <c r="D68" s="96">
        <v>8.44E-4</v>
      </c>
      <c r="E68" s="96">
        <v>9.16E-4</v>
      </c>
      <c r="F68" s="96">
        <v>9.99E-4</v>
      </c>
      <c r="G68" s="96">
        <v>0.001086</v>
      </c>
      <c r="H68" s="96">
        <v>0.001197</v>
      </c>
      <c r="I68" s="96">
        <v>0.001285</v>
      </c>
      <c r="J68" s="96">
        <v>0.001153</v>
      </c>
      <c r="K68" s="96">
        <v>0.001108</v>
      </c>
      <c r="L68" s="96">
        <v>8.94E-4</v>
      </c>
      <c r="M68" s="96">
        <v>8.63E-4</v>
      </c>
      <c r="N68" s="96">
        <v>7.03E-4</v>
      </c>
      <c r="O68" s="96">
        <v>5.07E-4</v>
      </c>
      <c r="P68" s="96">
        <v>3.82E-4</v>
      </c>
      <c r="Q68" s="96">
        <v>2.62E-4</v>
      </c>
      <c r="R68" s="96">
        <v>1.93E-4</v>
      </c>
      <c r="S68" s="96">
        <v>2.54E-4</v>
      </c>
      <c r="T68" s="96">
        <v>2.01E-4</v>
      </c>
      <c r="U68" s="96">
        <v>1.11E-4</v>
      </c>
      <c r="V68" s="96">
        <v>1.55E-4</v>
      </c>
      <c r="W68" s="96">
        <v>1.06E-4</v>
      </c>
      <c r="X68" s="96">
        <v>1.4E-4</v>
      </c>
      <c r="Y68" s="97">
        <v>-1.9E-5</v>
      </c>
      <c r="Z68" s="96">
        <v>0.0</v>
      </c>
      <c r="AA68" s="97">
        <v>-2.0E-6</v>
      </c>
      <c r="AB68" s="97">
        <v>2.7E-5</v>
      </c>
      <c r="AC68" s="96">
        <v>-1.75E-4</v>
      </c>
      <c r="AD68" s="96">
        <v>-3.17E-4</v>
      </c>
      <c r="AE68" s="96">
        <v>-4.94E-4</v>
      </c>
      <c r="AF68" s="96">
        <v>-5.41E-4</v>
      </c>
      <c r="AG68" s="96">
        <v>-6.32E-4</v>
      </c>
      <c r="AH68" s="96">
        <v>-6.51E-4</v>
      </c>
      <c r="AI68" s="96">
        <v>-6.43E-4</v>
      </c>
    </row>
    <row r="69">
      <c r="A69" s="96">
        <v>9.46E-4</v>
      </c>
      <c r="B69" s="96">
        <v>0.00106</v>
      </c>
      <c r="C69" s="96">
        <v>0.001084</v>
      </c>
      <c r="D69" s="96">
        <v>0.001053</v>
      </c>
      <c r="E69" s="96">
        <v>0.001011</v>
      </c>
      <c r="F69" s="96">
        <v>0.001143</v>
      </c>
      <c r="G69" s="96">
        <v>0.001256</v>
      </c>
      <c r="H69" s="96">
        <v>0.001498</v>
      </c>
      <c r="I69" s="96">
        <v>0.001613</v>
      </c>
      <c r="J69" s="96">
        <v>0.001577</v>
      </c>
      <c r="K69" s="96">
        <v>0.00151</v>
      </c>
      <c r="L69" s="96">
        <v>0.001221</v>
      </c>
      <c r="M69" s="96">
        <v>0.001025</v>
      </c>
      <c r="N69" s="96">
        <v>7.91E-4</v>
      </c>
      <c r="O69" s="96">
        <v>4.95E-4</v>
      </c>
      <c r="P69" s="96">
        <v>3.28E-4</v>
      </c>
      <c r="Q69" s="97">
        <v>9.2E-5</v>
      </c>
      <c r="R69" s="97">
        <v>7.6E-5</v>
      </c>
      <c r="S69" s="96">
        <v>1.6E-4</v>
      </c>
      <c r="T69" s="96">
        <v>1.66E-4</v>
      </c>
      <c r="U69" s="97">
        <v>5.5E-5</v>
      </c>
      <c r="V69" s="97">
        <v>7.8E-5</v>
      </c>
      <c r="W69" s="97">
        <v>-1.1E-5</v>
      </c>
      <c r="X69" s="97">
        <v>5.6E-5</v>
      </c>
      <c r="Y69" s="97">
        <v>1.6E-5</v>
      </c>
      <c r="Z69" s="96">
        <v>0.0</v>
      </c>
      <c r="AA69" s="97">
        <v>-4.4E-5</v>
      </c>
      <c r="AB69" s="97">
        <v>7.3E-5</v>
      </c>
      <c r="AC69" s="96">
        <v>-1.17E-4</v>
      </c>
      <c r="AD69" s="96">
        <v>-4.61E-4</v>
      </c>
      <c r="AE69" s="96">
        <v>-5.38E-4</v>
      </c>
      <c r="AF69" s="96">
        <v>-6.27E-4</v>
      </c>
      <c r="AG69" s="96">
        <v>-6.95E-4</v>
      </c>
      <c r="AH69" s="96">
        <v>-6.18E-4</v>
      </c>
      <c r="AI69" s="96">
        <v>-6.65E-4</v>
      </c>
    </row>
    <row r="70">
      <c r="A70" s="96">
        <v>0.001906</v>
      </c>
      <c r="B70" s="96">
        <v>0.001826</v>
      </c>
      <c r="C70" s="96">
        <v>0.001773</v>
      </c>
      <c r="D70" s="96">
        <v>0.001748</v>
      </c>
      <c r="E70" s="96">
        <v>0.001871</v>
      </c>
      <c r="F70" s="96">
        <v>0.002016</v>
      </c>
      <c r="G70" s="96">
        <v>0.002152</v>
      </c>
      <c r="H70" s="96">
        <v>0.00228</v>
      </c>
      <c r="I70" s="96">
        <v>0.002294</v>
      </c>
      <c r="J70" s="96">
        <v>0.002052</v>
      </c>
      <c r="K70" s="96">
        <v>0.001964</v>
      </c>
      <c r="L70" s="96">
        <v>0.001637</v>
      </c>
      <c r="M70" s="96">
        <v>0.001392</v>
      </c>
      <c r="N70" s="96">
        <v>0.00115</v>
      </c>
      <c r="O70" s="96">
        <v>8.87E-4</v>
      </c>
      <c r="P70" s="96">
        <v>7.49E-4</v>
      </c>
      <c r="Q70" s="96">
        <v>6.27E-4</v>
      </c>
      <c r="R70" s="96">
        <v>5.28E-4</v>
      </c>
      <c r="S70" s="96">
        <v>5.63E-4</v>
      </c>
      <c r="T70" s="96">
        <v>4.66E-4</v>
      </c>
      <c r="U70" s="96">
        <v>3.69E-4</v>
      </c>
      <c r="V70" s="96">
        <v>2.6E-4</v>
      </c>
      <c r="W70" s="96">
        <v>1.48E-4</v>
      </c>
      <c r="X70" s="96">
        <v>1.4E-4</v>
      </c>
      <c r="Y70" s="97">
        <v>9.2E-5</v>
      </c>
      <c r="Z70" s="96">
        <v>0.0</v>
      </c>
      <c r="AA70" s="97">
        <v>-2.0E-6</v>
      </c>
      <c r="AB70" s="97">
        <v>4.6E-5</v>
      </c>
      <c r="AC70" s="96">
        <v>-2.04E-4</v>
      </c>
      <c r="AD70" s="96">
        <v>-4.86E-4</v>
      </c>
      <c r="AE70" s="96">
        <v>-6.13E-4</v>
      </c>
      <c r="AF70" s="96">
        <v>-5.77E-4</v>
      </c>
      <c r="AG70" s="96">
        <v>-7.23E-4</v>
      </c>
      <c r="AH70" s="96">
        <v>-6.45E-4</v>
      </c>
      <c r="AI70" s="96">
        <v>-5.44E-4</v>
      </c>
    </row>
    <row r="71">
      <c r="A71" s="96">
        <v>0.002298</v>
      </c>
      <c r="B71" s="96">
        <v>0.002339</v>
      </c>
      <c r="C71" s="96">
        <v>0.002412</v>
      </c>
      <c r="D71" s="96">
        <v>0.002485</v>
      </c>
      <c r="E71" s="96">
        <v>0.002425</v>
      </c>
      <c r="F71" s="96">
        <v>0.002464</v>
      </c>
      <c r="G71" s="96">
        <v>0.002478</v>
      </c>
      <c r="H71" s="96">
        <v>0.002571</v>
      </c>
      <c r="I71" s="96">
        <v>0.002606</v>
      </c>
      <c r="J71" s="96">
        <v>0.002492</v>
      </c>
      <c r="K71" s="96">
        <v>0.002367</v>
      </c>
      <c r="L71" s="96">
        <v>0.002078</v>
      </c>
      <c r="M71" s="96">
        <v>0.001935</v>
      </c>
      <c r="N71" s="96">
        <v>0.001655</v>
      </c>
      <c r="O71" s="96">
        <v>0.001311</v>
      </c>
      <c r="P71" s="96">
        <v>0.0011</v>
      </c>
      <c r="Q71" s="96">
        <v>7.5E-4</v>
      </c>
      <c r="R71" s="96">
        <v>5.58E-4</v>
      </c>
      <c r="S71" s="96">
        <v>6.01E-4</v>
      </c>
      <c r="T71" s="96">
        <v>5.46E-4</v>
      </c>
      <c r="U71" s="96">
        <v>3.52E-4</v>
      </c>
      <c r="V71" s="96">
        <v>2.79E-4</v>
      </c>
      <c r="W71" s="96">
        <v>2.4E-4</v>
      </c>
      <c r="X71" s="96">
        <v>1.95E-4</v>
      </c>
      <c r="Y71" s="97">
        <v>2.3E-5</v>
      </c>
      <c r="Z71" s="96">
        <v>0.0</v>
      </c>
      <c r="AA71" s="97">
        <v>-6.8E-5</v>
      </c>
      <c r="AB71" s="97">
        <v>2.8E-5</v>
      </c>
      <c r="AC71" s="96">
        <v>-1.59E-4</v>
      </c>
      <c r="AD71" s="96">
        <v>-4.15E-4</v>
      </c>
      <c r="AE71" s="96">
        <v>-4.76E-4</v>
      </c>
      <c r="AF71" s="96">
        <v>-5.63E-4</v>
      </c>
      <c r="AG71" s="96">
        <v>-5.98E-4</v>
      </c>
      <c r="AH71" s="96">
        <v>-6.15E-4</v>
      </c>
      <c r="AI71" s="96">
        <v>-6.11E-4</v>
      </c>
    </row>
    <row r="72">
      <c r="A72" s="96">
        <v>0.002359</v>
      </c>
      <c r="B72" s="96">
        <v>0.002458</v>
      </c>
      <c r="C72" s="96">
        <v>0.002414</v>
      </c>
      <c r="D72" s="96">
        <v>0.002371</v>
      </c>
      <c r="E72" s="96">
        <v>0.002405</v>
      </c>
      <c r="F72" s="96">
        <v>0.002576</v>
      </c>
      <c r="G72" s="96">
        <v>0.002766</v>
      </c>
      <c r="H72" s="96">
        <v>0.002963</v>
      </c>
      <c r="I72" s="96">
        <v>0.003071</v>
      </c>
      <c r="J72" s="96">
        <v>0.002896</v>
      </c>
      <c r="K72" s="96">
        <v>0.0028</v>
      </c>
      <c r="L72" s="96">
        <v>0.002423</v>
      </c>
      <c r="M72" s="96">
        <v>0.002055</v>
      </c>
      <c r="N72" s="96">
        <v>0.001722</v>
      </c>
      <c r="O72" s="96">
        <v>0.001319</v>
      </c>
      <c r="P72" s="96">
        <v>0.001092</v>
      </c>
      <c r="Q72" s="96">
        <v>7.07E-4</v>
      </c>
      <c r="R72" s="96">
        <v>5.83E-4</v>
      </c>
      <c r="S72" s="96">
        <v>6.64E-4</v>
      </c>
      <c r="T72" s="96">
        <v>5.84E-4</v>
      </c>
      <c r="U72" s="96">
        <v>4.58E-4</v>
      </c>
      <c r="V72" s="96">
        <v>3.12E-4</v>
      </c>
      <c r="W72" s="96">
        <v>1.14E-4</v>
      </c>
      <c r="X72" s="96">
        <v>1.75E-4</v>
      </c>
      <c r="Y72" s="96">
        <v>1.36E-4</v>
      </c>
      <c r="Z72" s="96">
        <v>0.0</v>
      </c>
      <c r="AA72" s="97">
        <v>-8.0E-5</v>
      </c>
      <c r="AB72" s="97">
        <v>5.6E-5</v>
      </c>
      <c r="AC72" s="96">
        <v>-2.25E-4</v>
      </c>
      <c r="AD72" s="96">
        <v>-6.2E-4</v>
      </c>
      <c r="AE72" s="96">
        <v>-7.18E-4</v>
      </c>
      <c r="AF72" s="96">
        <v>-6.83E-4</v>
      </c>
      <c r="AG72" s="96">
        <v>-8.65E-4</v>
      </c>
      <c r="AH72" s="96">
        <v>-7.1E-4</v>
      </c>
      <c r="AI72" s="96">
        <v>-7.05E-4</v>
      </c>
    </row>
    <row r="73">
      <c r="A73" s="96">
        <v>0.003384</v>
      </c>
      <c r="B73" s="96">
        <v>0.003296</v>
      </c>
      <c r="C73" s="96">
        <v>0.003307</v>
      </c>
      <c r="D73" s="96">
        <v>0.003352</v>
      </c>
      <c r="E73" s="96">
        <v>0.003447</v>
      </c>
      <c r="F73" s="96">
        <v>0.003523</v>
      </c>
      <c r="G73" s="96">
        <v>0.003594</v>
      </c>
      <c r="H73" s="96">
        <v>0.0036</v>
      </c>
      <c r="I73" s="96">
        <v>0.003603</v>
      </c>
      <c r="J73" s="96">
        <v>0.003266</v>
      </c>
      <c r="K73" s="96">
        <v>0.003097</v>
      </c>
      <c r="L73" s="96">
        <v>0.002756</v>
      </c>
      <c r="M73" s="96">
        <v>0.002502</v>
      </c>
      <c r="N73" s="96">
        <v>0.002179</v>
      </c>
      <c r="O73" s="96">
        <v>0.001824</v>
      </c>
      <c r="P73" s="96">
        <v>0.001517</v>
      </c>
      <c r="Q73" s="96">
        <v>0.001266</v>
      </c>
      <c r="R73" s="96">
        <v>0.001087</v>
      </c>
      <c r="S73" s="96">
        <v>0.001059</v>
      </c>
      <c r="T73" s="96">
        <v>8.35E-4</v>
      </c>
      <c r="U73" s="96">
        <v>6.54E-4</v>
      </c>
      <c r="V73" s="96">
        <v>5.11E-4</v>
      </c>
      <c r="W73" s="96">
        <v>3.68E-4</v>
      </c>
      <c r="X73" s="96">
        <v>2.6E-4</v>
      </c>
      <c r="Y73" s="97">
        <v>7.4E-5</v>
      </c>
      <c r="Z73" s="96">
        <v>0.0</v>
      </c>
      <c r="AA73" s="97">
        <v>-1.0E-5</v>
      </c>
      <c r="AB73" s="97">
        <v>-1.3E-5</v>
      </c>
      <c r="AC73" s="96">
        <v>-2.65E-4</v>
      </c>
      <c r="AD73" s="96">
        <v>-4.8E-4</v>
      </c>
      <c r="AE73" s="96">
        <v>-6.76E-4</v>
      </c>
      <c r="AF73" s="96">
        <v>-6.01E-4</v>
      </c>
      <c r="AG73" s="96">
        <v>-7.46E-4</v>
      </c>
      <c r="AH73" s="96">
        <v>-7.13E-4</v>
      </c>
      <c r="AI73" s="96">
        <v>-6.19E-4</v>
      </c>
    </row>
    <row r="74">
      <c r="A74" s="96">
        <v>0.004408</v>
      </c>
      <c r="B74" s="96">
        <v>0.004423</v>
      </c>
      <c r="C74" s="96">
        <v>0.004439</v>
      </c>
      <c r="D74" s="96">
        <v>0.004346</v>
      </c>
      <c r="E74" s="96">
        <v>0.00426</v>
      </c>
      <c r="F74" s="96">
        <v>0.004294</v>
      </c>
      <c r="G74" s="96">
        <v>0.004243</v>
      </c>
      <c r="H74" s="96">
        <v>0.004301</v>
      </c>
      <c r="I74" s="96">
        <v>0.004332</v>
      </c>
      <c r="J74" s="96">
        <v>0.004189</v>
      </c>
      <c r="K74" s="96">
        <v>0.00397</v>
      </c>
      <c r="L74" s="96">
        <v>0.003554</v>
      </c>
      <c r="M74" s="96">
        <v>0.003255</v>
      </c>
      <c r="N74" s="96">
        <v>0.00288</v>
      </c>
      <c r="O74" s="96">
        <v>0.002287</v>
      </c>
      <c r="P74" s="96">
        <v>0.001969</v>
      </c>
      <c r="Q74" s="96">
        <v>0.001434</v>
      </c>
      <c r="R74" s="96">
        <v>0.001136</v>
      </c>
      <c r="S74" s="96">
        <v>0.001182</v>
      </c>
      <c r="T74" s="96">
        <v>9.88E-4</v>
      </c>
      <c r="U74" s="96">
        <v>7.02E-4</v>
      </c>
      <c r="V74" s="96">
        <v>6.2E-4</v>
      </c>
      <c r="W74" s="96">
        <v>3.55E-4</v>
      </c>
      <c r="X74" s="96">
        <v>2.85E-4</v>
      </c>
      <c r="Y74" s="96">
        <v>1.57E-4</v>
      </c>
      <c r="Z74" s="96">
        <v>0.0</v>
      </c>
      <c r="AA74" s="97">
        <v>-7.2E-5</v>
      </c>
      <c r="AB74" s="96">
        <v>-1.18E-4</v>
      </c>
      <c r="AC74" s="96">
        <v>-2.86E-4</v>
      </c>
      <c r="AD74" s="96">
        <v>-6.21E-4</v>
      </c>
      <c r="AE74" s="96">
        <v>-6.42E-4</v>
      </c>
      <c r="AF74" s="96">
        <v>-7.92E-4</v>
      </c>
      <c r="AG74" s="96">
        <v>-8.45E-4</v>
      </c>
      <c r="AH74" s="96">
        <v>-7.68E-4</v>
      </c>
      <c r="AI74" s="96">
        <v>-8.25E-4</v>
      </c>
    </row>
    <row r="75">
      <c r="A75" s="96">
        <v>0.004628</v>
      </c>
      <c r="B75" s="96">
        <v>0.00465</v>
      </c>
      <c r="C75" s="96">
        <v>0.004533</v>
      </c>
      <c r="D75" s="96">
        <v>0.004413</v>
      </c>
      <c r="E75" s="96">
        <v>0.004407</v>
      </c>
      <c r="F75" s="96">
        <v>0.004511</v>
      </c>
      <c r="G75" s="96">
        <v>0.004597</v>
      </c>
      <c r="H75" s="96">
        <v>0.004729</v>
      </c>
      <c r="I75" s="96">
        <v>0.004764</v>
      </c>
      <c r="J75" s="96">
        <v>0.004362</v>
      </c>
      <c r="K75" s="96">
        <v>0.004184</v>
      </c>
      <c r="L75" s="96">
        <v>0.003681</v>
      </c>
      <c r="M75" s="96">
        <v>0.003262</v>
      </c>
      <c r="N75" s="96">
        <v>0.00279</v>
      </c>
      <c r="O75" s="96">
        <v>0.002279</v>
      </c>
      <c r="P75" s="96">
        <v>0.001995</v>
      </c>
      <c r="Q75" s="96">
        <v>0.001553</v>
      </c>
      <c r="R75" s="96">
        <v>0.001384</v>
      </c>
      <c r="S75" s="96">
        <v>0.001296</v>
      </c>
      <c r="T75" s="96">
        <v>0.001165</v>
      </c>
      <c r="U75" s="96">
        <v>8.83E-4</v>
      </c>
      <c r="V75" s="96">
        <v>6.18E-4</v>
      </c>
      <c r="W75" s="96">
        <v>3.85E-4</v>
      </c>
      <c r="X75" s="96">
        <v>3.65E-4</v>
      </c>
      <c r="Y75" s="97">
        <v>9.1E-5</v>
      </c>
      <c r="Z75" s="96">
        <v>0.0</v>
      </c>
      <c r="AA75" s="96">
        <v>-1.36E-4</v>
      </c>
      <c r="AB75" s="97">
        <v>-4.0E-6</v>
      </c>
      <c r="AC75" s="96">
        <v>-3.65E-4</v>
      </c>
      <c r="AD75" s="96">
        <v>-7.79E-4</v>
      </c>
      <c r="AE75" s="96">
        <v>-9.21E-4</v>
      </c>
      <c r="AF75" s="96">
        <v>-8.28E-4</v>
      </c>
      <c r="AG75" s="96">
        <v>-0.001103</v>
      </c>
      <c r="AH75" s="96">
        <v>-9.27E-4</v>
      </c>
      <c r="AI75" s="96">
        <v>-9.26E-4</v>
      </c>
    </row>
    <row r="76">
      <c r="A76" s="96">
        <v>0.004914</v>
      </c>
      <c r="B76" s="96">
        <v>0.004838</v>
      </c>
      <c r="C76" s="96">
        <v>0.004908</v>
      </c>
      <c r="D76" s="96">
        <v>0.004926</v>
      </c>
      <c r="E76" s="96">
        <v>0.004948</v>
      </c>
      <c r="F76" s="96">
        <v>0.004954</v>
      </c>
      <c r="G76" s="96">
        <v>0.004947</v>
      </c>
      <c r="H76" s="96">
        <v>0.004878</v>
      </c>
      <c r="I76" s="96">
        <v>0.004831</v>
      </c>
      <c r="J76" s="96">
        <v>0.004563</v>
      </c>
      <c r="K76" s="96">
        <v>0.004351</v>
      </c>
      <c r="L76" s="96">
        <v>0.003905</v>
      </c>
      <c r="M76" s="96">
        <v>0.003625</v>
      </c>
      <c r="N76" s="96">
        <v>0.003223</v>
      </c>
      <c r="O76" s="96">
        <v>0.002814</v>
      </c>
      <c r="P76" s="96">
        <v>0.002412</v>
      </c>
      <c r="Q76" s="96">
        <v>0.002013</v>
      </c>
      <c r="R76" s="96">
        <v>0.001669</v>
      </c>
      <c r="S76" s="96">
        <v>0.001579</v>
      </c>
      <c r="T76" s="96">
        <v>0.001358</v>
      </c>
      <c r="U76" s="96">
        <v>0.001018</v>
      </c>
      <c r="V76" s="96">
        <v>8.25E-4</v>
      </c>
      <c r="W76" s="96">
        <v>6.08E-4</v>
      </c>
      <c r="X76" s="96">
        <v>4.19E-4</v>
      </c>
      <c r="Y76" s="96">
        <v>1.6E-4</v>
      </c>
      <c r="Z76" s="96">
        <v>0.0</v>
      </c>
      <c r="AA76" s="97">
        <v>-7.5E-5</v>
      </c>
      <c r="AB76" s="97">
        <v>-4.2E-5</v>
      </c>
      <c r="AC76" s="96">
        <v>-3.71E-4</v>
      </c>
      <c r="AD76" s="96">
        <v>-6.49E-4</v>
      </c>
      <c r="AE76" s="96">
        <v>-7.05E-4</v>
      </c>
      <c r="AF76" s="96">
        <v>-7.99E-4</v>
      </c>
      <c r="AG76" s="96">
        <v>-9.0E-4</v>
      </c>
      <c r="AH76" s="96">
        <v>-8.82E-4</v>
      </c>
      <c r="AI76" s="96">
        <v>-8.84E-4</v>
      </c>
    </row>
    <row r="77">
      <c r="A77" s="96">
        <v>0.005029</v>
      </c>
      <c r="B77" s="96">
        <v>0.00513</v>
      </c>
      <c r="C77" s="96">
        <v>0.005133</v>
      </c>
      <c r="D77" s="96">
        <v>0.005044</v>
      </c>
      <c r="E77" s="96">
        <v>0.004893</v>
      </c>
      <c r="F77" s="96">
        <v>0.004932</v>
      </c>
      <c r="G77" s="96">
        <v>0.004915</v>
      </c>
      <c r="H77" s="96">
        <v>0.005027</v>
      </c>
      <c r="I77" s="96">
        <v>0.00503</v>
      </c>
      <c r="J77" s="96">
        <v>0.004843</v>
      </c>
      <c r="K77" s="96">
        <v>0.004657</v>
      </c>
      <c r="L77" s="96">
        <v>0.004192</v>
      </c>
      <c r="M77" s="96">
        <v>0.003791</v>
      </c>
      <c r="N77" s="96">
        <v>0.003241</v>
      </c>
      <c r="O77" s="96">
        <v>0.002698</v>
      </c>
      <c r="P77" s="96">
        <v>0.002357</v>
      </c>
      <c r="Q77" s="96">
        <v>0.001695</v>
      </c>
      <c r="R77" s="96">
        <v>0.001367</v>
      </c>
      <c r="S77" s="96">
        <v>0.00141</v>
      </c>
      <c r="T77" s="96">
        <v>0.001225</v>
      </c>
      <c r="U77" s="96">
        <v>8.23E-4</v>
      </c>
      <c r="V77" s="96">
        <v>6.67E-4</v>
      </c>
      <c r="W77" s="96">
        <v>4.79E-4</v>
      </c>
      <c r="X77" s="96">
        <v>3.87E-4</v>
      </c>
      <c r="Y77" s="96">
        <v>1.24E-4</v>
      </c>
      <c r="Z77" s="96">
        <v>0.0</v>
      </c>
      <c r="AA77" s="96">
        <v>-1.15E-4</v>
      </c>
      <c r="AB77" s="97">
        <v>-7.9E-5</v>
      </c>
      <c r="AC77" s="96">
        <v>-3.68E-4</v>
      </c>
      <c r="AD77" s="96">
        <v>-8.02E-4</v>
      </c>
      <c r="AE77" s="96">
        <v>-9.67E-4</v>
      </c>
      <c r="AF77" s="96">
        <v>-0.001017</v>
      </c>
      <c r="AG77" s="96">
        <v>-0.001142</v>
      </c>
      <c r="AH77" s="96">
        <v>-9.49E-4</v>
      </c>
      <c r="AI77" s="96">
        <v>-0.001029</v>
      </c>
    </row>
    <row r="78">
      <c r="A78" s="96">
        <v>0.005068</v>
      </c>
      <c r="B78" s="96">
        <v>0.00501</v>
      </c>
      <c r="C78" s="96">
        <v>0.004939</v>
      </c>
      <c r="D78" s="96">
        <v>0.004841</v>
      </c>
      <c r="E78" s="96">
        <v>0.004935</v>
      </c>
      <c r="F78" s="96">
        <v>0.004995</v>
      </c>
      <c r="G78" s="96">
        <v>0.005125</v>
      </c>
      <c r="H78" s="96">
        <v>0.005176</v>
      </c>
      <c r="I78" s="96">
        <v>0.005119</v>
      </c>
      <c r="J78" s="96">
        <v>0.004734</v>
      </c>
      <c r="K78" s="96">
        <v>0.00454</v>
      </c>
      <c r="L78" s="96">
        <v>0.003996</v>
      </c>
      <c r="M78" s="96">
        <v>0.003554</v>
      </c>
      <c r="N78" s="96">
        <v>0.003147</v>
      </c>
      <c r="O78" s="96">
        <v>0.0026</v>
      </c>
      <c r="P78" s="96">
        <v>0.002391</v>
      </c>
      <c r="Q78" s="96">
        <v>0.001915</v>
      </c>
      <c r="R78" s="96">
        <v>0.001678</v>
      </c>
      <c r="S78" s="96">
        <v>0.001571</v>
      </c>
      <c r="T78" s="96">
        <v>0.001367</v>
      </c>
      <c r="U78" s="96">
        <v>0.001115</v>
      </c>
      <c r="V78" s="96">
        <v>8.4E-4</v>
      </c>
      <c r="W78" s="96">
        <v>4.73E-4</v>
      </c>
      <c r="X78" s="96">
        <v>4.42E-4</v>
      </c>
      <c r="Y78" s="96">
        <v>1.9E-4</v>
      </c>
      <c r="Z78" s="96">
        <v>0.0</v>
      </c>
      <c r="AA78" s="96">
        <v>-1.81E-4</v>
      </c>
      <c r="AB78" s="97">
        <v>-7.2E-5</v>
      </c>
      <c r="AC78" s="96">
        <v>-4.4E-4</v>
      </c>
      <c r="AD78" s="96">
        <v>-8.99E-4</v>
      </c>
      <c r="AE78" s="96">
        <v>-9.65E-4</v>
      </c>
      <c r="AF78" s="96">
        <v>-9.8E-4</v>
      </c>
      <c r="AG78" s="96">
        <v>-0.001137</v>
      </c>
      <c r="AH78" s="96">
        <v>-0.001049</v>
      </c>
      <c r="AI78" s="96">
        <v>-9.66E-4</v>
      </c>
    </row>
    <row r="79">
      <c r="A79" s="96">
        <v>0.005696</v>
      </c>
      <c r="B79" s="96">
        <v>0.005656</v>
      </c>
      <c r="C79" s="96">
        <v>0.005721</v>
      </c>
      <c r="D79" s="96">
        <v>0.00568</v>
      </c>
      <c r="E79" s="96">
        <v>0.005589</v>
      </c>
      <c r="F79" s="96">
        <v>0.005493</v>
      </c>
      <c r="G79" s="96">
        <v>0.005448</v>
      </c>
      <c r="H79" s="96">
        <v>0.005423</v>
      </c>
      <c r="I79" s="96">
        <v>0.00535</v>
      </c>
      <c r="J79" s="96">
        <v>0.005058</v>
      </c>
      <c r="K79" s="96">
        <v>0.004838</v>
      </c>
      <c r="L79" s="96">
        <v>0.004463</v>
      </c>
      <c r="M79" s="96">
        <v>0.004202</v>
      </c>
      <c r="N79" s="96">
        <v>0.003691</v>
      </c>
      <c r="O79" s="96">
        <v>0.003126</v>
      </c>
      <c r="P79" s="96">
        <v>0.002624</v>
      </c>
      <c r="Q79" s="96">
        <v>0.002163</v>
      </c>
      <c r="R79" s="96">
        <v>0.001798</v>
      </c>
      <c r="S79" s="96">
        <v>0.0017</v>
      </c>
      <c r="T79" s="96">
        <v>0.00143</v>
      </c>
      <c r="U79" s="96">
        <v>0.001029</v>
      </c>
      <c r="V79" s="96">
        <v>9.14E-4</v>
      </c>
      <c r="W79" s="96">
        <v>6.44E-4</v>
      </c>
      <c r="X79" s="96">
        <v>4.82E-4</v>
      </c>
      <c r="Y79" s="96">
        <v>2.28E-4</v>
      </c>
      <c r="Z79" s="96">
        <v>0.0</v>
      </c>
      <c r="AA79" s="97">
        <v>-9.8E-5</v>
      </c>
      <c r="AB79" s="97">
        <v>-4.4E-5</v>
      </c>
      <c r="AC79" s="96">
        <v>-3.82E-4</v>
      </c>
      <c r="AD79" s="96">
        <v>-7.21E-4</v>
      </c>
      <c r="AE79" s="96">
        <v>-8.34E-4</v>
      </c>
      <c r="AF79" s="96">
        <v>-8.56E-4</v>
      </c>
      <c r="AG79" s="96">
        <v>-9.9E-4</v>
      </c>
      <c r="AH79" s="96">
        <v>-9.9E-4</v>
      </c>
      <c r="AI79" s="96">
        <v>-0.001126</v>
      </c>
    </row>
    <row r="80">
      <c r="A80" s="96">
        <v>0.005535</v>
      </c>
      <c r="B80" s="96">
        <v>0.00564</v>
      </c>
      <c r="C80" s="96">
        <v>0.005486</v>
      </c>
      <c r="D80" s="96">
        <v>0.005351</v>
      </c>
      <c r="E80" s="96">
        <v>0.005107</v>
      </c>
      <c r="F80" s="96">
        <v>0.005149</v>
      </c>
      <c r="G80" s="96">
        <v>0.005159</v>
      </c>
      <c r="H80" s="96">
        <v>0.005267</v>
      </c>
      <c r="I80" s="96">
        <v>0.005266</v>
      </c>
      <c r="J80" s="96">
        <v>0.00503</v>
      </c>
      <c r="K80" s="96">
        <v>0.004831</v>
      </c>
      <c r="L80" s="96">
        <v>0.004298</v>
      </c>
      <c r="M80" s="96">
        <v>0.003815</v>
      </c>
      <c r="N80" s="96">
        <v>0.003326</v>
      </c>
      <c r="O80" s="96">
        <v>0.002735</v>
      </c>
      <c r="P80" s="96">
        <v>0.002563</v>
      </c>
      <c r="Q80" s="96">
        <v>0.001799</v>
      </c>
      <c r="R80" s="96">
        <v>0.001533</v>
      </c>
      <c r="S80" s="96">
        <v>0.001624</v>
      </c>
      <c r="T80" s="96">
        <v>0.001307</v>
      </c>
      <c r="U80" s="96">
        <v>0.001028</v>
      </c>
      <c r="V80" s="96">
        <v>8.48E-4</v>
      </c>
      <c r="W80" s="96">
        <v>5.24E-4</v>
      </c>
      <c r="X80" s="96">
        <v>5.22E-4</v>
      </c>
      <c r="Y80" s="96">
        <v>2.06E-4</v>
      </c>
      <c r="Z80" s="96">
        <v>0.0</v>
      </c>
      <c r="AA80" s="97">
        <v>-9.5E-5</v>
      </c>
      <c r="AB80" s="97">
        <v>-4.0E-6</v>
      </c>
      <c r="AC80" s="96">
        <v>-3.58E-4</v>
      </c>
      <c r="AD80" s="96">
        <v>-9.1E-4</v>
      </c>
      <c r="AE80" s="96">
        <v>-0.001037</v>
      </c>
      <c r="AF80" s="96">
        <v>-0.001043</v>
      </c>
      <c r="AG80" s="96">
        <v>-0.00121</v>
      </c>
      <c r="AH80" s="96">
        <v>-0.001088</v>
      </c>
      <c r="AI80" s="96">
        <v>-0.00119</v>
      </c>
    </row>
    <row r="81">
      <c r="A81" s="96">
        <v>0.00524</v>
      </c>
      <c r="B81" s="96">
        <v>0.005153</v>
      </c>
      <c r="C81" s="96">
        <v>0.0051</v>
      </c>
      <c r="D81" s="96">
        <v>0.005063</v>
      </c>
      <c r="E81" s="96">
        <v>0.005098</v>
      </c>
      <c r="F81" s="96">
        <v>0.005092</v>
      </c>
      <c r="G81" s="96">
        <v>0.005128</v>
      </c>
      <c r="H81" s="96">
        <v>0.005117</v>
      </c>
      <c r="I81" s="96">
        <v>0.005063</v>
      </c>
      <c r="J81" s="96">
        <v>0.004691</v>
      </c>
      <c r="K81" s="96">
        <v>0.004458</v>
      </c>
      <c r="L81" s="96">
        <v>0.003994</v>
      </c>
      <c r="M81" s="96">
        <v>0.003695</v>
      </c>
      <c r="N81" s="96">
        <v>0.003272</v>
      </c>
      <c r="O81" s="96">
        <v>0.002682</v>
      </c>
      <c r="P81" s="96">
        <v>0.002442</v>
      </c>
      <c r="Q81" s="96">
        <v>0.001874</v>
      </c>
      <c r="R81" s="96">
        <v>0.001758</v>
      </c>
      <c r="S81" s="96">
        <v>0.001554</v>
      </c>
      <c r="T81" s="96">
        <v>0.001375</v>
      </c>
      <c r="U81" s="96">
        <v>0.001102</v>
      </c>
      <c r="V81" s="96">
        <v>9.15E-4</v>
      </c>
      <c r="W81" s="96">
        <v>6.18E-4</v>
      </c>
      <c r="X81" s="96">
        <v>4.42E-4</v>
      </c>
      <c r="Y81" s="97">
        <v>9.9E-5</v>
      </c>
      <c r="Z81" s="96">
        <v>0.0</v>
      </c>
      <c r="AA81" s="97">
        <v>-9.2E-5</v>
      </c>
      <c r="AB81" s="97">
        <v>2.0E-6</v>
      </c>
      <c r="AC81" s="96">
        <v>-5.18E-4</v>
      </c>
      <c r="AD81" s="96">
        <v>-9.28E-4</v>
      </c>
      <c r="AE81" s="96">
        <v>-0.001111</v>
      </c>
      <c r="AF81" s="96">
        <v>-0.001069</v>
      </c>
      <c r="AG81" s="96">
        <v>-0.001246</v>
      </c>
      <c r="AH81" s="96">
        <v>-0.00112</v>
      </c>
      <c r="AI81" s="96">
        <v>-0.001154</v>
      </c>
    </row>
    <row r="82">
      <c r="A82" s="96">
        <v>0.005344</v>
      </c>
      <c r="B82" s="96">
        <v>0.005403</v>
      </c>
      <c r="C82" s="96">
        <v>0.005412</v>
      </c>
      <c r="D82" s="96">
        <v>0.005307</v>
      </c>
      <c r="E82" s="96">
        <v>0.005113</v>
      </c>
      <c r="F82" s="96">
        <v>0.005108</v>
      </c>
      <c r="G82" s="96">
        <v>0.005006</v>
      </c>
      <c r="H82" s="96">
        <v>0.00509</v>
      </c>
      <c r="I82" s="96">
        <v>0.005024</v>
      </c>
      <c r="J82" s="96">
        <v>0.004852</v>
      </c>
      <c r="K82" s="96">
        <v>0.004629</v>
      </c>
      <c r="L82" s="96">
        <v>0.00418</v>
      </c>
      <c r="M82" s="96">
        <v>0.003925</v>
      </c>
      <c r="N82" s="96">
        <v>0.003458</v>
      </c>
      <c r="O82" s="96">
        <v>0.002877</v>
      </c>
      <c r="P82" s="96">
        <v>0.002595</v>
      </c>
      <c r="Q82" s="96">
        <v>0.001952</v>
      </c>
      <c r="R82" s="96">
        <v>0.001673</v>
      </c>
      <c r="S82" s="96">
        <v>0.001612</v>
      </c>
      <c r="T82" s="96">
        <v>0.001462</v>
      </c>
      <c r="U82" s="96">
        <v>9.99E-4</v>
      </c>
      <c r="V82" s="96">
        <v>8.57E-4</v>
      </c>
      <c r="W82" s="96">
        <v>5.85E-4</v>
      </c>
      <c r="X82" s="96">
        <v>5.25E-4</v>
      </c>
      <c r="Y82" s="96">
        <v>1.79E-4</v>
      </c>
      <c r="Z82" s="96">
        <v>0.0</v>
      </c>
      <c r="AA82" s="97">
        <v>3.5E-5</v>
      </c>
      <c r="AB82" s="96">
        <v>1.42E-4</v>
      </c>
      <c r="AC82" s="96">
        <v>-1.58E-4</v>
      </c>
      <c r="AD82" s="96">
        <v>-6.85E-4</v>
      </c>
      <c r="AE82" s="96">
        <v>-7.61E-4</v>
      </c>
      <c r="AF82" s="96">
        <v>-7.98E-4</v>
      </c>
      <c r="AG82" s="96">
        <v>-9.69E-4</v>
      </c>
      <c r="AH82" s="96">
        <v>-9.8E-4</v>
      </c>
      <c r="AI82" s="96">
        <v>-0.001156</v>
      </c>
    </row>
    <row r="83">
      <c r="A83" s="96">
        <v>0.004806</v>
      </c>
      <c r="B83" s="96">
        <v>0.004911</v>
      </c>
      <c r="C83" s="96">
        <v>0.004783</v>
      </c>
      <c r="D83" s="96">
        <v>0.00458</v>
      </c>
      <c r="E83" s="96">
        <v>0.004484</v>
      </c>
      <c r="F83" s="96">
        <v>0.004558</v>
      </c>
      <c r="G83" s="96">
        <v>0.004582</v>
      </c>
      <c r="H83" s="96">
        <v>0.004749</v>
      </c>
      <c r="I83" s="96">
        <v>0.004785</v>
      </c>
      <c r="J83" s="96">
        <v>0.004458</v>
      </c>
      <c r="K83" s="96">
        <v>0.00435</v>
      </c>
      <c r="L83" s="96">
        <v>0.003835</v>
      </c>
      <c r="M83" s="96">
        <v>0.003365</v>
      </c>
      <c r="N83" s="96">
        <v>0.003004</v>
      </c>
      <c r="O83" s="96">
        <v>0.002305</v>
      </c>
      <c r="P83" s="96">
        <v>0.002095</v>
      </c>
      <c r="Q83" s="96">
        <v>0.001431</v>
      </c>
      <c r="R83" s="96">
        <v>0.001304</v>
      </c>
      <c r="S83" s="96">
        <v>0.001407</v>
      </c>
      <c r="T83" s="96">
        <v>0.00125</v>
      </c>
      <c r="U83" s="96">
        <v>9.26E-4</v>
      </c>
      <c r="V83" s="96">
        <v>8.15E-4</v>
      </c>
      <c r="W83" s="96">
        <v>4.6E-4</v>
      </c>
      <c r="X83" s="96">
        <v>3.76E-4</v>
      </c>
      <c r="Y83" s="96">
        <v>1.8E-4</v>
      </c>
      <c r="Z83" s="96">
        <v>0.0</v>
      </c>
      <c r="AA83" s="96">
        <v>-1.38E-4</v>
      </c>
      <c r="AB83" s="97">
        <v>3.0E-5</v>
      </c>
      <c r="AC83" s="96">
        <v>-4.1E-4</v>
      </c>
      <c r="AD83" s="96">
        <v>-9.19E-4</v>
      </c>
      <c r="AE83" s="96">
        <v>-0.001089</v>
      </c>
      <c r="AF83" s="96">
        <v>-0.001125</v>
      </c>
      <c r="AG83" s="96">
        <v>-0.001339</v>
      </c>
      <c r="AH83" s="96">
        <v>-0.001183</v>
      </c>
      <c r="AI83" s="96">
        <v>-0.001229</v>
      </c>
    </row>
    <row r="84">
      <c r="A84" s="96">
        <v>0.004454</v>
      </c>
      <c r="B84" s="96">
        <v>0.00443</v>
      </c>
      <c r="C84" s="96">
        <v>0.004539</v>
      </c>
      <c r="D84" s="96">
        <v>0.0045</v>
      </c>
      <c r="E84" s="96">
        <v>0.004447</v>
      </c>
      <c r="F84" s="96">
        <v>0.004452</v>
      </c>
      <c r="G84" s="96">
        <v>0.004469</v>
      </c>
      <c r="H84" s="96">
        <v>0.004427</v>
      </c>
      <c r="I84" s="96">
        <v>0.004405</v>
      </c>
      <c r="J84" s="96">
        <v>0.004113</v>
      </c>
      <c r="K84" s="96">
        <v>0.004006</v>
      </c>
      <c r="L84" s="96">
        <v>0.00342</v>
      </c>
      <c r="M84" s="96">
        <v>0.003322</v>
      </c>
      <c r="N84" s="96">
        <v>0.002888</v>
      </c>
      <c r="O84" s="96">
        <v>0.002433</v>
      </c>
      <c r="P84" s="96">
        <v>0.002063</v>
      </c>
      <c r="Q84" s="96">
        <v>0.001731</v>
      </c>
      <c r="R84" s="96">
        <v>0.001508</v>
      </c>
      <c r="S84" s="96">
        <v>0.001523</v>
      </c>
      <c r="T84" s="96">
        <v>0.001348</v>
      </c>
      <c r="U84" s="96">
        <v>0.001063</v>
      </c>
      <c r="V84" s="96">
        <v>9.04E-4</v>
      </c>
      <c r="W84" s="96">
        <v>4.14E-4</v>
      </c>
      <c r="X84" s="96">
        <v>4.59E-4</v>
      </c>
      <c r="Y84" s="96">
        <v>1.92E-4</v>
      </c>
      <c r="Z84" s="96">
        <v>0.0</v>
      </c>
      <c r="AA84" s="96">
        <v>-1.44E-4</v>
      </c>
      <c r="AB84" s="97">
        <v>6.8E-5</v>
      </c>
      <c r="AC84" s="96">
        <v>-3.09E-4</v>
      </c>
      <c r="AD84" s="96">
        <v>-8.66E-4</v>
      </c>
      <c r="AE84" s="96">
        <v>-9.27E-4</v>
      </c>
      <c r="AF84" s="96">
        <v>-7.71E-4</v>
      </c>
      <c r="AG84" s="96">
        <v>-0.001116</v>
      </c>
      <c r="AH84" s="96">
        <v>-9.74E-4</v>
      </c>
      <c r="AI84" s="96">
        <v>-0.001066</v>
      </c>
    </row>
    <row r="85">
      <c r="A85" s="96">
        <v>0.004604</v>
      </c>
      <c r="B85" s="96">
        <v>0.004697</v>
      </c>
      <c r="C85" s="96">
        <v>0.004599</v>
      </c>
      <c r="D85" s="96">
        <v>0.004475</v>
      </c>
      <c r="E85" s="96">
        <v>0.004255</v>
      </c>
      <c r="F85" s="96">
        <v>0.004143</v>
      </c>
      <c r="G85" s="96">
        <v>0.004056</v>
      </c>
      <c r="H85" s="96">
        <v>0.00421</v>
      </c>
      <c r="I85" s="96">
        <v>0.004314</v>
      </c>
      <c r="J85" s="96">
        <v>0.004032</v>
      </c>
      <c r="K85" s="96">
        <v>0.003989</v>
      </c>
      <c r="L85" s="96">
        <v>0.003639</v>
      </c>
      <c r="M85" s="96">
        <v>0.003306</v>
      </c>
      <c r="N85" s="96">
        <v>0.002935</v>
      </c>
      <c r="O85" s="96">
        <v>0.002363</v>
      </c>
      <c r="P85" s="96">
        <v>0.002085</v>
      </c>
      <c r="Q85" s="96">
        <v>0.001512</v>
      </c>
      <c r="R85" s="96">
        <v>0.001208</v>
      </c>
      <c r="S85" s="96">
        <v>0.001211</v>
      </c>
      <c r="T85" s="96">
        <v>0.001133</v>
      </c>
      <c r="U85" s="96">
        <v>8.33E-4</v>
      </c>
      <c r="V85" s="96">
        <v>5.81E-4</v>
      </c>
      <c r="W85" s="96">
        <v>6.08E-4</v>
      </c>
      <c r="X85" s="96">
        <v>5.43E-4</v>
      </c>
      <c r="Y85" s="96">
        <v>2.0E-4</v>
      </c>
      <c r="Z85" s="96">
        <v>0.0</v>
      </c>
      <c r="AA85" s="97">
        <v>-3.2E-5</v>
      </c>
      <c r="AB85" s="97">
        <v>3.3E-5</v>
      </c>
      <c r="AC85" s="96">
        <v>-1.59E-4</v>
      </c>
      <c r="AD85" s="96">
        <v>-6.59E-4</v>
      </c>
      <c r="AE85" s="96">
        <v>-8.86E-4</v>
      </c>
      <c r="AF85" s="96">
        <v>-8.99E-4</v>
      </c>
      <c r="AG85" s="96">
        <v>-0.001107</v>
      </c>
      <c r="AH85" s="96">
        <v>-9.89E-4</v>
      </c>
      <c r="AI85" s="96">
        <v>-0.00118</v>
      </c>
    </row>
  </sheetData>
  <drawing r:id="rId1"/>
</worksheet>
</file>